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fileSharing readOnlyRecommended="1"/>
  <workbookPr codeName="ThisWorkbook" defaultThemeVersion="124226"/>
  <mc:AlternateContent xmlns:mc="http://schemas.openxmlformats.org/markup-compatibility/2006">
    <mc:Choice Requires="x15">
      <x15ac:absPath xmlns:x15ac="http://schemas.microsoft.com/office/spreadsheetml/2010/11/ac" url="https://eclipsepower.sharepoint.com/sites/DNUVNLChargingandRegulation/Shared Documents/02 Charging/02 Charging Statements (LC14)/2026_2027/v with Annex 5/"/>
    </mc:Choice>
  </mc:AlternateContent>
  <xr:revisionPtr revIDLastSave="16" documentId="13_ncr:1_{6E1A1C9B-F702-4AE7-8BBE-C4A5462D006A}" xr6:coauthVersionLast="47" xr6:coauthVersionMax="47" xr10:uidLastSave="{BD97EE5D-ED6C-4D50-B9CF-BF66119DDB8A}"/>
  <bookViews>
    <workbookView xWindow="-96" yWindow="0" windowWidth="11712" windowHeight="13776" tabRatio="862" firstSheet="6" activeTab="7" xr2:uid="{00000000-000D-0000-FFFF-FFFF00000000}"/>
  </bookViews>
  <sheets>
    <sheet name="Overview" sheetId="1" r:id="rId1"/>
    <sheet name="Annex 1 LV, HV and UMS charges" sheetId="2" r:id="rId2"/>
    <sheet name="Annex 2 Designated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or Amended EHV" sheetId="8" r:id="rId9"/>
    <sheet name="Annex 7 Pass-Through Costs" sheetId="24" r:id="rId10"/>
    <sheet name="Nodal prices" sheetId="7" r:id="rId11"/>
    <sheet name="SSC unit rate lookup" sheetId="20" r:id="rId12"/>
    <sheet name="Residual Charging Bands" sheetId="26" r:id="rId13"/>
    <sheet name="TNUoS Mapping" sheetId="27" r:id="rId14"/>
    <sheet name="Charge Calculator" sheetId="15" r:id="rId15"/>
  </sheets>
  <definedNames>
    <definedName name="_xlnm._FilterDatabase" localSheetId="2" hidden="1">'Annex 2 Designated EHV charges'!$A$10:$P$11</definedName>
    <definedName name="_xlnm._FilterDatabase" localSheetId="3" hidden="1">'Annex 2a Import'!$A$4:$H$250</definedName>
    <definedName name="_xlnm._FilterDatabase" localSheetId="4" hidden="1">'Annex 2b Export'!$A$4:$H$250</definedName>
    <definedName name="_xlnm._FilterDatabase" localSheetId="6" hidden="1">'Annex 4 LDNO charges'!$A$13:$J$203</definedName>
    <definedName name="_xlnm._FilterDatabase" localSheetId="10" hidden="1">'Nodal prices'!$A$3:$D$429</definedName>
    <definedName name="_xlnm._FilterDatabase" localSheetId="11" hidden="1">'SSC unit rate lookup'!$A$28:$D$764</definedName>
    <definedName name="OLE_LINK1" localSheetId="5">'Annex 3 Preserved charges'!#REF!</definedName>
    <definedName name="_xlnm.Print_Area" localSheetId="1">'Annex 1 LV, HV and UMS charges'!$A$2:$K$43</definedName>
    <definedName name="_xlnm.Print_Area" localSheetId="2">'Annex 2 Designated EHV charges'!$A$2:$P$11</definedName>
    <definedName name="_xlnm.Print_Area" localSheetId="3">'Annex 2a Import'!$A$2:$H$217</definedName>
    <definedName name="_xlnm.Print_Area" localSheetId="4">'Annex 2b Export'!$A$2:$H$181</definedName>
    <definedName name="_xlnm.Print_Area" localSheetId="5">'Annex 3 Preserved charges'!$A$2:$J$21</definedName>
    <definedName name="_xlnm.Print_Area" localSheetId="6">'Annex 4 LDNO charges'!$A$2:$J$203</definedName>
    <definedName name="_xlnm.Print_Area" localSheetId="7">'Annex 5 LLFs'!$A$2:$F$40</definedName>
    <definedName name="_xlnm.Print_Area" localSheetId="8">'Annex 6 New or Amended EHV'!$A$2:$Q$28</definedName>
    <definedName name="_xlnm.Print_Area" localSheetId="9">'Annex 7 Pass-Through Costs'!$A$2:$E$164</definedName>
    <definedName name="_xlnm.Print_Area" localSheetId="10">'Nodal prices'!$A$2:$D$26</definedName>
    <definedName name="_xlnm.Print_Titles" localSheetId="1">'Annex 1 LV, HV and UMS charges'!$2:$11</definedName>
    <definedName name="_xlnm.Print_Titles" localSheetId="2">'Annex 2 Designated EHV charges'!$10:$10</definedName>
    <definedName name="_xlnm.Print_Titles" localSheetId="3">'Annex 2a Import'!$4:$4</definedName>
    <definedName name="_xlnm.Print_Titles" localSheetId="4">'Annex 2b Export'!$4:$4</definedName>
    <definedName name="_xlnm.Print_Titles" localSheetId="6">'Annex 4 LDNO charges'!$13:$13</definedName>
    <definedName name="_xlnm.Print_Titles" localSheetId="8">'Annex 6 New or Amended EHV'!$4:$5</definedName>
    <definedName name="_xlnm.Print_Titles" localSheetId="9">'Annex 7 Pass-Through Costs'!$4:$4</definedName>
    <definedName name="_xlnm.Print_Titles" localSheetId="10">'Nodal prices'!$2:$3</definedName>
    <definedName name="_xlnm.Print_Titles" localSheetId="11">'SSC unit rate lookup'!$28:$28</definedName>
    <definedName name="Z_5032A364_B81A_48DA_88DA_AB3B86B47EE9_.wvu.PrintArea" localSheetId="1" hidden="1">'Annex 1 LV, HV and UMS charges'!$A$2:$K$43</definedName>
    <definedName name="Z_5032A364_B81A_48DA_88DA_AB3B86B47EE9_.wvu.PrintArea" localSheetId="2" hidden="1">'Annex 2 Designated EHV charges'!$A$2:$I$11</definedName>
    <definedName name="Z_5032A364_B81A_48DA_88DA_AB3B86B47EE9_.wvu.PrintArea" localSheetId="5" hidden="1">'Annex 3 Preserved charges'!$A$2:$J$21</definedName>
    <definedName name="Z_5032A364_B81A_48DA_88DA_AB3B86B47EE9_.wvu.PrintArea" localSheetId="6" hidden="1">'Annex 4 LDNO charges'!$A$2:$I$9</definedName>
    <definedName name="Z_5032A364_B81A_48DA_88DA_AB3B86B47EE9_.wvu.PrintArea" localSheetId="7" hidden="1">'Annex 5 LLFs'!$A$3:$F$40</definedName>
    <definedName name="Z_5032A364_B81A_48DA_88DA_AB3B86B47EE9_.wvu.PrintArea" localSheetId="8" hidden="1">'Annex 6 New or Amended EHV'!$A$1:$P$28</definedName>
    <definedName name="Z_5032A364_B81A_48DA_88DA_AB3B86B47EE9_.wvu.PrintArea" localSheetId="9" hidden="1">'Annex 7 Pass-Through Costs'!$A$2:$D$5</definedName>
    <definedName name="Z_5032A364_B81A_48DA_88DA_AB3B86B47EE9_.wvu.PrintArea" localSheetId="10" hidden="1">'Nodal prices'!$A$2:$D$26</definedName>
    <definedName name="Z_5032A364_B81A_48DA_88DA_AB3B86B47EE9_.wvu.PrintTitles" localSheetId="1" hidden="1">'Annex 1 LV, HV and UMS charges'!$2:$11</definedName>
    <definedName name="Z_5032A364_B81A_48DA_88DA_AB3B86B47EE9_.wvu.PrintTitles" localSheetId="2" hidden="1">'Annex 2 Designated EHV charges'!$2:$10</definedName>
    <definedName name="Z_5032A364_B81A_48DA_88DA_AB3B86B47EE9_.wvu.PrintTitles" localSheetId="6" hidden="1">'Annex 4 LDNO charges'!$2:$9</definedName>
    <definedName name="Z_5032A364_B81A_48DA_88DA_AB3B86B47EE9_.wvu.PrintTitles" localSheetId="8" hidden="1">'Annex 6 New or Amended EHV'!$4:$5</definedName>
    <definedName name="Z_5032A364_B81A_48DA_88DA_AB3B86B47EE9_.wvu.PrintTitles" localSheetId="9" hidden="1">'Annex 7 Pass-Through Costs'!$2:$4</definedName>
    <definedName name="Z_5032A364_B81A_48DA_88DA_AB3B86B47EE9_.wvu.PrintTitles" localSheetId="10" hidden="1">'Nodal prices'!$2:$3</definedName>
  </definedNames>
  <calcPr calcId="191029"/>
  <customWorkbookViews>
    <customWorkbookView name="Oliver Day - Personal View" guid="{5032A364-B81A-48DA-88DA-AB3B86B47EE9}" mergeInterval="0" personalView="1" maximized="1" xWindow="1" yWindow="1" windowWidth="1280" windowHeight="807" tabRatio="854" activeSheetId="5"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5" i="24" l="1"/>
  <c r="B6" i="24" l="1"/>
  <c r="B7" i="24"/>
  <c r="B8" i="24"/>
  <c r="B9" i="24"/>
  <c r="B10" i="24"/>
  <c r="B11" i="24"/>
  <c r="B12" i="24"/>
  <c r="B13" i="24"/>
  <c r="B14" i="24"/>
  <c r="B15" i="24"/>
  <c r="B16" i="24"/>
  <c r="B17" i="24"/>
  <c r="B18" i="24"/>
  <c r="B19" i="24"/>
  <c r="B20" i="24"/>
  <c r="B21" i="24"/>
  <c r="B22" i="24"/>
  <c r="B23" i="24"/>
  <c r="B24" i="24"/>
  <c r="B25" i="24"/>
  <c r="B26" i="24"/>
  <c r="B27" i="24"/>
  <c r="B28" i="24"/>
  <c r="B29" i="24"/>
  <c r="B30" i="24"/>
  <c r="B31" i="24"/>
  <c r="B32" i="24"/>
  <c r="B33" i="24"/>
  <c r="B34" i="24"/>
  <c r="B35" i="24"/>
  <c r="B36" i="24"/>
  <c r="B37" i="24"/>
  <c r="B38" i="24"/>
  <c r="B39" i="24"/>
  <c r="B40" i="24"/>
  <c r="B41" i="24"/>
  <c r="B42" i="24"/>
  <c r="B43" i="24"/>
  <c r="B44" i="24"/>
  <c r="B45" i="24"/>
  <c r="B46" i="24"/>
  <c r="B47" i="24"/>
  <c r="B48" i="24"/>
  <c r="B49" i="24"/>
  <c r="B50" i="24"/>
  <c r="B51" i="24"/>
  <c r="B52" i="24"/>
  <c r="B53" i="24"/>
  <c r="B54" i="24"/>
  <c r="B55" i="24"/>
  <c r="B56" i="24"/>
  <c r="B57" i="24"/>
  <c r="B58" i="24"/>
  <c r="B59" i="24"/>
  <c r="B60" i="24"/>
  <c r="B61" i="24"/>
  <c r="B62" i="24"/>
  <c r="B63" i="24"/>
  <c r="B64" i="24"/>
  <c r="B65" i="24"/>
  <c r="B66" i="24"/>
  <c r="B67" i="24"/>
  <c r="B68" i="24"/>
  <c r="B69" i="24"/>
  <c r="B70" i="24"/>
  <c r="B71" i="24"/>
  <c r="B72" i="24"/>
  <c r="B73" i="24"/>
  <c r="B74" i="24"/>
  <c r="B75" i="24"/>
  <c r="B76" i="24"/>
  <c r="B77" i="24"/>
  <c r="B78" i="24"/>
  <c r="B79" i="24"/>
  <c r="B80" i="24"/>
  <c r="B81" i="24"/>
  <c r="B82" i="24"/>
  <c r="B83" i="24"/>
  <c r="B84" i="24"/>
  <c r="B85" i="24"/>
  <c r="B86" i="24"/>
  <c r="B87" i="24"/>
  <c r="B88" i="24"/>
  <c r="B89" i="24"/>
  <c r="B90" i="24"/>
  <c r="B91" i="24"/>
  <c r="B92" i="24"/>
  <c r="B93" i="24"/>
  <c r="B94" i="24"/>
  <c r="B95" i="24"/>
  <c r="B96" i="24"/>
  <c r="B97" i="24"/>
  <c r="B98" i="24"/>
  <c r="B99" i="24"/>
  <c r="B100" i="24"/>
  <c r="B101" i="24"/>
  <c r="B102" i="24"/>
  <c r="B103" i="24"/>
  <c r="B104" i="24"/>
  <c r="B105" i="24"/>
  <c r="B106" i="24"/>
  <c r="B107" i="24"/>
  <c r="B108" i="24"/>
  <c r="B109" i="24"/>
  <c r="B110" i="24"/>
  <c r="B111" i="24"/>
  <c r="B112" i="24"/>
  <c r="B113" i="24"/>
  <c r="B114" i="24"/>
  <c r="B115" i="24"/>
  <c r="B116" i="24"/>
  <c r="B117" i="24"/>
  <c r="B118" i="24"/>
  <c r="B119" i="24"/>
  <c r="B120" i="24"/>
  <c r="B121" i="24"/>
  <c r="B122" i="24"/>
  <c r="B123" i="24"/>
  <c r="B124" i="24"/>
  <c r="B125" i="24"/>
  <c r="B126" i="24"/>
  <c r="B127" i="24"/>
  <c r="B128" i="24"/>
  <c r="B129" i="24"/>
  <c r="B130" i="24"/>
  <c r="B131" i="24"/>
  <c r="B132" i="24"/>
  <c r="B133" i="24"/>
  <c r="B134" i="24"/>
  <c r="B135" i="24"/>
  <c r="B136" i="24"/>
  <c r="B137" i="24"/>
  <c r="B138" i="24"/>
  <c r="B139" i="24"/>
  <c r="B140" i="24"/>
  <c r="B141" i="24"/>
  <c r="B142" i="24"/>
  <c r="B143" i="24"/>
  <c r="B144" i="24"/>
  <c r="B145" i="24"/>
  <c r="B146" i="24"/>
  <c r="B147" i="24"/>
  <c r="B148" i="24"/>
  <c r="B149" i="24"/>
  <c r="B150" i="24"/>
  <c r="B151" i="24"/>
  <c r="B152" i="24"/>
  <c r="B153" i="24"/>
  <c r="B154" i="24"/>
  <c r="B155" i="24"/>
  <c r="B156" i="24"/>
  <c r="B157" i="24"/>
  <c r="B158" i="24"/>
  <c r="B159" i="24"/>
  <c r="B160" i="24"/>
  <c r="B161" i="24"/>
  <c r="B162" i="24"/>
  <c r="A2" i="27" l="1"/>
  <c r="A2" i="14" l="1"/>
  <c r="A2" i="13"/>
  <c r="A2" i="12" l="1"/>
  <c r="B36" i="27"/>
  <c r="B35" i="27"/>
  <c r="B34" i="27"/>
  <c r="B33" i="27"/>
  <c r="B32" i="27"/>
  <c r="B31" i="27"/>
  <c r="B30" i="27"/>
  <c r="B29" i="27"/>
  <c r="B28" i="27"/>
  <c r="B22" i="27"/>
  <c r="B17" i="27"/>
  <c r="B12" i="27"/>
  <c r="B11" i="27"/>
  <c r="B6" i="27"/>
  <c r="A2" i="26"/>
  <c r="A2" i="24" l="1"/>
  <c r="I9" i="15" l="1"/>
  <c r="H9" i="15"/>
  <c r="G9" i="15"/>
  <c r="F9" i="15"/>
  <c r="E9" i="15"/>
  <c r="D9" i="15"/>
  <c r="C9" i="15"/>
  <c r="E12" i="15" l="1"/>
  <c r="D12" i="15"/>
  <c r="C12" i="15"/>
  <c r="B13" i="1" l="1"/>
  <c r="I14" i="15" l="1"/>
  <c r="H14" i="15"/>
  <c r="B2" i="15" l="1"/>
  <c r="A2" i="7"/>
  <c r="A17" i="8"/>
  <c r="A4" i="8"/>
  <c r="A3" i="6"/>
  <c r="A2" i="5"/>
  <c r="A2" i="4" l="1"/>
  <c r="A2" i="2" l="1"/>
  <c r="G10" i="15" s="1"/>
  <c r="I10" i="15" l="1"/>
  <c r="H10" i="15"/>
  <c r="B11" i="1"/>
  <c r="B9" i="1"/>
  <c r="H17" i="15" l="1"/>
  <c r="R9" i="15"/>
  <c r="S9" i="15"/>
  <c r="T9" i="15"/>
  <c r="Q9" i="15"/>
  <c r="N9" i="15"/>
  <c r="O9" i="15"/>
  <c r="P9" i="15"/>
  <c r="M9" i="15"/>
  <c r="Q5" i="8" l="1"/>
  <c r="K5" i="8"/>
  <c r="L5" i="8"/>
  <c r="M5" i="8"/>
  <c r="N5" i="8"/>
  <c r="O5" i="8"/>
  <c r="P5" i="8"/>
  <c r="J5" i="8"/>
  <c r="F4" i="14"/>
  <c r="G4" i="14"/>
  <c r="H4" i="14"/>
  <c r="E4" i="14"/>
  <c r="F4" i="13"/>
  <c r="G4" i="13"/>
  <c r="H4" i="13"/>
  <c r="E4" i="13"/>
  <c r="N10" i="15" l="1"/>
  <c r="C14" i="15" l="1"/>
  <c r="A5" i="14" a="1"/>
  <c r="A5" i="14" s="1"/>
  <c r="A5" i="13" a="1"/>
  <c r="A5" i="13" s="1"/>
  <c r="H5" i="13" l="1"/>
  <c r="F5" i="13"/>
  <c r="E5" i="13"/>
  <c r="G5" i="13"/>
  <c r="H5" i="14"/>
  <c r="G5" i="14"/>
  <c r="F5" i="14"/>
  <c r="E5" i="14"/>
  <c r="D5" i="14"/>
  <c r="A6" i="14" a="1"/>
  <c r="A6" i="14" s="1"/>
  <c r="B5" i="14"/>
  <c r="C5" i="14"/>
  <c r="D5" i="13"/>
  <c r="C5" i="13"/>
  <c r="B5" i="13"/>
  <c r="A6" i="13" a="1"/>
  <c r="A6" i="13" s="1"/>
  <c r="E6" i="13" l="1"/>
  <c r="F6" i="13"/>
  <c r="G6" i="13"/>
  <c r="H6" i="13"/>
  <c r="E6" i="14"/>
  <c r="F6" i="14"/>
  <c r="G6" i="14"/>
  <c r="H6" i="14"/>
  <c r="A7" i="14" a="1"/>
  <c r="A7" i="14" s="1"/>
  <c r="D6" i="14"/>
  <c r="B6" i="14"/>
  <c r="C6" i="14"/>
  <c r="B6" i="13"/>
  <c r="C6" i="13"/>
  <c r="D6" i="13"/>
  <c r="A7" i="13" a="1"/>
  <c r="A7" i="13" s="1"/>
  <c r="R13" i="15"/>
  <c r="R14" i="15" s="1"/>
  <c r="N14" i="15"/>
  <c r="O14" i="15"/>
  <c r="P14" i="15"/>
  <c r="Q14" i="15"/>
  <c r="S14" i="15"/>
  <c r="T14" i="15"/>
  <c r="M14" i="15"/>
  <c r="T10" i="15"/>
  <c r="S10" i="15"/>
  <c r="R10" i="15"/>
  <c r="Q10" i="15"/>
  <c r="Q17" i="15" s="1"/>
  <c r="P10" i="15"/>
  <c r="P17" i="15" s="1"/>
  <c r="O10" i="15"/>
  <c r="O17" i="15" s="1"/>
  <c r="N17" i="15"/>
  <c r="M10" i="15"/>
  <c r="M17" i="15" s="1"/>
  <c r="D14" i="15"/>
  <c r="E14" i="15"/>
  <c r="F14" i="15"/>
  <c r="H18" i="15" s="1"/>
  <c r="G14" i="15"/>
  <c r="E7" i="13" l="1"/>
  <c r="G7" i="13"/>
  <c r="H7" i="13"/>
  <c r="F7" i="13"/>
  <c r="F7" i="14"/>
  <c r="E7" i="14"/>
  <c r="G7" i="14"/>
  <c r="H7" i="14"/>
  <c r="C7" i="14"/>
  <c r="D7" i="14"/>
  <c r="B7" i="14"/>
  <c r="A8" i="14" a="1"/>
  <c r="A8" i="14" s="1"/>
  <c r="C7" i="13"/>
  <c r="D7" i="13"/>
  <c r="A8" i="13" a="1"/>
  <c r="A8" i="13" s="1"/>
  <c r="B7" i="13"/>
  <c r="S17" i="15"/>
  <c r="T18" i="15"/>
  <c r="R17" i="15"/>
  <c r="P18" i="15"/>
  <c r="M21" i="15"/>
  <c r="T17" i="15"/>
  <c r="M18" i="15"/>
  <c r="Q18" i="15"/>
  <c r="N18" i="15"/>
  <c r="S18" i="15"/>
  <c r="O18" i="15"/>
  <c r="R18" i="15"/>
  <c r="E8" i="13" l="1"/>
  <c r="F8" i="13"/>
  <c r="G8" i="13"/>
  <c r="H8" i="13"/>
  <c r="E8" i="14"/>
  <c r="F8" i="14"/>
  <c r="G8" i="14"/>
  <c r="H8" i="14"/>
  <c r="D8" i="14"/>
  <c r="B8" i="14"/>
  <c r="C8" i="14"/>
  <c r="A9" i="14" a="1"/>
  <c r="A9" i="14" s="1"/>
  <c r="B8" i="13"/>
  <c r="D8" i="13"/>
  <c r="C8" i="13"/>
  <c r="A9" i="13" a="1"/>
  <c r="A9" i="13" s="1"/>
  <c r="N21" i="15"/>
  <c r="M22" i="15"/>
  <c r="N22" i="15"/>
  <c r="E10" i="15"/>
  <c r="C10" i="15"/>
  <c r="C17" i="15" s="1"/>
  <c r="F10" i="15"/>
  <c r="D10" i="15"/>
  <c r="E9" i="13" l="1"/>
  <c r="F9" i="13"/>
  <c r="G9" i="13"/>
  <c r="H9" i="13"/>
  <c r="F9" i="14"/>
  <c r="E9" i="14"/>
  <c r="G9" i="14"/>
  <c r="H9" i="14"/>
  <c r="B9" i="14"/>
  <c r="C9" i="14"/>
  <c r="D9" i="14"/>
  <c r="A10" i="14" a="1"/>
  <c r="A10" i="14" s="1"/>
  <c r="B9" i="13"/>
  <c r="D9" i="13"/>
  <c r="C9" i="13"/>
  <c r="A10" i="13" a="1"/>
  <c r="A10" i="13" s="1"/>
  <c r="C18" i="15"/>
  <c r="G17" i="15"/>
  <c r="G18" i="15"/>
  <c r="D17" i="15"/>
  <c r="D18" i="15"/>
  <c r="E18" i="15"/>
  <c r="E17" i="15"/>
  <c r="F17" i="15"/>
  <c r="F18" i="15"/>
  <c r="I17" i="15"/>
  <c r="I18" i="15"/>
  <c r="B10" i="13" l="1"/>
  <c r="E10" i="13"/>
  <c r="F10" i="13"/>
  <c r="G10" i="13"/>
  <c r="H10" i="13"/>
  <c r="E10" i="14"/>
  <c r="F10" i="14"/>
  <c r="G10" i="14"/>
  <c r="H10" i="14"/>
  <c r="C21" i="15"/>
  <c r="C22" i="15"/>
  <c r="B10" i="14"/>
  <c r="C10" i="14"/>
  <c r="D10" i="14"/>
  <c r="A11" i="14" a="1"/>
  <c r="A11" i="14" s="1"/>
  <c r="A11" i="13" a="1"/>
  <c r="A11" i="13" s="1"/>
  <c r="C10" i="13"/>
  <c r="D10" i="13"/>
  <c r="A12" i="13" l="1" a="1"/>
  <c r="A12" i="13" s="1"/>
  <c r="D12" i="13" s="1"/>
  <c r="E11" i="13"/>
  <c r="F11" i="13"/>
  <c r="G11" i="13"/>
  <c r="H11" i="13"/>
  <c r="A12" i="14" a="1"/>
  <c r="A12" i="14" s="1"/>
  <c r="B12" i="14" s="1"/>
  <c r="F11" i="14"/>
  <c r="E11" i="14"/>
  <c r="G11" i="14"/>
  <c r="H11" i="14"/>
  <c r="C11" i="14"/>
  <c r="D11" i="14"/>
  <c r="B11" i="14"/>
  <c r="B11" i="13"/>
  <c r="C11" i="13"/>
  <c r="D11" i="13"/>
  <c r="A13" i="13" l="1" a="1"/>
  <c r="A13" i="13" s="1"/>
  <c r="A14" i="13" s="1" a="1"/>
  <c r="A14" i="13" s="1"/>
  <c r="B12" i="13"/>
  <c r="C12" i="13"/>
  <c r="E12" i="13"/>
  <c r="F12" i="13"/>
  <c r="G12" i="13"/>
  <c r="H12" i="13"/>
  <c r="D12" i="14"/>
  <c r="A13" i="14" a="1"/>
  <c r="A13" i="14" s="1"/>
  <c r="B13" i="14" s="1"/>
  <c r="C12" i="14"/>
  <c r="E12" i="14"/>
  <c r="F12" i="14"/>
  <c r="G12" i="14"/>
  <c r="H12" i="14"/>
  <c r="E14" i="13" l="1"/>
  <c r="F14" i="13"/>
  <c r="G14" i="13"/>
  <c r="H14" i="13"/>
  <c r="B13" i="13"/>
  <c r="C13" i="13"/>
  <c r="D13" i="13"/>
  <c r="E13" i="13"/>
  <c r="F13" i="13"/>
  <c r="G13" i="13"/>
  <c r="H13" i="13"/>
  <c r="F13" i="14"/>
  <c r="E13" i="14"/>
  <c r="G13" i="14"/>
  <c r="H13" i="14"/>
  <c r="A14" i="14" a="1"/>
  <c r="A14" i="14" s="1"/>
  <c r="D13" i="14"/>
  <c r="C13" i="14"/>
  <c r="C14" i="13"/>
  <c r="D14" i="13"/>
  <c r="A15" i="13" a="1"/>
  <c r="A15" i="13" s="1"/>
  <c r="B14" i="13"/>
  <c r="E15" i="13" l="1"/>
  <c r="H15" i="13"/>
  <c r="F15" i="13"/>
  <c r="G15" i="13"/>
  <c r="E14" i="14"/>
  <c r="F14" i="14"/>
  <c r="G14" i="14"/>
  <c r="H14" i="14"/>
  <c r="A15" i="14" a="1"/>
  <c r="A15" i="14" s="1"/>
  <c r="D14" i="14"/>
  <c r="C14" i="14"/>
  <c r="B14" i="14"/>
  <c r="C15" i="13"/>
  <c r="D15" i="13"/>
  <c r="A16" i="13" a="1"/>
  <c r="A16" i="13" s="1"/>
  <c r="B15" i="13"/>
  <c r="E16" i="13" l="1"/>
  <c r="F16" i="13"/>
  <c r="G16" i="13"/>
  <c r="H16" i="13"/>
  <c r="F15" i="14"/>
  <c r="E15" i="14"/>
  <c r="G15" i="14"/>
  <c r="H15" i="14"/>
  <c r="B15" i="14"/>
  <c r="D15" i="14"/>
  <c r="C15" i="14"/>
  <c r="A16" i="14" a="1"/>
  <c r="A16" i="14" s="1"/>
  <c r="B16" i="13"/>
  <c r="C16" i="13"/>
  <c r="D16" i="13"/>
  <c r="A17" i="13" a="1"/>
  <c r="A17" i="13" s="1"/>
  <c r="E17" i="13" l="1"/>
  <c r="H17" i="13"/>
  <c r="F17" i="13"/>
  <c r="G17" i="13"/>
  <c r="E16" i="14"/>
  <c r="F16" i="14"/>
  <c r="G16" i="14"/>
  <c r="H16" i="14"/>
  <c r="C16" i="14"/>
  <c r="B16" i="14"/>
  <c r="D16" i="14"/>
  <c r="A17" i="14" a="1"/>
  <c r="A17" i="14" s="1"/>
  <c r="B17" i="13"/>
  <c r="D17" i="13"/>
  <c r="C17" i="13"/>
  <c r="A18" i="13" a="1"/>
  <c r="A18" i="13" s="1"/>
  <c r="E18" i="13" l="1"/>
  <c r="F18" i="13"/>
  <c r="G18" i="13"/>
  <c r="H18" i="13"/>
  <c r="F17" i="14"/>
  <c r="H17" i="14"/>
  <c r="E17" i="14"/>
  <c r="G17" i="14"/>
  <c r="D17" i="14"/>
  <c r="C17" i="14"/>
  <c r="B17" i="14"/>
  <c r="A18" i="14" a="1"/>
  <c r="A18" i="14" s="1"/>
  <c r="B18" i="13"/>
  <c r="C18" i="13"/>
  <c r="D18" i="13"/>
  <c r="A19" i="13" a="1"/>
  <c r="A19" i="13" s="1"/>
  <c r="E19" i="13" l="1"/>
  <c r="F19" i="13"/>
  <c r="G19" i="13"/>
  <c r="H19" i="13"/>
  <c r="E18" i="14"/>
  <c r="F18" i="14"/>
  <c r="G18" i="14"/>
  <c r="H18" i="14"/>
  <c r="D18" i="14"/>
  <c r="C18" i="14"/>
  <c r="B18" i="14"/>
  <c r="A19" i="14" a="1"/>
  <c r="A19" i="14" s="1"/>
  <c r="B19" i="13"/>
  <c r="C19" i="13"/>
  <c r="D19" i="13"/>
  <c r="A20" i="13" a="1"/>
  <c r="A20" i="13" s="1"/>
  <c r="E20" i="13" l="1"/>
  <c r="F20" i="13"/>
  <c r="G20" i="13"/>
  <c r="H20" i="13"/>
  <c r="F19" i="14"/>
  <c r="E19" i="14"/>
  <c r="G19" i="14"/>
  <c r="H19" i="14"/>
  <c r="B19" i="14"/>
  <c r="D19" i="14"/>
  <c r="C19" i="14"/>
  <c r="A20" i="14" a="1"/>
  <c r="A20" i="14" s="1"/>
  <c r="D20" i="13"/>
  <c r="C20" i="13"/>
  <c r="B20" i="13"/>
  <c r="A21" i="13" a="1"/>
  <c r="A21" i="13" s="1"/>
  <c r="E21" i="13" l="1"/>
  <c r="F21" i="13"/>
  <c r="G21" i="13"/>
  <c r="H21" i="13"/>
  <c r="E20" i="14"/>
  <c r="F20" i="14"/>
  <c r="G20" i="14"/>
  <c r="H20" i="14"/>
  <c r="C20" i="14"/>
  <c r="B20" i="14"/>
  <c r="D20" i="14"/>
  <c r="A21" i="14" a="1"/>
  <c r="A21" i="14" s="1"/>
  <c r="B21" i="13"/>
  <c r="D21" i="13"/>
  <c r="C21" i="13"/>
  <c r="A22" i="13" a="1"/>
  <c r="A22" i="13" s="1"/>
  <c r="E22" i="13" l="1"/>
  <c r="F22" i="13"/>
  <c r="G22" i="13"/>
  <c r="H22" i="13"/>
  <c r="F21" i="14"/>
  <c r="E21" i="14"/>
  <c r="H21" i="14"/>
  <c r="G21" i="14"/>
  <c r="D21" i="14"/>
  <c r="C21" i="14"/>
  <c r="B21" i="14"/>
  <c r="A22" i="14" a="1"/>
  <c r="A22" i="14" s="1"/>
  <c r="C22" i="13"/>
  <c r="D22" i="13"/>
  <c r="B22" i="13"/>
  <c r="A23" i="13" a="1"/>
  <c r="A23" i="13" s="1"/>
  <c r="E23" i="13" l="1"/>
  <c r="G23" i="13"/>
  <c r="H23" i="13"/>
  <c r="F23" i="13"/>
  <c r="E22" i="14"/>
  <c r="F22" i="14"/>
  <c r="G22" i="14"/>
  <c r="H22" i="14"/>
  <c r="D22" i="14"/>
  <c r="C22" i="14"/>
  <c r="B22" i="14"/>
  <c r="A23" i="14" a="1"/>
  <c r="A23" i="14" s="1"/>
  <c r="B23" i="13"/>
  <c r="C23" i="13"/>
  <c r="D23" i="13"/>
  <c r="A24" i="13" a="1"/>
  <c r="A24" i="13" s="1"/>
  <c r="A25" i="13" l="1" a="1"/>
  <c r="A25" i="13" s="1"/>
  <c r="C25" i="13" s="1"/>
  <c r="E24" i="13"/>
  <c r="F24" i="13"/>
  <c r="G24" i="13"/>
  <c r="H24" i="13"/>
  <c r="F23" i="14"/>
  <c r="E23" i="14"/>
  <c r="G23" i="14"/>
  <c r="H23" i="14"/>
  <c r="B23" i="14"/>
  <c r="D23" i="14"/>
  <c r="C23" i="14"/>
  <c r="A24" i="14" a="1"/>
  <c r="A24" i="14" s="1"/>
  <c r="C24" i="13"/>
  <c r="D24" i="13"/>
  <c r="B24" i="13"/>
  <c r="A26" i="13" l="1" a="1"/>
  <c r="A26" i="13" s="1"/>
  <c r="B26" i="13" s="1"/>
  <c r="B25" i="13"/>
  <c r="D25" i="13"/>
  <c r="E25" i="13"/>
  <c r="F25" i="13"/>
  <c r="G25" i="13"/>
  <c r="H25" i="13"/>
  <c r="E24" i="14"/>
  <c r="F24" i="14"/>
  <c r="G24" i="14"/>
  <c r="H24" i="14"/>
  <c r="C24" i="14"/>
  <c r="B24" i="14"/>
  <c r="D24" i="14"/>
  <c r="A25" i="14" a="1"/>
  <c r="A25" i="14" s="1"/>
  <c r="A26" i="14" s="1" a="1"/>
  <c r="A26" i="14" s="1"/>
  <c r="A27" i="13" l="1" a="1"/>
  <c r="A27" i="13" s="1"/>
  <c r="C27" i="13" s="1"/>
  <c r="C26" i="13"/>
  <c r="D26" i="13"/>
  <c r="E26" i="13"/>
  <c r="F26" i="13"/>
  <c r="G26" i="13"/>
  <c r="H26" i="13"/>
  <c r="E26" i="14"/>
  <c r="F26" i="14"/>
  <c r="G26" i="14"/>
  <c r="H26" i="14"/>
  <c r="D25" i="14"/>
  <c r="B25" i="14"/>
  <c r="F25" i="14"/>
  <c r="G25" i="14"/>
  <c r="E25" i="14"/>
  <c r="H25" i="14"/>
  <c r="C25" i="14"/>
  <c r="A27" i="14" a="1"/>
  <c r="A27" i="14" s="1"/>
  <c r="B26" i="14"/>
  <c r="C26" i="14"/>
  <c r="D26" i="14"/>
  <c r="A28" i="13" l="1" a="1"/>
  <c r="A28" i="13" s="1"/>
  <c r="D27" i="13"/>
  <c r="B27" i="13"/>
  <c r="E27" i="13"/>
  <c r="F27" i="13"/>
  <c r="G27" i="13"/>
  <c r="H27" i="13"/>
  <c r="F27" i="14"/>
  <c r="E27" i="14"/>
  <c r="G27" i="14"/>
  <c r="H27" i="14"/>
  <c r="A28" i="14" a="1"/>
  <c r="A28" i="14" s="1"/>
  <c r="C27" i="14"/>
  <c r="D27" i="14"/>
  <c r="B27" i="14"/>
  <c r="E28" i="13" l="1"/>
  <c r="F28" i="13"/>
  <c r="G28" i="13"/>
  <c r="H28" i="13"/>
  <c r="D28" i="13"/>
  <c r="B28" i="13"/>
  <c r="A29" i="13" a="1"/>
  <c r="A29" i="13" s="1"/>
  <c r="C28" i="13"/>
  <c r="E28" i="14"/>
  <c r="F28" i="14"/>
  <c r="G28" i="14"/>
  <c r="H28" i="14"/>
  <c r="A29" i="14" a="1"/>
  <c r="A29" i="14" s="1"/>
  <c r="D28" i="14"/>
  <c r="B28" i="14"/>
  <c r="C28" i="14"/>
  <c r="E29" i="13" l="1"/>
  <c r="F29" i="13"/>
  <c r="G29" i="13"/>
  <c r="H29" i="13"/>
  <c r="B29" i="13"/>
  <c r="D29" i="13"/>
  <c r="A30" i="13" a="1"/>
  <c r="A30" i="13" s="1"/>
  <c r="C29" i="13"/>
  <c r="F29" i="14"/>
  <c r="H29" i="14"/>
  <c r="E29" i="14"/>
  <c r="G29" i="14"/>
  <c r="A30" i="14" a="1"/>
  <c r="A30" i="14" s="1"/>
  <c r="B29" i="14"/>
  <c r="C29" i="14"/>
  <c r="D29" i="14"/>
  <c r="E30" i="13" l="1"/>
  <c r="F30" i="13"/>
  <c r="G30" i="13"/>
  <c r="H30" i="13"/>
  <c r="A31" i="13" a="1"/>
  <c r="A31" i="13" s="1"/>
  <c r="B30" i="13"/>
  <c r="D30" i="13"/>
  <c r="C30" i="13"/>
  <c r="E30" i="14"/>
  <c r="F30" i="14"/>
  <c r="G30" i="14"/>
  <c r="H30" i="14"/>
  <c r="B30" i="14"/>
  <c r="C30" i="14"/>
  <c r="D30" i="14"/>
  <c r="A31" i="14" a="1"/>
  <c r="A31" i="14" s="1"/>
  <c r="E31" i="13" l="1"/>
  <c r="F31" i="13"/>
  <c r="H31" i="13"/>
  <c r="G31" i="13"/>
  <c r="A32" i="13" a="1"/>
  <c r="A32" i="13" s="1"/>
  <c r="A33" i="13" s="1" a="1"/>
  <c r="A33" i="13" s="1"/>
  <c r="D31" i="13"/>
  <c r="C31" i="13"/>
  <c r="B31" i="13"/>
  <c r="F31" i="14"/>
  <c r="E31" i="14"/>
  <c r="G31" i="14"/>
  <c r="H31" i="14"/>
  <c r="A32" i="14" a="1"/>
  <c r="A32" i="14" s="1"/>
  <c r="C31" i="14"/>
  <c r="D31" i="14"/>
  <c r="B31" i="14"/>
  <c r="E33" i="13" l="1"/>
  <c r="H33" i="13"/>
  <c r="F33" i="13"/>
  <c r="G33" i="13"/>
  <c r="C32" i="13"/>
  <c r="E32" i="13"/>
  <c r="F32" i="13"/>
  <c r="G32" i="13"/>
  <c r="H32" i="13"/>
  <c r="B32" i="13"/>
  <c r="D32" i="13"/>
  <c r="E32" i="14"/>
  <c r="F32" i="14"/>
  <c r="G32" i="14"/>
  <c r="H32" i="14"/>
  <c r="A33" i="14" a="1"/>
  <c r="A33" i="14" s="1"/>
  <c r="D32" i="14"/>
  <c r="B32" i="14"/>
  <c r="C32" i="14"/>
  <c r="B33" i="13"/>
  <c r="C33" i="13"/>
  <c r="D33" i="13"/>
  <c r="A34" i="13" a="1"/>
  <c r="A34" i="13" s="1"/>
  <c r="E34" i="13" l="1"/>
  <c r="F34" i="13"/>
  <c r="G34" i="13"/>
  <c r="H34" i="13"/>
  <c r="F33" i="14"/>
  <c r="E33" i="14"/>
  <c r="H33" i="14"/>
  <c r="G33" i="14"/>
  <c r="A34" i="14" a="1"/>
  <c r="A34" i="14" s="1"/>
  <c r="B33" i="14"/>
  <c r="C33" i="14"/>
  <c r="D33" i="14"/>
  <c r="C34" i="13"/>
  <c r="D34" i="13"/>
  <c r="B34" i="13"/>
  <c r="A35" i="13" a="1"/>
  <c r="A35" i="13" s="1"/>
  <c r="E35" i="13" l="1"/>
  <c r="F35" i="13"/>
  <c r="G35" i="13"/>
  <c r="H35" i="13"/>
  <c r="E34" i="14"/>
  <c r="F34" i="14"/>
  <c r="G34" i="14"/>
  <c r="H34" i="14"/>
  <c r="A35" i="14" a="1"/>
  <c r="A35" i="14" s="1"/>
  <c r="B34" i="14"/>
  <c r="C34" i="14"/>
  <c r="D34" i="14"/>
  <c r="B35" i="13"/>
  <c r="C35" i="13"/>
  <c r="D35" i="13"/>
  <c r="A36" i="13" a="1"/>
  <c r="A36" i="13" s="1"/>
  <c r="E36" i="13" l="1"/>
  <c r="F36" i="13"/>
  <c r="G36" i="13"/>
  <c r="H36" i="13"/>
  <c r="F35" i="14"/>
  <c r="E35" i="14"/>
  <c r="G35" i="14"/>
  <c r="H35" i="14"/>
  <c r="A36" i="14" a="1"/>
  <c r="A36" i="14" s="1"/>
  <c r="C35" i="14"/>
  <c r="D35" i="14"/>
  <c r="B35" i="14"/>
  <c r="D36" i="13"/>
  <c r="C36" i="13"/>
  <c r="B36" i="13"/>
  <c r="A37" i="13" a="1"/>
  <c r="A37" i="13" s="1"/>
  <c r="A38" i="13" l="1" a="1"/>
  <c r="A38" i="13" s="1"/>
  <c r="C38" i="13" s="1"/>
  <c r="E37" i="13"/>
  <c r="G37" i="13"/>
  <c r="F37" i="13"/>
  <c r="H37" i="13"/>
  <c r="E36" i="14"/>
  <c r="F36" i="14"/>
  <c r="G36" i="14"/>
  <c r="H36" i="14"/>
  <c r="A37" i="14" a="1"/>
  <c r="A37" i="14" s="1"/>
  <c r="D36" i="14"/>
  <c r="B36" i="14"/>
  <c r="C36" i="14"/>
  <c r="C37" i="13"/>
  <c r="B37" i="13"/>
  <c r="D37" i="13"/>
  <c r="D38" i="13" l="1"/>
  <c r="B38" i="13"/>
  <c r="A39" i="13" a="1"/>
  <c r="A39" i="13" s="1"/>
  <c r="B39" i="13" s="1"/>
  <c r="E38" i="13"/>
  <c r="F38" i="13"/>
  <c r="G38" i="13"/>
  <c r="H38" i="13"/>
  <c r="F37" i="14"/>
  <c r="E37" i="14"/>
  <c r="H37" i="14"/>
  <c r="G37" i="14"/>
  <c r="A38" i="14" a="1"/>
  <c r="A38" i="14" s="1"/>
  <c r="B37" i="14"/>
  <c r="C37" i="14"/>
  <c r="D37" i="14"/>
  <c r="C39" i="13" l="1"/>
  <c r="D39" i="13"/>
  <c r="E39" i="13"/>
  <c r="G39" i="13"/>
  <c r="H39" i="13"/>
  <c r="F39" i="13"/>
  <c r="A40" i="13" a="1"/>
  <c r="A40" i="13" s="1"/>
  <c r="E38" i="14"/>
  <c r="F38" i="14"/>
  <c r="G38" i="14"/>
  <c r="H38" i="14"/>
  <c r="A39" i="14" a="1"/>
  <c r="A39" i="14" s="1"/>
  <c r="B38" i="14"/>
  <c r="C38" i="14"/>
  <c r="D38" i="14"/>
  <c r="E40" i="13" l="1"/>
  <c r="F40" i="13"/>
  <c r="G40" i="13"/>
  <c r="H40" i="13"/>
  <c r="C40" i="13"/>
  <c r="B40" i="13"/>
  <c r="D40" i="13"/>
  <c r="A41" i="13" a="1"/>
  <c r="A41" i="13" s="1"/>
  <c r="F39" i="14"/>
  <c r="E39" i="14"/>
  <c r="G39" i="14"/>
  <c r="H39" i="14"/>
  <c r="A40" i="14" a="1"/>
  <c r="A40" i="14" s="1"/>
  <c r="C39" i="14"/>
  <c r="D39" i="14"/>
  <c r="B39" i="14"/>
  <c r="D41" i="13" l="1"/>
  <c r="E41" i="13"/>
  <c r="F41" i="13"/>
  <c r="G41" i="13"/>
  <c r="H41" i="13"/>
  <c r="B41" i="13"/>
  <c r="C41" i="13"/>
  <c r="A42" i="13" a="1"/>
  <c r="A42" i="13" s="1"/>
  <c r="D42" i="13" s="1"/>
  <c r="E40" i="14"/>
  <c r="F40" i="14"/>
  <c r="G40" i="14"/>
  <c r="H40" i="14"/>
  <c r="A41" i="14" a="1"/>
  <c r="A41" i="14" s="1"/>
  <c r="D40" i="14"/>
  <c r="B40" i="14"/>
  <c r="C40" i="14"/>
  <c r="A43" i="13" l="1" a="1"/>
  <c r="A43" i="13" s="1"/>
  <c r="A44" i="13" s="1" a="1"/>
  <c r="A44" i="13" s="1"/>
  <c r="E42" i="13"/>
  <c r="F42" i="13"/>
  <c r="G42" i="13"/>
  <c r="H42" i="13"/>
  <c r="B42" i="13"/>
  <c r="C42" i="13"/>
  <c r="F41" i="14"/>
  <c r="E41" i="14"/>
  <c r="G41" i="14"/>
  <c r="H41" i="14"/>
  <c r="A42" i="14" a="1"/>
  <c r="A42" i="14" s="1"/>
  <c r="B41" i="14"/>
  <c r="C41" i="14"/>
  <c r="D41" i="14"/>
  <c r="E44" i="13" l="1"/>
  <c r="F44" i="13"/>
  <c r="G44" i="13"/>
  <c r="H44" i="13"/>
  <c r="D43" i="13"/>
  <c r="B43" i="13"/>
  <c r="C43" i="13"/>
  <c r="E43" i="13"/>
  <c r="F43" i="13"/>
  <c r="G43" i="13"/>
  <c r="H43" i="13"/>
  <c r="E42" i="14"/>
  <c r="F42" i="14"/>
  <c r="G42" i="14"/>
  <c r="H42" i="14"/>
  <c r="A43" i="14" a="1"/>
  <c r="A43" i="14" s="1"/>
  <c r="C42" i="14"/>
  <c r="B42" i="14"/>
  <c r="D42" i="14"/>
  <c r="B44" i="13"/>
  <c r="A45" i="13" a="1"/>
  <c r="A45" i="13" s="1"/>
  <c r="C44" i="13"/>
  <c r="D44" i="13"/>
  <c r="C45" i="13" l="1"/>
  <c r="E45" i="13"/>
  <c r="F45" i="13"/>
  <c r="G45" i="13"/>
  <c r="H45" i="13"/>
  <c r="F43" i="14"/>
  <c r="E43" i="14"/>
  <c r="G43" i="14"/>
  <c r="H43" i="14"/>
  <c r="B45" i="13"/>
  <c r="A44" i="14" a="1"/>
  <c r="A44" i="14" s="1"/>
  <c r="D43" i="14"/>
  <c r="C43" i="14"/>
  <c r="B43" i="14"/>
  <c r="D45" i="13"/>
  <c r="A46" i="13" a="1"/>
  <c r="A46" i="13" s="1"/>
  <c r="E46" i="13" l="1"/>
  <c r="F46" i="13"/>
  <c r="G46" i="13"/>
  <c r="H46" i="13"/>
  <c r="E44" i="14"/>
  <c r="F44" i="14"/>
  <c r="G44" i="14"/>
  <c r="H44" i="14"/>
  <c r="A45" i="14" a="1"/>
  <c r="A45" i="14" s="1"/>
  <c r="B44" i="14"/>
  <c r="C44" i="14"/>
  <c r="D44" i="14"/>
  <c r="C46" i="13"/>
  <c r="A47" i="13" a="1"/>
  <c r="A47" i="13" s="1"/>
  <c r="D46" i="13"/>
  <c r="B46" i="13"/>
  <c r="D47" i="13" l="1"/>
  <c r="E47" i="13"/>
  <c r="F47" i="13"/>
  <c r="H47" i="13"/>
  <c r="G47" i="13"/>
  <c r="F45" i="14"/>
  <c r="H45" i="14"/>
  <c r="E45" i="14"/>
  <c r="G45" i="14"/>
  <c r="A46" i="14" a="1"/>
  <c r="A46" i="14" s="1"/>
  <c r="B45" i="14"/>
  <c r="C45" i="14"/>
  <c r="D45" i="14"/>
  <c r="B47" i="13"/>
  <c r="A48" i="13" a="1"/>
  <c r="A48" i="13" s="1"/>
  <c r="C47" i="13"/>
  <c r="E48" i="13" l="1"/>
  <c r="F48" i="13"/>
  <c r="G48" i="13"/>
  <c r="H48" i="13"/>
  <c r="E46" i="14"/>
  <c r="F46" i="14"/>
  <c r="G46" i="14"/>
  <c r="H46" i="14"/>
  <c r="C48" i="13"/>
  <c r="D48" i="13"/>
  <c r="A47" i="14" a="1"/>
  <c r="A47" i="14" s="1"/>
  <c r="C46" i="14"/>
  <c r="D46" i="14"/>
  <c r="B46" i="14"/>
  <c r="B48" i="13"/>
  <c r="A49" i="13" a="1"/>
  <c r="A49" i="13" s="1"/>
  <c r="E49" i="13" l="1"/>
  <c r="H49" i="13"/>
  <c r="F49" i="13"/>
  <c r="G49" i="13"/>
  <c r="F47" i="14"/>
  <c r="E47" i="14"/>
  <c r="G47" i="14"/>
  <c r="H47" i="14"/>
  <c r="A48" i="14" a="1"/>
  <c r="A48" i="14" s="1"/>
  <c r="D47" i="14"/>
  <c r="B47" i="14"/>
  <c r="C47" i="14"/>
  <c r="D49" i="13"/>
  <c r="A50" i="13" a="1"/>
  <c r="A50" i="13" s="1"/>
  <c r="C49" i="13"/>
  <c r="B49" i="13"/>
  <c r="E50" i="13" l="1"/>
  <c r="F50" i="13"/>
  <c r="G50" i="13"/>
  <c r="H50" i="13"/>
  <c r="E48" i="14"/>
  <c r="F48" i="14"/>
  <c r="G48" i="14"/>
  <c r="H48" i="14"/>
  <c r="C50" i="13"/>
  <c r="B50" i="13"/>
  <c r="A49" i="14" a="1"/>
  <c r="A49" i="14" s="1"/>
  <c r="B48" i="14"/>
  <c r="C48" i="14"/>
  <c r="D48" i="14"/>
  <c r="A51" i="13" a="1"/>
  <c r="A51" i="13" s="1"/>
  <c r="D50" i="13"/>
  <c r="C51" i="13" l="1"/>
  <c r="E51" i="13"/>
  <c r="F51" i="13"/>
  <c r="G51" i="13"/>
  <c r="H51" i="13"/>
  <c r="F49" i="14"/>
  <c r="E49" i="14"/>
  <c r="G49" i="14"/>
  <c r="H49" i="14"/>
  <c r="A50" i="14" a="1"/>
  <c r="A50" i="14" s="1"/>
  <c r="B49" i="14"/>
  <c r="D49" i="14"/>
  <c r="C49" i="14"/>
  <c r="A52" i="13" a="1"/>
  <c r="A52" i="13" s="1"/>
  <c r="D51" i="13"/>
  <c r="B51" i="13"/>
  <c r="E52" i="13" l="1"/>
  <c r="F52" i="13"/>
  <c r="G52" i="13"/>
  <c r="H52" i="13"/>
  <c r="E50" i="14"/>
  <c r="F50" i="14"/>
  <c r="G50" i="14"/>
  <c r="H50" i="14"/>
  <c r="C52" i="13"/>
  <c r="B52" i="13"/>
  <c r="D52" i="13"/>
  <c r="A51" i="14" a="1"/>
  <c r="A51" i="14" s="1"/>
  <c r="C50" i="14"/>
  <c r="B50" i="14"/>
  <c r="D50" i="14"/>
  <c r="A53" i="13" a="1"/>
  <c r="A53" i="13" s="1"/>
  <c r="E53" i="13" l="1"/>
  <c r="F53" i="13"/>
  <c r="G53" i="13"/>
  <c r="H53" i="13"/>
  <c r="F51" i="14"/>
  <c r="E51" i="14"/>
  <c r="G51" i="14"/>
  <c r="H51" i="14"/>
  <c r="C53" i="13"/>
  <c r="A52" i="14" a="1"/>
  <c r="A52" i="14" s="1"/>
  <c r="D51" i="14"/>
  <c r="B51" i="14"/>
  <c r="C51" i="14"/>
  <c r="B53" i="13"/>
  <c r="A54" i="13" a="1"/>
  <c r="A54" i="13" s="1"/>
  <c r="D53" i="13"/>
  <c r="C54" i="13" l="1"/>
  <c r="E54" i="13"/>
  <c r="F54" i="13"/>
  <c r="G54" i="13"/>
  <c r="H54" i="13"/>
  <c r="E52" i="14"/>
  <c r="F52" i="14"/>
  <c r="G52" i="14"/>
  <c r="H52" i="14"/>
  <c r="A53" i="14" a="1"/>
  <c r="A53" i="14" s="1"/>
  <c r="D52" i="14"/>
  <c r="B52" i="14"/>
  <c r="C52" i="14"/>
  <c r="B54" i="13"/>
  <c r="A55" i="13" a="1"/>
  <c r="A55" i="13" s="1"/>
  <c r="D54" i="13"/>
  <c r="C55" i="13" l="1"/>
  <c r="E55" i="13"/>
  <c r="G55" i="13"/>
  <c r="H55" i="13"/>
  <c r="F55" i="13"/>
  <c r="F53" i="14"/>
  <c r="H53" i="14"/>
  <c r="E53" i="14"/>
  <c r="G53" i="14"/>
  <c r="A54" i="14" a="1"/>
  <c r="A54" i="14" s="1"/>
  <c r="B53" i="14"/>
  <c r="C53" i="14"/>
  <c r="D53" i="14"/>
  <c r="B55" i="13"/>
  <c r="A56" i="13" a="1"/>
  <c r="A56" i="13" s="1"/>
  <c r="D55" i="13"/>
  <c r="C56" i="13" l="1"/>
  <c r="E56" i="13"/>
  <c r="F56" i="13"/>
  <c r="G56" i="13"/>
  <c r="H56" i="13"/>
  <c r="E54" i="14"/>
  <c r="F54" i="14"/>
  <c r="G54" i="14"/>
  <c r="H54" i="14"/>
  <c r="D56" i="13"/>
  <c r="A55" i="14" a="1"/>
  <c r="A55" i="14" s="1"/>
  <c r="C54" i="14"/>
  <c r="B54" i="14"/>
  <c r="D54" i="14"/>
  <c r="B56" i="13"/>
  <c r="A57" i="13" a="1"/>
  <c r="A57" i="13" s="1"/>
  <c r="C57" i="13" l="1"/>
  <c r="E57" i="13"/>
  <c r="F57" i="13"/>
  <c r="G57" i="13"/>
  <c r="H57" i="13"/>
  <c r="F55" i="14"/>
  <c r="E55" i="14"/>
  <c r="G55" i="14"/>
  <c r="H55" i="14"/>
  <c r="D57" i="13"/>
  <c r="A56" i="14" a="1"/>
  <c r="A56" i="14" s="1"/>
  <c r="C55" i="14"/>
  <c r="D55" i="14"/>
  <c r="B55" i="14"/>
  <c r="B57" i="13"/>
  <c r="A58" i="13" a="1"/>
  <c r="A58" i="13" s="1"/>
  <c r="C58" i="13" l="1"/>
  <c r="E58" i="13"/>
  <c r="F58" i="13"/>
  <c r="G58" i="13"/>
  <c r="H58" i="13"/>
  <c r="E56" i="14"/>
  <c r="F56" i="14"/>
  <c r="G56" i="14"/>
  <c r="H56" i="14"/>
  <c r="D58" i="13"/>
  <c r="A57" i="14" a="1"/>
  <c r="A57" i="14" s="1"/>
  <c r="D56" i="14"/>
  <c r="B56" i="14"/>
  <c r="C56" i="14"/>
  <c r="B58" i="13"/>
  <c r="A59" i="13" a="1"/>
  <c r="A59" i="13" s="1"/>
  <c r="D59" i="13" l="1"/>
  <c r="E59" i="13"/>
  <c r="F59" i="13"/>
  <c r="G59" i="13"/>
  <c r="H59" i="13"/>
  <c r="F57" i="14"/>
  <c r="E57" i="14"/>
  <c r="G57" i="14"/>
  <c r="H57" i="14"/>
  <c r="C59" i="13"/>
  <c r="A58" i="14" a="1"/>
  <c r="A58" i="14" s="1"/>
  <c r="B57" i="14"/>
  <c r="C57" i="14"/>
  <c r="D57" i="14"/>
  <c r="B59" i="13"/>
  <c r="A60" i="13" a="1"/>
  <c r="A60" i="13" s="1"/>
  <c r="E60" i="13" l="1"/>
  <c r="F60" i="13"/>
  <c r="G60" i="13"/>
  <c r="H60" i="13"/>
  <c r="E58" i="14"/>
  <c r="F58" i="14"/>
  <c r="G58" i="14"/>
  <c r="H58" i="14"/>
  <c r="A59" i="14" a="1"/>
  <c r="A59" i="14" s="1"/>
  <c r="B58" i="14"/>
  <c r="C58" i="14"/>
  <c r="D58" i="14"/>
  <c r="B60" i="13"/>
  <c r="A61" i="13" a="1"/>
  <c r="A61" i="13" s="1"/>
  <c r="C60" i="13"/>
  <c r="D60" i="13"/>
  <c r="C61" i="13" l="1"/>
  <c r="E61" i="13"/>
  <c r="F61" i="13"/>
  <c r="G61" i="13"/>
  <c r="H61" i="13"/>
  <c r="F59" i="14"/>
  <c r="E59" i="14"/>
  <c r="G59" i="14"/>
  <c r="H59" i="14"/>
  <c r="A60" i="14" a="1"/>
  <c r="A60" i="14" s="1"/>
  <c r="C59" i="14"/>
  <c r="D59" i="14"/>
  <c r="B59" i="14"/>
  <c r="B61" i="13"/>
  <c r="A62" i="13" a="1"/>
  <c r="A62" i="13" s="1"/>
  <c r="D61" i="13"/>
  <c r="C62" i="13" l="1"/>
  <c r="E62" i="13"/>
  <c r="F62" i="13"/>
  <c r="G62" i="13"/>
  <c r="H62" i="13"/>
  <c r="E60" i="14"/>
  <c r="F60" i="14"/>
  <c r="G60" i="14"/>
  <c r="H60" i="14"/>
  <c r="A61" i="14" a="1"/>
  <c r="A61" i="14" s="1"/>
  <c r="D60" i="14"/>
  <c r="B60" i="14"/>
  <c r="C60" i="14"/>
  <c r="B62" i="13"/>
  <c r="A63" i="13" a="1"/>
  <c r="A63" i="13" s="1"/>
  <c r="D62" i="13"/>
  <c r="C63" i="13" l="1"/>
  <c r="E63" i="13"/>
  <c r="F63" i="13"/>
  <c r="H63" i="13"/>
  <c r="G63" i="13"/>
  <c r="F61" i="14"/>
  <c r="E61" i="14"/>
  <c r="G61" i="14"/>
  <c r="H61" i="14"/>
  <c r="B63" i="13"/>
  <c r="A62" i="14" a="1"/>
  <c r="A62" i="14" s="1"/>
  <c r="B61" i="14"/>
  <c r="C61" i="14"/>
  <c r="D61" i="14"/>
  <c r="A64" i="13" a="1"/>
  <c r="A64" i="13" s="1"/>
  <c r="D63" i="13"/>
  <c r="E64" i="13" l="1"/>
  <c r="F64" i="13"/>
  <c r="G64" i="13"/>
  <c r="H64" i="13"/>
  <c r="E62" i="14"/>
  <c r="F62" i="14"/>
  <c r="G62" i="14"/>
  <c r="H62" i="14"/>
  <c r="A63" i="14" a="1"/>
  <c r="A63" i="14" s="1"/>
  <c r="B62" i="14"/>
  <c r="C62" i="14"/>
  <c r="D62" i="14"/>
  <c r="B64" i="13"/>
  <c r="A65" i="13" a="1"/>
  <c r="A65" i="13" s="1"/>
  <c r="C64" i="13"/>
  <c r="D64" i="13"/>
  <c r="E65" i="13" l="1"/>
  <c r="H65" i="13"/>
  <c r="G65" i="13"/>
  <c r="F65" i="13"/>
  <c r="F63" i="14"/>
  <c r="E63" i="14"/>
  <c r="G63" i="14"/>
  <c r="H63" i="14"/>
  <c r="B65" i="13"/>
  <c r="D65" i="13"/>
  <c r="A64" i="14" a="1"/>
  <c r="A64" i="14" s="1"/>
  <c r="C63" i="14"/>
  <c r="D63" i="14"/>
  <c r="B63" i="14"/>
  <c r="A66" i="13" a="1"/>
  <c r="A66" i="13" s="1"/>
  <c r="C65" i="13"/>
  <c r="C66" i="13" l="1"/>
  <c r="E66" i="13"/>
  <c r="F66" i="13"/>
  <c r="G66" i="13"/>
  <c r="H66" i="13"/>
  <c r="E64" i="14"/>
  <c r="F64" i="14"/>
  <c r="G64" i="14"/>
  <c r="H64" i="14"/>
  <c r="A65" i="14" a="1"/>
  <c r="A65" i="14" s="1"/>
  <c r="D64" i="14"/>
  <c r="B64" i="14"/>
  <c r="C64" i="14"/>
  <c r="B66" i="13"/>
  <c r="A67" i="13" a="1"/>
  <c r="A67" i="13" s="1"/>
  <c r="D66" i="13"/>
  <c r="C67" i="13" l="1"/>
  <c r="E67" i="13"/>
  <c r="F67" i="13"/>
  <c r="G67" i="13"/>
  <c r="H67" i="13"/>
  <c r="F65" i="14"/>
  <c r="H65" i="14"/>
  <c r="E65" i="14"/>
  <c r="G65" i="14"/>
  <c r="B67" i="13"/>
  <c r="A66" i="14" a="1"/>
  <c r="A66" i="14" s="1"/>
  <c r="B65" i="14"/>
  <c r="C65" i="14"/>
  <c r="D65" i="14"/>
  <c r="A68" i="13" a="1"/>
  <c r="A68" i="13" s="1"/>
  <c r="D67" i="13"/>
  <c r="C68" i="13" l="1"/>
  <c r="E68" i="13"/>
  <c r="F68" i="13"/>
  <c r="G68" i="13"/>
  <c r="H68" i="13"/>
  <c r="E66" i="14"/>
  <c r="F66" i="14"/>
  <c r="G66" i="14"/>
  <c r="H66" i="14"/>
  <c r="A67" i="14" a="1"/>
  <c r="A67" i="14" s="1"/>
  <c r="B66" i="14"/>
  <c r="C66" i="14"/>
  <c r="D66" i="14"/>
  <c r="B68" i="13"/>
  <c r="A69" i="13" a="1"/>
  <c r="A69" i="13" s="1"/>
  <c r="D68" i="13"/>
  <c r="E69" i="13" l="1"/>
  <c r="G69" i="13"/>
  <c r="F69" i="13"/>
  <c r="H69" i="13"/>
  <c r="F67" i="14"/>
  <c r="E67" i="14"/>
  <c r="G67" i="14"/>
  <c r="H67" i="14"/>
  <c r="B69" i="13"/>
  <c r="A68" i="14" a="1"/>
  <c r="A68" i="14" s="1"/>
  <c r="C67" i="14"/>
  <c r="D67" i="14"/>
  <c r="B67" i="14"/>
  <c r="A70" i="13" a="1"/>
  <c r="A70" i="13" s="1"/>
  <c r="C69" i="13"/>
  <c r="D69" i="13"/>
  <c r="C70" i="13" l="1"/>
  <c r="E70" i="13"/>
  <c r="F70" i="13"/>
  <c r="G70" i="13"/>
  <c r="H70" i="13"/>
  <c r="E68" i="14"/>
  <c r="F68" i="14"/>
  <c r="G68" i="14"/>
  <c r="H68" i="14"/>
  <c r="A69" i="14" a="1"/>
  <c r="A69" i="14" s="1"/>
  <c r="D68" i="14"/>
  <c r="B68" i="14"/>
  <c r="C68" i="14"/>
  <c r="B70" i="13"/>
  <c r="A71" i="13" a="1"/>
  <c r="A71" i="13" s="1"/>
  <c r="D70" i="13"/>
  <c r="D71" i="13" l="1"/>
  <c r="E71" i="13"/>
  <c r="G71" i="13"/>
  <c r="H71" i="13"/>
  <c r="F71" i="13"/>
  <c r="F69" i="14"/>
  <c r="G69" i="14"/>
  <c r="E69" i="14"/>
  <c r="H69" i="14"/>
  <c r="B71" i="13"/>
  <c r="A70" i="14" a="1"/>
  <c r="A70" i="14" s="1"/>
  <c r="B69" i="14"/>
  <c r="C69" i="14"/>
  <c r="D69" i="14"/>
  <c r="A72" i="13" a="1"/>
  <c r="A72" i="13" s="1"/>
  <c r="C71" i="13"/>
  <c r="C72" i="13" l="1"/>
  <c r="E72" i="13"/>
  <c r="F72" i="13"/>
  <c r="G72" i="13"/>
  <c r="H72" i="13"/>
  <c r="E70" i="14"/>
  <c r="F70" i="14"/>
  <c r="G70" i="14"/>
  <c r="H70" i="14"/>
  <c r="A71" i="14" a="1"/>
  <c r="A71" i="14" s="1"/>
  <c r="B70" i="14"/>
  <c r="C70" i="14"/>
  <c r="D70" i="14"/>
  <c r="D72" i="13"/>
  <c r="B72" i="13"/>
  <c r="A73" i="13" a="1"/>
  <c r="A73" i="13" s="1"/>
  <c r="C73" i="13" l="1"/>
  <c r="E73" i="13"/>
  <c r="F73" i="13"/>
  <c r="G73" i="13"/>
  <c r="H73" i="13"/>
  <c r="F71" i="14"/>
  <c r="E71" i="14"/>
  <c r="G71" i="14"/>
  <c r="H71" i="14"/>
  <c r="B73" i="13"/>
  <c r="D73" i="13"/>
  <c r="A72" i="14" a="1"/>
  <c r="A72" i="14" s="1"/>
  <c r="C71" i="14"/>
  <c r="D71" i="14"/>
  <c r="B71" i="14"/>
  <c r="A74" i="13" a="1"/>
  <c r="A74" i="13" s="1"/>
  <c r="C74" i="13" l="1"/>
  <c r="E74" i="13"/>
  <c r="F74" i="13"/>
  <c r="G74" i="13"/>
  <c r="H74" i="13"/>
  <c r="E72" i="14"/>
  <c r="F72" i="14"/>
  <c r="G72" i="14"/>
  <c r="H72" i="14"/>
  <c r="A73" i="14" a="1"/>
  <c r="A73" i="14" s="1"/>
  <c r="D72" i="14"/>
  <c r="B72" i="14"/>
  <c r="C72" i="14"/>
  <c r="D74" i="13"/>
  <c r="B74" i="13"/>
  <c r="A75" i="13" a="1"/>
  <c r="A75" i="13" s="1"/>
  <c r="D75" i="13" l="1"/>
  <c r="E75" i="13"/>
  <c r="F75" i="13"/>
  <c r="G75" i="13"/>
  <c r="H75" i="13"/>
  <c r="F73" i="14"/>
  <c r="H73" i="14"/>
  <c r="E73" i="14"/>
  <c r="G73" i="14"/>
  <c r="B75" i="13"/>
  <c r="A74" i="14" a="1"/>
  <c r="A74" i="14" s="1"/>
  <c r="B73" i="14"/>
  <c r="C73" i="14"/>
  <c r="D73" i="14"/>
  <c r="A76" i="13" a="1"/>
  <c r="A76" i="13" s="1"/>
  <c r="C75" i="13"/>
  <c r="E76" i="13" l="1"/>
  <c r="F76" i="13"/>
  <c r="G76" i="13"/>
  <c r="H76" i="13"/>
  <c r="E74" i="14"/>
  <c r="F74" i="14"/>
  <c r="G74" i="14"/>
  <c r="H74" i="14"/>
  <c r="A75" i="14" a="1"/>
  <c r="A75" i="14" s="1"/>
  <c r="B74" i="14"/>
  <c r="C74" i="14"/>
  <c r="D74" i="14"/>
  <c r="C76" i="13"/>
  <c r="B76" i="13"/>
  <c r="A77" i="13" a="1"/>
  <c r="A77" i="13" s="1"/>
  <c r="D76" i="13"/>
  <c r="C77" i="13" l="1"/>
  <c r="E77" i="13"/>
  <c r="F77" i="13"/>
  <c r="G77" i="13"/>
  <c r="H77" i="13"/>
  <c r="F75" i="14"/>
  <c r="E75" i="14"/>
  <c r="G75" i="14"/>
  <c r="H75" i="14"/>
  <c r="B77" i="13"/>
  <c r="A76" i="14" a="1"/>
  <c r="A76" i="14" s="1"/>
  <c r="C75" i="14"/>
  <c r="D75" i="14"/>
  <c r="B75" i="14"/>
  <c r="A78" i="13" a="1"/>
  <c r="A78" i="13" s="1"/>
  <c r="D77" i="13"/>
  <c r="C78" i="13" l="1"/>
  <c r="E78" i="13"/>
  <c r="F78" i="13"/>
  <c r="G78" i="13"/>
  <c r="H78" i="13"/>
  <c r="E76" i="14"/>
  <c r="F76" i="14"/>
  <c r="G76" i="14"/>
  <c r="H76" i="14"/>
  <c r="B78" i="13"/>
  <c r="A77" i="14" a="1"/>
  <c r="A77" i="14" s="1"/>
  <c r="C76" i="14"/>
  <c r="D76" i="14"/>
  <c r="B76" i="14"/>
  <c r="A79" i="13" a="1"/>
  <c r="A79" i="13" s="1"/>
  <c r="D78" i="13"/>
  <c r="C79" i="13" l="1"/>
  <c r="E79" i="13"/>
  <c r="F79" i="13"/>
  <c r="H79" i="13"/>
  <c r="G79" i="13"/>
  <c r="F77" i="14"/>
  <c r="H77" i="14"/>
  <c r="E77" i="14"/>
  <c r="G77" i="14"/>
  <c r="A78" i="14" a="1"/>
  <c r="A78" i="14" s="1"/>
  <c r="B77" i="14"/>
  <c r="C77" i="14"/>
  <c r="D77" i="14"/>
  <c r="B79" i="13"/>
  <c r="A80" i="13" a="1"/>
  <c r="A80" i="13" s="1"/>
  <c r="D79" i="13"/>
  <c r="E80" i="13" l="1"/>
  <c r="F80" i="13"/>
  <c r="G80" i="13"/>
  <c r="H80" i="13"/>
  <c r="E78" i="14"/>
  <c r="F78" i="14"/>
  <c r="G78" i="14"/>
  <c r="H78" i="14"/>
  <c r="B80" i="13"/>
  <c r="A79" i="14" a="1"/>
  <c r="A79" i="14" s="1"/>
  <c r="C78" i="14"/>
  <c r="B78" i="14"/>
  <c r="D78" i="14"/>
  <c r="A81" i="13" a="1"/>
  <c r="A81" i="13" s="1"/>
  <c r="D80" i="13"/>
  <c r="C80" i="13"/>
  <c r="E81" i="13" l="1"/>
  <c r="H81" i="13"/>
  <c r="F81" i="13"/>
  <c r="G81" i="13"/>
  <c r="F79" i="14"/>
  <c r="E79" i="14"/>
  <c r="G79" i="14"/>
  <c r="H79" i="14"/>
  <c r="A80" i="14" a="1"/>
  <c r="A80" i="14" s="1"/>
  <c r="D79" i="14"/>
  <c r="C79" i="14"/>
  <c r="B79" i="14"/>
  <c r="B81" i="13"/>
  <c r="A82" i="13" a="1"/>
  <c r="A82" i="13" s="1"/>
  <c r="C81" i="13"/>
  <c r="D81" i="13"/>
  <c r="E82" i="13" l="1"/>
  <c r="F82" i="13"/>
  <c r="G82" i="13"/>
  <c r="H82" i="13"/>
  <c r="E80" i="14"/>
  <c r="F80" i="14"/>
  <c r="G80" i="14"/>
  <c r="H80" i="14"/>
  <c r="A81" i="14" a="1"/>
  <c r="A81" i="14" s="1"/>
  <c r="B80" i="14"/>
  <c r="C80" i="14"/>
  <c r="D80" i="14"/>
  <c r="A83" i="13" a="1"/>
  <c r="A83" i="13" s="1"/>
  <c r="C82" i="13"/>
  <c r="B82" i="13"/>
  <c r="D82" i="13"/>
  <c r="E83" i="13" l="1"/>
  <c r="F83" i="13"/>
  <c r="G83" i="13"/>
  <c r="H83" i="13"/>
  <c r="F81" i="14"/>
  <c r="E81" i="14"/>
  <c r="G81" i="14"/>
  <c r="H81" i="14"/>
  <c r="A82" i="14" a="1"/>
  <c r="A82" i="14" s="1"/>
  <c r="B81" i="14"/>
  <c r="C81" i="14"/>
  <c r="D81" i="14"/>
  <c r="A84" i="13" a="1"/>
  <c r="A84" i="13" s="1"/>
  <c r="D83" i="13"/>
  <c r="C83" i="13"/>
  <c r="B83" i="13"/>
  <c r="E84" i="13" l="1"/>
  <c r="F84" i="13"/>
  <c r="G84" i="13"/>
  <c r="H84" i="13"/>
  <c r="E82" i="14"/>
  <c r="F82" i="14"/>
  <c r="G82" i="14"/>
  <c r="H82" i="14"/>
  <c r="A83" i="14" a="1"/>
  <c r="A83" i="14" s="1"/>
  <c r="C82" i="14"/>
  <c r="D82" i="14"/>
  <c r="B82" i="14"/>
  <c r="D84" i="13"/>
  <c r="C84" i="13"/>
  <c r="B84" i="13"/>
  <c r="A85" i="13" a="1"/>
  <c r="A85" i="13" s="1"/>
  <c r="E85" i="13" l="1"/>
  <c r="G85" i="13"/>
  <c r="F85" i="13"/>
  <c r="H85" i="13"/>
  <c r="F83" i="14"/>
  <c r="E83" i="14"/>
  <c r="G83" i="14"/>
  <c r="H83" i="14"/>
  <c r="A84" i="14" a="1"/>
  <c r="A84" i="14" s="1"/>
  <c r="D83" i="14"/>
  <c r="B83" i="14"/>
  <c r="C83" i="14"/>
  <c r="A86" i="13" a="1"/>
  <c r="A86" i="13" s="1"/>
  <c r="D85" i="13"/>
  <c r="B85" i="13"/>
  <c r="C85" i="13"/>
  <c r="E86" i="13" l="1"/>
  <c r="F86" i="13"/>
  <c r="G86" i="13"/>
  <c r="H86" i="13"/>
  <c r="E84" i="14"/>
  <c r="F84" i="14"/>
  <c r="G84" i="14"/>
  <c r="H84" i="14"/>
  <c r="A85" i="14" a="1"/>
  <c r="A85" i="14" s="1"/>
  <c r="B84" i="14"/>
  <c r="C84" i="14"/>
  <c r="D84" i="14"/>
  <c r="D86" i="13"/>
  <c r="C86" i="13"/>
  <c r="B86" i="13"/>
  <c r="A87" i="13" a="1"/>
  <c r="A87" i="13" s="1"/>
  <c r="E87" i="13" l="1"/>
  <c r="G87" i="13"/>
  <c r="H87" i="13"/>
  <c r="F87" i="13"/>
  <c r="F85" i="14"/>
  <c r="G85" i="14"/>
  <c r="E85" i="14"/>
  <c r="H85" i="14"/>
  <c r="A86" i="14" a="1"/>
  <c r="A86" i="14" s="1"/>
  <c r="B85" i="14"/>
  <c r="D85" i="14"/>
  <c r="C85" i="14"/>
  <c r="C87" i="13"/>
  <c r="D87" i="13"/>
  <c r="B87" i="13"/>
  <c r="A88" i="13" a="1"/>
  <c r="A88" i="13" s="1"/>
  <c r="E88" i="13" l="1"/>
  <c r="F88" i="13"/>
  <c r="G88" i="13"/>
  <c r="H88" i="13"/>
  <c r="E86" i="14"/>
  <c r="F86" i="14"/>
  <c r="G86" i="14"/>
  <c r="H86" i="14"/>
  <c r="A87" i="14" a="1"/>
  <c r="A87" i="14" s="1"/>
  <c r="C86" i="14"/>
  <c r="B86" i="14"/>
  <c r="D86" i="14"/>
  <c r="C88" i="13"/>
  <c r="B88" i="13"/>
  <c r="A89" i="13" a="1"/>
  <c r="A89" i="13" s="1"/>
  <c r="D88" i="13"/>
  <c r="D89" i="13" l="1"/>
  <c r="E89" i="13"/>
  <c r="F89" i="13"/>
  <c r="G89" i="13"/>
  <c r="H89" i="13"/>
  <c r="F87" i="14"/>
  <c r="E87" i="14"/>
  <c r="G87" i="14"/>
  <c r="H87" i="14"/>
  <c r="A88" i="14" a="1"/>
  <c r="A88" i="14" s="1"/>
  <c r="D87" i="14"/>
  <c r="B87" i="14"/>
  <c r="C87" i="14"/>
  <c r="C89" i="13"/>
  <c r="B89" i="13"/>
  <c r="A90" i="13" a="1"/>
  <c r="A90" i="13" s="1"/>
  <c r="E90" i="13" l="1"/>
  <c r="F90" i="13"/>
  <c r="G90" i="13"/>
  <c r="H90" i="13"/>
  <c r="E88" i="14"/>
  <c r="F88" i="14"/>
  <c r="G88" i="14"/>
  <c r="H88" i="14"/>
  <c r="A89" i="14" a="1"/>
  <c r="A89" i="14" s="1"/>
  <c r="D88" i="14"/>
  <c r="B88" i="14"/>
  <c r="C88" i="14"/>
  <c r="C90" i="13"/>
  <c r="B90" i="13"/>
  <c r="A91" i="13" a="1"/>
  <c r="A91" i="13" s="1"/>
  <c r="D90" i="13"/>
  <c r="C91" i="13" l="1"/>
  <c r="E91" i="13"/>
  <c r="F91" i="13"/>
  <c r="H91" i="13"/>
  <c r="G91" i="13"/>
  <c r="F89" i="14"/>
  <c r="E89" i="14"/>
  <c r="H89" i="14"/>
  <c r="G89" i="14"/>
  <c r="A90" i="14" a="1"/>
  <c r="A90" i="14" s="1"/>
  <c r="B89" i="14"/>
  <c r="C89" i="14"/>
  <c r="D89" i="14"/>
  <c r="D91" i="13"/>
  <c r="B91" i="13"/>
  <c r="A92" i="13" a="1"/>
  <c r="A92" i="13" s="1"/>
  <c r="C92" i="13" l="1"/>
  <c r="E92" i="13"/>
  <c r="F92" i="13"/>
  <c r="G92" i="13"/>
  <c r="H92" i="13"/>
  <c r="E90" i="14"/>
  <c r="F90" i="14"/>
  <c r="G90" i="14"/>
  <c r="H90" i="14"/>
  <c r="A91" i="14" a="1"/>
  <c r="A91" i="14" s="1"/>
  <c r="C90" i="14"/>
  <c r="B90" i="14"/>
  <c r="D90" i="14"/>
  <c r="B92" i="13"/>
  <c r="D92" i="13"/>
  <c r="A93" i="13" a="1"/>
  <c r="A93" i="13" s="1"/>
  <c r="E93" i="13" l="1"/>
  <c r="F93" i="13"/>
  <c r="H93" i="13"/>
  <c r="G93" i="13"/>
  <c r="F91" i="14"/>
  <c r="E91" i="14"/>
  <c r="G91" i="14"/>
  <c r="H91" i="14"/>
  <c r="A92" i="14" a="1"/>
  <c r="A92" i="14" s="1"/>
  <c r="D91" i="14"/>
  <c r="B91" i="14"/>
  <c r="C91" i="14"/>
  <c r="D93" i="13"/>
  <c r="C93" i="13"/>
  <c r="B93" i="13"/>
  <c r="A94" i="13" a="1"/>
  <c r="A94" i="13" s="1"/>
  <c r="E94" i="13" l="1"/>
  <c r="F94" i="13"/>
  <c r="G94" i="13"/>
  <c r="H94" i="13"/>
  <c r="E92" i="14"/>
  <c r="F92" i="14"/>
  <c r="G92" i="14"/>
  <c r="H92" i="14"/>
  <c r="A93" i="14" a="1"/>
  <c r="A93" i="14" s="1"/>
  <c r="C92" i="14"/>
  <c r="D92" i="14"/>
  <c r="B92" i="14"/>
  <c r="D94" i="13"/>
  <c r="C94" i="13"/>
  <c r="B94" i="13"/>
  <c r="A95" i="13" a="1"/>
  <c r="A95" i="13" s="1"/>
  <c r="D95" i="13" l="1"/>
  <c r="E95" i="13"/>
  <c r="F95" i="13"/>
  <c r="G95" i="13"/>
  <c r="H95" i="13"/>
  <c r="F93" i="14"/>
  <c r="E93" i="14"/>
  <c r="H93" i="14"/>
  <c r="G93" i="14"/>
  <c r="A94" i="14" a="1"/>
  <c r="A94" i="14" s="1"/>
  <c r="B93" i="14"/>
  <c r="C93" i="14"/>
  <c r="D93" i="14"/>
  <c r="C95" i="13"/>
  <c r="B95" i="13"/>
  <c r="A96" i="13" a="1"/>
  <c r="A96" i="13" s="1"/>
  <c r="E96" i="13" l="1"/>
  <c r="F96" i="13"/>
  <c r="G96" i="13"/>
  <c r="H96" i="13"/>
  <c r="E94" i="14"/>
  <c r="F94" i="14"/>
  <c r="G94" i="14"/>
  <c r="H94" i="14"/>
  <c r="A95" i="14" a="1"/>
  <c r="A95" i="14" s="1"/>
  <c r="C94" i="14"/>
  <c r="B94" i="14"/>
  <c r="D94" i="14"/>
  <c r="D96" i="13"/>
  <c r="B96" i="13"/>
  <c r="C96" i="13"/>
  <c r="A97" i="13" a="1"/>
  <c r="A97" i="13" s="1"/>
  <c r="C97" i="13" l="1"/>
  <c r="E97" i="13"/>
  <c r="H97" i="13"/>
  <c r="F97" i="13"/>
  <c r="G97" i="13"/>
  <c r="F95" i="14"/>
  <c r="E95" i="14"/>
  <c r="G95" i="14"/>
  <c r="H95" i="14"/>
  <c r="A96" i="14" a="1"/>
  <c r="A96" i="14" s="1"/>
  <c r="D95" i="14"/>
  <c r="C95" i="14"/>
  <c r="B95" i="14"/>
  <c r="D97" i="13"/>
  <c r="B97" i="13"/>
  <c r="A98" i="13" a="1"/>
  <c r="A98" i="13" s="1"/>
  <c r="E98" i="13" l="1"/>
  <c r="F98" i="13"/>
  <c r="G98" i="13"/>
  <c r="H98" i="13"/>
  <c r="E96" i="14"/>
  <c r="F96" i="14"/>
  <c r="G96" i="14"/>
  <c r="H96" i="14"/>
  <c r="A97" i="14" a="1"/>
  <c r="A97" i="14" s="1"/>
  <c r="C96" i="14"/>
  <c r="D96" i="14"/>
  <c r="B96" i="14"/>
  <c r="D98" i="13"/>
  <c r="C98" i="13"/>
  <c r="B98" i="13"/>
  <c r="A99" i="13" a="1"/>
  <c r="A99" i="13" s="1"/>
  <c r="D99" i="13" l="1"/>
  <c r="E99" i="13"/>
  <c r="G99" i="13"/>
  <c r="H99" i="13"/>
  <c r="F99" i="13"/>
  <c r="F97" i="14"/>
  <c r="H97" i="14"/>
  <c r="E97" i="14"/>
  <c r="G97" i="14"/>
  <c r="A98" i="14" a="1"/>
  <c r="A98" i="14" s="1"/>
  <c r="B97" i="14"/>
  <c r="D97" i="14"/>
  <c r="C97" i="14"/>
  <c r="C99" i="13"/>
  <c r="B99" i="13"/>
  <c r="A100" i="13" a="1"/>
  <c r="A100" i="13" s="1"/>
  <c r="E100" i="13" l="1"/>
  <c r="F100" i="13"/>
  <c r="G100" i="13"/>
  <c r="H100" i="13"/>
  <c r="E98" i="14"/>
  <c r="F98" i="14"/>
  <c r="G98" i="14"/>
  <c r="H98" i="14"/>
  <c r="A99" i="14" a="1"/>
  <c r="A99" i="14" s="1"/>
  <c r="C98" i="14"/>
  <c r="D98" i="14"/>
  <c r="B98" i="14"/>
  <c r="A101" i="13" a="1"/>
  <c r="A101" i="13" s="1"/>
  <c r="D100" i="13"/>
  <c r="C100" i="13"/>
  <c r="B100" i="13"/>
  <c r="E101" i="13" l="1"/>
  <c r="G101" i="13"/>
  <c r="F101" i="13"/>
  <c r="H101" i="13"/>
  <c r="F99" i="14"/>
  <c r="E99" i="14"/>
  <c r="G99" i="14"/>
  <c r="H99" i="14"/>
  <c r="A100" i="14" a="1"/>
  <c r="A100" i="14" s="1"/>
  <c r="D99" i="14"/>
  <c r="C99" i="14"/>
  <c r="B99" i="14"/>
  <c r="A102" i="13" a="1"/>
  <c r="A102" i="13" s="1"/>
  <c r="C101" i="13"/>
  <c r="D101" i="13"/>
  <c r="B101" i="13"/>
  <c r="E102" i="13" l="1"/>
  <c r="F102" i="13"/>
  <c r="G102" i="13"/>
  <c r="H102" i="13"/>
  <c r="E100" i="14"/>
  <c r="F100" i="14"/>
  <c r="G100" i="14"/>
  <c r="H100" i="14"/>
  <c r="A101" i="14" a="1"/>
  <c r="A101" i="14" s="1"/>
  <c r="B100" i="14"/>
  <c r="D100" i="14"/>
  <c r="C100" i="14"/>
  <c r="C102" i="13"/>
  <c r="B102" i="13"/>
  <c r="D102" i="13"/>
  <c r="A103" i="13" a="1"/>
  <c r="A103" i="13" s="1"/>
  <c r="E103" i="13" l="1"/>
  <c r="G103" i="13"/>
  <c r="F103" i="13"/>
  <c r="H103" i="13"/>
  <c r="F101" i="14"/>
  <c r="E101" i="14"/>
  <c r="G101" i="14"/>
  <c r="H101" i="14"/>
  <c r="A102" i="14" a="1"/>
  <c r="A102" i="14" s="1"/>
  <c r="B101" i="14"/>
  <c r="D101" i="14"/>
  <c r="C101" i="14"/>
  <c r="B103" i="13"/>
  <c r="D103" i="13"/>
  <c r="A104" i="13" a="1"/>
  <c r="A104" i="13" s="1"/>
  <c r="C103" i="13"/>
  <c r="D104" i="13" l="1"/>
  <c r="E104" i="13"/>
  <c r="F104" i="13"/>
  <c r="G104" i="13"/>
  <c r="H104" i="13"/>
  <c r="E102" i="14"/>
  <c r="F102" i="14"/>
  <c r="G102" i="14"/>
  <c r="H102" i="14"/>
  <c r="A103" i="14" a="1"/>
  <c r="A103" i="14" s="1"/>
  <c r="C102" i="14"/>
  <c r="D102" i="14"/>
  <c r="B102" i="14"/>
  <c r="C104" i="13"/>
  <c r="B104" i="13"/>
  <c r="A105" i="13" a="1"/>
  <c r="A105" i="13" s="1"/>
  <c r="E105" i="13" l="1"/>
  <c r="F105" i="13"/>
  <c r="G105" i="13"/>
  <c r="H105" i="13"/>
  <c r="F103" i="14"/>
  <c r="E103" i="14"/>
  <c r="G103" i="14"/>
  <c r="H103" i="14"/>
  <c r="A104" i="14" a="1"/>
  <c r="A104" i="14" s="1"/>
  <c r="D103" i="14"/>
  <c r="B103" i="14"/>
  <c r="C103" i="14"/>
  <c r="A106" i="13" a="1"/>
  <c r="A106" i="13" s="1"/>
  <c r="D105" i="13"/>
  <c r="C105" i="13"/>
  <c r="B105" i="13"/>
  <c r="D106" i="13" l="1"/>
  <c r="E106" i="13"/>
  <c r="F106" i="13"/>
  <c r="G106" i="13"/>
  <c r="H106" i="13"/>
  <c r="E104" i="14"/>
  <c r="F104" i="14"/>
  <c r="G104" i="14"/>
  <c r="H104" i="14"/>
  <c r="A105" i="14" a="1"/>
  <c r="A105" i="14" s="1"/>
  <c r="D104" i="14"/>
  <c r="B104" i="14"/>
  <c r="C104" i="14"/>
  <c r="C106" i="13"/>
  <c r="B106" i="13"/>
  <c r="A107" i="13" a="1"/>
  <c r="A107" i="13" s="1"/>
  <c r="E107" i="13" l="1"/>
  <c r="F107" i="13"/>
  <c r="H107" i="13"/>
  <c r="G107" i="13"/>
  <c r="F105" i="14"/>
  <c r="E105" i="14"/>
  <c r="G105" i="14"/>
  <c r="H105" i="14"/>
  <c r="A106" i="14" a="1"/>
  <c r="A106" i="14" s="1"/>
  <c r="B105" i="14"/>
  <c r="D105" i="14"/>
  <c r="C105" i="14"/>
  <c r="A108" i="13" a="1"/>
  <c r="A108" i="13" s="1"/>
  <c r="D107" i="13"/>
  <c r="B107" i="13"/>
  <c r="C107" i="13"/>
  <c r="E108" i="13" l="1"/>
  <c r="F108" i="13"/>
  <c r="G108" i="13"/>
  <c r="H108" i="13"/>
  <c r="E106" i="14"/>
  <c r="F106" i="14"/>
  <c r="G106" i="14"/>
  <c r="H106" i="14"/>
  <c r="A107" i="14" a="1"/>
  <c r="A107" i="14" s="1"/>
  <c r="C106" i="14"/>
  <c r="B106" i="14"/>
  <c r="D106" i="14"/>
  <c r="C108" i="13"/>
  <c r="D108" i="13"/>
  <c r="B108" i="13"/>
  <c r="A109" i="13" a="1"/>
  <c r="A109" i="13" s="1"/>
  <c r="E109" i="13" l="1"/>
  <c r="F109" i="13"/>
  <c r="H109" i="13"/>
  <c r="G109" i="13"/>
  <c r="F107" i="14"/>
  <c r="E107" i="14"/>
  <c r="G107" i="14"/>
  <c r="H107" i="14"/>
  <c r="A108" i="14" a="1"/>
  <c r="A108" i="14" s="1"/>
  <c r="D107" i="14"/>
  <c r="B107" i="14"/>
  <c r="C107" i="14"/>
  <c r="C109" i="13"/>
  <c r="B109" i="13"/>
  <c r="D109" i="13"/>
  <c r="A110" i="13" a="1"/>
  <c r="A110" i="13" s="1"/>
  <c r="E110" i="13" l="1"/>
  <c r="F110" i="13"/>
  <c r="G110" i="13"/>
  <c r="H110" i="13"/>
  <c r="E108" i="14"/>
  <c r="F108" i="14"/>
  <c r="G108" i="14"/>
  <c r="H108" i="14"/>
  <c r="A109" i="14" a="1"/>
  <c r="A109" i="14" s="1"/>
  <c r="D108" i="14"/>
  <c r="B108" i="14"/>
  <c r="C108" i="14"/>
  <c r="D110" i="13"/>
  <c r="C110" i="13"/>
  <c r="B110" i="13"/>
  <c r="A111" i="13" a="1"/>
  <c r="A111" i="13" s="1"/>
  <c r="D111" i="13" l="1"/>
  <c r="E111" i="13"/>
  <c r="H111" i="13"/>
  <c r="F111" i="13"/>
  <c r="G111" i="13"/>
  <c r="F109" i="14"/>
  <c r="G109" i="14"/>
  <c r="H109" i="14"/>
  <c r="E109" i="14"/>
  <c r="A110" i="14" a="1"/>
  <c r="A110" i="14" s="1"/>
  <c r="B109" i="14"/>
  <c r="C109" i="14"/>
  <c r="D109" i="14"/>
  <c r="C111" i="13"/>
  <c r="B111" i="13"/>
  <c r="A112" i="13" a="1"/>
  <c r="A112" i="13" s="1"/>
  <c r="E112" i="13" l="1"/>
  <c r="F112" i="13"/>
  <c r="G112" i="13"/>
  <c r="H112" i="13"/>
  <c r="E110" i="14"/>
  <c r="F110" i="14"/>
  <c r="G110" i="14"/>
  <c r="H110" i="14"/>
  <c r="A111" i="14" a="1"/>
  <c r="A111" i="14" s="1"/>
  <c r="C110" i="14"/>
  <c r="B110" i="14"/>
  <c r="D110" i="14"/>
  <c r="D112" i="13"/>
  <c r="C112" i="13"/>
  <c r="B112" i="13"/>
  <c r="A113" i="13" a="1"/>
  <c r="A113" i="13" s="1"/>
  <c r="D113" i="13" l="1"/>
  <c r="E113" i="13"/>
  <c r="H113" i="13"/>
  <c r="F113" i="13"/>
  <c r="G113" i="13"/>
  <c r="F111" i="14"/>
  <c r="E111" i="14"/>
  <c r="G111" i="14"/>
  <c r="H111" i="14"/>
  <c r="A112" i="14" a="1"/>
  <c r="A112" i="14" s="1"/>
  <c r="D111" i="14"/>
  <c r="B111" i="14"/>
  <c r="C111" i="14"/>
  <c r="C113" i="13"/>
  <c r="B113" i="13"/>
  <c r="A114" i="13" a="1"/>
  <c r="A114" i="13" s="1"/>
  <c r="D114" i="13" l="1"/>
  <c r="E114" i="13"/>
  <c r="F114" i="13"/>
  <c r="G114" i="13"/>
  <c r="H114" i="13"/>
  <c r="E112" i="14"/>
  <c r="F112" i="14"/>
  <c r="G112" i="14"/>
  <c r="H112" i="14"/>
  <c r="A113" i="14" a="1"/>
  <c r="A113" i="14" s="1"/>
  <c r="C112" i="14"/>
  <c r="B112" i="14"/>
  <c r="D112" i="14"/>
  <c r="C114" i="13"/>
  <c r="B114" i="13"/>
  <c r="A115" i="13" a="1"/>
  <c r="A115" i="13" s="1"/>
  <c r="E115" i="13" l="1"/>
  <c r="G115" i="13"/>
  <c r="H115" i="13"/>
  <c r="F115" i="13"/>
  <c r="F113" i="14"/>
  <c r="E113" i="14"/>
  <c r="G113" i="14"/>
  <c r="H113" i="14"/>
  <c r="A114" i="14" a="1"/>
  <c r="A114" i="14" s="1"/>
  <c r="B113" i="14"/>
  <c r="C113" i="14"/>
  <c r="D113" i="14"/>
  <c r="C115" i="13"/>
  <c r="B115" i="13"/>
  <c r="D115" i="13"/>
  <c r="A116" i="13" a="1"/>
  <c r="A116" i="13" s="1"/>
  <c r="E116" i="13" l="1"/>
  <c r="F116" i="13"/>
  <c r="G116" i="13"/>
  <c r="H116" i="13"/>
  <c r="E114" i="14"/>
  <c r="F114" i="14"/>
  <c r="G114" i="14"/>
  <c r="H114" i="14"/>
  <c r="A115" i="14" a="1"/>
  <c r="A115" i="14" s="1"/>
  <c r="C114" i="14"/>
  <c r="B114" i="14"/>
  <c r="D114" i="14"/>
  <c r="A117" i="13" a="1"/>
  <c r="A117" i="13" s="1"/>
  <c r="D116" i="13"/>
  <c r="C116" i="13"/>
  <c r="B116" i="13"/>
  <c r="E117" i="13" l="1"/>
  <c r="F117" i="13"/>
  <c r="G117" i="13"/>
  <c r="H117" i="13"/>
  <c r="F115" i="14"/>
  <c r="E115" i="14"/>
  <c r="G115" i="14"/>
  <c r="H115" i="14"/>
  <c r="A116" i="14" a="1"/>
  <c r="A116" i="14" s="1"/>
  <c r="D115" i="14"/>
  <c r="C115" i="14"/>
  <c r="B115" i="14"/>
  <c r="D117" i="13"/>
  <c r="B117" i="13"/>
  <c r="C117" i="13"/>
  <c r="A118" i="13" a="1"/>
  <c r="A118" i="13" s="1"/>
  <c r="E118" i="13" l="1"/>
  <c r="F118" i="13"/>
  <c r="G118" i="13"/>
  <c r="H118" i="13"/>
  <c r="E116" i="14"/>
  <c r="F116" i="14"/>
  <c r="G116" i="14"/>
  <c r="H116" i="14"/>
  <c r="A117" i="14" a="1"/>
  <c r="A117" i="14" s="1"/>
  <c r="B116" i="14"/>
  <c r="C116" i="14"/>
  <c r="D116" i="14"/>
  <c r="A119" i="13" a="1"/>
  <c r="A119" i="13" s="1"/>
  <c r="C118" i="13"/>
  <c r="B118" i="13"/>
  <c r="D118" i="13"/>
  <c r="A120" i="13" l="1" a="1"/>
  <c r="A120" i="13" s="1"/>
  <c r="C120" i="13" s="1"/>
  <c r="E119" i="13"/>
  <c r="G119" i="13"/>
  <c r="H119" i="13"/>
  <c r="F119" i="13"/>
  <c r="F117" i="14"/>
  <c r="E117" i="14"/>
  <c r="H117" i="14"/>
  <c r="G117" i="14"/>
  <c r="A118" i="14" a="1"/>
  <c r="A118" i="14" s="1"/>
  <c r="B117" i="14"/>
  <c r="C117" i="14"/>
  <c r="D117" i="14"/>
  <c r="C119" i="13"/>
  <c r="B119" i="13"/>
  <c r="D119" i="13"/>
  <c r="A121" i="13" l="1" a="1"/>
  <c r="A121" i="13" s="1"/>
  <c r="D120" i="13"/>
  <c r="E120" i="13"/>
  <c r="F120" i="13"/>
  <c r="G120" i="13"/>
  <c r="H120" i="13"/>
  <c r="B120" i="13"/>
  <c r="E118" i="14"/>
  <c r="F118" i="14"/>
  <c r="G118" i="14"/>
  <c r="H118" i="14"/>
  <c r="A119" i="14" a="1"/>
  <c r="A119" i="14" s="1"/>
  <c r="C118" i="14"/>
  <c r="B118" i="14"/>
  <c r="D118" i="14"/>
  <c r="E121" i="13" l="1"/>
  <c r="F121" i="13"/>
  <c r="G121" i="13"/>
  <c r="H121" i="13"/>
  <c r="C121" i="13"/>
  <c r="B121" i="13"/>
  <c r="A122" i="13" a="1"/>
  <c r="A122" i="13" s="1"/>
  <c r="D121" i="13"/>
  <c r="F119" i="14"/>
  <c r="E119" i="14"/>
  <c r="G119" i="14"/>
  <c r="H119" i="14"/>
  <c r="A120" i="14" a="1"/>
  <c r="A120" i="14" s="1"/>
  <c r="D119" i="14"/>
  <c r="C119" i="14"/>
  <c r="B119" i="14"/>
  <c r="E122" i="13" l="1"/>
  <c r="F122" i="13"/>
  <c r="G122" i="13"/>
  <c r="H122" i="13"/>
  <c r="B122" i="13"/>
  <c r="A123" i="13" a="1"/>
  <c r="A123" i="13" s="1"/>
  <c r="D122" i="13"/>
  <c r="C122" i="13"/>
  <c r="E120" i="14"/>
  <c r="F120" i="14"/>
  <c r="G120" i="14"/>
  <c r="H120" i="14"/>
  <c r="A121" i="14" a="1"/>
  <c r="A121" i="14" s="1"/>
  <c r="B120" i="14"/>
  <c r="C120" i="14"/>
  <c r="D120" i="14"/>
  <c r="E123" i="13" l="1"/>
  <c r="F123" i="13"/>
  <c r="G123" i="13"/>
  <c r="H123" i="13"/>
  <c r="B123" i="13"/>
  <c r="A124" i="13" a="1"/>
  <c r="A124" i="13" s="1"/>
  <c r="D123" i="13"/>
  <c r="C123" i="13"/>
  <c r="F121" i="14"/>
  <c r="H121" i="14"/>
  <c r="G121" i="14"/>
  <c r="E121" i="14"/>
  <c r="A122" i="14" a="1"/>
  <c r="A122" i="14" s="1"/>
  <c r="B121" i="14"/>
  <c r="C121" i="14"/>
  <c r="D121" i="14"/>
  <c r="E124" i="13" l="1"/>
  <c r="F124" i="13"/>
  <c r="G124" i="13"/>
  <c r="H124" i="13"/>
  <c r="D124" i="13"/>
  <c r="C124" i="13"/>
  <c r="B124" i="13"/>
  <c r="A125" i="13" a="1"/>
  <c r="A125" i="13" s="1"/>
  <c r="E122" i="14"/>
  <c r="F122" i="14"/>
  <c r="G122" i="14"/>
  <c r="H122" i="14"/>
  <c r="A123" i="14" a="1"/>
  <c r="A123" i="14" s="1"/>
  <c r="C122" i="14"/>
  <c r="D122" i="14"/>
  <c r="B122" i="14"/>
  <c r="E125" i="13" l="1"/>
  <c r="F125" i="13"/>
  <c r="H125" i="13"/>
  <c r="G125" i="13"/>
  <c r="C125" i="13"/>
  <c r="D125" i="13"/>
  <c r="B125" i="13"/>
  <c r="A126" i="13" a="1"/>
  <c r="A126" i="13" s="1"/>
  <c r="F123" i="14"/>
  <c r="E123" i="14"/>
  <c r="G123" i="14"/>
  <c r="H123" i="14"/>
  <c r="A124" i="14" a="1"/>
  <c r="A124" i="14" s="1"/>
  <c r="D123" i="14"/>
  <c r="B123" i="14"/>
  <c r="C123" i="14"/>
  <c r="E126" i="13" l="1"/>
  <c r="F126" i="13"/>
  <c r="G126" i="13"/>
  <c r="H126" i="13"/>
  <c r="C126" i="13"/>
  <c r="B126" i="13"/>
  <c r="A127" i="13" a="1"/>
  <c r="A127" i="13" s="1"/>
  <c r="D126" i="13"/>
  <c r="E124" i="14"/>
  <c r="F124" i="14"/>
  <c r="G124" i="14"/>
  <c r="H124" i="14"/>
  <c r="A125" i="14" a="1"/>
  <c r="A125" i="14" s="1"/>
  <c r="B124" i="14"/>
  <c r="C124" i="14"/>
  <c r="D124" i="14"/>
  <c r="E127" i="13" l="1"/>
  <c r="F127" i="13"/>
  <c r="H127" i="13"/>
  <c r="G127" i="13"/>
  <c r="C127" i="13"/>
  <c r="B127" i="13"/>
  <c r="A128" i="13" a="1"/>
  <c r="A128" i="13" s="1"/>
  <c r="C128" i="13" s="1"/>
  <c r="D127" i="13"/>
  <c r="F125" i="14"/>
  <c r="G125" i="14"/>
  <c r="E125" i="14"/>
  <c r="H125" i="14"/>
  <c r="A126" i="14" a="1"/>
  <c r="A126" i="14" s="1"/>
  <c r="B125" i="14"/>
  <c r="D125" i="14"/>
  <c r="C125" i="14"/>
  <c r="A129" i="13" l="1" a="1"/>
  <c r="A129" i="13" s="1"/>
  <c r="D128" i="13"/>
  <c r="E128" i="13"/>
  <c r="F128" i="13"/>
  <c r="G128" i="13"/>
  <c r="H128" i="13"/>
  <c r="B128" i="13"/>
  <c r="E126" i="14"/>
  <c r="F126" i="14"/>
  <c r="G126" i="14"/>
  <c r="H126" i="14"/>
  <c r="A127" i="14" a="1"/>
  <c r="A127" i="14" s="1"/>
  <c r="C126" i="14"/>
  <c r="B126" i="14"/>
  <c r="D126" i="14"/>
  <c r="E129" i="13" l="1"/>
  <c r="H129" i="13"/>
  <c r="F129" i="13"/>
  <c r="G129" i="13"/>
  <c r="D129" i="13"/>
  <c r="C129" i="13"/>
  <c r="A130" i="13" a="1"/>
  <c r="A130" i="13" s="1"/>
  <c r="D130" i="13" s="1"/>
  <c r="B129" i="13"/>
  <c r="F127" i="14"/>
  <c r="E127" i="14"/>
  <c r="G127" i="14"/>
  <c r="H127" i="14"/>
  <c r="A128" i="14" a="1"/>
  <c r="A128" i="14" s="1"/>
  <c r="D127" i="14"/>
  <c r="B127" i="14"/>
  <c r="C127" i="14"/>
  <c r="A131" i="13" l="1" a="1"/>
  <c r="A131" i="13" s="1"/>
  <c r="E130" i="13"/>
  <c r="F130" i="13"/>
  <c r="G130" i="13"/>
  <c r="H130" i="13"/>
  <c r="B130" i="13"/>
  <c r="C130" i="13"/>
  <c r="E128" i="14"/>
  <c r="F128" i="14"/>
  <c r="G128" i="14"/>
  <c r="H128" i="14"/>
  <c r="A129" i="14" a="1"/>
  <c r="A129" i="14" s="1"/>
  <c r="D128" i="14"/>
  <c r="B128" i="14"/>
  <c r="C128" i="14"/>
  <c r="E131" i="13" l="1"/>
  <c r="G131" i="13"/>
  <c r="H131" i="13"/>
  <c r="F131" i="13"/>
  <c r="C131" i="13"/>
  <c r="B131" i="13"/>
  <c r="A132" i="13" a="1"/>
  <c r="A132" i="13" s="1"/>
  <c r="D131" i="13"/>
  <c r="F129" i="14"/>
  <c r="G129" i="14"/>
  <c r="E129" i="14"/>
  <c r="H129" i="14"/>
  <c r="A130" i="14" a="1"/>
  <c r="A130" i="14" s="1"/>
  <c r="B129" i="14"/>
  <c r="C129" i="14"/>
  <c r="D129" i="14"/>
  <c r="E132" i="13" l="1"/>
  <c r="F132" i="13"/>
  <c r="G132" i="13"/>
  <c r="H132" i="13"/>
  <c r="A133" i="13" a="1"/>
  <c r="A133" i="13" s="1"/>
  <c r="C133" i="13" s="1"/>
  <c r="C132" i="13"/>
  <c r="D132" i="13"/>
  <c r="B132" i="13"/>
  <c r="E130" i="14"/>
  <c r="F130" i="14"/>
  <c r="G130" i="14"/>
  <c r="H130" i="14"/>
  <c r="A131" i="14" a="1"/>
  <c r="A131" i="14" s="1"/>
  <c r="C130" i="14"/>
  <c r="B130" i="14"/>
  <c r="D130" i="14"/>
  <c r="D133" i="13" l="1"/>
  <c r="E133" i="13"/>
  <c r="F133" i="13"/>
  <c r="G133" i="13"/>
  <c r="H133" i="13"/>
  <c r="B133" i="13"/>
  <c r="A134" i="13" a="1"/>
  <c r="A134" i="13" s="1"/>
  <c r="C134" i="13" s="1"/>
  <c r="F131" i="14"/>
  <c r="E131" i="14"/>
  <c r="G131" i="14"/>
  <c r="H131" i="14"/>
  <c r="A132" i="14" a="1"/>
  <c r="A132" i="14" s="1"/>
  <c r="D131" i="14"/>
  <c r="B131" i="14"/>
  <c r="C131" i="14"/>
  <c r="A135" i="13" l="1" a="1"/>
  <c r="A135" i="13" s="1"/>
  <c r="D134" i="13"/>
  <c r="E134" i="13"/>
  <c r="F134" i="13"/>
  <c r="G134" i="13"/>
  <c r="H134" i="13"/>
  <c r="B134" i="13"/>
  <c r="E132" i="14"/>
  <c r="F132" i="14"/>
  <c r="G132" i="14"/>
  <c r="H132" i="14"/>
  <c r="A133" i="14" a="1"/>
  <c r="A133" i="14" s="1"/>
  <c r="C132" i="14"/>
  <c r="D132" i="14"/>
  <c r="B132" i="14"/>
  <c r="E135" i="13" l="1"/>
  <c r="G135" i="13"/>
  <c r="H135" i="13"/>
  <c r="F135" i="13"/>
  <c r="C135" i="13"/>
  <c r="D135" i="13"/>
  <c r="A136" i="13" a="1"/>
  <c r="A136" i="13" s="1"/>
  <c r="B136" i="13" s="1"/>
  <c r="B135" i="13"/>
  <c r="F133" i="14"/>
  <c r="H133" i="14"/>
  <c r="E133" i="14"/>
  <c r="G133" i="14"/>
  <c r="A134" i="14" a="1"/>
  <c r="A134" i="14" s="1"/>
  <c r="B133" i="14"/>
  <c r="C133" i="14"/>
  <c r="D133" i="14"/>
  <c r="D136" i="13" l="1"/>
  <c r="C136" i="13"/>
  <c r="E136" i="13"/>
  <c r="F136" i="13"/>
  <c r="G136" i="13"/>
  <c r="H136" i="13"/>
  <c r="A137" i="13" a="1"/>
  <c r="A137" i="13" s="1"/>
  <c r="E134" i="14"/>
  <c r="F134" i="14"/>
  <c r="G134" i="14"/>
  <c r="H134" i="14"/>
  <c r="A135" i="14" a="1"/>
  <c r="A135" i="14" s="1"/>
  <c r="C134" i="14"/>
  <c r="B134" i="14"/>
  <c r="D134" i="14"/>
  <c r="E137" i="13" l="1"/>
  <c r="F137" i="13"/>
  <c r="G137" i="13"/>
  <c r="H137" i="13"/>
  <c r="D137" i="13"/>
  <c r="C137" i="13"/>
  <c r="B137" i="13"/>
  <c r="A138" i="13" a="1"/>
  <c r="A138" i="13" s="1"/>
  <c r="F135" i="14"/>
  <c r="E135" i="14"/>
  <c r="G135" i="14"/>
  <c r="H135" i="14"/>
  <c r="A136" i="14" a="1"/>
  <c r="A136" i="14" s="1"/>
  <c r="D135" i="14"/>
  <c r="C135" i="14"/>
  <c r="B135" i="14"/>
  <c r="E138" i="13" l="1"/>
  <c r="F138" i="13"/>
  <c r="G138" i="13"/>
  <c r="H138" i="13"/>
  <c r="C138" i="13"/>
  <c r="B138" i="13"/>
  <c r="A139" i="13" a="1"/>
  <c r="A139" i="13" s="1"/>
  <c r="D138" i="13"/>
  <c r="E136" i="14"/>
  <c r="F136" i="14"/>
  <c r="G136" i="14"/>
  <c r="H136" i="14"/>
  <c r="A137" i="14" a="1"/>
  <c r="A137" i="14" s="1"/>
  <c r="B136" i="14"/>
  <c r="C136" i="14"/>
  <c r="D136" i="14"/>
  <c r="E139" i="13" l="1"/>
  <c r="F139" i="13"/>
  <c r="G139" i="13"/>
  <c r="H139" i="13"/>
  <c r="B139" i="13"/>
  <c r="A140" i="13" a="1"/>
  <c r="A140" i="13" s="1"/>
  <c r="C140" i="13" s="1"/>
  <c r="D139" i="13"/>
  <c r="C139" i="13"/>
  <c r="F137" i="14"/>
  <c r="E137" i="14"/>
  <c r="H137" i="14"/>
  <c r="G137" i="14"/>
  <c r="A138" i="14" a="1"/>
  <c r="A138" i="14" s="1"/>
  <c r="B137" i="14"/>
  <c r="C137" i="14"/>
  <c r="D137" i="14"/>
  <c r="D140" i="13" l="1"/>
  <c r="E140" i="13"/>
  <c r="F140" i="13"/>
  <c r="G140" i="13"/>
  <c r="H140" i="13"/>
  <c r="A141" i="13" a="1"/>
  <c r="A141" i="13" s="1"/>
  <c r="B141" i="13" s="1"/>
  <c r="B140" i="13"/>
  <c r="E138" i="14"/>
  <c r="F138" i="14"/>
  <c r="G138" i="14"/>
  <c r="H138" i="14"/>
  <c r="A139" i="14" a="1"/>
  <c r="A139" i="14" s="1"/>
  <c r="C138" i="14"/>
  <c r="D138" i="14"/>
  <c r="B138" i="14"/>
  <c r="A142" i="13" l="1" a="1"/>
  <c r="A142" i="13" s="1"/>
  <c r="D141" i="13"/>
  <c r="C141" i="13"/>
  <c r="E141" i="13"/>
  <c r="F141" i="13"/>
  <c r="H141" i="13"/>
  <c r="G141" i="13"/>
  <c r="F139" i="14"/>
  <c r="E139" i="14"/>
  <c r="G139" i="14"/>
  <c r="H139" i="14"/>
  <c r="A140" i="14" a="1"/>
  <c r="A140" i="14" s="1"/>
  <c r="D139" i="14"/>
  <c r="B139" i="14"/>
  <c r="C139" i="14"/>
  <c r="E142" i="13" l="1"/>
  <c r="F142" i="13"/>
  <c r="G142" i="13"/>
  <c r="H142" i="13"/>
  <c r="C142" i="13"/>
  <c r="D142" i="13"/>
  <c r="B142" i="13"/>
  <c r="A143" i="13" a="1"/>
  <c r="A143" i="13" s="1"/>
  <c r="E140" i="14"/>
  <c r="F140" i="14"/>
  <c r="G140" i="14"/>
  <c r="H140" i="14"/>
  <c r="A141" i="14" a="1"/>
  <c r="A141" i="14" s="1"/>
  <c r="B140" i="14"/>
  <c r="C140" i="14"/>
  <c r="D140" i="14"/>
  <c r="E143" i="13" l="1"/>
  <c r="F143" i="13"/>
  <c r="H143" i="13"/>
  <c r="G143" i="13"/>
  <c r="B143" i="13"/>
  <c r="C143" i="13"/>
  <c r="A144" i="13" a="1"/>
  <c r="A144" i="13" s="1"/>
  <c r="C144" i="13" s="1"/>
  <c r="D143" i="13"/>
  <c r="F141" i="14"/>
  <c r="E141" i="14"/>
  <c r="G141" i="14"/>
  <c r="H141" i="14"/>
  <c r="A142" i="14" a="1"/>
  <c r="A142" i="14" s="1"/>
  <c r="B141" i="14"/>
  <c r="D141" i="14"/>
  <c r="C141" i="14"/>
  <c r="B144" i="13" l="1"/>
  <c r="E144" i="13"/>
  <c r="F144" i="13"/>
  <c r="G144" i="13"/>
  <c r="H144" i="13"/>
  <c r="A145" i="13" a="1"/>
  <c r="A145" i="13" s="1"/>
  <c r="C145" i="13" s="1"/>
  <c r="D144" i="13"/>
  <c r="E142" i="14"/>
  <c r="F142" i="14"/>
  <c r="G142" i="14"/>
  <c r="H142" i="14"/>
  <c r="A143" i="14" a="1"/>
  <c r="A143" i="14" s="1"/>
  <c r="C142" i="14"/>
  <c r="B142" i="14"/>
  <c r="D142" i="14"/>
  <c r="E145" i="13" l="1"/>
  <c r="H145" i="13"/>
  <c r="G145" i="13"/>
  <c r="F145" i="13"/>
  <c r="B145" i="13"/>
  <c r="A146" i="13" a="1"/>
  <c r="A146" i="13" s="1"/>
  <c r="D146" i="13" s="1"/>
  <c r="D145" i="13"/>
  <c r="F143" i="14"/>
  <c r="E143" i="14"/>
  <c r="G143" i="14"/>
  <c r="H143" i="14"/>
  <c r="A144" i="14" a="1"/>
  <c r="A144" i="14" s="1"/>
  <c r="D143" i="14"/>
  <c r="B143" i="14"/>
  <c r="C143" i="14"/>
  <c r="C146" i="13" l="1"/>
  <c r="E146" i="13"/>
  <c r="F146" i="13"/>
  <c r="G146" i="13"/>
  <c r="H146" i="13"/>
  <c r="B146" i="13"/>
  <c r="A147" i="13" a="1"/>
  <c r="A147" i="13" s="1"/>
  <c r="C147" i="13" s="1"/>
  <c r="E144" i="14"/>
  <c r="F144" i="14"/>
  <c r="G144" i="14"/>
  <c r="H144" i="14"/>
  <c r="A145" i="14" a="1"/>
  <c r="A145" i="14" s="1"/>
  <c r="D144" i="14"/>
  <c r="B144" i="14"/>
  <c r="C144" i="14"/>
  <c r="A148" i="13" l="1" a="1"/>
  <c r="A148" i="13" s="1"/>
  <c r="A149" i="13" s="1" a="1"/>
  <c r="A149" i="13" s="1"/>
  <c r="D147" i="13"/>
  <c r="E147" i="13"/>
  <c r="G147" i="13"/>
  <c r="H147" i="13"/>
  <c r="F147" i="13"/>
  <c r="B147" i="13"/>
  <c r="F145" i="14"/>
  <c r="E145" i="14"/>
  <c r="G145" i="14"/>
  <c r="H145" i="14"/>
  <c r="A146" i="14" a="1"/>
  <c r="A146" i="14" s="1"/>
  <c r="B145" i="14"/>
  <c r="C145" i="14"/>
  <c r="D145" i="14"/>
  <c r="E149" i="13" l="1"/>
  <c r="F149" i="13"/>
  <c r="G149" i="13"/>
  <c r="H149" i="13"/>
  <c r="D148" i="13"/>
  <c r="C148" i="13"/>
  <c r="B148" i="13"/>
  <c r="E148" i="13"/>
  <c r="F148" i="13"/>
  <c r="G148" i="13"/>
  <c r="H148" i="13"/>
  <c r="E146" i="14"/>
  <c r="F146" i="14"/>
  <c r="G146" i="14"/>
  <c r="H146" i="14"/>
  <c r="A147" i="14" a="1"/>
  <c r="A147" i="14" s="1"/>
  <c r="C146" i="14"/>
  <c r="B146" i="14"/>
  <c r="D146" i="14"/>
  <c r="D149" i="13"/>
  <c r="C149" i="13"/>
  <c r="A150" i="13" a="1"/>
  <c r="A150" i="13" s="1"/>
  <c r="B149" i="13"/>
  <c r="E150" i="13" l="1"/>
  <c r="F150" i="13"/>
  <c r="G150" i="13"/>
  <c r="H150" i="13"/>
  <c r="F147" i="14"/>
  <c r="E147" i="14"/>
  <c r="G147" i="14"/>
  <c r="H147" i="14"/>
  <c r="A148" i="14" a="1"/>
  <c r="A148" i="14" s="1"/>
  <c r="D147" i="14"/>
  <c r="B147" i="14"/>
  <c r="C147" i="14"/>
  <c r="C150" i="13"/>
  <c r="D150" i="13"/>
  <c r="A151" i="13" a="1"/>
  <c r="A151" i="13" s="1"/>
  <c r="B150" i="13"/>
  <c r="E151" i="13" l="1"/>
  <c r="G151" i="13"/>
  <c r="F151" i="13"/>
  <c r="H151" i="13"/>
  <c r="E148" i="14"/>
  <c r="F148" i="14"/>
  <c r="G148" i="14"/>
  <c r="H148" i="14"/>
  <c r="A149" i="14" a="1"/>
  <c r="A149" i="14" s="1"/>
  <c r="C148" i="14"/>
  <c r="D148" i="14"/>
  <c r="B148" i="14"/>
  <c r="D151" i="13"/>
  <c r="C151" i="13"/>
  <c r="A152" i="13" a="1"/>
  <c r="A152" i="13" s="1"/>
  <c r="B151" i="13"/>
  <c r="E152" i="13" l="1"/>
  <c r="F152" i="13"/>
  <c r="G152" i="13"/>
  <c r="H152" i="13"/>
  <c r="F149" i="14"/>
  <c r="G149" i="14"/>
  <c r="H149" i="14"/>
  <c r="E149" i="14"/>
  <c r="A150" i="14" a="1"/>
  <c r="A150" i="14" s="1"/>
  <c r="B149" i="14"/>
  <c r="C149" i="14"/>
  <c r="D149" i="14"/>
  <c r="C152" i="13"/>
  <c r="D152" i="13"/>
  <c r="A153" i="13" a="1"/>
  <c r="A153" i="13" s="1"/>
  <c r="B152" i="13"/>
  <c r="E153" i="13" l="1"/>
  <c r="F153" i="13"/>
  <c r="G153" i="13"/>
  <c r="H153" i="13"/>
  <c r="E150" i="14"/>
  <c r="F150" i="14"/>
  <c r="G150" i="14"/>
  <c r="H150" i="14"/>
  <c r="A151" i="14" a="1"/>
  <c r="A151" i="14" s="1"/>
  <c r="C150" i="14"/>
  <c r="B150" i="14"/>
  <c r="D150" i="14"/>
  <c r="C153" i="13"/>
  <c r="D153" i="13"/>
  <c r="A154" i="13" a="1"/>
  <c r="A154" i="13" s="1"/>
  <c r="B153" i="13"/>
  <c r="E154" i="13" l="1"/>
  <c r="F154" i="13"/>
  <c r="G154" i="13"/>
  <c r="H154" i="13"/>
  <c r="F151" i="14"/>
  <c r="E151" i="14"/>
  <c r="G151" i="14"/>
  <c r="H151" i="14"/>
  <c r="A152" i="14" a="1"/>
  <c r="A152" i="14" s="1"/>
  <c r="D151" i="14"/>
  <c r="C151" i="14"/>
  <c r="B151" i="14"/>
  <c r="C154" i="13"/>
  <c r="D154" i="13"/>
  <c r="A155" i="13" a="1"/>
  <c r="A155" i="13" s="1"/>
  <c r="B154" i="13"/>
  <c r="E155" i="13" l="1"/>
  <c r="F155" i="13"/>
  <c r="G155" i="13"/>
  <c r="H155" i="13"/>
  <c r="E152" i="14"/>
  <c r="F152" i="14"/>
  <c r="G152" i="14"/>
  <c r="H152" i="14"/>
  <c r="A153" i="14" a="1"/>
  <c r="A153" i="14" s="1"/>
  <c r="B152" i="14"/>
  <c r="C152" i="14"/>
  <c r="D152" i="14"/>
  <c r="C155" i="13"/>
  <c r="D155" i="13"/>
  <c r="A156" i="13" a="1"/>
  <c r="A156" i="13" s="1"/>
  <c r="B155" i="13"/>
  <c r="E156" i="13" l="1"/>
  <c r="F156" i="13"/>
  <c r="G156" i="13"/>
  <c r="H156" i="13"/>
  <c r="F153" i="14"/>
  <c r="E153" i="14"/>
  <c r="G153" i="14"/>
  <c r="H153" i="14"/>
  <c r="A154" i="14" a="1"/>
  <c r="A154" i="14" s="1"/>
  <c r="B153" i="14"/>
  <c r="C153" i="14"/>
  <c r="D153" i="14"/>
  <c r="C156" i="13"/>
  <c r="D156" i="13"/>
  <c r="A157" i="13" a="1"/>
  <c r="A157" i="13" s="1"/>
  <c r="B156" i="13"/>
  <c r="E157" i="13" l="1"/>
  <c r="F157" i="13"/>
  <c r="H157" i="13"/>
  <c r="G157" i="13"/>
  <c r="E154" i="14"/>
  <c r="F154" i="14"/>
  <c r="G154" i="14"/>
  <c r="H154" i="14"/>
  <c r="A155" i="14" a="1"/>
  <c r="A155" i="14" s="1"/>
  <c r="C154" i="14"/>
  <c r="D154" i="14"/>
  <c r="B154" i="14"/>
  <c r="C157" i="13"/>
  <c r="D157" i="13"/>
  <c r="A158" i="13" a="1"/>
  <c r="A158" i="13" s="1"/>
  <c r="B157" i="13"/>
  <c r="E158" i="13" l="1"/>
  <c r="F158" i="13"/>
  <c r="G158" i="13"/>
  <c r="H158" i="13"/>
  <c r="F155" i="14"/>
  <c r="E155" i="14"/>
  <c r="G155" i="14"/>
  <c r="H155" i="14"/>
  <c r="A156" i="14" a="1"/>
  <c r="A156" i="14" s="1"/>
  <c r="D155" i="14"/>
  <c r="B155" i="14"/>
  <c r="C155" i="14"/>
  <c r="C158" i="13"/>
  <c r="D158" i="13"/>
  <c r="A159" i="13" a="1"/>
  <c r="A159" i="13" s="1"/>
  <c r="B158" i="13"/>
  <c r="E159" i="13" l="1"/>
  <c r="F159" i="13"/>
  <c r="H159" i="13"/>
  <c r="G159" i="13"/>
  <c r="E156" i="14"/>
  <c r="F156" i="14"/>
  <c r="G156" i="14"/>
  <c r="H156" i="14"/>
  <c r="A157" i="14" a="1"/>
  <c r="A157" i="14" s="1"/>
  <c r="B156" i="14"/>
  <c r="C156" i="14"/>
  <c r="D156" i="14"/>
  <c r="C159" i="13"/>
  <c r="D159" i="13"/>
  <c r="A160" i="13" a="1"/>
  <c r="A160" i="13" s="1"/>
  <c r="B159" i="13"/>
  <c r="E160" i="13" l="1"/>
  <c r="F160" i="13"/>
  <c r="G160" i="13"/>
  <c r="H160" i="13"/>
  <c r="F157" i="14"/>
  <c r="H157" i="14"/>
  <c r="E157" i="14"/>
  <c r="G157" i="14"/>
  <c r="A158" i="14" a="1"/>
  <c r="A158" i="14" s="1"/>
  <c r="B157" i="14"/>
  <c r="D157" i="14"/>
  <c r="C157" i="14"/>
  <c r="C160" i="13"/>
  <c r="D160" i="13"/>
  <c r="A161" i="13" a="1"/>
  <c r="A161" i="13" s="1"/>
  <c r="B160" i="13"/>
  <c r="E161" i="13" l="1"/>
  <c r="H161" i="13"/>
  <c r="G161" i="13"/>
  <c r="F161" i="13"/>
  <c r="E158" i="14"/>
  <c r="F158" i="14"/>
  <c r="G158" i="14"/>
  <c r="H158" i="14"/>
  <c r="A159" i="14" a="1"/>
  <c r="A159" i="14" s="1"/>
  <c r="C158" i="14"/>
  <c r="B158" i="14"/>
  <c r="D158" i="14"/>
  <c r="D161" i="13"/>
  <c r="C161" i="13"/>
  <c r="A162" i="13" a="1"/>
  <c r="A162" i="13" s="1"/>
  <c r="B161" i="13"/>
  <c r="E162" i="13" l="1"/>
  <c r="F162" i="13"/>
  <c r="G162" i="13"/>
  <c r="H162" i="13"/>
  <c r="F159" i="14"/>
  <c r="E159" i="14"/>
  <c r="G159" i="14"/>
  <c r="H159" i="14"/>
  <c r="A160" i="14" a="1"/>
  <c r="A160" i="14" s="1"/>
  <c r="B159" i="14"/>
  <c r="C159" i="14"/>
  <c r="D159" i="14"/>
  <c r="C162" i="13"/>
  <c r="D162" i="13"/>
  <c r="A163" i="13" a="1"/>
  <c r="A163" i="13" s="1"/>
  <c r="B162" i="13"/>
  <c r="E163" i="13" l="1"/>
  <c r="G163" i="13"/>
  <c r="H163" i="13"/>
  <c r="F163" i="13"/>
  <c r="E160" i="14"/>
  <c r="F160" i="14"/>
  <c r="G160" i="14"/>
  <c r="H160" i="14"/>
  <c r="A161" i="14" a="1"/>
  <c r="A161" i="14" s="1"/>
  <c r="B160" i="14"/>
  <c r="C160" i="14"/>
  <c r="D160" i="14"/>
  <c r="C163" i="13"/>
  <c r="D163" i="13"/>
  <c r="A164" i="13" a="1"/>
  <c r="A164" i="13" s="1"/>
  <c r="B163" i="13"/>
  <c r="E164" i="13" l="1"/>
  <c r="F164" i="13"/>
  <c r="G164" i="13"/>
  <c r="H164" i="13"/>
  <c r="F161" i="14"/>
  <c r="E161" i="14"/>
  <c r="G161" i="14"/>
  <c r="H161" i="14"/>
  <c r="A162" i="14" a="1"/>
  <c r="A162" i="14" s="1"/>
  <c r="C161" i="14"/>
  <c r="D161" i="14"/>
  <c r="B161" i="14"/>
  <c r="C164" i="13"/>
  <c r="D164" i="13"/>
  <c r="A165" i="13" a="1"/>
  <c r="A165" i="13" s="1"/>
  <c r="B164" i="13"/>
  <c r="E165" i="13" l="1"/>
  <c r="F165" i="13"/>
  <c r="G165" i="13"/>
  <c r="H165" i="13"/>
  <c r="E162" i="14"/>
  <c r="F162" i="14"/>
  <c r="G162" i="14"/>
  <c r="H162" i="14"/>
  <c r="A163" i="14" a="1"/>
  <c r="A163" i="14" s="1"/>
  <c r="D162" i="14"/>
  <c r="B162" i="14"/>
  <c r="C162" i="14"/>
  <c r="C165" i="13"/>
  <c r="D165" i="13"/>
  <c r="A166" i="13" a="1"/>
  <c r="A166" i="13" s="1"/>
  <c r="B165" i="13"/>
  <c r="E166" i="13" l="1"/>
  <c r="F166" i="13"/>
  <c r="G166" i="13"/>
  <c r="H166" i="13"/>
  <c r="F163" i="14"/>
  <c r="E163" i="14"/>
  <c r="G163" i="14"/>
  <c r="H163" i="14"/>
  <c r="A164" i="14" a="1"/>
  <c r="A164" i="14" s="1"/>
  <c r="B163" i="14"/>
  <c r="C163" i="14"/>
  <c r="D163" i="14"/>
  <c r="C166" i="13"/>
  <c r="D166" i="13"/>
  <c r="A167" i="13" a="1"/>
  <c r="A167" i="13" s="1"/>
  <c r="B166" i="13"/>
  <c r="E167" i="13" l="1"/>
  <c r="G167" i="13"/>
  <c r="H167" i="13"/>
  <c r="F167" i="13"/>
  <c r="E164" i="14"/>
  <c r="F164" i="14"/>
  <c r="G164" i="14"/>
  <c r="H164" i="14"/>
  <c r="A165" i="14" a="1"/>
  <c r="A165" i="14" s="1"/>
  <c r="B164" i="14"/>
  <c r="C164" i="14"/>
  <c r="D164" i="14"/>
  <c r="C167" i="13"/>
  <c r="D167" i="13"/>
  <c r="A168" i="13" a="1"/>
  <c r="A168" i="13" s="1"/>
  <c r="B167" i="13"/>
  <c r="E168" i="13" l="1"/>
  <c r="F168" i="13"/>
  <c r="G168" i="13"/>
  <c r="H168" i="13"/>
  <c r="F165" i="14"/>
  <c r="E165" i="14"/>
  <c r="H165" i="14"/>
  <c r="G165" i="14"/>
  <c r="A166" i="14" a="1"/>
  <c r="A166" i="14" s="1"/>
  <c r="C165" i="14"/>
  <c r="D165" i="14"/>
  <c r="B165" i="14"/>
  <c r="C168" i="13"/>
  <c r="D168" i="13"/>
  <c r="A169" i="13" a="1"/>
  <c r="A169" i="13" s="1"/>
  <c r="B168" i="13"/>
  <c r="F169" i="13" l="1"/>
  <c r="E169" i="13"/>
  <c r="G169" i="13"/>
  <c r="H169" i="13"/>
  <c r="E166" i="14"/>
  <c r="F166" i="14"/>
  <c r="G166" i="14"/>
  <c r="H166" i="14"/>
  <c r="A167" i="14" a="1"/>
  <c r="A167" i="14" s="1"/>
  <c r="D166" i="14"/>
  <c r="B166" i="14"/>
  <c r="C166" i="14"/>
  <c r="C169" i="13"/>
  <c r="D169" i="13"/>
  <c r="A170" i="13" a="1"/>
  <c r="A170" i="13" s="1"/>
  <c r="B169" i="13"/>
  <c r="E170" i="13" l="1"/>
  <c r="F170" i="13"/>
  <c r="G170" i="13"/>
  <c r="H170" i="13"/>
  <c r="F167" i="14"/>
  <c r="E167" i="14"/>
  <c r="G167" i="14"/>
  <c r="H167" i="14"/>
  <c r="A168" i="14" a="1"/>
  <c r="A168" i="14" s="1"/>
  <c r="B167" i="14"/>
  <c r="C167" i="14"/>
  <c r="D167" i="14"/>
  <c r="C170" i="13"/>
  <c r="D170" i="13"/>
  <c r="A171" i="13" a="1"/>
  <c r="A171" i="13" s="1"/>
  <c r="B170" i="13"/>
  <c r="E171" i="13" l="1"/>
  <c r="G171" i="13"/>
  <c r="H171" i="13"/>
  <c r="F171" i="13"/>
  <c r="E168" i="14"/>
  <c r="F168" i="14"/>
  <c r="G168" i="14"/>
  <c r="H168" i="14"/>
  <c r="A169" i="14" a="1"/>
  <c r="A169" i="14" s="1"/>
  <c r="B168" i="14"/>
  <c r="C168" i="14"/>
  <c r="D168" i="14"/>
  <c r="D171" i="13"/>
  <c r="C171" i="13"/>
  <c r="A172" i="13" a="1"/>
  <c r="A172" i="13" s="1"/>
  <c r="B171" i="13"/>
  <c r="E172" i="13" l="1"/>
  <c r="F172" i="13"/>
  <c r="G172" i="13"/>
  <c r="H172" i="13"/>
  <c r="H169" i="14"/>
  <c r="E169" i="14"/>
  <c r="F169" i="14"/>
  <c r="G169" i="14"/>
  <c r="A170" i="14" a="1"/>
  <c r="A170" i="14" s="1"/>
  <c r="C169" i="14"/>
  <c r="D169" i="14"/>
  <c r="B169" i="14"/>
  <c r="C172" i="13"/>
  <c r="D172" i="13"/>
  <c r="A173" i="13" a="1"/>
  <c r="A173" i="13" s="1"/>
  <c r="B172" i="13"/>
  <c r="F173" i="13" l="1"/>
  <c r="E173" i="13"/>
  <c r="H173" i="13"/>
  <c r="G173" i="13"/>
  <c r="E170" i="14"/>
  <c r="F170" i="14"/>
  <c r="G170" i="14"/>
  <c r="H170" i="14"/>
  <c r="A171" i="14" a="1"/>
  <c r="A171" i="14" s="1"/>
  <c r="D170" i="14"/>
  <c r="B170" i="14"/>
  <c r="C170" i="14"/>
  <c r="C173" i="13"/>
  <c r="D173" i="13"/>
  <c r="A174" i="13" a="1"/>
  <c r="A174" i="13" s="1"/>
  <c r="B173" i="13"/>
  <c r="E174" i="13" l="1"/>
  <c r="F174" i="13"/>
  <c r="G174" i="13"/>
  <c r="H174" i="13"/>
  <c r="E171" i="14"/>
  <c r="F171" i="14"/>
  <c r="H171" i="14"/>
  <c r="G171" i="14"/>
  <c r="A172" i="14" a="1"/>
  <c r="A172" i="14" s="1"/>
  <c r="B171" i="14"/>
  <c r="C171" i="14"/>
  <c r="D171" i="14"/>
  <c r="C174" i="13"/>
  <c r="D174" i="13"/>
  <c r="A175" i="13" a="1"/>
  <c r="A175" i="13" s="1"/>
  <c r="B174" i="13"/>
  <c r="E175" i="13" l="1"/>
  <c r="G175" i="13"/>
  <c r="H175" i="13"/>
  <c r="F175" i="13"/>
  <c r="E172" i="14"/>
  <c r="F172" i="14"/>
  <c r="G172" i="14"/>
  <c r="H172" i="14"/>
  <c r="A173" i="14" a="1"/>
  <c r="A173" i="14" s="1"/>
  <c r="B172" i="14"/>
  <c r="C172" i="14"/>
  <c r="D172" i="14"/>
  <c r="C175" i="13"/>
  <c r="D175" i="13"/>
  <c r="A176" i="13" a="1"/>
  <c r="A176" i="13" s="1"/>
  <c r="B175" i="13"/>
  <c r="F176" i="13" l="1"/>
  <c r="E176" i="13"/>
  <c r="H176" i="13"/>
  <c r="G176" i="13"/>
  <c r="F173" i="14"/>
  <c r="E173" i="14"/>
  <c r="G173" i="14"/>
  <c r="H173" i="14"/>
  <c r="A174" i="14" a="1"/>
  <c r="A174" i="14" s="1"/>
  <c r="C173" i="14"/>
  <c r="D173" i="14"/>
  <c r="B173" i="14"/>
  <c r="C176" i="13"/>
  <c r="D176" i="13"/>
  <c r="A177" i="13" a="1"/>
  <c r="A177" i="13" s="1"/>
  <c r="B176" i="13"/>
  <c r="E177" i="13" l="1"/>
  <c r="G177" i="13"/>
  <c r="H177" i="13"/>
  <c r="F177" i="13"/>
  <c r="E174" i="14"/>
  <c r="F174" i="14"/>
  <c r="G174" i="14"/>
  <c r="H174" i="14"/>
  <c r="A175" i="14" a="1"/>
  <c r="A175" i="14" s="1"/>
  <c r="D174" i="14"/>
  <c r="B174" i="14"/>
  <c r="C174" i="14"/>
  <c r="C177" i="13"/>
  <c r="D177" i="13"/>
  <c r="A178" i="13" a="1"/>
  <c r="A178" i="13" s="1"/>
  <c r="B177" i="13"/>
  <c r="E178" i="13" l="1"/>
  <c r="F178" i="13"/>
  <c r="H178" i="13"/>
  <c r="G178" i="13"/>
  <c r="F175" i="14"/>
  <c r="G175" i="14"/>
  <c r="H175" i="14"/>
  <c r="E175" i="14"/>
  <c r="A176" i="14" a="1"/>
  <c r="A176" i="14" s="1"/>
  <c r="B175" i="14"/>
  <c r="C175" i="14"/>
  <c r="D175" i="14"/>
  <c r="C178" i="13"/>
  <c r="D178" i="13"/>
  <c r="A179" i="13" a="1"/>
  <c r="A179" i="13" s="1"/>
  <c r="B178" i="13"/>
  <c r="E179" i="13" l="1"/>
  <c r="G179" i="13"/>
  <c r="H179" i="13"/>
  <c r="F179" i="13"/>
  <c r="E176" i="14"/>
  <c r="F176" i="14"/>
  <c r="G176" i="14"/>
  <c r="H176" i="14"/>
  <c r="A177" i="14" a="1"/>
  <c r="A177" i="14" s="1"/>
  <c r="B176" i="14"/>
  <c r="C176" i="14"/>
  <c r="D176" i="14"/>
  <c r="C179" i="13"/>
  <c r="D179" i="13"/>
  <c r="A180" i="13" a="1"/>
  <c r="A180" i="13" s="1"/>
  <c r="B179" i="13"/>
  <c r="E180" i="13" l="1"/>
  <c r="G180" i="13"/>
  <c r="H180" i="13"/>
  <c r="F180" i="13"/>
  <c r="F177" i="14"/>
  <c r="G177" i="14"/>
  <c r="H177" i="14"/>
  <c r="E177" i="14"/>
  <c r="A178" i="14" a="1"/>
  <c r="A178" i="14" s="1"/>
  <c r="C177" i="14"/>
  <c r="D177" i="14"/>
  <c r="B177" i="14"/>
  <c r="C180" i="13"/>
  <c r="D180" i="13"/>
  <c r="A181" i="13" a="1"/>
  <c r="A181" i="13" s="1"/>
  <c r="B180" i="13"/>
  <c r="E181" i="13" l="1"/>
  <c r="G181" i="13"/>
  <c r="H181" i="13"/>
  <c r="F181" i="13"/>
  <c r="E178" i="14"/>
  <c r="F178" i="14"/>
  <c r="G178" i="14"/>
  <c r="H178" i="14"/>
  <c r="A179" i="14" a="1"/>
  <c r="A179" i="14" s="1"/>
  <c r="D178" i="14"/>
  <c r="B178" i="14"/>
  <c r="C178" i="14"/>
  <c r="D181" i="13"/>
  <c r="C181" i="13"/>
  <c r="A182" i="13" a="1"/>
  <c r="A182" i="13" s="1"/>
  <c r="B181" i="13"/>
  <c r="E182" i="13" l="1"/>
  <c r="H182" i="13"/>
  <c r="F182" i="13"/>
  <c r="G182" i="13"/>
  <c r="F179" i="14"/>
  <c r="G179" i="14"/>
  <c r="E179" i="14"/>
  <c r="H179" i="14"/>
  <c r="A180" i="14" a="1"/>
  <c r="A180" i="14" s="1"/>
  <c r="B179" i="14"/>
  <c r="C179" i="14"/>
  <c r="D179" i="14"/>
  <c r="C182" i="13"/>
  <c r="D182" i="13"/>
  <c r="A183" i="13" a="1"/>
  <c r="A183" i="13" s="1"/>
  <c r="B182" i="13"/>
  <c r="E183" i="13" l="1"/>
  <c r="G183" i="13"/>
  <c r="H183" i="13"/>
  <c r="F183" i="13"/>
  <c r="E180" i="14"/>
  <c r="F180" i="14"/>
  <c r="G180" i="14"/>
  <c r="H180" i="14"/>
  <c r="B180" i="14"/>
  <c r="C180" i="14"/>
  <c r="D180" i="14"/>
  <c r="C183" i="13"/>
  <c r="D183" i="13"/>
  <c r="A184" i="13" a="1"/>
  <c r="A184" i="13" s="1"/>
  <c r="B183" i="13"/>
  <c r="E184" i="13" l="1"/>
  <c r="G184" i="13"/>
  <c r="H184" i="13"/>
  <c r="F184" i="13"/>
  <c r="C184" i="13"/>
  <c r="D184" i="13"/>
  <c r="A185" i="13" a="1"/>
  <c r="A185" i="13" s="1"/>
  <c r="B184" i="13"/>
  <c r="E185" i="13" l="1"/>
  <c r="G185" i="13"/>
  <c r="H185" i="13"/>
  <c r="F185" i="13"/>
  <c r="C185" i="13"/>
  <c r="D185" i="13"/>
  <c r="A186" i="13" a="1"/>
  <c r="A186" i="13" s="1"/>
  <c r="B185" i="13"/>
  <c r="E186" i="13" l="1"/>
  <c r="F186" i="13"/>
  <c r="H186" i="13"/>
  <c r="G186" i="13"/>
  <c r="C186" i="13"/>
  <c r="D186" i="13"/>
  <c r="A187" i="13" a="1"/>
  <c r="A187" i="13" s="1"/>
  <c r="B186" i="13"/>
  <c r="E187" i="13" l="1"/>
  <c r="G187" i="13"/>
  <c r="H187" i="13"/>
  <c r="F187" i="13"/>
  <c r="A181" i="14" a="1"/>
  <c r="A181" i="14" s="1"/>
  <c r="C187" i="13"/>
  <c r="D187" i="13"/>
  <c r="A188" i="13" a="1"/>
  <c r="A188" i="13" s="1"/>
  <c r="B187" i="13"/>
  <c r="E188" i="13" l="1"/>
  <c r="G188" i="13"/>
  <c r="H188" i="13"/>
  <c r="F188" i="13"/>
  <c r="F181" i="14"/>
  <c r="H181" i="14"/>
  <c r="G181" i="14"/>
  <c r="E181" i="14"/>
  <c r="A182" i="14" a="1"/>
  <c r="A182" i="14" s="1"/>
  <c r="C181" i="14"/>
  <c r="D181" i="14"/>
  <c r="B181" i="14"/>
  <c r="C188" i="13"/>
  <c r="D188" i="13"/>
  <c r="A189" i="13" a="1"/>
  <c r="A189" i="13" s="1"/>
  <c r="B188" i="13"/>
  <c r="E189" i="13" l="1"/>
  <c r="G189" i="13"/>
  <c r="H189" i="13"/>
  <c r="F189" i="13"/>
  <c r="A183" i="14" a="1"/>
  <c r="A183" i="14" s="1"/>
  <c r="D182" i="14"/>
  <c r="H182" i="14"/>
  <c r="F182" i="14"/>
  <c r="B182" i="14"/>
  <c r="G182" i="14"/>
  <c r="C182" i="14"/>
  <c r="C189" i="13"/>
  <c r="D189" i="13"/>
  <c r="A190" i="13" a="1"/>
  <c r="A190" i="13" s="1"/>
  <c r="B189" i="13"/>
  <c r="E190" i="13" l="1"/>
  <c r="F190" i="13"/>
  <c r="G190" i="13"/>
  <c r="H190" i="13"/>
  <c r="A184" i="14" a="1"/>
  <c r="A184" i="14" s="1"/>
  <c r="B183" i="14"/>
  <c r="F183" i="14"/>
  <c r="G183" i="14"/>
  <c r="C183" i="14"/>
  <c r="H183" i="14"/>
  <c r="D183" i="14"/>
  <c r="C190" i="13"/>
  <c r="D190" i="13"/>
  <c r="A191" i="13" a="1"/>
  <c r="A191" i="13" s="1"/>
  <c r="B190" i="13"/>
  <c r="E191" i="13" l="1"/>
  <c r="G191" i="13"/>
  <c r="H191" i="13"/>
  <c r="F191" i="13"/>
  <c r="A185" i="14" a="1"/>
  <c r="A185" i="14" s="1"/>
  <c r="B184" i="14"/>
  <c r="F184" i="14"/>
  <c r="C184" i="14"/>
  <c r="G184" i="14"/>
  <c r="H184" i="14"/>
  <c r="D184" i="14"/>
  <c r="C191" i="13"/>
  <c r="D191" i="13"/>
  <c r="A192" i="13" a="1"/>
  <c r="A192" i="13" s="1"/>
  <c r="B191" i="13"/>
  <c r="E192" i="13" l="1"/>
  <c r="G192" i="13"/>
  <c r="H192" i="13"/>
  <c r="F192" i="13"/>
  <c r="A186" i="14" a="1"/>
  <c r="A186" i="14" s="1"/>
  <c r="C185" i="14"/>
  <c r="G185" i="14"/>
  <c r="D185" i="14"/>
  <c r="H185" i="14"/>
  <c r="B185" i="14"/>
  <c r="F185" i="14"/>
  <c r="C192" i="13"/>
  <c r="D192" i="13"/>
  <c r="A193" i="13" a="1"/>
  <c r="A193" i="13" s="1"/>
  <c r="B192" i="13"/>
  <c r="E193" i="13" l="1"/>
  <c r="G193" i="13"/>
  <c r="H193" i="13"/>
  <c r="F193" i="13"/>
  <c r="A187" i="14" a="1"/>
  <c r="A187" i="14" s="1"/>
  <c r="D186" i="14"/>
  <c r="H186" i="14"/>
  <c r="B186" i="14"/>
  <c r="F186" i="14"/>
  <c r="C186" i="14"/>
  <c r="G186" i="14"/>
  <c r="D193" i="13"/>
  <c r="C193" i="13"/>
  <c r="A194" i="13" a="1"/>
  <c r="A194" i="13" s="1"/>
  <c r="B193" i="13"/>
  <c r="E194" i="13" l="1"/>
  <c r="H194" i="13"/>
  <c r="F194" i="13"/>
  <c r="G194" i="13"/>
  <c r="A188" i="14" a="1"/>
  <c r="A188" i="14" s="1"/>
  <c r="B187" i="14"/>
  <c r="F187" i="14"/>
  <c r="C187" i="14"/>
  <c r="G187" i="14"/>
  <c r="D187" i="14"/>
  <c r="H187" i="14"/>
  <c r="C194" i="13"/>
  <c r="D194" i="13"/>
  <c r="A195" i="13" a="1"/>
  <c r="A195" i="13" s="1"/>
  <c r="B194" i="13"/>
  <c r="E195" i="13" l="1"/>
  <c r="G195" i="13"/>
  <c r="H195" i="13"/>
  <c r="F195" i="13"/>
  <c r="A189" i="14" a="1"/>
  <c r="A189" i="14" s="1"/>
  <c r="B188" i="14"/>
  <c r="F188" i="14"/>
  <c r="C188" i="14"/>
  <c r="G188" i="14"/>
  <c r="D188" i="14"/>
  <c r="H188" i="14"/>
  <c r="C195" i="13"/>
  <c r="D195" i="13"/>
  <c r="A196" i="13" a="1"/>
  <c r="A196" i="13" s="1"/>
  <c r="B195" i="13"/>
  <c r="E196" i="13" l="1"/>
  <c r="G196" i="13"/>
  <c r="F196" i="13"/>
  <c r="H196" i="13"/>
  <c r="A190" i="14" a="1"/>
  <c r="A190" i="14" s="1"/>
  <c r="D189" i="14"/>
  <c r="H189" i="14"/>
  <c r="C189" i="14"/>
  <c r="F189" i="14"/>
  <c r="B189" i="14"/>
  <c r="G189" i="14"/>
  <c r="C196" i="13"/>
  <c r="D196" i="13"/>
  <c r="A197" i="13" a="1"/>
  <c r="A197" i="13" s="1"/>
  <c r="B196" i="13"/>
  <c r="E197" i="13" l="1"/>
  <c r="G197" i="13"/>
  <c r="H197" i="13"/>
  <c r="F197" i="13"/>
  <c r="A191" i="14" a="1"/>
  <c r="A191" i="14" s="1"/>
  <c r="B190" i="14"/>
  <c r="G190" i="14"/>
  <c r="D190" i="14"/>
  <c r="C190" i="14"/>
  <c r="H190" i="14"/>
  <c r="F190" i="14"/>
  <c r="C197" i="13"/>
  <c r="D197" i="13"/>
  <c r="A198" i="13" a="1"/>
  <c r="A198" i="13" s="1"/>
  <c r="B197" i="13"/>
  <c r="E198" i="13" l="1"/>
  <c r="F198" i="13"/>
  <c r="H198" i="13"/>
  <c r="G198" i="13"/>
  <c r="A192" i="14" a="1"/>
  <c r="A192" i="14" s="1"/>
  <c r="B191" i="14"/>
  <c r="F191" i="14"/>
  <c r="C191" i="14"/>
  <c r="H191" i="14"/>
  <c r="G191" i="14"/>
  <c r="D191" i="14"/>
  <c r="C198" i="13"/>
  <c r="D198" i="13"/>
  <c r="A199" i="13" a="1"/>
  <c r="A199" i="13" s="1"/>
  <c r="B198" i="13"/>
  <c r="E199" i="13" l="1"/>
  <c r="G199" i="13"/>
  <c r="H199" i="13"/>
  <c r="F199" i="13"/>
  <c r="A193" i="14" a="1"/>
  <c r="A193" i="14" s="1"/>
  <c r="C192" i="14"/>
  <c r="G192" i="14"/>
  <c r="D192" i="14"/>
  <c r="F192" i="14"/>
  <c r="B192" i="14"/>
  <c r="H192" i="14"/>
  <c r="C199" i="13"/>
  <c r="D199" i="13"/>
  <c r="A200" i="13" a="1"/>
  <c r="A200" i="13" s="1"/>
  <c r="B199" i="13"/>
  <c r="E200" i="13" l="1"/>
  <c r="G200" i="13"/>
  <c r="H200" i="13"/>
  <c r="F200" i="13"/>
  <c r="A194" i="14" a="1"/>
  <c r="A194" i="14" s="1"/>
  <c r="D193" i="14"/>
  <c r="H193" i="14"/>
  <c r="B193" i="14"/>
  <c r="G193" i="14"/>
  <c r="C193" i="14"/>
  <c r="F193" i="14"/>
  <c r="C200" i="13"/>
  <c r="D200" i="13"/>
  <c r="A201" i="13" a="1"/>
  <c r="A201" i="13" s="1"/>
  <c r="B200" i="13"/>
  <c r="E201" i="13" l="1"/>
  <c r="G201" i="13"/>
  <c r="H201" i="13"/>
  <c r="F201" i="13"/>
  <c r="A195" i="14" a="1"/>
  <c r="A195" i="14" s="1"/>
  <c r="F194" i="14"/>
  <c r="C194" i="14"/>
  <c r="H194" i="14"/>
  <c r="B194" i="14"/>
  <c r="G194" i="14"/>
  <c r="D194" i="14"/>
  <c r="C201" i="13"/>
  <c r="D201" i="13"/>
  <c r="A202" i="13" a="1"/>
  <c r="A202" i="13" s="1"/>
  <c r="B201" i="13"/>
  <c r="E202" i="13" l="1"/>
  <c r="H202" i="13"/>
  <c r="F202" i="13"/>
  <c r="G202" i="13"/>
  <c r="A196" i="14" a="1"/>
  <c r="A196" i="14" s="1"/>
  <c r="B195" i="14"/>
  <c r="F195" i="14"/>
  <c r="D195" i="14"/>
  <c r="G195" i="14"/>
  <c r="C195" i="14"/>
  <c r="H195" i="14"/>
  <c r="C202" i="13"/>
  <c r="D202" i="13"/>
  <c r="A203" i="13" a="1"/>
  <c r="A203" i="13" s="1"/>
  <c r="B202" i="13"/>
  <c r="E203" i="13" l="1"/>
  <c r="G203" i="13"/>
  <c r="H203" i="13"/>
  <c r="F203" i="13"/>
  <c r="A197" i="14" a="1"/>
  <c r="A197" i="14" s="1"/>
  <c r="C196" i="14"/>
  <c r="G196" i="14"/>
  <c r="B196" i="14"/>
  <c r="H196" i="14"/>
  <c r="D196" i="14"/>
  <c r="F196" i="14"/>
  <c r="C203" i="13"/>
  <c r="D203" i="13"/>
  <c r="A204" i="13" a="1"/>
  <c r="A204" i="13" s="1"/>
  <c r="B203" i="13"/>
  <c r="E204" i="13" l="1"/>
  <c r="G204" i="13"/>
  <c r="H204" i="13"/>
  <c r="F204" i="13"/>
  <c r="A198" i="14" a="1"/>
  <c r="A198" i="14" s="1"/>
  <c r="D197" i="14"/>
  <c r="H197" i="14"/>
  <c r="F197" i="14"/>
  <c r="C197" i="14"/>
  <c r="B197" i="14"/>
  <c r="G197" i="14"/>
  <c r="C204" i="13"/>
  <c r="D204" i="13"/>
  <c r="A205" i="13" a="1"/>
  <c r="A205" i="13" s="1"/>
  <c r="B204" i="13"/>
  <c r="E205" i="13" l="1"/>
  <c r="G205" i="13"/>
  <c r="H205" i="13"/>
  <c r="F205" i="13"/>
  <c r="A199" i="14" a="1"/>
  <c r="A199" i="14" s="1"/>
  <c r="D198" i="14"/>
  <c r="B198" i="14"/>
  <c r="G198" i="14"/>
  <c r="F198" i="14"/>
  <c r="C198" i="14"/>
  <c r="H198" i="14"/>
  <c r="C205" i="13"/>
  <c r="D205" i="13"/>
  <c r="A206" i="13" a="1"/>
  <c r="A206" i="13" s="1"/>
  <c r="B205" i="13"/>
  <c r="E206" i="13" l="1"/>
  <c r="F206" i="13"/>
  <c r="G206" i="13"/>
  <c r="H206" i="13"/>
  <c r="A200" i="14" a="1"/>
  <c r="A200" i="14" s="1"/>
  <c r="B199" i="14"/>
  <c r="F199" i="14"/>
  <c r="C199" i="14"/>
  <c r="H199" i="14"/>
  <c r="D199" i="14"/>
  <c r="G199" i="14"/>
  <c r="C206" i="13"/>
  <c r="D206" i="13"/>
  <c r="A207" i="13" a="1"/>
  <c r="A207" i="13" s="1"/>
  <c r="B206" i="13"/>
  <c r="E207" i="13" l="1"/>
  <c r="G207" i="13"/>
  <c r="H207" i="13"/>
  <c r="F207" i="13"/>
  <c r="A201" i="14" a="1"/>
  <c r="A201" i="14" s="1"/>
  <c r="C200" i="14"/>
  <c r="G200" i="14"/>
  <c r="F200" i="14"/>
  <c r="D200" i="14"/>
  <c r="B200" i="14"/>
  <c r="H200" i="14"/>
  <c r="C207" i="13"/>
  <c r="D207" i="13"/>
  <c r="A208" i="13" a="1"/>
  <c r="A208" i="13" s="1"/>
  <c r="B207" i="13"/>
  <c r="E208" i="13" l="1"/>
  <c r="G208" i="13"/>
  <c r="F208" i="13"/>
  <c r="H208" i="13"/>
  <c r="A202" i="14" a="1"/>
  <c r="A202" i="14" s="1"/>
  <c r="D201" i="14"/>
  <c r="H201" i="14"/>
  <c r="B201" i="14"/>
  <c r="G201" i="14"/>
  <c r="F201" i="14"/>
  <c r="C201" i="14"/>
  <c r="C208" i="13"/>
  <c r="D208" i="13"/>
  <c r="A209" i="13" a="1"/>
  <c r="A209" i="13" s="1"/>
  <c r="B208" i="13"/>
  <c r="E209" i="13" l="1"/>
  <c r="G209" i="13"/>
  <c r="H209" i="13"/>
  <c r="F209" i="13"/>
  <c r="A203" i="14" a="1"/>
  <c r="A203" i="14" s="1"/>
  <c r="C202" i="14"/>
  <c r="H202" i="14"/>
  <c r="F202" i="14"/>
  <c r="D202" i="14"/>
  <c r="B202" i="14"/>
  <c r="G202" i="14"/>
  <c r="C209" i="13"/>
  <c r="D209" i="13"/>
  <c r="A210" i="13" a="1"/>
  <c r="A210" i="13" s="1"/>
  <c r="B209" i="13"/>
  <c r="E210" i="13" l="1"/>
  <c r="H210" i="13"/>
  <c r="F210" i="13"/>
  <c r="G210" i="13"/>
  <c r="A204" i="14" a="1"/>
  <c r="A204" i="14" s="1"/>
  <c r="B203" i="14"/>
  <c r="F203" i="14"/>
  <c r="G203" i="14"/>
  <c r="D203" i="14"/>
  <c r="C203" i="14"/>
  <c r="H203" i="14"/>
  <c r="C210" i="13"/>
  <c r="D210" i="13"/>
  <c r="A211" i="13" a="1"/>
  <c r="A211" i="13" s="1"/>
  <c r="B210" i="13"/>
  <c r="E211" i="13" l="1"/>
  <c r="G211" i="13"/>
  <c r="H211" i="13"/>
  <c r="F211" i="13"/>
  <c r="A205" i="14" a="1"/>
  <c r="A205" i="14" s="1"/>
  <c r="C204" i="14"/>
  <c r="G204" i="14"/>
  <c r="B204" i="14"/>
  <c r="H204" i="14"/>
  <c r="F204" i="14"/>
  <c r="D204" i="14"/>
  <c r="C211" i="13"/>
  <c r="D211" i="13"/>
  <c r="A212" i="13" a="1"/>
  <c r="A212" i="13" s="1"/>
  <c r="B211" i="13"/>
  <c r="E212" i="13" l="1"/>
  <c r="G212" i="13"/>
  <c r="H212" i="13"/>
  <c r="F212" i="13"/>
  <c r="A206" i="14" a="1"/>
  <c r="A206" i="14" s="1"/>
  <c r="D205" i="14"/>
  <c r="H205" i="14"/>
  <c r="C205" i="14"/>
  <c r="F205" i="14"/>
  <c r="B205" i="14"/>
  <c r="G205" i="14"/>
  <c r="C212" i="13"/>
  <c r="D212" i="13"/>
  <c r="A213" i="13" a="1"/>
  <c r="A213" i="13" s="1"/>
  <c r="B212" i="13"/>
  <c r="E213" i="13" l="1"/>
  <c r="G213" i="13"/>
  <c r="H213" i="13"/>
  <c r="F213" i="13"/>
  <c r="A207" i="14" a="1"/>
  <c r="A207" i="14" s="1"/>
  <c r="B206" i="14"/>
  <c r="G206" i="14"/>
  <c r="D206" i="14"/>
  <c r="C206" i="14"/>
  <c r="H206" i="14"/>
  <c r="F206" i="14"/>
  <c r="D213" i="13"/>
  <c r="C213" i="13"/>
  <c r="A214" i="13" a="1"/>
  <c r="A214" i="13" s="1"/>
  <c r="B213" i="13"/>
  <c r="E214" i="13" l="1"/>
  <c r="H214" i="13"/>
  <c r="F214" i="13"/>
  <c r="G214" i="13"/>
  <c r="A208" i="14" a="1"/>
  <c r="A208" i="14" s="1"/>
  <c r="B207" i="14"/>
  <c r="F207" i="14"/>
  <c r="C207" i="14"/>
  <c r="H207" i="14"/>
  <c r="G207" i="14"/>
  <c r="D207" i="14"/>
  <c r="C214" i="13"/>
  <c r="D214" i="13"/>
  <c r="A215" i="13" a="1"/>
  <c r="A215" i="13" s="1"/>
  <c r="B214" i="13"/>
  <c r="E215" i="13" l="1"/>
  <c r="G215" i="13"/>
  <c r="H215" i="13"/>
  <c r="F215" i="13"/>
  <c r="A209" i="14" a="1"/>
  <c r="A209" i="14" s="1"/>
  <c r="C208" i="14"/>
  <c r="G208" i="14"/>
  <c r="D208" i="14"/>
  <c r="F208" i="14"/>
  <c r="B208" i="14"/>
  <c r="H208" i="14"/>
  <c r="D215" i="13"/>
  <c r="C215" i="13"/>
  <c r="B215" i="13"/>
  <c r="A210" i="14" l="1" a="1"/>
  <c r="A210" i="14" s="1"/>
  <c r="D209" i="14"/>
  <c r="H209" i="14"/>
  <c r="B209" i="14"/>
  <c r="G209" i="14"/>
  <c r="C209" i="14"/>
  <c r="F209" i="14"/>
  <c r="A211" i="14" l="1" a="1"/>
  <c r="A211" i="14" s="1"/>
  <c r="F210" i="14"/>
  <c r="C210" i="14"/>
  <c r="H210" i="14"/>
  <c r="B210" i="14"/>
  <c r="G210" i="14"/>
  <c r="D210" i="14"/>
  <c r="A212" i="14" l="1" a="1"/>
  <c r="A212" i="14" s="1"/>
  <c r="B211" i="14"/>
  <c r="F211" i="14"/>
  <c r="D211" i="14"/>
  <c r="G211" i="14"/>
  <c r="C211" i="14"/>
  <c r="H211" i="14"/>
  <c r="A213" i="14" l="1" a="1"/>
  <c r="A213" i="14" s="1"/>
  <c r="C212" i="14"/>
  <c r="G212" i="14"/>
  <c r="B212" i="14"/>
  <c r="H212" i="14"/>
  <c r="D212" i="14"/>
  <c r="F212" i="14"/>
  <c r="A214" i="14" l="1" a="1"/>
  <c r="A214" i="14" s="1"/>
  <c r="D213" i="14"/>
  <c r="H213" i="14"/>
  <c r="F213" i="14"/>
  <c r="C213" i="14"/>
  <c r="B213" i="14"/>
  <c r="G213" i="14"/>
  <c r="A215" i="14" l="1" a="1"/>
  <c r="A215" i="14" s="1"/>
  <c r="D214" i="14"/>
  <c r="B214" i="14"/>
  <c r="G214" i="14"/>
  <c r="F214" i="14"/>
  <c r="C214" i="14"/>
  <c r="H214" i="14"/>
  <c r="A216" i="14" l="1" a="1"/>
  <c r="A216" i="14" s="1"/>
  <c r="B215" i="14"/>
  <c r="F215" i="14"/>
  <c r="C215" i="14"/>
  <c r="H215" i="14"/>
  <c r="D215" i="14"/>
  <c r="G215" i="14"/>
  <c r="A217" i="14" l="1" a="1"/>
  <c r="A217" i="14" s="1"/>
  <c r="C216" i="14"/>
  <c r="G216" i="14"/>
  <c r="F216" i="14"/>
  <c r="D216" i="14"/>
  <c r="B216" i="14"/>
  <c r="H216" i="14"/>
  <c r="A218" i="14" l="1" a="1"/>
  <c r="A218" i="14" s="1"/>
  <c r="D217" i="14"/>
  <c r="H217" i="14"/>
  <c r="B217" i="14"/>
  <c r="G217" i="14"/>
  <c r="F217" i="14"/>
  <c r="C217" i="14"/>
  <c r="A219" i="14" l="1" a="1"/>
  <c r="A219" i="14" s="1"/>
  <c r="C218" i="14"/>
  <c r="H218" i="14"/>
  <c r="F218" i="14"/>
  <c r="D218" i="14"/>
  <c r="B218" i="14"/>
  <c r="G218" i="14"/>
  <c r="A220" i="14" l="1" a="1"/>
  <c r="A220" i="14" s="1"/>
  <c r="B219" i="14"/>
  <c r="F219" i="14"/>
  <c r="G219" i="14"/>
  <c r="D219" i="14"/>
  <c r="C219" i="14"/>
  <c r="H219" i="14"/>
  <c r="A221" i="14" l="1" a="1"/>
  <c r="A221" i="14" s="1"/>
  <c r="C220" i="14"/>
  <c r="G220" i="14"/>
  <c r="B220" i="14"/>
  <c r="H220" i="14"/>
  <c r="F220" i="14"/>
  <c r="D220" i="14"/>
  <c r="A222" i="14" l="1" a="1"/>
  <c r="A222" i="14" s="1"/>
  <c r="D221" i="14"/>
  <c r="H221" i="14"/>
  <c r="C221" i="14"/>
  <c r="F221" i="14"/>
  <c r="B221" i="14"/>
  <c r="G221" i="14"/>
  <c r="A223" i="14" l="1" a="1"/>
  <c r="A223" i="14" s="1"/>
  <c r="B222" i="14"/>
  <c r="G222" i="14"/>
  <c r="D222" i="14"/>
  <c r="C222" i="14"/>
  <c r="H222" i="14"/>
  <c r="F222" i="14"/>
  <c r="A224" i="14" l="1" a="1"/>
  <c r="A224" i="14" s="1"/>
  <c r="B223" i="14"/>
  <c r="F223" i="14"/>
  <c r="C223" i="14"/>
  <c r="H223" i="14"/>
  <c r="G223" i="14"/>
  <c r="D223" i="14"/>
  <c r="A225" i="14" l="1" a="1"/>
  <c r="A225" i="14" s="1"/>
  <c r="C224" i="14"/>
  <c r="G224" i="14"/>
  <c r="D224" i="14"/>
  <c r="F224" i="14"/>
  <c r="B224" i="14"/>
  <c r="H224" i="14"/>
  <c r="A226" i="14" l="1" a="1"/>
  <c r="A226" i="14" s="1"/>
  <c r="D225" i="14"/>
  <c r="H225" i="14"/>
  <c r="B225" i="14"/>
  <c r="G225" i="14"/>
  <c r="C225" i="14"/>
  <c r="F225" i="14"/>
  <c r="A227" i="14" l="1" a="1"/>
  <c r="A227" i="14" s="1"/>
  <c r="F226" i="14"/>
  <c r="C226" i="14"/>
  <c r="H226" i="14"/>
  <c r="B226" i="14"/>
  <c r="G226" i="14"/>
  <c r="D226" i="14"/>
  <c r="A228" i="14" l="1" a="1"/>
  <c r="A228" i="14" s="1"/>
  <c r="B227" i="14"/>
  <c r="F227" i="14"/>
  <c r="D227" i="14"/>
  <c r="G227" i="14"/>
  <c r="C227" i="14"/>
  <c r="H227" i="14"/>
  <c r="A229" i="14" l="1" a="1"/>
  <c r="A229" i="14" s="1"/>
  <c r="C228" i="14"/>
  <c r="G228" i="14"/>
  <c r="B228" i="14"/>
  <c r="H228" i="14"/>
  <c r="D228" i="14"/>
  <c r="F228" i="14"/>
  <c r="A230" i="14" l="1" a="1"/>
  <c r="A230" i="14" s="1"/>
  <c r="D229" i="14"/>
  <c r="H229" i="14"/>
  <c r="F229" i="14"/>
  <c r="C229" i="14"/>
  <c r="B229" i="14"/>
  <c r="G229" i="14"/>
  <c r="A231" i="14" l="1" a="1"/>
  <c r="A231" i="14" s="1"/>
  <c r="D230" i="14"/>
  <c r="B230" i="14"/>
  <c r="G230" i="14"/>
  <c r="F230" i="14"/>
  <c r="C230" i="14"/>
  <c r="H230" i="14"/>
  <c r="A232" i="14" l="1" a="1"/>
  <c r="A232" i="14" s="1"/>
  <c r="B231" i="14"/>
  <c r="F231" i="14"/>
  <c r="C231" i="14"/>
  <c r="H231" i="14"/>
  <c r="D231" i="14"/>
  <c r="G231" i="14"/>
  <c r="A233" i="14" l="1" a="1"/>
  <c r="A233" i="14" s="1"/>
  <c r="C232" i="14"/>
  <c r="G232" i="14"/>
  <c r="F232" i="14"/>
  <c r="D232" i="14"/>
  <c r="B232" i="14"/>
  <c r="H232" i="14"/>
  <c r="A234" i="14" l="1" a="1"/>
  <c r="A234" i="14" s="1"/>
  <c r="D233" i="14"/>
  <c r="H233" i="14"/>
  <c r="B233" i="14"/>
  <c r="G233" i="14"/>
  <c r="F233" i="14"/>
  <c r="C233" i="14"/>
  <c r="A235" i="14" l="1" a="1"/>
  <c r="A235" i="14" s="1"/>
  <c r="C234" i="14"/>
  <c r="H234" i="14"/>
  <c r="F234" i="14"/>
  <c r="D234" i="14"/>
  <c r="G234" i="14"/>
  <c r="B234" i="14"/>
  <c r="A236" i="14" l="1" a="1"/>
  <c r="A236" i="14" s="1"/>
  <c r="B235" i="14"/>
  <c r="F235" i="14"/>
  <c r="G235" i="14"/>
  <c r="D235" i="14"/>
  <c r="C235" i="14"/>
  <c r="H235" i="14"/>
  <c r="A237" i="14" l="1" a="1"/>
  <c r="A237" i="14" s="1"/>
  <c r="C236" i="14"/>
  <c r="B236" i="14"/>
  <c r="G236" i="14"/>
  <c r="F236" i="14"/>
  <c r="D236" i="14"/>
  <c r="H236" i="14"/>
  <c r="A238" i="14" l="1" a="1"/>
  <c r="A238" i="14" s="1"/>
  <c r="B237" i="14"/>
  <c r="F237" i="14"/>
  <c r="D237" i="14"/>
  <c r="H237" i="14"/>
  <c r="C237" i="14"/>
  <c r="G237" i="14"/>
  <c r="A239" i="14" l="1" a="1"/>
  <c r="A239" i="14" s="1"/>
  <c r="C238" i="14"/>
  <c r="G238" i="14"/>
  <c r="D238" i="14"/>
  <c r="H238" i="14"/>
  <c r="B238" i="14"/>
  <c r="F238" i="14"/>
  <c r="A240" i="14" l="1" a="1"/>
  <c r="A240" i="14" s="1"/>
  <c r="D239" i="14"/>
  <c r="H239" i="14"/>
  <c r="B239" i="14"/>
  <c r="F239" i="14"/>
  <c r="G239" i="14"/>
  <c r="C239" i="14"/>
  <c r="A241" i="14" l="1" a="1"/>
  <c r="A241" i="14" s="1"/>
  <c r="C240" i="14"/>
  <c r="G240" i="14"/>
  <c r="B240" i="14"/>
  <c r="F240" i="14"/>
  <c r="D240" i="14"/>
  <c r="H240" i="14"/>
  <c r="A242" i="14" l="1" a="1"/>
  <c r="A242" i="14" s="1"/>
  <c r="B241" i="14"/>
  <c r="F241" i="14"/>
  <c r="D241" i="14"/>
  <c r="H241" i="14"/>
  <c r="C241" i="14"/>
  <c r="G241" i="14"/>
  <c r="A243" i="14" l="1" a="1"/>
  <c r="A243" i="14" s="1"/>
  <c r="C242" i="14"/>
  <c r="G242" i="14"/>
  <c r="D242" i="14"/>
  <c r="H242" i="14"/>
  <c r="B242" i="14"/>
  <c r="F242" i="14"/>
  <c r="A244" i="14" l="1" a="1"/>
  <c r="A244" i="14" s="1"/>
  <c r="D243" i="14"/>
  <c r="H243" i="14"/>
  <c r="B243" i="14"/>
  <c r="F243" i="14"/>
  <c r="C243" i="14"/>
  <c r="G243" i="14"/>
  <c r="A245" i="14" l="1" a="1"/>
  <c r="A245" i="14" s="1"/>
  <c r="C244" i="14"/>
  <c r="G244" i="14"/>
  <c r="B244" i="14"/>
  <c r="F244" i="14"/>
  <c r="D244" i="14"/>
  <c r="H244" i="14"/>
  <c r="A246" i="14" l="1" a="1"/>
  <c r="A246" i="14" s="1"/>
  <c r="B245" i="14"/>
  <c r="F245" i="14"/>
  <c r="D245" i="14"/>
  <c r="H245" i="14"/>
  <c r="C245" i="14"/>
  <c r="G245" i="14"/>
  <c r="A247" i="14" l="1" a="1"/>
  <c r="A247" i="14" s="1"/>
  <c r="C246" i="14"/>
  <c r="G246" i="14"/>
  <c r="D246" i="14"/>
  <c r="H246" i="14"/>
  <c r="F246" i="14"/>
  <c r="B246" i="14"/>
  <c r="A248" i="14" l="1" a="1"/>
  <c r="A248" i="14" s="1"/>
  <c r="D247" i="14"/>
  <c r="H247" i="14"/>
  <c r="B247" i="14"/>
  <c r="C247" i="14"/>
  <c r="F247" i="14"/>
  <c r="G247" i="14"/>
  <c r="A249" i="14" l="1" a="1"/>
  <c r="A249" i="14" s="1"/>
  <c r="B248" i="14"/>
  <c r="F248" i="14"/>
  <c r="C248" i="14"/>
  <c r="D248" i="14"/>
  <c r="G248" i="14"/>
  <c r="H248" i="14"/>
  <c r="A250" i="14" l="1" a="1"/>
  <c r="A250" i="14" s="1"/>
  <c r="B249" i="14"/>
  <c r="F249" i="14"/>
  <c r="C249" i="14"/>
  <c r="G249" i="14"/>
  <c r="D249" i="14"/>
  <c r="H249" i="14"/>
  <c r="C250" i="14" l="1"/>
  <c r="G250" i="14"/>
  <c r="D250" i="14"/>
  <c r="H250" i="14"/>
  <c r="F250" i="14"/>
  <c r="B250" i="14"/>
</calcChain>
</file>

<file path=xl/sharedStrings.xml><?xml version="1.0" encoding="utf-8"?>
<sst xmlns="http://schemas.openxmlformats.org/spreadsheetml/2006/main" count="2668" uniqueCount="824">
  <si>
    <t>Geographical name</t>
  </si>
  <si>
    <t>Notes:</t>
  </si>
  <si>
    <t>Metered voltage, respective periods and associated LLFCs</t>
  </si>
  <si>
    <t>Period 1</t>
  </si>
  <si>
    <t>Period 2</t>
  </si>
  <si>
    <t>Period 3</t>
  </si>
  <si>
    <t>Period 4</t>
  </si>
  <si>
    <t>Associated LLFC</t>
  </si>
  <si>
    <t>Site</t>
  </si>
  <si>
    <t>Site 1</t>
  </si>
  <si>
    <t>Site 2</t>
  </si>
  <si>
    <t>Site 3</t>
  </si>
  <si>
    <t>Site 4</t>
  </si>
  <si>
    <t>Site 5</t>
  </si>
  <si>
    <t>Demand</t>
  </si>
  <si>
    <t>Generation</t>
  </si>
  <si>
    <t>Time periods</t>
  </si>
  <si>
    <t>(Name 1)</t>
  </si>
  <si>
    <t>(Name 2)</t>
  </si>
  <si>
    <t>(Name 3)</t>
  </si>
  <si>
    <t>(Name 4)</t>
  </si>
  <si>
    <t>Notes</t>
  </si>
  <si>
    <t>All the above times are in UK Clock time</t>
  </si>
  <si>
    <t>Saturday and Sunday
All Year</t>
  </si>
  <si>
    <t>List of data tables in this workbook</t>
  </si>
  <si>
    <t>Worksheet</t>
  </si>
  <si>
    <t>Information</t>
  </si>
  <si>
    <t>Back to Overview</t>
  </si>
  <si>
    <t xml:space="preserve">Annex 3 contains details of any preserved and additional charges that are valid at this time. </t>
  </si>
  <si>
    <t>Status</t>
  </si>
  <si>
    <t>Effective From</t>
  </si>
  <si>
    <t>PCs</t>
  </si>
  <si>
    <t>Fixed charge p/MPAN/day</t>
  </si>
  <si>
    <t>Capacity charge p/kVA/day</t>
  </si>
  <si>
    <t>Notes to users of this spreadsheet</t>
  </si>
  <si>
    <t>Notes to DNOs populating this spreadsheet</t>
  </si>
  <si>
    <t>Annex 5 LLFs</t>
  </si>
  <si>
    <t>Name</t>
  </si>
  <si>
    <t>Note: The list of MPANs / MSIDs provided may be incomplete; the DNO reserves the right to apply the listed charges to any other MPANs / MSIDs associated with the site.</t>
  </si>
  <si>
    <t>Nodal prices</t>
  </si>
  <si>
    <t>Reactive power charge
p/kVArh</t>
  </si>
  <si>
    <t>Local charge 1
£/kVA</t>
  </si>
  <si>
    <t>Remote charge 1
£/kVA</t>
  </si>
  <si>
    <t>Import MPANs/MSIDs</t>
  </si>
  <si>
    <t>Export MPANs/MSIDs</t>
  </si>
  <si>
    <t>Annex 3 Preserved charges</t>
  </si>
  <si>
    <t>Annex 4 LDNO charges</t>
  </si>
  <si>
    <t xml:space="preserve">DNOs must endeavour to maintain consistency in the structure of this spreadsheet.
Any changes to the structure must be noted in the 'Notes to users of this spreadsheet'
</t>
  </si>
  <si>
    <t>Generic demand and generation LLFs</t>
  </si>
  <si>
    <t>Metered voltage</t>
  </si>
  <si>
    <t>EHV site specific LLFs</t>
  </si>
  <si>
    <t>Node/Zone ID</t>
  </si>
  <si>
    <t>Import
Unique Identifier</t>
  </si>
  <si>
    <t>Export
Unique Identifier</t>
  </si>
  <si>
    <t>Export Unique Identifier</t>
  </si>
  <si>
    <t>Import
fixed charge
(p/day)</t>
  </si>
  <si>
    <t>Export
fixed charge
(p/day)</t>
  </si>
  <si>
    <t>Red Time Band</t>
  </si>
  <si>
    <t>Amber Time Band</t>
  </si>
  <si>
    <t>Green Time Band</t>
  </si>
  <si>
    <t>Monday to Friday 
(Including Bank Holidays)
All Year</t>
  </si>
  <si>
    <t>Super Red Time Band</t>
  </si>
  <si>
    <t>Black Time Band</t>
  </si>
  <si>
    <t>Yellow Time Band</t>
  </si>
  <si>
    <t>Time Periods for Designated EHV Properties</t>
  </si>
  <si>
    <t xml:space="preserve">Please use this spreadsheet with reference to the LC14 use of system charging statement. </t>
  </si>
  <si>
    <t>Saturday and Sunday
All year</t>
  </si>
  <si>
    <t>Note: The list of MPANs / MSIDs provided may be incomplete; the DNO reserves the right to apply the listed charges to any other MPANs / MSIDs associated with the site.
Note: This table is automatically populated based on the content of the tab entitled 'Annex 2 EHV Charges'. The timebands are as shown in Annex 2.</t>
  </si>
  <si>
    <t>Maximum import or export capacity
kVA</t>
  </si>
  <si>
    <t>Excess reactive units 
kVArh</t>
  </si>
  <si>
    <t>Tariff components</t>
  </si>
  <si>
    <t>Number of days in consumption period
i.e. 365 if one year</t>
  </si>
  <si>
    <t>Enter current consumption details</t>
  </si>
  <si>
    <t>Charge components</t>
  </si>
  <si>
    <t>Enter forecast consumption details 
(if different)</t>
  </si>
  <si>
    <t>Current consumption period charges</t>
  </si>
  <si>
    <t>Forecast consumption period charges</t>
  </si>
  <si>
    <t>Reactive power charge
£</t>
  </si>
  <si>
    <t>Capacity charge
£</t>
  </si>
  <si>
    <t>Fixed charge
£</t>
  </si>
  <si>
    <t>Total charge
£</t>
  </si>
  <si>
    <t>Charge calculator is a tool to help you estimate your distribution charges using current consumption data and forecast consumption data.</t>
  </si>
  <si>
    <t>Charge calculator</t>
  </si>
  <si>
    <t>Unit 1
£</t>
  </si>
  <si>
    <t>Unit 2
£</t>
  </si>
  <si>
    <t>Unit 3
£</t>
  </si>
  <si>
    <t>Maximum import capacity
kVA</t>
  </si>
  <si>
    <t>Maximum export capacity
kVA</t>
  </si>
  <si>
    <t>Export
Super Red
kWh</t>
  </si>
  <si>
    <t>Import
fixed charge
£</t>
  </si>
  <si>
    <t>Import
super red
kWh</t>
  </si>
  <si>
    <t>Import 
super red charge
£</t>
  </si>
  <si>
    <t>Export super red charge
£</t>
  </si>
  <si>
    <t>Export fixed charge
£</t>
  </si>
  <si>
    <t>Import
capacity charge
£</t>
  </si>
  <si>
    <t>Export capacity charge
£</t>
  </si>
  <si>
    <t>Import total charge
£</t>
  </si>
  <si>
    <t>Export total charge
£</t>
  </si>
  <si>
    <t>These charges are estimates based on tariff selected and consumption values entered.</t>
  </si>
  <si>
    <t>These charges are estimates based on site selected and consumption values entered.</t>
  </si>
  <si>
    <t>Step 1, Choose your tariff using the drop down list in cell B10</t>
  </si>
  <si>
    <t>Step 3, Enter a forecast of consumption if required in cells C14:I14</t>
  </si>
  <si>
    <t>Step 1, Choose your tariff using the drop down list in cell L10</t>
  </si>
  <si>
    <t>Step 3, Enter a forecast of consumption if required in cells M14:T14</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</si>
  <si>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</si>
  <si>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</si>
  <si>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</si>
  <si>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</si>
  <si>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r>
      <t>Contains the underlying [</t>
    </r>
    <r>
      <rPr>
        <sz val="11"/>
        <color theme="3"/>
        <rFont val="Arial"/>
        <family val="2"/>
      </rPr>
      <t>nodal/network group</t>
    </r>
    <r>
      <rPr>
        <sz val="11"/>
        <rFont val="Arial"/>
        <family val="2"/>
      </rPr>
      <t xml:space="preserve">] costs used to calculate the current EDCM charges. </t>
    </r>
  </si>
  <si>
    <t>Import
LLF
period 2</t>
  </si>
  <si>
    <t>Import
LLF
period 1</t>
  </si>
  <si>
    <t>Import
LLF
period 3</t>
  </si>
  <si>
    <t>Import
LLF
period 4</t>
  </si>
  <si>
    <t>Export
LLF
period 1</t>
  </si>
  <si>
    <t>Export
LLF
period 2</t>
  </si>
  <si>
    <t>Export
LLF
period 3</t>
  </si>
  <si>
    <t>Export
LLF
period 4</t>
  </si>
  <si>
    <t>Import
capacity charge
(p/kVA/day)</t>
  </si>
  <si>
    <t>Export
capacity charge
(p/kVA/day)</t>
  </si>
  <si>
    <t>Import
Super Red
unit charge
(p/kWh)</t>
  </si>
  <si>
    <t>Export
Super Red
unit charge
(p/kWh)</t>
  </si>
  <si>
    <t>The drop down list on the charge calculator can be expanded by unprotecting the charge calculator sheet and selecting 'data', 'data validation...' and then expanding the 'source' data range. The sheet can then be protected.</t>
  </si>
  <si>
    <t>Company and Licence name, charging year, effective from, status</t>
  </si>
  <si>
    <t>Company and Licence name</t>
  </si>
  <si>
    <t>Copy EDCM table 5001 range starting B101 and paste into G11.  Extend or reduce print area as required.</t>
  </si>
  <si>
    <t>Copy from CDCM table 3701 "Tariffs!A42:I84" and paste values into A14</t>
  </si>
  <si>
    <t>Year</t>
  </si>
  <si>
    <t>Tariff name</t>
  </si>
  <si>
    <t>Copy from EDCM table 6005 "LDNORev!B549:G683" and paste values into D57</t>
  </si>
  <si>
    <t>Exceeded capacity charge
p/kVA/day</t>
  </si>
  <si>
    <t>Import
exceeded capacity charge
(p/kVA/day)</t>
  </si>
  <si>
    <t>Export
exceeded capacity charge
(p/kVA/day)</t>
  </si>
  <si>
    <t>Average daily exceeded capacity
kVA</t>
  </si>
  <si>
    <t>Exceeded capacity charge
£</t>
  </si>
  <si>
    <t>Import exceeded capacity charge
£</t>
  </si>
  <si>
    <t>Export exceeded capacity charge
£</t>
  </si>
  <si>
    <t>'DNOs paste value cells A15:J47 from CDCM 3701 into cells A14:J46</t>
  </si>
  <si>
    <t>This table has intentionally been left blank. The line loss factors that are approved by the BSC Panel for the applicable year and consequently published on the Elexon website will take precedence and be used in Settlement. This annex will be re-published once these values are available.</t>
  </si>
  <si>
    <t>Annex 6 - Charges for New or Amended Designated EHV Properties</t>
  </si>
  <si>
    <t xml:space="preserve">Note: The list of MPANs/MSIDs provided may be incomplete; the DNO reserves the right to apply the listed charges to any other MPANs/MSIDs associated with the site. If sites appear in both Annex 2 and Annex 6, the charges in Annex 6 take precedence.
Where an existing Designated EHV Property is modified and energised in the charging year, we may revise the EDCM charges for the modified Designated EHV Property. </t>
  </si>
  <si>
    <t>Annex 5 has been intentionally left blank as this charging statement is published a complete year before the LLFs have been audited.
The line loss factors that are approved by the BSC Panel for the applicable year and consequently published on the Elexon website will take precedence and be used in Settlement. This annex will be re-published with these values once they are available.</t>
  </si>
  <si>
    <t>Annex 6  Charges for New or Amended Designated EHV Properties</t>
  </si>
  <si>
    <t>Effective from date</t>
  </si>
  <si>
    <t>Domestic Aggregated</t>
  </si>
  <si>
    <t>Domestic Aggregated (related MPAN)</t>
  </si>
  <si>
    <t>Non-Domestic Aggregated</t>
  </si>
  <si>
    <t>Non-Domestic Aggregated (related MPAN)</t>
  </si>
  <si>
    <t>LV Site Specific</t>
  </si>
  <si>
    <t>LV Sub Site Specific</t>
  </si>
  <si>
    <t>HV Site Specific</t>
  </si>
  <si>
    <t>Unmetered Supplies</t>
  </si>
  <si>
    <t>LV Generation Aggregated</t>
  </si>
  <si>
    <t>LV Sub Generation Aggregated</t>
  </si>
  <si>
    <t>LV Generation Site Specific</t>
  </si>
  <si>
    <t>LV Generation Site Specific no RP charge</t>
  </si>
  <si>
    <t>LV Sub Generation Site Specific</t>
  </si>
  <si>
    <t>LV Sub Generation Site Specific no RP charge</t>
  </si>
  <si>
    <t>HV Generation Site Specific</t>
  </si>
  <si>
    <t>HV Generation Site Specific no RP charge</t>
  </si>
  <si>
    <t>Site Specific preserved charges/additional LLFCs</t>
  </si>
  <si>
    <t>Time Bands for LV and HV Designated Properties</t>
  </si>
  <si>
    <t>Time Bands for Unmetered Properties</t>
  </si>
  <si>
    <t>Supercustomer preserved charges/additional LLFCs</t>
  </si>
  <si>
    <t>Red/black unit charge
p/kWh</t>
  </si>
  <si>
    <t>Green unit charge
p/kWh</t>
  </si>
  <si>
    <t>Amber/yellow unit charge
p/kWh</t>
  </si>
  <si>
    <t>Annex 1 contains the charges to LV and HV Designated Properties and Unmetered Supplies.</t>
  </si>
  <si>
    <t>LV and HV designated properties and Unmetered Supplies tariff calculator</t>
  </si>
  <si>
    <t>EHV designated property calculator</t>
  </si>
  <si>
    <t>Red unit charge
p/kWh</t>
  </si>
  <si>
    <t>Black unit charge
p/kWh</t>
  </si>
  <si>
    <t>Amber unit charge
p/kWh</t>
  </si>
  <si>
    <t>Yellow unit charge
p/kWh</t>
  </si>
  <si>
    <t>Fixed charge 
p/MPAN/day</t>
  </si>
  <si>
    <t>Capacity charge 
p/kVA/day</t>
  </si>
  <si>
    <t>Exceeded Capacity charge 
p/kVA/day</t>
  </si>
  <si>
    <t>n/a</t>
  </si>
  <si>
    <t>Annex 1 LV, HV and Unmetered Supplies charges</t>
  </si>
  <si>
    <t>Standard Settlement Configuration Id</t>
  </si>
  <si>
    <t>Standard Settlement Configuration Desc</t>
  </si>
  <si>
    <t>10-hour OP</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</si>
  <si>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</si>
  <si>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</si>
  <si>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</si>
  <si>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</si>
  <si>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</si>
  <si>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</si>
  <si>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</si>
  <si>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</si>
  <si>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</si>
  <si>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</si>
  <si>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</si>
  <si>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</si>
  <si>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</si>
  <si>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</si>
  <si>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Key Meter pseudo 2-rate</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</si>
  <si>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</si>
  <si>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</si>
  <si>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</si>
  <si>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</si>
  <si>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</si>
  <si>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</si>
  <si>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</si>
  <si>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</si>
  <si>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</si>
  <si>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</si>
  <si>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</si>
  <si>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</si>
  <si>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</si>
  <si>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</si>
  <si>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</si>
  <si>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</si>
  <si>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</si>
  <si>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</si>
  <si>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</si>
  <si>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</si>
  <si>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</si>
  <si>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</si>
  <si>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</si>
  <si>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</si>
  <si>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</si>
  <si>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</si>
  <si>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</si>
  <si>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</si>
  <si>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5-rate SToD</t>
  </si>
  <si>
    <t>6-rate SToD</t>
  </si>
  <si>
    <t>7-hour OP (see also SSC 0185)</t>
  </si>
  <si>
    <t>Smart 7, heating</t>
  </si>
  <si>
    <t>7-hour E7 (Cornwall &amp; def reinforcement)</t>
  </si>
  <si>
    <t>Supertariff heating</t>
  </si>
  <si>
    <t>7-hour E7 (differential switching)</t>
  </si>
  <si>
    <t>7-hour night</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</si>
  <si>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</si>
  <si>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</si>
  <si>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</si>
  <si>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</si>
  <si>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</si>
  <si>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</si>
  <si>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</si>
  <si>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</si>
  <si>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</si>
  <si>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</si>
  <si>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</si>
  <si>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</si>
  <si>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</si>
  <si>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</si>
  <si>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</si>
  <si>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</si>
  <si>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</si>
  <si>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</si>
  <si>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</si>
  <si>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</si>
  <si>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</si>
  <si>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</si>
  <si>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</si>
  <si>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</si>
  <si>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</si>
  <si>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</si>
  <si>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</si>
  <si>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</si>
  <si>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</si>
  <si>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</si>
  <si>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</si>
  <si>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</si>
  <si>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</si>
  <si>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</si>
  <si>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</si>
  <si>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</si>
  <si>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</si>
  <si>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</si>
  <si>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</si>
  <si>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</si>
  <si>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</si>
  <si>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</si>
  <si>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</si>
  <si>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</si>
  <si>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</si>
  <si>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</si>
  <si>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</si>
  <si>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</si>
  <si>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</si>
  <si>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</si>
  <si>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</si>
  <si>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</si>
  <si>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</si>
  <si>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</si>
  <si>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</si>
  <si>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</si>
  <si>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</si>
  <si>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</si>
  <si>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</si>
  <si>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</si>
  <si>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</si>
  <si>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</si>
  <si>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</si>
  <si>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</si>
  <si>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</si>
  <si>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</si>
  <si>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</si>
  <si>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</si>
  <si>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</si>
  <si>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</si>
  <si>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</si>
  <si>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</si>
  <si>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</si>
  <si>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</si>
  <si>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</si>
  <si>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</si>
  <si>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</si>
  <si>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</si>
  <si>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</si>
  <si>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</si>
  <si>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</si>
  <si>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</si>
  <si>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</si>
  <si>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</si>
  <si>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</si>
  <si>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</si>
  <si>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</si>
  <si>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</si>
  <si>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</si>
  <si>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</si>
  <si>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</si>
  <si>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</si>
  <si>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</si>
  <si>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</si>
  <si>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</si>
  <si>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</si>
  <si>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</si>
  <si>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</si>
  <si>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</si>
  <si>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</si>
  <si>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</si>
  <si>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</si>
  <si>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</si>
  <si>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</si>
  <si>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</si>
  <si>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</si>
  <si>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</si>
  <si>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</si>
  <si>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</si>
  <si>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</si>
  <si>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</si>
  <si>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</si>
  <si>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</si>
  <si>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</si>
  <si>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</si>
  <si>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</si>
  <si>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</si>
  <si>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</si>
  <si>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</si>
  <si>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</si>
  <si>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</si>
  <si>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</si>
  <si>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</si>
  <si>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</si>
  <si>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</si>
  <si>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</si>
  <si>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</si>
  <si>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</si>
  <si>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</si>
  <si>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</si>
  <si>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</si>
  <si>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</si>
  <si>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</si>
  <si>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</si>
  <si>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</si>
  <si>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</si>
  <si>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</si>
  <si>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</si>
  <si>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</si>
  <si>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</si>
  <si>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</si>
  <si>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</si>
  <si>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</si>
  <si>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</si>
  <si>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</si>
  <si>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</si>
  <si>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General Purpose 2 Rate (paired wth 0950)</t>
  </si>
  <si>
    <t>E10 Heating Single Rate (prd wth 0949)</t>
  </si>
  <si>
    <t>E9 Heating</t>
  </si>
  <si>
    <t>General Purpose 2 Rate (paired wth 0951)</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</si>
  <si>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</si>
  <si>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</si>
  <si>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</si>
  <si>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</si>
  <si>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</si>
  <si>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</si>
  <si>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</si>
  <si>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</si>
  <si>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</si>
  <si>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</si>
  <si>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</si>
  <si>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</si>
  <si>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</si>
  <si>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</si>
  <si>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2 Rate Saturday Off Peak</t>
  </si>
  <si>
    <t>Saturday Off Peak (9-5)</t>
  </si>
  <si>
    <t>Sunday Off Peak (9-5)</t>
  </si>
  <si>
    <t>General Purpose 2 Rate (paired with 0980</t>
  </si>
  <si>
    <t>E10 Heating Single Rate (prd with 0981)</t>
  </si>
  <si>
    <t>Evening Saver</t>
  </si>
  <si>
    <t>Comfort Booster</t>
  </si>
  <si>
    <t>Saturday Off Peak (24 Hrs)</t>
  </si>
  <si>
    <t>Sunday Off Peak (24 Hrs)</t>
  </si>
  <si>
    <t>Evening/Weekend - BST</t>
  </si>
  <si>
    <t>Common Decode</t>
  </si>
  <si>
    <t>Change implemented</t>
  </si>
  <si>
    <t>Date</t>
  </si>
  <si>
    <t>Comments</t>
  </si>
  <si>
    <t>U</t>
  </si>
  <si>
    <t>G</t>
  </si>
  <si>
    <t>Notes updated</t>
  </si>
  <si>
    <t>Updated to reflect DCP 268 which delinks all tariffs from the TPR bands</t>
  </si>
  <si>
    <t>A</t>
  </si>
  <si>
    <t>A/R</t>
  </si>
  <si>
    <t>Code O changed to A/R</t>
  </si>
  <si>
    <t>Code 1 &amp; 2 changed to A</t>
  </si>
  <si>
    <t>Removed TPR</t>
  </si>
  <si>
    <t>Removed TPR lookup element as this no longer effects which rate to apply</t>
  </si>
  <si>
    <t>2</t>
  </si>
  <si>
    <t>4</t>
  </si>
  <si>
    <t>0, 1 or 8</t>
  </si>
  <si>
    <t>LDNO LV: Non-Domestic Aggregated (related MPAN)</t>
  </si>
  <si>
    <t>LDNO LV: Unmetered Supplies</t>
  </si>
  <si>
    <t>LDNO LV: LV Generation Aggregated</t>
  </si>
  <si>
    <t>LDNO LV: LV Generation Site Specific</t>
  </si>
  <si>
    <t>LDNO HV: Non-Domestic Aggregated (related MPAN)</t>
  </si>
  <si>
    <t>LDNO HV: Unmetered Supplies</t>
  </si>
  <si>
    <t>LDNO HV: LV Generation Aggregated</t>
  </si>
  <si>
    <t>LDNO HV: LV Sub Generation Aggregated</t>
  </si>
  <si>
    <t>LDNO HV: LV Generation Site Specific</t>
  </si>
  <si>
    <t>LDNO HV: LV Sub Generation Site Specific</t>
  </si>
  <si>
    <t>LDNO HV: HV Generation Site Specific</t>
  </si>
  <si>
    <t>LDNO HVplus: Non-Domestic Aggregated (related MPAN)</t>
  </si>
  <si>
    <t>LDNO HVplus: Unmetered Supplies</t>
  </si>
  <si>
    <t>LDNO HVplus: LV Generation Aggregated</t>
  </si>
  <si>
    <t>LDNO HVplus: LV Sub Generation Aggregated</t>
  </si>
  <si>
    <t>LDNO HVplus: LV Generation Site Specific</t>
  </si>
  <si>
    <t>LDNO HVplus: LV Sub Generation Site Specific</t>
  </si>
  <si>
    <t>LDNO HVplus: HV Generation Site Specific</t>
  </si>
  <si>
    <t>LDNO EHV: Non-Domestic Aggregated (related MPAN)</t>
  </si>
  <si>
    <t>LDNO EHV: Unmetered Supplies</t>
  </si>
  <si>
    <t>LDNO EHV: LV Generation Aggregated</t>
  </si>
  <si>
    <t>LDNO EHV: LV Sub Generation Aggregated</t>
  </si>
  <si>
    <t>LDNO EHV: LV Generation Site Specific</t>
  </si>
  <si>
    <t>LDNO EHV: LV Sub Generation Site Specific</t>
  </si>
  <si>
    <t>LDNO EHV: HV Generation Site Specific</t>
  </si>
  <si>
    <t>LDNO 132kV/EHV: Non-Domestic Aggregated (related MPAN)</t>
  </si>
  <si>
    <t>LDNO 132kV/EHV: Unmetered Supplies</t>
  </si>
  <si>
    <t>LDNO 132kV/EHV: LV Generation Aggregated</t>
  </si>
  <si>
    <t>LDNO 132kV/EHV: LV Sub Generation Aggregated</t>
  </si>
  <si>
    <t>LDNO 132kV/EHV: LV Generation Site Specific</t>
  </si>
  <si>
    <t>LDNO 132kV/EHV: LV Sub Generation Site Specific</t>
  </si>
  <si>
    <t>LDNO 132kV/EHV: HV Generation Site Specific</t>
  </si>
  <si>
    <t>LDNO 132kV: Non-Domestic Aggregated (related MPAN)</t>
  </si>
  <si>
    <t>LDNO 132kV: Unmetered Supplies</t>
  </si>
  <si>
    <t>LDNO 132kV: LV Generation Aggregated</t>
  </si>
  <si>
    <t>LDNO 132kV: LV Sub Generation Aggregated</t>
  </si>
  <si>
    <t>LDNO 132kV: LV Generation Site Specific</t>
  </si>
  <si>
    <t>LDNO 132kV: LV Sub Generation Site Specific</t>
  </si>
  <si>
    <t>LDNO 132kV: HV Generation Site Specific</t>
  </si>
  <si>
    <t>LDNO 0000: Non-Domestic Aggregated (related MPAN)</t>
  </si>
  <si>
    <t>LDNO 0000: Unmetered Supplies</t>
  </si>
  <si>
    <t>LDNO 0000: LV Generation Aggregated</t>
  </si>
  <si>
    <t>LDNO 0000: LV Sub Generation Aggregated</t>
  </si>
  <si>
    <t>LDNO 0000: LV Generation Site Specific</t>
  </si>
  <si>
    <t>LDNO 0000: LV Sub Generation Site Specific</t>
  </si>
  <si>
    <t>LDNO 0000: HV Generation Site Specific</t>
  </si>
  <si>
    <t>Unique billing identifier</t>
  </si>
  <si>
    <t>Supplier of Last Resort 
Fixed charge adder*
p/MPAN/day</t>
  </si>
  <si>
    <t>Eligible Bad Debt
Fixed charge adder***
p/MPAN/day</t>
  </si>
  <si>
    <t>Annex 7  Fixed adders for Supplier of Last Resort and Eligible Bad Debt pass-through costs</t>
  </si>
  <si>
    <t>Annex 7 contains the fixed adders to recover Supplier of Last Resort and Eligible Bad Debt pass-through costs.
The Excess Supplier of Last Resort fixed adder relates to an increase to previously published charges only.</t>
  </si>
  <si>
    <t>Domestic Aggregated (Related MPAN)</t>
  </si>
  <si>
    <t>LV Site Specific No Residual</t>
  </si>
  <si>
    <t>LV Site Specific Band 1</t>
  </si>
  <si>
    <t>LV Site Specific Band 2</t>
  </si>
  <si>
    <t>LV Site Specific Band 3</t>
  </si>
  <si>
    <t>LV Site Specific Band 4</t>
  </si>
  <si>
    <t>LV Sub Site Specific No Residual</t>
  </si>
  <si>
    <t>LV Sub Site Specific Band 1</t>
  </si>
  <si>
    <t>LV Sub Site Specific Band 2</t>
  </si>
  <si>
    <t>LV Sub Site Specific Band 3</t>
  </si>
  <si>
    <t>LV Sub Site Specific Band 4</t>
  </si>
  <si>
    <t>HV Site Specific No Residual</t>
  </si>
  <si>
    <t>HV Site Specific Band 1</t>
  </si>
  <si>
    <t>HV Site Specific Band 2</t>
  </si>
  <si>
    <t>HV Site Specific Band 3</t>
  </si>
  <si>
    <t>HV Site Specific Band 4</t>
  </si>
  <si>
    <t>LDNO LV: LV Site Specific No Residual</t>
  </si>
  <si>
    <t>LDNO LV: LV Site Specific Band 1</t>
  </si>
  <si>
    <t>LDNO LV: LV Site Specific Band 2</t>
  </si>
  <si>
    <t>LDNO LV: LV Site Specific Band 3</t>
  </si>
  <si>
    <t>LDNO LV: LV Site Specific Band 4</t>
  </si>
  <si>
    <t>LDNO HV: Domestic Aggregated (Related MPAN)</t>
  </si>
  <si>
    <t>LDNO HV: LV Site Specific No Residual</t>
  </si>
  <si>
    <t>LDNO HV: LV Site Specific Band 1</t>
  </si>
  <si>
    <t>LDNO HV: LV Site Specific Band 2</t>
  </si>
  <si>
    <t>LDNO HV: LV Site Specific Band 3</t>
  </si>
  <si>
    <t>LDNO HV: LV Site Specific Band 4</t>
  </si>
  <si>
    <t>LDNO HV: LV Sub Site Specific No Residual</t>
  </si>
  <si>
    <t>LDNO HV: LV Sub Site Specific Band 1</t>
  </si>
  <si>
    <t>LDNO HV: LV Sub Site Specific Band 2</t>
  </si>
  <si>
    <t>LDNO HV: LV Sub Site Specific Band 3</t>
  </si>
  <si>
    <t>LDNO HV: LV Sub Site Specific Band 4</t>
  </si>
  <si>
    <t>LDNO HV: HV Site Specific No Residual</t>
  </si>
  <si>
    <t>LDNO HV: HV Site Specific Band 1</t>
  </si>
  <si>
    <t>LDNO HV: HV Site Specific Band 2</t>
  </si>
  <si>
    <t>LDNO HV: HV Site Specific Band 3</t>
  </si>
  <si>
    <t>LDNO HV: HV Site Specific Band 4</t>
  </si>
  <si>
    <t>LDNO 0000: LV Site Specific No Residual</t>
  </si>
  <si>
    <t>LDNO 0000: LV Site Specific Band 1</t>
  </si>
  <si>
    <t>LDNO 0000: LV Site Specific Band 2</t>
  </si>
  <si>
    <t>LDNO 0000: LV Site Specific Band 3</t>
  </si>
  <si>
    <t>LDNO 0000: LV Site Specific Band 4</t>
  </si>
  <si>
    <t>LDNO 0000: LV Sub Site Specific No Residual</t>
  </si>
  <si>
    <t>LDNO 0000: LV Sub Site Specific Band 1</t>
  </si>
  <si>
    <t>LDNO 0000: LV Sub Site Specific Band 2</t>
  </si>
  <si>
    <t>LDNO 0000: LV Sub Site Specific Band 3</t>
  </si>
  <si>
    <t>LDNO 0000: LV Sub Site Specific Band 4</t>
  </si>
  <si>
    <t>LDNO 0000: HV Site Specific No Residual</t>
  </si>
  <si>
    <t>LDNO 0000: HV Site Specific Band 1</t>
  </si>
  <si>
    <t>LDNO 0000: HV Site Specific Band 2</t>
  </si>
  <si>
    <t>LDNO 0000: HV Site Specific Band 3</t>
  </si>
  <si>
    <t>LDNO 0000: HV Site Specific Band 4</t>
  </si>
  <si>
    <t>LDNO 132kV: LV Site Specific No Residual</t>
  </si>
  <si>
    <t>LDNO 132kV: LV Site Specific Band 1</t>
  </si>
  <si>
    <t>LDNO 132kV: LV Site Specific Band 2</t>
  </si>
  <si>
    <t>LDNO 132kV: LV Site Specific Band 3</t>
  </si>
  <si>
    <t>LDNO 132kV: LV Site Specific Band 4</t>
  </si>
  <si>
    <t>LDNO 132kV: LV Sub Site Specific No Residual</t>
  </si>
  <si>
    <t>LDNO 132kV: LV Sub Site Specific Band 1</t>
  </si>
  <si>
    <t>LDNO 132kV: LV Sub Site Specific Band 2</t>
  </si>
  <si>
    <t>LDNO 132kV: LV Sub Site Specific Band 3</t>
  </si>
  <si>
    <t>LDNO 132kV: LV Sub Site Specific Band 4</t>
  </si>
  <si>
    <t>LDNO 132kV: HV Site Specific No Residual</t>
  </si>
  <si>
    <t>LDNO 132kV: HV Site Specific Band 1</t>
  </si>
  <si>
    <t>LDNO 132kV: HV Site Specific Band 2</t>
  </si>
  <si>
    <t>LDNO 132kV: HV Site Specific Band 3</t>
  </si>
  <si>
    <t>LDNO 132kV: HV Site Specific Band 4</t>
  </si>
  <si>
    <t>LDNO 132kV/EHV: LV Site Specific No Residual</t>
  </si>
  <si>
    <t>LDNO 132kV/EHV: LV Site Specific Band 1</t>
  </si>
  <si>
    <t>LDNO 132kV/EHV: LV Site Specific Band 2</t>
  </si>
  <si>
    <t>LDNO 132kV/EHV: LV Site Specific Band 3</t>
  </si>
  <si>
    <t>LDNO 132kV/EHV: LV Site Specific Band 4</t>
  </si>
  <si>
    <t>LDNO 132kV/EHV: LV Sub Site Specific No Residual</t>
  </si>
  <si>
    <t>LDNO 132kV/EHV: LV Sub Site Specific Band 1</t>
  </si>
  <si>
    <t>LDNO 132kV/EHV: LV Sub Site Specific Band 2</t>
  </si>
  <si>
    <t>LDNO 132kV/EHV: LV Sub Site Specific Band 3</t>
  </si>
  <si>
    <t>LDNO 132kV/EHV: LV Sub Site Specific Band 4</t>
  </si>
  <si>
    <t>LDNO 132kV/EHV: HV Site Specific No Residual</t>
  </si>
  <si>
    <t>LDNO 132kV/EHV: HV Site Specific Band 1</t>
  </si>
  <si>
    <t>LDNO 132kV/EHV: HV Site Specific Band 2</t>
  </si>
  <si>
    <t>LDNO 132kV/EHV: HV Site Specific Band 3</t>
  </si>
  <si>
    <t>LDNO 132kV/EHV: HV Site Specific Band 4</t>
  </si>
  <si>
    <t>LDNO EHV: LV Site Specific No Residual</t>
  </si>
  <si>
    <t>LDNO EHV: LV Site Specific Band 1</t>
  </si>
  <si>
    <t>LDNO EHV: LV Site Specific Band 2</t>
  </si>
  <si>
    <t>LDNO EHV: LV Site Specific Band 3</t>
  </si>
  <si>
    <t>LDNO EHV: LV Site Specific Band 4</t>
  </si>
  <si>
    <t>LDNO EHV: LV Sub Site Specific No Residual</t>
  </si>
  <si>
    <t>LDNO EHV: LV Sub Site Specific Band 1</t>
  </si>
  <si>
    <t>LDNO EHV: LV Sub Site Specific Band 2</t>
  </si>
  <si>
    <t>LDNO EHV: LV Sub Site Specific Band 3</t>
  </si>
  <si>
    <t>LDNO EHV: LV Sub Site Specific Band 4</t>
  </si>
  <si>
    <t>LDNO EHV: HV Site Specific No Residual</t>
  </si>
  <si>
    <t>LDNO EHV: HV Site Specific Band 1</t>
  </si>
  <si>
    <t>LDNO EHV: HV Site Specific Band 2</t>
  </si>
  <si>
    <t>LDNO EHV: HV Site Specific Band 3</t>
  </si>
  <si>
    <t>LDNO EHV: HV Site Specific Band 4</t>
  </si>
  <si>
    <t>LDNO HVplus: LV Site Specific No Residual</t>
  </si>
  <si>
    <t>LDNO HVplus: LV Site Specific Band 1</t>
  </si>
  <si>
    <t>LDNO HVplus: LV Site Specific Band 2</t>
  </si>
  <si>
    <t>LDNO HVplus: LV Site Specific Band 3</t>
  </si>
  <si>
    <t>LDNO HVplus: LV Site Specific Band 4</t>
  </si>
  <si>
    <t>LDNO HVplus: LV Sub Site Specific No Residual</t>
  </si>
  <si>
    <t>LDNO HVplus: LV Sub Site Specific Band 1</t>
  </si>
  <si>
    <t>LDNO HVplus: LV Sub Site Specific Band 2</t>
  </si>
  <si>
    <t>LDNO HVplus: LV Sub Site Specific Band 3</t>
  </si>
  <si>
    <t>LDNO HVplus: LV Sub Site Specific Band 4</t>
  </si>
  <si>
    <t>LDNO HVplus: HV Site Specific No Residual</t>
  </si>
  <si>
    <t>LDNO HVplus: HV Site Specific Band 1</t>
  </si>
  <si>
    <t>LDNO HVplus: HV Site Specific Band 2</t>
  </si>
  <si>
    <t>LDNO HVplus: HV Site Specific Band 3</t>
  </si>
  <si>
    <t>LDNO HVplus: HV Site Specific Band 4</t>
  </si>
  <si>
    <t>Residual Charging Bandings</t>
  </si>
  <si>
    <t>Band</t>
  </si>
  <si>
    <t>Contains the four Residual charging band allocation for Customers</t>
  </si>
  <si>
    <t>Single band</t>
  </si>
  <si>
    <t>-</t>
  </si>
  <si>
    <t>Voltage of Connection</t>
  </si>
  <si>
    <t>0, 3, 4, 5-8</t>
  </si>
  <si>
    <t>0, 1, 2</t>
  </si>
  <si>
    <t>Units</t>
  </si>
  <si>
    <t>kWh</t>
  </si>
  <si>
    <t>kVA</t>
  </si>
  <si>
    <t>∞</t>
  </si>
  <si>
    <t>Lower Threshold*</t>
  </si>
  <si>
    <t>Upper Threshold*</t>
  </si>
  <si>
    <t>* All boundaries are inclusive of the upper threshold and exclusive of the lower threshold i.e. Lower &lt; x ≤ Upper.</t>
  </si>
  <si>
    <t>Residual Charge per MPAN (£)</t>
  </si>
  <si>
    <t>Designated Properties connected at LV, billing with no MIC</t>
  </si>
  <si>
    <t>Designated EHV Properties</t>
  </si>
  <si>
    <t>Designated Properties connected at HV</t>
  </si>
  <si>
    <t>Designated Properties connected at LV, billing with MIC</t>
  </si>
  <si>
    <t>Residual Charging Band</t>
  </si>
  <si>
    <t>Non-Domestic Aggregated or CT No Residual</t>
  </si>
  <si>
    <t>Non-Domestic Aggregated or CT Band 1</t>
  </si>
  <si>
    <t>Non-Domestic Aggregated or CT Band 2</t>
  </si>
  <si>
    <t>Non-Domestic Aggregated or CT Band 3</t>
  </si>
  <si>
    <t>Non-Domestic Aggregated or CT Band 4</t>
  </si>
  <si>
    <t>LDNO LV: Domestic Aggregated or CT with Residual</t>
  </si>
  <si>
    <t>LDNO LV: Non-Domestic Aggregated or CT No Residual</t>
  </si>
  <si>
    <t>LDNO LV: Non-Domestic Aggregated or CT Band 1</t>
  </si>
  <si>
    <t>LDNO LV: Non-Domestic Aggregated or CT Band 2</t>
  </si>
  <si>
    <t>LDNO LV: Non-Domestic Aggregated or CT Band 3</t>
  </si>
  <si>
    <t>LDNO LV: Non-Domestic Aggregated or CT Band 4</t>
  </si>
  <si>
    <t>LDNO HV: Domestic Aggregated or CT with Residual</t>
  </si>
  <si>
    <t>LDNO HV: Non-Domestic Aggregated or CT No Residual</t>
  </si>
  <si>
    <t>LDNO HV: Non-Domestic Aggregated or CT Band 1</t>
  </si>
  <si>
    <t>LDNO HV: Non-Domestic Aggregated or CT Band 2</t>
  </si>
  <si>
    <t>LDNO HV: Non-Domestic Aggregated or CT Band 3</t>
  </si>
  <si>
    <t>LDNO HV: Non-Domestic Aggregated or CT Band 4</t>
  </si>
  <si>
    <t>LDNO HVplus: Domestic Aggregated or CT with Residual</t>
  </si>
  <si>
    <t>LDNO HVplus: Non-Domestic Aggregated or CT No Residual</t>
  </si>
  <si>
    <t>LDNO HVplus: Non-Domestic Aggregated or CT Band 1</t>
  </si>
  <si>
    <t>LDNO HVplus: Non-Domestic Aggregated or CT Band 2</t>
  </si>
  <si>
    <t>LDNO HVplus: Non-Domestic Aggregated or CT Band 3</t>
  </si>
  <si>
    <t>LDNO HVplus: Non-Domestic Aggregated or CT Band 4</t>
  </si>
  <si>
    <t>LDNO EHV: Domestic Aggregated or CT with Residual</t>
  </si>
  <si>
    <t>LDNO EHV: Non-Domestic Aggregated or CT No Residual</t>
  </si>
  <si>
    <t>LDNO EHV: Non-Domestic Aggregated or CT Band 1</t>
  </si>
  <si>
    <t>LDNO EHV: Non-Domestic Aggregated or CT Band 2</t>
  </si>
  <si>
    <t>LDNO EHV: Non-Domestic Aggregated or CT Band 3</t>
  </si>
  <si>
    <t>LDNO EHV: Non-Domestic Aggregated or CT Band 4</t>
  </si>
  <si>
    <t>LDNO 132kV/EHV: Domestic Aggregated or CT with Residual</t>
  </si>
  <si>
    <t>LDNO 132kV/EHV: Non-Domestic Aggregated or CT No Residual</t>
  </si>
  <si>
    <t>LDNO 132kV/EHV: Non-Domestic Aggregated or CT Band 1</t>
  </si>
  <si>
    <t>LDNO 132kV/EHV: Non-Domestic Aggregated or CT Band 2</t>
  </si>
  <si>
    <t>LDNO 132kV/EHV: Non-Domestic Aggregated or CT Band 3</t>
  </si>
  <si>
    <t>LDNO 132kV/EHV: Non-Domestic Aggregated or CT Band 4</t>
  </si>
  <si>
    <t>LDNO 132kV: Domestic Aggregated or CT with Residual</t>
  </si>
  <si>
    <t>LDNO 132kV: Non-Domestic Aggregated or CT No Residual</t>
  </si>
  <si>
    <t>LDNO 132kV: Non-Domestic Aggregated or CT Band 1</t>
  </si>
  <si>
    <t>LDNO 132kV: Non-Domestic Aggregated or CT Band 2</t>
  </si>
  <si>
    <t>LDNO 132kV: Non-Domestic Aggregated or CT Band 3</t>
  </si>
  <si>
    <t>LDNO 132kV: Non-Domestic Aggregated or CT Band 4</t>
  </si>
  <si>
    <t>LDNO 0000: Domestic Aggregated or CT with Residual</t>
  </si>
  <si>
    <t>LDNO 0000: Non-Domestic Aggregated or CT No Residual</t>
  </si>
  <si>
    <t>LDNO 0000: Non-Domestic Aggregated or CT Band 1</t>
  </si>
  <si>
    <t>LDNO 0000: Non-Domestic Aggregated or CT Band 2</t>
  </si>
  <si>
    <t>LDNO 0000: Non-Domestic Aggregated or CT Band 3</t>
  </si>
  <si>
    <t>LDNO 0000: Non-Domestic Aggregated or CT Band 4</t>
  </si>
  <si>
    <t>LDNO LV: Domestic Aggregated (related MPAN)</t>
  </si>
  <si>
    <t>LDNO HVplus: Domestic Aggregated (related MPAN)</t>
  </si>
  <si>
    <t>LDNO EHV: Domestic Aggregated (related MPAN)</t>
  </si>
  <si>
    <t>LDNO 132kV/EHV: Domestic Aggregated (related MPAN)</t>
  </si>
  <si>
    <t>LDNO 132kV: Domestic Aggregated (related MPAN)</t>
  </si>
  <si>
    <t>LDNO 0000: Domestic Aggregated (related MPAN)</t>
  </si>
  <si>
    <t>Domestic Aggregated or CT with Residual</t>
  </si>
  <si>
    <t>DUoS Tariff name</t>
  </si>
  <si>
    <t>TNUoS Site Charging Band</t>
  </si>
  <si>
    <t>Domestic</t>
  </si>
  <si>
    <t>n/a (Non-Final Demand Site)</t>
  </si>
  <si>
    <t>LV_NoMIC_1</t>
  </si>
  <si>
    <t>LV_NoMIC_2</t>
  </si>
  <si>
    <t>LV_NoMIC_3</t>
  </si>
  <si>
    <t>LV_NoMIC_4</t>
  </si>
  <si>
    <t>LV1</t>
  </si>
  <si>
    <t>LV2</t>
  </si>
  <si>
    <t>LV3</t>
  </si>
  <si>
    <t>LV4</t>
  </si>
  <si>
    <t>HV1</t>
  </si>
  <si>
    <t>HV2</t>
  </si>
  <si>
    <t>HV3</t>
  </si>
  <si>
    <t>HV4</t>
  </si>
  <si>
    <t>n/a (p/kWh charge)</t>
  </si>
  <si>
    <t>EHV1</t>
  </si>
  <si>
    <t>EHV2</t>
  </si>
  <si>
    <t>EHV3</t>
  </si>
  <si>
    <t>EHV4</t>
  </si>
  <si>
    <t>Designated EHV Site Specific No Residual</t>
  </si>
  <si>
    <t>Designated EHV Site Specific Band 1</t>
  </si>
  <si>
    <t>Designated EHV Site Specific Band 2</t>
  </si>
  <si>
    <t>Designated EHV Site Specific Band 3</t>
  </si>
  <si>
    <t>Designated EHV Site Specific Band 4</t>
  </si>
  <si>
    <t>Annex 2 Designated EHV charges</t>
  </si>
  <si>
    <t>SSC unit rate lookup</t>
  </si>
  <si>
    <t>Contains a mapping of Standard Settlement Configurations to common decodings</t>
  </si>
  <si>
    <t>TNUoS Mapping</t>
  </si>
  <si>
    <t>Contains a mapping of DUoS Tariffs to TNUoS Site Charging Bands</t>
  </si>
  <si>
    <t>*Supplier of Last Resort pass-through costs allocated to all domestic tariffs with a fixed charge (including LDNO)</t>
  </si>
  <si>
    <t>**Eligible Bad Debt pass-through costs allocated to all metered demand tariffs (including LDNO)</t>
  </si>
  <si>
    <t>17:00 to 19:30</t>
  </si>
  <si>
    <t>07:30 to 17:00
19:30 to 22:00</t>
  </si>
  <si>
    <t>00:00 to 07:30
22:00 to 24:00</t>
  </si>
  <si>
    <t>12:00 to 13:00
16:00 to 21:00</t>
  </si>
  <si>
    <t>00:00 to 12:00
13:00 to 16:00 
21:00 to 24:00</t>
  </si>
  <si>
    <t>07:30 to 22:00</t>
  </si>
  <si>
    <t>00:00 to 12:00
13:00 to 16:00
21:00 to 24:00</t>
  </si>
  <si>
    <t>Monday to Friday 
(Including Bank Holidays)
Nov to Feb Inclusive (excluding 22nd Dec to 4th Jan inclusive)</t>
  </si>
  <si>
    <t>Monday to Friday 
(Including Bank Holidays)
Mar to Oct Inclusive (plus 22nd Dec to 4th Jan inclusive)</t>
  </si>
  <si>
    <t>17:00 - 19:30</t>
  </si>
  <si>
    <t>Monday to Friday 
(Including Bank Holidays) Nov to Feb Inclusive (excluding 22nd Dec to
4th Jan inclusive)</t>
  </si>
  <si>
    <t>Monday to Friday 
(Including Bank Holidays) Mar to Oct Inclusive (plus 22nd Dec to
4th Jan inclusive)</t>
  </si>
  <si>
    <t>Monday to Friday 
Mar to Oct</t>
  </si>
  <si>
    <t>00:30 - 07:30</t>
  </si>
  <si>
    <t>00:00 - 00:30
07:30 - 24:00</t>
  </si>
  <si>
    <t>Monday to Friday 
Nov to Feb</t>
  </si>
  <si>
    <t>16:00 – 19:00</t>
  </si>
  <si>
    <t>07:30 – 16:00</t>
  </si>
  <si>
    <t>00:00 - 00:30
19:00 - 24:00</t>
  </si>
  <si>
    <t>132kV connected</t>
  </si>
  <si>
    <t>132/EHV connected</t>
  </si>
  <si>
    <t>132/HV connected</t>
  </si>
  <si>
    <t>EHV connected</t>
  </si>
  <si>
    <t>High Voltage Substation</t>
  </si>
  <si>
    <t>High Voltage Network</t>
  </si>
  <si>
    <t>Low Voltage Substation</t>
  </si>
  <si>
    <t>Low Voltage Network</t>
  </si>
  <si>
    <t/>
  </si>
  <si>
    <t>Monday to Friday 
(Including Bank Holidays)
November to February Inclusive
(excluding 22nd Dec to 4th Jan inclusive)</t>
  </si>
  <si>
    <t>2026/27</t>
  </si>
  <si>
    <t>1 April 2026</t>
  </si>
  <si>
    <t>LLFC/DUoS Tariff Id</t>
  </si>
  <si>
    <t>Open LLFC/DUoS Tariff Id</t>
  </si>
  <si>
    <t>Closed LLFC/DUoS Tariff Id</t>
  </si>
  <si>
    <t>Open LLFCs / LDNO unique billing identifier / DUoS Tariff Id</t>
  </si>
  <si>
    <t>Submitted</t>
  </si>
  <si>
    <t>K01 , K61 , K31</t>
  </si>
  <si>
    <t>K03 , K63 , K33</t>
  </si>
  <si>
    <t>K04 , K64 , K34</t>
  </si>
  <si>
    <t>11K , 61K , 1K1 , 6K1 , 3K1</t>
  </si>
  <si>
    <t>12K , 62K , 1K2 , 6K2 , 3K2</t>
  </si>
  <si>
    <t>13K , 63K , 1K3 , 6K3 , 3K3</t>
  </si>
  <si>
    <t>14K , 64K , 1K4 , 6K4 , 3K4</t>
  </si>
  <si>
    <t>K06 , K66 , K36</t>
  </si>
  <si>
    <t>K26 , K86 , K56</t>
  </si>
  <si>
    <t xml:space="preserve">21K , 71K </t>
  </si>
  <si>
    <t xml:space="preserve">22K , 72K </t>
  </si>
  <si>
    <t xml:space="preserve">23K , 73K </t>
  </si>
  <si>
    <t xml:space="preserve">24K , 74K </t>
  </si>
  <si>
    <t>K85 , K55</t>
  </si>
  <si>
    <t xml:space="preserve">Y1K </t>
  </si>
  <si>
    <t xml:space="preserve">Y2K </t>
  </si>
  <si>
    <t xml:space="preserve">Y3K </t>
  </si>
  <si>
    <t xml:space="preserve">Y4K </t>
  </si>
  <si>
    <t>K84 , K54</t>
  </si>
  <si>
    <t xml:space="preserve">81K </t>
  </si>
  <si>
    <t xml:space="preserve">82K </t>
  </si>
  <si>
    <t xml:space="preserve">83K </t>
  </si>
  <si>
    <t xml:space="preserve">84K </t>
  </si>
  <si>
    <t>K11 , K71 , K41</t>
  </si>
  <si>
    <t>KL1 , KE1 , KH1</t>
  </si>
  <si>
    <t>KL3 , KE3 , KH3</t>
  </si>
  <si>
    <t>KE5 , KH5</t>
  </si>
  <si>
    <t>KE8 , KH8</t>
  </si>
  <si>
    <t>K01</t>
  </si>
  <si>
    <t>K03</t>
  </si>
  <si>
    <t>K04</t>
  </si>
  <si>
    <t>11K, 1K1</t>
  </si>
  <si>
    <t>12K, 1K2</t>
  </si>
  <si>
    <t>13K, 1K3</t>
  </si>
  <si>
    <t>14K, 1K4</t>
  </si>
  <si>
    <t>K06</t>
  </si>
  <si>
    <t>K26</t>
  </si>
  <si>
    <t>21K</t>
  </si>
  <si>
    <t>22K</t>
  </si>
  <si>
    <t>23K</t>
  </si>
  <si>
    <t>24K</t>
  </si>
  <si>
    <t>K11</t>
  </si>
  <si>
    <t>KL1</t>
  </si>
  <si>
    <t>KL3</t>
  </si>
  <si>
    <t>K61</t>
  </si>
  <si>
    <t>K63</t>
  </si>
  <si>
    <t>K64</t>
  </si>
  <si>
    <t>61K, 6K1</t>
  </si>
  <si>
    <t>62K, 6K2</t>
  </si>
  <si>
    <t>63K, 6K3</t>
  </si>
  <si>
    <t>64K, 6K4</t>
  </si>
  <si>
    <t>K66</t>
  </si>
  <si>
    <t>K86</t>
  </si>
  <si>
    <t>71K</t>
  </si>
  <si>
    <t>72K</t>
  </si>
  <si>
    <t>73K</t>
  </si>
  <si>
    <t>74K</t>
  </si>
  <si>
    <t>K85</t>
  </si>
  <si>
    <t>Y1K</t>
  </si>
  <si>
    <t>Y2K</t>
  </si>
  <si>
    <t>Y3K</t>
  </si>
  <si>
    <t>Y4K</t>
  </si>
  <si>
    <t>K84</t>
  </si>
  <si>
    <t>81K</t>
  </si>
  <si>
    <t>82K</t>
  </si>
  <si>
    <t>83K</t>
  </si>
  <si>
    <t>84K</t>
  </si>
  <si>
    <t>K71</t>
  </si>
  <si>
    <t>KH1</t>
  </si>
  <si>
    <t>KH3</t>
  </si>
  <si>
    <t>KH5</t>
  </si>
  <si>
    <t>KH8</t>
  </si>
  <si>
    <t>K31</t>
  </si>
  <si>
    <t>K33</t>
  </si>
  <si>
    <t>K34</t>
  </si>
  <si>
    <t>3K1</t>
  </si>
  <si>
    <t>3K2</t>
  </si>
  <si>
    <t>3K3</t>
  </si>
  <si>
    <t>3K4</t>
  </si>
  <si>
    <t>K36</t>
  </si>
  <si>
    <t>K56</t>
  </si>
  <si>
    <t>K55</t>
  </si>
  <si>
    <t>K54</t>
  </si>
  <si>
    <t>K41</t>
  </si>
  <si>
    <t>KE1</t>
  </si>
  <si>
    <t>KE3</t>
  </si>
  <si>
    <t>KE5</t>
  </si>
  <si>
    <t>KE8</t>
  </si>
  <si>
    <t>Eclipse Power Distribution Limited - GSP K</t>
  </si>
  <si>
    <t>Eclipse Power Distribution Limited has no Preserved NHH Tariffs/Additional LLFCs/DUoS Tariff IDs</t>
  </si>
  <si>
    <t>Eclipse Power Distribution Limited has no Preserved HH Tariffs/Additional LLFCs/DUoS Tariff IDs</t>
  </si>
  <si>
    <t>K01, K03, K04, 11K , 1K1, 12K , 1K2, 13K , 1K3, 14K , 1K4, K06, K26, 21K, 22K, 23K, 24K, K11, KL1, KL3, K61, K63, K64, 61K , 6K1, 62K , 6K2, 63K , 6K3, 64K , 6K4, K66, K86, 71K, 72K, 73K, 74K, K71, KH1, KH3, K31, K33, K34, K36, K56, K41, KE1, KE3</t>
  </si>
  <si>
    <t>K85, Y1K, Y2K, Y3K, Y4K, KH5, K55, KE5</t>
  </si>
  <si>
    <t>K84, 81K, 82K, 83K, 84K, KH8, K54, KE8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</si>
</sst>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2">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 _(???,???,??0.000_);[Red]\ \(???,???,??0.000\);"/>
    <numFmt numFmtId="171" formatCode="\ _(???,???,??0.00_);[Red]\ \(???,???,??0.00\);"/>
    <numFmt numFmtId="172" formatCode="0.000_ ;[Red]\-0.000\ "/>
    <numFmt numFmtId="173" formatCode="0.00;[Red]\-0.00;?;"/>
    <numFmt numFmtId="174" formatCode="#,##0;\-#,##0;;"/>
    <numFmt numFmtId="175" formatCode="000"/>
    <numFmt numFmtId="176" formatCode="#,##0;[Red]\-#,##0;;"/>
    <numFmt numFmtId="177" formatCode="0.000;[Red]\-0.000;?;"/>
    <numFmt numFmtId="178" formatCode="0.000_ ;\-0.000\ "/>
    <numFmt numFmtId="179" formatCode="0000"/>
    <numFmt numFmtId="180" formatCode="0.00;\(0.00\);"/>
    <numFmt numFmtId="181" formatCode="&quot;£&quot;#,##0.00"/>
    <numFmt numFmtId="182" formatCode="0.000;\-0.000;;@\,"/>
    <numFmt numFmtId="183" formatCode="0.00;\-0.00;;@\,"/>
    <numFmt numFmtId="184" formatCode="0;\-0;;@\,"/>
  </numFmts>
  <fonts count="36" x14ac:knownFonts="1">
    <font>
      <sz val="10"/>
      <name val="Arial"/>
    </font>
    <font>
      <sz val="11"/>
      <color theme="1"/>
      <name val="Calibri"/>
      <family val="2"/>
      <scheme val="minor"/>
    </font>
    <font>
      <sz val="10"/>
      <color theme="1"/>
      <name val="Arial"/>
      <family val="2"/>
    </font>
    <font>
      <sz val="10"/>
      <color theme="1"/>
      <name val="Arial"/>
      <family val="2"/>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u/>
      <sz val="10"/>
      <color theme="10"/>
      <name val="Arial"/>
      <family val="2"/>
    </font>
    <font>
      <sz val="11"/>
      <name val="Arial"/>
      <family val="2"/>
    </font>
    <font>
      <b/>
      <sz val="9"/>
      <color rgb="FF3F3F76"/>
      <name val="Arial"/>
      <family val="2"/>
    </font>
    <font>
      <b/>
      <sz val="14"/>
      <color theme="3"/>
      <name val="Arial"/>
      <family val="2"/>
    </font>
    <font>
      <sz val="10"/>
      <color indexed="8"/>
      <name val="Calibri"/>
      <family val="2"/>
    </font>
    <font>
      <b/>
      <sz val="13"/>
      <color theme="3"/>
      <name val="Arial"/>
      <family val="2"/>
    </font>
    <font>
      <sz val="11"/>
      <color theme="0"/>
      <name val="Arial"/>
      <family val="2"/>
    </font>
    <font>
      <b/>
      <sz val="11"/>
      <name val="Arial"/>
      <family val="2"/>
    </font>
    <font>
      <b/>
      <sz val="11"/>
      <color theme="0"/>
      <name val="Arial"/>
      <family val="2"/>
    </font>
    <font>
      <b/>
      <sz val="10"/>
      <color indexed="8"/>
      <name val="Arial"/>
      <family val="2"/>
    </font>
    <font>
      <sz val="10"/>
      <color theme="0"/>
      <name val="Arial"/>
      <family val="2"/>
    </font>
    <font>
      <b/>
      <sz val="10"/>
      <color theme="0"/>
      <name val="Arial"/>
      <family val="2"/>
    </font>
    <font>
      <b/>
      <sz val="12"/>
      <color theme="3"/>
      <name val="Arial"/>
      <family val="2"/>
    </font>
    <font>
      <sz val="12"/>
      <name val="Arial"/>
      <family val="2"/>
    </font>
    <font>
      <sz val="11"/>
      <color theme="1"/>
      <name val="Calibri"/>
      <family val="2"/>
      <scheme val="minor"/>
    </font>
    <font>
      <sz val="11"/>
      <color theme="3"/>
      <name val="Arial"/>
      <family val="2"/>
    </font>
    <font>
      <sz val="10"/>
      <color rgb="FF9C6500"/>
      <name val="Arial"/>
      <family val="2"/>
    </font>
    <font>
      <b/>
      <sz val="8"/>
      <color theme="0"/>
      <name val="Arial"/>
      <family val="2"/>
    </font>
    <font>
      <b/>
      <sz val="18"/>
      <name val="Arial"/>
      <family val="2"/>
    </font>
    <font>
      <b/>
      <sz val="11"/>
      <color indexed="8"/>
      <name val="Arial"/>
      <family val="2"/>
    </font>
    <font>
      <sz val="10"/>
      <color rgb="FF000000"/>
      <name val="Arial"/>
      <family val="2"/>
    </font>
    <font>
      <b/>
      <sz val="12"/>
      <name val="Arial"/>
      <family val="2"/>
    </font>
  </fonts>
  <fills count="39">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FFEB9C"/>
      </patternFill>
    </fill>
    <fill>
      <patternFill patternType="solid">
        <fgColor theme="4" tint="0.79998168889431442"/>
        <bgColor indexed="64"/>
      </patternFill>
    </fill>
    <fill>
      <patternFill patternType="solid">
        <fgColor rgb="FFCCFFFF"/>
        <bgColor indexed="64"/>
      </patternFill>
    </fill>
    <fill>
      <patternFill patternType="solid">
        <fgColor rgb="FFD9D9D9"/>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s>
  <cellStyleXfs count="20">
    <xf numFmtId="0" fontId="0" fillId="0" borderId="0"/>
    <xf numFmtId="0" fontId="11" fillId="0" borderId="0" applyNumberFormat="0" applyFill="0" applyBorder="0" applyAlignment="0" applyProtection="0"/>
    <xf numFmtId="0" fontId="12" fillId="5" borderId="7" applyNumberFormat="0" applyAlignment="0" applyProtection="0"/>
    <xf numFmtId="0" fontId="13" fillId="0" borderId="0" applyNumberFormat="0" applyFill="0" applyBorder="0" applyAlignment="0" applyProtection="0">
      <alignment vertical="top"/>
      <protection locked="0"/>
    </xf>
    <xf numFmtId="0" fontId="19" fillId="0" borderId="9" applyNumberFormat="0" applyFill="0" applyAlignment="0" applyProtection="0"/>
    <xf numFmtId="0" fontId="11" fillId="0" borderId="10" applyNumberFormat="0" applyFill="0" applyAlignment="0" applyProtection="0"/>
    <xf numFmtId="0" fontId="6" fillId="0" borderId="0"/>
    <xf numFmtId="43" fontId="6" fillId="0" borderId="0" applyFont="0" applyFill="0" applyBorder="0" applyAlignment="0" applyProtection="0"/>
    <xf numFmtId="0" fontId="24" fillId="24" borderId="0" applyNumberFormat="0" applyBorder="0" applyAlignment="0" applyProtection="0"/>
    <xf numFmtId="0" fontId="3" fillId="6" borderId="0" applyNumberFormat="0" applyBorder="0" applyAlignment="0" applyProtection="0"/>
    <xf numFmtId="0" fontId="24" fillId="25" borderId="0" applyNumberFormat="0" applyBorder="0" applyAlignment="0" applyProtection="0"/>
    <xf numFmtId="0" fontId="24" fillId="26" borderId="0" applyNumberFormat="0" applyBorder="0" applyAlignment="0" applyProtection="0"/>
    <xf numFmtId="0" fontId="3" fillId="27" borderId="0" applyNumberFormat="0" applyBorder="0" applyAlignment="0" applyProtection="0"/>
    <xf numFmtId="0" fontId="24" fillId="28" borderId="0" applyNumberFormat="0" applyBorder="0" applyAlignment="0" applyProtection="0"/>
    <xf numFmtId="0" fontId="28" fillId="0" borderId="0"/>
    <xf numFmtId="0" fontId="30" fillId="35" borderId="0" applyNumberFormat="0" applyBorder="0" applyAlignment="0" applyProtection="0"/>
    <xf numFmtId="0" fontId="4" fillId="0" borderId="0"/>
    <xf numFmtId="0" fontId="2" fillId="6" borderId="0" applyNumberFormat="0" applyBorder="0" applyAlignment="0" applyProtection="0"/>
    <xf numFmtId="0" fontId="2" fillId="27" borderId="0" applyNumberFormat="0" applyBorder="0" applyAlignment="0" applyProtection="0"/>
    <xf numFmtId="0" fontId="1" fillId="0" borderId="0" applyNumberFormat="0" applyFill="0" applyBorder="0" applyAlignment="0" applyProtection="0">
      <alignment horizontal="left"/>
    </xf>
  </cellStyleXfs>
  <cellXfs count="304">
    <xf numFmtId="0" fontId="0" fillId="0" borderId="0" xfId="0"/>
    <xf numFmtId="0" fontId="6" fillId="0" borderId="1" xfId="0" applyFont="1" applyBorder="1" applyAlignment="1">
      <alignment vertical="center" wrapText="1"/>
    </xf>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165" fontId="0" fillId="2" borderId="0" xfId="0" applyNumberFormat="1" applyFill="1" applyAlignment="1">
      <alignment horizontal="center" vertical="center"/>
    </xf>
    <xf numFmtId="0" fontId="0" fillId="2" borderId="1" xfId="0" applyFill="1" applyBorder="1" applyAlignment="1">
      <alignment vertical="center"/>
    </xf>
    <xf numFmtId="2"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8" fillId="2" borderId="0" xfId="0" applyFont="1" applyFill="1" applyAlignment="1">
      <alignment vertical="center"/>
    </xf>
    <xf numFmtId="0" fontId="0" fillId="0" borderId="1" xfId="0" applyBorder="1" applyAlignment="1">
      <alignment vertical="center"/>
    </xf>
    <xf numFmtId="0" fontId="6" fillId="0" borderId="0" xfId="0" applyFont="1" applyAlignment="1">
      <alignment wrapText="1"/>
    </xf>
    <xf numFmtId="0" fontId="7" fillId="0" borderId="0" xfId="0" applyFont="1" applyAlignment="1">
      <alignment vertical="top" wrapText="1"/>
    </xf>
    <xf numFmtId="0" fontId="14" fillId="2" borderId="0" xfId="3" applyFont="1" applyFill="1" applyAlignment="1" applyProtection="1">
      <alignment vertical="center"/>
    </xf>
    <xf numFmtId="0" fontId="7" fillId="7" borderId="1" xfId="0" applyFont="1" applyFill="1" applyBorder="1" applyAlignment="1">
      <alignment horizontal="center" vertical="center" wrapText="1"/>
    </xf>
    <xf numFmtId="0" fontId="6" fillId="0" borderId="1" xfId="0" quotePrefix="1" applyFont="1" applyBorder="1" applyAlignment="1">
      <alignment horizontal="left" vertical="top" wrapText="1"/>
    </xf>
    <xf numFmtId="0" fontId="7" fillId="7" borderId="1" xfId="0" applyFont="1" applyFill="1" applyBorder="1" applyAlignment="1" applyProtection="1">
      <alignment vertical="center" wrapText="1"/>
      <protection locked="0"/>
    </xf>
    <xf numFmtId="0" fontId="15" fillId="4" borderId="1" xfId="0" applyFont="1" applyFill="1" applyBorder="1" applyAlignment="1" applyProtection="1">
      <alignment horizontal="center" vertical="center" wrapText="1"/>
      <protection locked="0"/>
    </xf>
    <xf numFmtId="167" fontId="0" fillId="9" borderId="1" xfId="0" applyNumberFormat="1" applyFill="1" applyBorder="1" applyAlignment="1" applyProtection="1">
      <alignment horizontal="center" vertical="center"/>
      <protection locked="0"/>
    </xf>
    <xf numFmtId="168" fontId="0" fillId="10" borderId="1" xfId="0" applyNumberFormat="1" applyFill="1" applyBorder="1" applyAlignment="1" applyProtection="1">
      <alignment horizontal="center" vertical="center"/>
      <protection locked="0"/>
    </xf>
    <xf numFmtId="0" fontId="7" fillId="7" borderId="1" xfId="0" applyFont="1" applyFill="1" applyBorder="1" applyAlignment="1" applyProtection="1">
      <alignment horizontal="center" vertical="center" wrapText="1"/>
      <protection locked="0"/>
    </xf>
    <xf numFmtId="0" fontId="6" fillId="4" borderId="1" xfId="0" applyFont="1" applyFill="1" applyBorder="1" applyAlignment="1">
      <alignment horizontal="center" vertical="center" wrapText="1"/>
    </xf>
    <xf numFmtId="0" fontId="6" fillId="0" borderId="1" xfId="0" quotePrefix="1" applyFont="1" applyBorder="1" applyAlignment="1">
      <alignment horizontal="center" vertical="center" wrapText="1"/>
    </xf>
    <xf numFmtId="0" fontId="6" fillId="0" borderId="6" xfId="0" applyFont="1" applyBorder="1" applyAlignment="1">
      <alignment horizontal="center" vertical="center" wrapText="1"/>
    </xf>
    <xf numFmtId="0" fontId="6" fillId="2" borderId="0" xfId="0" applyFont="1" applyFill="1" applyAlignment="1">
      <alignment vertical="center"/>
    </xf>
    <xf numFmtId="0" fontId="0" fillId="0" borderId="0" xfId="0" applyProtection="1">
      <protection locked="0"/>
    </xf>
    <xf numFmtId="169" fontId="6" fillId="3" borderId="1" xfId="0" applyNumberFormat="1" applyFont="1" applyFill="1" applyBorder="1" applyAlignment="1" applyProtection="1">
      <alignment horizontal="center" vertical="center"/>
      <protection locked="0"/>
    </xf>
    <xf numFmtId="49" fontId="15" fillId="8" borderId="1" xfId="0" applyNumberFormat="1" applyFont="1" applyFill="1" applyBorder="1" applyAlignment="1" applyProtection="1">
      <alignment horizontal="center" vertical="center" wrapText="1"/>
      <protection locked="0"/>
    </xf>
    <xf numFmtId="0" fontId="7" fillId="7" borderId="1" xfId="0" quotePrefix="1" applyFont="1" applyFill="1" applyBorder="1" applyAlignment="1">
      <alignment horizontal="center" vertical="center" wrapText="1"/>
    </xf>
    <xf numFmtId="49" fontId="16" fillId="5" borderId="7" xfId="2" applyNumberFormat="1" applyFont="1" applyAlignment="1" applyProtection="1">
      <alignment horizontal="center" vertical="center" wrapText="1"/>
      <protection locked="0"/>
    </xf>
    <xf numFmtId="170" fontId="18" fillId="12" borderId="1" xfId="0" applyNumberFormat="1" applyFont="1" applyFill="1" applyBorder="1" applyAlignment="1" applyProtection="1">
      <alignment horizontal="center" vertical="center"/>
      <protection locked="0"/>
    </xf>
    <xf numFmtId="171" fontId="18" fillId="12" borderId="1" xfId="0" applyNumberFormat="1" applyFont="1" applyFill="1" applyBorder="1" applyAlignment="1" applyProtection="1">
      <alignment horizontal="center" vertical="center"/>
      <protection locked="0"/>
    </xf>
    <xf numFmtId="170" fontId="18" fillId="14" borderId="1" xfId="0" applyNumberFormat="1" applyFont="1" applyFill="1" applyBorder="1" applyAlignment="1" applyProtection="1">
      <alignment horizontal="center" vertical="center"/>
      <protection locked="0"/>
    </xf>
    <xf numFmtId="171" fontId="18" fillId="14" borderId="1" xfId="0" applyNumberFormat="1" applyFont="1" applyFill="1" applyBorder="1" applyAlignment="1" applyProtection="1">
      <alignment horizontal="center" vertical="center"/>
      <protection locked="0"/>
    </xf>
    <xf numFmtId="0" fontId="7" fillId="13" borderId="1" xfId="0" quotePrefix="1" applyFont="1" applyFill="1" applyBorder="1" applyAlignment="1">
      <alignment horizontal="center" vertical="center" wrapText="1"/>
    </xf>
    <xf numFmtId="171" fontId="18" fillId="15" borderId="1" xfId="0" applyNumberFormat="1" applyFont="1" applyFill="1" applyBorder="1" applyAlignment="1" applyProtection="1">
      <alignment horizontal="center" vertical="center"/>
      <protection locked="0"/>
    </xf>
    <xf numFmtId="0" fontId="7" fillId="16" borderId="1" xfId="0" quotePrefix="1" applyFont="1" applyFill="1" applyBorder="1" applyAlignment="1">
      <alignment horizontal="center" vertical="center" wrapText="1"/>
    </xf>
    <xf numFmtId="49" fontId="6" fillId="9" borderId="1" xfId="0" applyNumberFormat="1" applyFont="1" applyFill="1" applyBorder="1" applyAlignment="1" applyProtection="1">
      <alignment horizontal="left" vertical="top" wrapText="1"/>
      <protection locked="0"/>
    </xf>
    <xf numFmtId="49" fontId="0" fillId="9" borderId="1" xfId="0" applyNumberFormat="1" applyFill="1" applyBorder="1" applyAlignment="1" applyProtection="1">
      <alignment horizontal="left" vertical="top" wrapText="1"/>
      <protection locked="0"/>
    </xf>
    <xf numFmtId="170" fontId="18" fillId="9" borderId="1" xfId="0" applyNumberFormat="1" applyFont="1" applyFill="1" applyBorder="1" applyAlignment="1" applyProtection="1">
      <alignment horizontal="center" vertical="center"/>
      <protection locked="0"/>
    </xf>
    <xf numFmtId="171" fontId="18" fillId="9" borderId="1" xfId="0" applyNumberFormat="1" applyFont="1" applyFill="1" applyBorder="1" applyAlignment="1" applyProtection="1">
      <alignment horizontal="center" vertical="center"/>
      <protection locked="0"/>
    </xf>
    <xf numFmtId="49" fontId="0" fillId="14" borderId="1" xfId="0" applyNumberFormat="1" applyFill="1" applyBorder="1" applyAlignment="1" applyProtection="1">
      <alignment horizontal="left" vertical="top" wrapText="1"/>
      <protection locked="0"/>
    </xf>
    <xf numFmtId="0" fontId="21" fillId="8" borderId="1" xfId="0" applyFont="1" applyFill="1" applyBorder="1" applyAlignment="1" applyProtection="1">
      <alignment horizontal="center" vertical="center" wrapText="1"/>
      <protection locked="0"/>
    </xf>
    <xf numFmtId="3" fontId="21" fillId="8" borderId="1" xfId="0" applyNumberFormat="1" applyFont="1" applyFill="1" applyBorder="1" applyAlignment="1" applyProtection="1">
      <alignment horizontal="center" vertical="center" wrapText="1"/>
      <protection locked="0"/>
    </xf>
    <xf numFmtId="49" fontId="6" fillId="9" borderId="1" xfId="0" quotePrefix="1" applyNumberFormat="1" applyFont="1" applyFill="1" applyBorder="1" applyAlignment="1" applyProtection="1">
      <alignment horizontal="left" vertical="center" wrapText="1"/>
      <protection locked="0"/>
    </xf>
    <xf numFmtId="49" fontId="6" fillId="9" borderId="1" xfId="0" applyNumberFormat="1" applyFont="1" applyFill="1" applyBorder="1" applyAlignment="1" applyProtection="1">
      <alignment horizontal="left" vertical="center" wrapText="1"/>
      <protection locked="0"/>
    </xf>
    <xf numFmtId="49" fontId="0" fillId="9" borderId="1" xfId="0" applyNumberFormat="1" applyFill="1" applyBorder="1" applyAlignment="1" applyProtection="1">
      <alignment horizontal="left" vertical="center" wrapText="1"/>
      <protection locked="0"/>
    </xf>
    <xf numFmtId="0" fontId="0" fillId="17" borderId="0" xfId="0" applyFill="1"/>
    <xf numFmtId="0" fontId="13" fillId="2" borderId="0" xfId="3" applyFill="1" applyAlignment="1" applyProtection="1">
      <alignment vertical="center"/>
    </xf>
    <xf numFmtId="0" fontId="6" fillId="2" borderId="8" xfId="6" quotePrefix="1" applyFill="1" applyBorder="1" applyAlignment="1">
      <alignment vertical="center" wrapText="1"/>
    </xf>
    <xf numFmtId="0" fontId="6" fillId="2" borderId="0" xfId="6" applyFill="1" applyAlignment="1">
      <alignment vertical="center"/>
    </xf>
    <xf numFmtId="0" fontId="8" fillId="2" borderId="0" xfId="6" applyFont="1" applyFill="1" applyAlignment="1">
      <alignment vertical="center"/>
    </xf>
    <xf numFmtId="0" fontId="7" fillId="7" borderId="1" xfId="6" quotePrefix="1" applyFont="1" applyFill="1" applyBorder="1" applyAlignment="1">
      <alignment horizontal="center" vertical="center" wrapText="1"/>
    </xf>
    <xf numFmtId="0" fontId="7" fillId="7" borderId="1" xfId="6" applyFont="1" applyFill="1" applyBorder="1" applyAlignment="1">
      <alignment horizontal="center" vertical="center" wrapText="1"/>
    </xf>
    <xf numFmtId="49" fontId="23" fillId="7" borderId="1" xfId="6" applyNumberFormat="1" applyFont="1" applyFill="1" applyBorder="1" applyAlignment="1">
      <alignment horizontal="center" vertical="center" wrapText="1"/>
    </xf>
    <xf numFmtId="49" fontId="7" fillId="7" borderId="1" xfId="6" applyNumberFormat="1" applyFont="1" applyFill="1" applyBorder="1" applyAlignment="1">
      <alignment horizontal="center" vertical="center" wrapText="1"/>
    </xf>
    <xf numFmtId="1" fontId="6" fillId="9" borderId="1" xfId="6" applyNumberFormat="1" applyFill="1" applyBorder="1" applyAlignment="1" applyProtection="1">
      <alignment horizontal="left" vertical="center" wrapText="1"/>
      <protection locked="0"/>
    </xf>
    <xf numFmtId="0" fontId="6" fillId="9" borderId="1" xfId="6" applyFill="1" applyBorder="1" applyAlignment="1" applyProtection="1">
      <alignment horizontal="left" vertical="center" wrapText="1"/>
      <protection locked="0"/>
    </xf>
    <xf numFmtId="0" fontId="6" fillId="2" borderId="0" xfId="6" applyFill="1" applyAlignment="1">
      <alignment horizontal="center" vertical="center"/>
    </xf>
    <xf numFmtId="166" fontId="6" fillId="2" borderId="0" xfId="6" applyNumberFormat="1" applyFill="1" applyAlignment="1">
      <alignment horizontal="center" vertical="center"/>
    </xf>
    <xf numFmtId="0" fontId="6" fillId="2" borderId="0" xfId="6" applyFill="1"/>
    <xf numFmtId="0" fontId="6" fillId="0" borderId="0" xfId="0" applyFont="1" applyProtection="1">
      <protection locked="0"/>
    </xf>
    <xf numFmtId="49" fontId="11" fillId="6" borderId="0" xfId="1" quotePrefix="1" applyNumberFormat="1" applyFill="1" applyAlignment="1" applyProtection="1">
      <alignment horizontal="left" vertical="center" wrapText="1"/>
      <protection locked="0"/>
    </xf>
    <xf numFmtId="49" fontId="11" fillId="6" borderId="0" xfId="1" applyNumberFormat="1" applyFill="1" applyAlignment="1" applyProtection="1">
      <alignment vertical="center" wrapText="1"/>
      <protection locked="0"/>
    </xf>
    <xf numFmtId="49" fontId="19" fillId="0" borderId="0" xfId="4" applyNumberFormat="1" applyBorder="1" applyAlignment="1" applyProtection="1">
      <alignment vertical="center"/>
      <protection locked="0"/>
    </xf>
    <xf numFmtId="49" fontId="11" fillId="6" borderId="0" xfId="1" applyNumberFormat="1" applyFill="1" applyBorder="1" applyAlignment="1" applyProtection="1">
      <alignment vertical="center" wrapText="1"/>
      <protection locked="0"/>
    </xf>
    <xf numFmtId="49" fontId="11" fillId="0" borderId="0" xfId="5" applyNumberFormat="1" applyBorder="1" applyAlignment="1" applyProtection="1">
      <alignment vertical="center"/>
      <protection locked="0"/>
    </xf>
    <xf numFmtId="49" fontId="11" fillId="0" borderId="0" xfId="5" quotePrefix="1" applyNumberFormat="1" applyBorder="1" applyAlignment="1" applyProtection="1">
      <alignment horizontal="left" vertical="center"/>
      <protection locked="0"/>
    </xf>
    <xf numFmtId="49" fontId="23" fillId="7" borderId="1" xfId="0" applyNumberFormat="1" applyFont="1" applyFill="1" applyBorder="1" applyAlignment="1">
      <alignment horizontal="center" vertical="center" wrapText="1"/>
    </xf>
    <xf numFmtId="0" fontId="13" fillId="0" borderId="0" xfId="3" applyAlignment="1" applyProtection="1">
      <alignment horizontal="left" vertical="top"/>
    </xf>
    <xf numFmtId="0" fontId="7" fillId="7" borderId="6" xfId="0" applyFont="1" applyFill="1" applyBorder="1" applyAlignment="1" applyProtection="1">
      <alignment vertical="center" wrapText="1"/>
      <protection locked="0"/>
    </xf>
    <xf numFmtId="0" fontId="0" fillId="17" borderId="0" xfId="0" applyFill="1" applyAlignment="1">
      <alignment vertical="center"/>
    </xf>
    <xf numFmtId="0" fontId="25" fillId="20" borderId="1" xfId="0" applyFont="1" applyFill="1" applyBorder="1" applyAlignment="1" applyProtection="1">
      <alignment horizontal="center" vertical="center" wrapText="1"/>
      <protection locked="0"/>
    </xf>
    <xf numFmtId="0" fontId="7" fillId="0" borderId="6" xfId="0" applyFont="1" applyBorder="1" applyAlignment="1">
      <alignment vertical="center" wrapText="1"/>
    </xf>
    <xf numFmtId="0" fontId="7" fillId="0" borderId="1" xfId="0" applyFont="1" applyBorder="1" applyAlignment="1">
      <alignment vertical="center" wrapText="1"/>
    </xf>
    <xf numFmtId="0" fontId="25" fillId="18" borderId="1" xfId="0" applyFont="1" applyFill="1" applyBorder="1" applyAlignment="1" applyProtection="1">
      <alignment horizontal="center" vertical="center" wrapText="1"/>
      <protection locked="0"/>
    </xf>
    <xf numFmtId="0" fontId="25" fillId="21" borderId="1" xfId="0" applyFont="1" applyFill="1" applyBorder="1" applyAlignment="1" applyProtection="1">
      <alignment horizontal="center" vertical="center" wrapText="1"/>
      <protection locked="0"/>
    </xf>
    <xf numFmtId="0" fontId="7" fillId="22" borderId="1" xfId="0" applyFont="1" applyFill="1" applyBorder="1" applyAlignment="1" applyProtection="1">
      <alignment horizontal="center" vertical="center" wrapText="1"/>
      <protection locked="0"/>
    </xf>
    <xf numFmtId="0" fontId="17" fillId="17" borderId="0" xfId="1" applyNumberFormat="1" applyFont="1" applyFill="1" applyBorder="1" applyAlignment="1">
      <alignment horizontal="center" vertical="center" wrapText="1"/>
    </xf>
    <xf numFmtId="0" fontId="8" fillId="17" borderId="0" xfId="6" applyFont="1" applyFill="1" applyAlignment="1">
      <alignment vertical="center"/>
    </xf>
    <xf numFmtId="0" fontId="17" fillId="17" borderId="0" xfId="1" applyNumberFormat="1" applyFont="1" applyFill="1" applyBorder="1" applyAlignment="1" applyProtection="1">
      <alignment horizontal="center" vertical="center" wrapText="1"/>
    </xf>
    <xf numFmtId="0" fontId="17" fillId="17" borderId="12" xfId="1" applyNumberFormat="1" applyFont="1" applyFill="1" applyBorder="1" applyAlignment="1">
      <alignment horizontal="center" vertical="center" wrapText="1"/>
    </xf>
    <xf numFmtId="0" fontId="17" fillId="17" borderId="0" xfId="1" applyNumberFormat="1" applyFont="1" applyFill="1" applyBorder="1" applyAlignment="1">
      <alignment vertical="center" wrapText="1"/>
    </xf>
    <xf numFmtId="0" fontId="7" fillId="17" borderId="4" xfId="0" applyFont="1" applyFill="1" applyBorder="1" applyAlignment="1">
      <alignment horizontal="left" vertical="center" wrapText="1"/>
    </xf>
    <xf numFmtId="0" fontId="6" fillId="17" borderId="4" xfId="0" applyFont="1" applyFill="1" applyBorder="1" applyAlignment="1">
      <alignment horizontal="center" vertical="center" wrapText="1"/>
    </xf>
    <xf numFmtId="0" fontId="6" fillId="17" borderId="8" xfId="0" applyFont="1" applyFill="1" applyBorder="1" applyAlignment="1">
      <alignment horizontal="center" vertical="center" wrapText="1"/>
    </xf>
    <xf numFmtId="0" fontId="17" fillId="17" borderId="8" xfId="1" applyNumberFormat="1" applyFont="1" applyFill="1" applyBorder="1" applyAlignment="1">
      <alignment horizontal="center" vertical="center" wrapText="1"/>
    </xf>
    <xf numFmtId="172" fontId="21" fillId="19" borderId="3" xfId="0" applyNumberFormat="1" applyFont="1" applyFill="1" applyBorder="1" applyAlignment="1" applyProtection="1">
      <alignment horizontal="center" vertical="center" wrapText="1"/>
      <protection locked="0"/>
    </xf>
    <xf numFmtId="0" fontId="13" fillId="0" borderId="0" xfId="3" applyAlignment="1" applyProtection="1"/>
    <xf numFmtId="0" fontId="13" fillId="2" borderId="0" xfId="3" applyFill="1" applyAlignment="1" applyProtection="1">
      <alignment vertical="center"/>
      <protection hidden="1"/>
    </xf>
    <xf numFmtId="175" fontId="6" fillId="9" borderId="1" xfId="6" applyNumberFormat="1" applyFill="1" applyBorder="1" applyAlignment="1">
      <alignment horizontal="center" vertical="center" wrapText="1"/>
    </xf>
    <xf numFmtId="0" fontId="6" fillId="9" borderId="1" xfId="6" applyFill="1" applyBorder="1" applyAlignment="1">
      <alignment horizontal="left" vertical="center" wrapText="1"/>
    </xf>
    <xf numFmtId="1" fontId="6" fillId="9" borderId="1" xfId="6" applyNumberFormat="1" applyFill="1" applyBorder="1" applyAlignment="1">
      <alignment horizontal="left" vertical="center" wrapText="1"/>
    </xf>
    <xf numFmtId="172" fontId="4" fillId="23" borderId="1" xfId="6" applyNumberFormat="1" applyFont="1" applyFill="1" applyBorder="1" applyAlignment="1">
      <alignment horizontal="center" vertical="center"/>
    </xf>
    <xf numFmtId="43" fontId="4" fillId="23" borderId="1" xfId="7" applyFont="1" applyFill="1" applyBorder="1" applyAlignment="1" applyProtection="1">
      <alignment horizontal="center" vertical="center"/>
    </xf>
    <xf numFmtId="164" fontId="4" fillId="23" borderId="1" xfId="6" applyNumberFormat="1" applyFont="1" applyFill="1" applyBorder="1" applyAlignment="1">
      <alignment horizontal="center" vertical="center"/>
    </xf>
    <xf numFmtId="165" fontId="4" fillId="12" borderId="1" xfId="6" applyNumberFormat="1" applyFont="1" applyFill="1" applyBorder="1" applyAlignment="1">
      <alignment horizontal="center" vertical="center"/>
    </xf>
    <xf numFmtId="43" fontId="4" fillId="12" borderId="1" xfId="7" applyFont="1" applyFill="1" applyBorder="1" applyAlignment="1" applyProtection="1">
      <alignment horizontal="center" vertical="center"/>
    </xf>
    <xf numFmtId="164" fontId="4" fillId="12" borderId="1" xfId="6" applyNumberFormat="1" applyFont="1" applyFill="1" applyBorder="1" applyAlignment="1">
      <alignment horizontal="center" vertical="center"/>
    </xf>
    <xf numFmtId="0" fontId="6" fillId="11" borderId="1" xfId="13" applyFont="1" applyFill="1" applyBorder="1" applyAlignment="1" applyProtection="1">
      <alignment vertical="center"/>
      <protection locked="0"/>
    </xf>
    <xf numFmtId="174" fontId="6" fillId="31" borderId="1" xfId="10" applyNumberFormat="1" applyFont="1" applyFill="1" applyBorder="1" applyAlignment="1" applyProtection="1">
      <alignment vertical="center"/>
      <protection locked="0"/>
    </xf>
    <xf numFmtId="173" fontId="3" fillId="30" borderId="1" xfId="9" applyNumberFormat="1" applyFill="1" applyBorder="1" applyAlignment="1" applyProtection="1">
      <alignment vertical="center"/>
    </xf>
    <xf numFmtId="174" fontId="6" fillId="30" borderId="1" xfId="9" applyNumberFormat="1" applyFont="1" applyFill="1" applyBorder="1" applyAlignment="1" applyProtection="1">
      <alignment vertical="center"/>
      <protection locked="0"/>
    </xf>
    <xf numFmtId="174" fontId="6" fillId="33" borderId="1" xfId="9" applyNumberFormat="1" applyFont="1" applyFill="1" applyBorder="1" applyAlignment="1" applyProtection="1">
      <alignment vertical="center"/>
      <protection locked="0"/>
    </xf>
    <xf numFmtId="174" fontId="6" fillId="34" borderId="1" xfId="10" applyNumberFormat="1" applyFont="1" applyFill="1" applyBorder="1" applyAlignment="1" applyProtection="1">
      <alignment vertical="center"/>
      <protection locked="0"/>
    </xf>
    <xf numFmtId="0" fontId="17" fillId="0" borderId="0" xfId="1" applyNumberFormat="1" applyFont="1" applyFill="1" applyBorder="1" applyAlignment="1" applyProtection="1">
      <alignment horizontal="center" vertical="center" wrapText="1"/>
    </xf>
    <xf numFmtId="0" fontId="0" fillId="0" borderId="0" xfId="0" applyAlignment="1">
      <alignment vertical="center"/>
    </xf>
    <xf numFmtId="0" fontId="0" fillId="0" borderId="0" xfId="0" applyAlignment="1">
      <alignment wrapText="1"/>
    </xf>
    <xf numFmtId="0" fontId="7" fillId="7" borderId="6" xfId="0" applyFont="1" applyFill="1" applyBorder="1" applyAlignment="1">
      <alignment horizontal="left" vertical="center" wrapText="1"/>
    </xf>
    <xf numFmtId="0" fontId="6" fillId="11" borderId="1" xfId="8" quotePrefix="1" applyFont="1" applyFill="1" applyBorder="1" applyAlignment="1" applyProtection="1">
      <alignment horizontal="center" vertical="center" wrapText="1"/>
    </xf>
    <xf numFmtId="0" fontId="6" fillId="32" borderId="1" xfId="11" quotePrefix="1" applyFont="1" applyFill="1" applyBorder="1" applyAlignment="1" applyProtection="1">
      <alignment horizontal="center" vertical="center" wrapText="1"/>
    </xf>
    <xf numFmtId="173" fontId="3" fillId="33" borderId="1" xfId="12" applyNumberFormat="1" applyFill="1" applyBorder="1" applyAlignment="1" applyProtection="1">
      <alignment vertical="center"/>
    </xf>
    <xf numFmtId="0" fontId="7" fillId="7" borderId="1" xfId="0" applyFont="1" applyFill="1" applyBorder="1" applyAlignment="1">
      <alignment horizontal="left" vertical="center" wrapText="1"/>
    </xf>
    <xf numFmtId="0" fontId="6" fillId="11" borderId="1" xfId="13" applyFont="1" applyFill="1" applyBorder="1" applyAlignment="1" applyProtection="1">
      <alignment vertical="center" wrapText="1"/>
    </xf>
    <xf numFmtId="0" fontId="6" fillId="29" borderId="1" xfId="13" applyFont="1" applyFill="1" applyBorder="1" applyAlignment="1" applyProtection="1">
      <alignment vertical="center" wrapText="1"/>
    </xf>
    <xf numFmtId="0" fontId="2" fillId="11" borderId="1" xfId="13" applyFont="1" applyFill="1" applyBorder="1" applyAlignment="1" applyProtection="1">
      <alignment vertical="center" wrapText="1"/>
    </xf>
    <xf numFmtId="0" fontId="2" fillId="29" borderId="1" xfId="13" applyFont="1" applyFill="1" applyBorder="1" applyAlignment="1" applyProtection="1">
      <alignment vertical="center" wrapText="1"/>
    </xf>
    <xf numFmtId="0" fontId="6" fillId="7" borderId="1" xfId="0" applyFont="1" applyFill="1" applyBorder="1" applyAlignment="1">
      <alignment horizontal="center" vertical="center" wrapText="1"/>
    </xf>
    <xf numFmtId="174" fontId="3" fillId="30" borderId="1" xfId="9" applyNumberFormat="1" applyFill="1" applyBorder="1" applyAlignment="1" applyProtection="1">
      <alignment vertical="center"/>
      <protection locked="0"/>
    </xf>
    <xf numFmtId="176" fontId="3" fillId="30" borderId="1" xfId="9" applyNumberFormat="1" applyFill="1" applyBorder="1" applyAlignment="1" applyProtection="1">
      <alignment vertical="center"/>
    </xf>
    <xf numFmtId="176" fontId="3" fillId="33" borderId="1" xfId="9" applyNumberFormat="1" applyFill="1" applyBorder="1" applyAlignment="1" applyProtection="1">
      <alignment vertical="center"/>
    </xf>
    <xf numFmtId="176" fontId="6" fillId="31" borderId="1" xfId="10" applyNumberFormat="1" applyFont="1" applyFill="1" applyBorder="1" applyAlignment="1" applyProtection="1">
      <alignment vertical="center"/>
    </xf>
    <xf numFmtId="176" fontId="6" fillId="34" borderId="1" xfId="10" applyNumberFormat="1" applyFont="1" applyFill="1" applyBorder="1" applyAlignment="1" applyProtection="1">
      <alignment vertical="center"/>
    </xf>
    <xf numFmtId="177" fontId="3" fillId="30" borderId="5" xfId="9" applyNumberFormat="1" applyFill="1" applyBorder="1" applyAlignment="1" applyProtection="1">
      <alignment vertical="center"/>
    </xf>
    <xf numFmtId="177" fontId="3" fillId="30" borderId="1" xfId="9" applyNumberFormat="1" applyFill="1" applyBorder="1" applyAlignment="1" applyProtection="1">
      <alignment vertical="center"/>
    </xf>
    <xf numFmtId="2" fontId="7" fillId="7" borderId="1" xfId="6" applyNumberFormat="1" applyFont="1" applyFill="1" applyBorder="1" applyAlignment="1">
      <alignment horizontal="center" vertical="center" wrapText="1"/>
    </xf>
    <xf numFmtId="49" fontId="6" fillId="11" borderId="1" xfId="8" quotePrefix="1" applyNumberFormat="1" applyFont="1" applyFill="1" applyBorder="1" applyAlignment="1" applyProtection="1">
      <alignment horizontal="center" vertical="center" wrapText="1"/>
    </xf>
    <xf numFmtId="49" fontId="6" fillId="32" borderId="1" xfId="11" quotePrefix="1" applyNumberFormat="1" applyFont="1" applyFill="1" applyBorder="1" applyAlignment="1" applyProtection="1">
      <alignment horizontal="center" vertical="center" wrapText="1"/>
    </xf>
    <xf numFmtId="0" fontId="7" fillId="0" borderId="1" xfId="0" applyFont="1" applyBorder="1" applyAlignment="1">
      <alignment horizontal="left" vertical="center" wrapText="1"/>
    </xf>
    <xf numFmtId="49" fontId="11" fillId="6" borderId="0" xfId="1" applyNumberFormat="1" applyFill="1" applyAlignment="1" applyProtection="1">
      <alignment horizontal="center" vertical="center" wrapText="1"/>
      <protection locked="0"/>
    </xf>
    <xf numFmtId="49" fontId="11" fillId="6" borderId="0" xfId="1" quotePrefix="1" applyNumberFormat="1" applyFill="1" applyAlignment="1" applyProtection="1">
      <alignment horizontal="center" vertical="center" wrapText="1"/>
      <protection locked="0"/>
    </xf>
    <xf numFmtId="49" fontId="23" fillId="7" borderId="1" xfId="6" quotePrefix="1" applyNumberFormat="1" applyFont="1" applyFill="1" applyBorder="1" applyAlignment="1">
      <alignment horizontal="center" vertical="center" wrapText="1"/>
    </xf>
    <xf numFmtId="0" fontId="14" fillId="0" borderId="0" xfId="3" applyFont="1" applyFill="1" applyBorder="1" applyAlignment="1" applyProtection="1">
      <alignment vertical="center"/>
    </xf>
    <xf numFmtId="49" fontId="19" fillId="0" borderId="0" xfId="4" quotePrefix="1" applyNumberFormat="1" applyBorder="1" applyAlignment="1" applyProtection="1">
      <alignment horizontal="left" vertical="center"/>
      <protection locked="0"/>
    </xf>
    <xf numFmtId="178" fontId="22" fillId="18" borderId="1" xfId="0" applyNumberFormat="1" applyFont="1" applyFill="1" applyBorder="1" applyAlignment="1" applyProtection="1">
      <alignment horizontal="center" vertical="center"/>
      <protection locked="0"/>
    </xf>
    <xf numFmtId="178" fontId="21" fillId="19" borderId="1" xfId="0" applyNumberFormat="1" applyFont="1" applyFill="1" applyBorder="1" applyAlignment="1" applyProtection="1">
      <alignment horizontal="center" vertical="center"/>
      <protection locked="0"/>
    </xf>
    <xf numFmtId="178" fontId="22" fillId="20" borderId="1" xfId="0" applyNumberFormat="1" applyFont="1" applyFill="1" applyBorder="1" applyAlignment="1" applyProtection="1">
      <alignment horizontal="center" vertical="center"/>
      <protection locked="0"/>
    </xf>
    <xf numFmtId="178" fontId="22" fillId="21" borderId="1" xfId="0" applyNumberFormat="1" applyFont="1" applyFill="1" applyBorder="1" applyAlignment="1" applyProtection="1">
      <alignment horizontal="center" vertical="center"/>
      <protection locked="0"/>
    </xf>
    <xf numFmtId="178" fontId="21" fillId="22" borderId="1" xfId="0" applyNumberFormat="1" applyFont="1" applyFill="1" applyBorder="1" applyAlignment="1" applyProtection="1">
      <alignment horizontal="center" vertical="center"/>
      <protection locked="0"/>
    </xf>
    <xf numFmtId="178" fontId="31" fillId="18" borderId="1" xfId="0" applyNumberFormat="1" applyFont="1" applyFill="1" applyBorder="1" applyAlignment="1" applyProtection="1">
      <alignment horizontal="center" vertical="center" wrapText="1"/>
      <protection locked="0"/>
    </xf>
    <xf numFmtId="178" fontId="9" fillId="19" borderId="1" xfId="0" applyNumberFormat="1" applyFont="1" applyFill="1" applyBorder="1" applyAlignment="1" applyProtection="1">
      <alignment horizontal="center" vertical="center" wrapText="1"/>
      <protection locked="0"/>
    </xf>
    <xf numFmtId="178" fontId="31" fillId="20" borderId="1" xfId="0" applyNumberFormat="1" applyFont="1" applyFill="1" applyBorder="1" applyAlignment="1" applyProtection="1">
      <alignment horizontal="center" vertical="center" wrapText="1"/>
      <protection locked="0"/>
    </xf>
    <xf numFmtId="164" fontId="9" fillId="3" borderId="1" xfId="0" applyNumberFormat="1" applyFont="1" applyFill="1" applyBorder="1" applyAlignment="1" applyProtection="1">
      <alignment horizontal="center" vertical="center"/>
      <protection locked="0"/>
    </xf>
    <xf numFmtId="172" fontId="9" fillId="3" borderId="1" xfId="0" applyNumberFormat="1" applyFont="1" applyFill="1" applyBorder="1" applyAlignment="1" applyProtection="1">
      <alignment horizontal="center" vertical="center"/>
      <protection locked="0"/>
    </xf>
    <xf numFmtId="172" fontId="9" fillId="9" borderId="1" xfId="0" applyNumberFormat="1" applyFont="1" applyFill="1" applyBorder="1" applyAlignment="1" applyProtection="1">
      <alignment horizontal="center" vertical="center"/>
      <protection locked="0"/>
    </xf>
    <xf numFmtId="178" fontId="31" fillId="21" borderId="1" xfId="0" applyNumberFormat="1" applyFont="1" applyFill="1" applyBorder="1" applyAlignment="1" applyProtection="1">
      <alignment horizontal="center" vertical="center" wrapText="1"/>
      <protection locked="0"/>
    </xf>
    <xf numFmtId="178" fontId="9" fillId="22" borderId="1" xfId="0" applyNumberFormat="1" applyFont="1" applyFill="1" applyBorder="1" applyAlignment="1" applyProtection="1">
      <alignment horizontal="center" vertical="center" wrapText="1"/>
      <protection locked="0"/>
    </xf>
    <xf numFmtId="164" fontId="9" fillId="10" borderId="1" xfId="0" applyNumberFormat="1" applyFont="1" applyFill="1" applyBorder="1" applyAlignment="1" applyProtection="1">
      <alignment horizontal="center" vertical="center" wrapText="1"/>
      <protection locked="0"/>
    </xf>
    <xf numFmtId="164" fontId="9" fillId="10" borderId="1" xfId="0" applyNumberFormat="1" applyFont="1" applyFill="1" applyBorder="1" applyAlignment="1">
      <alignment horizontal="center" vertical="center" wrapText="1"/>
    </xf>
    <xf numFmtId="172" fontId="9" fillId="9" borderId="1" xfId="0" applyNumberFormat="1" applyFont="1" applyFill="1" applyBorder="1" applyAlignment="1" applyProtection="1">
      <alignment horizontal="center" vertical="center" wrapText="1"/>
      <protection locked="0"/>
    </xf>
    <xf numFmtId="0" fontId="6" fillId="0" borderId="0" xfId="6"/>
    <xf numFmtId="0" fontId="6" fillId="0" borderId="0" xfId="6" applyAlignment="1">
      <alignment horizontal="left"/>
    </xf>
    <xf numFmtId="0" fontId="32" fillId="0" borderId="0" xfId="6" applyFont="1"/>
    <xf numFmtId="0" fontId="13" fillId="0" borderId="0" xfId="3" applyFill="1" applyAlignment="1" applyProtection="1">
      <alignment horizontal="left" vertical="center"/>
    </xf>
    <xf numFmtId="0" fontId="6" fillId="0" borderId="0" xfId="6" applyAlignment="1">
      <alignment horizontal="center" vertical="center" wrapText="1"/>
    </xf>
    <xf numFmtId="0" fontId="6" fillId="0" borderId="0" xfId="6" applyAlignment="1">
      <alignment horizontal="center" vertical="top" wrapText="1"/>
    </xf>
    <xf numFmtId="0" fontId="6" fillId="36" borderId="0" xfId="6" applyFill="1" applyAlignment="1">
      <alignment horizontal="left"/>
    </xf>
    <xf numFmtId="14" fontId="6" fillId="0" borderId="0" xfId="6" applyNumberFormat="1"/>
    <xf numFmtId="0" fontId="6" fillId="0" borderId="0" xfId="6" quotePrefix="1" applyAlignment="1">
      <alignment horizontal="left"/>
    </xf>
    <xf numFmtId="0" fontId="6" fillId="36" borderId="0" xfId="6" applyFill="1" applyAlignment="1">
      <alignment horizontal="left" vertical="center"/>
    </xf>
    <xf numFmtId="179" fontId="6" fillId="36" borderId="0" xfId="6" applyNumberFormat="1" applyFill="1" applyAlignment="1">
      <alignment horizontal="left"/>
    </xf>
    <xf numFmtId="0" fontId="21" fillId="17" borderId="1" xfId="0" applyFont="1" applyFill="1" applyBorder="1" applyAlignment="1" applyProtection="1">
      <alignment horizontal="center" vertical="center" wrapText="1"/>
      <protection locked="0"/>
    </xf>
    <xf numFmtId="0" fontId="7" fillId="11" borderId="1" xfId="0" applyFont="1" applyFill="1" applyBorder="1" applyAlignment="1">
      <alignment vertical="center" wrapText="1"/>
    </xf>
    <xf numFmtId="0" fontId="33" fillId="0" borderId="1" xfId="16" applyFont="1" applyBorder="1" applyAlignment="1">
      <alignment horizontal="center" vertical="center" wrapText="1"/>
    </xf>
    <xf numFmtId="2" fontId="21" fillId="10" borderId="1" xfId="0" applyNumberFormat="1" applyFont="1" applyFill="1" applyBorder="1" applyAlignment="1" applyProtection="1">
      <alignment horizontal="center" vertical="center"/>
      <protection locked="0"/>
    </xf>
    <xf numFmtId="0" fontId="7" fillId="7" borderId="1" xfId="0" applyFont="1" applyFill="1" applyBorder="1" applyAlignment="1">
      <alignment vertical="center" wrapText="1"/>
    </xf>
    <xf numFmtId="0" fontId="21" fillId="0" borderId="1" xfId="0" applyFont="1" applyBorder="1" applyAlignment="1">
      <alignment horizontal="center" vertical="center" wrapText="1"/>
    </xf>
    <xf numFmtId="0" fontId="6" fillId="2" borderId="0" xfId="6" quotePrefix="1" applyFill="1" applyAlignment="1">
      <alignment horizontal="center" vertical="center" wrapText="1"/>
    </xf>
    <xf numFmtId="0" fontId="13" fillId="0" borderId="0" xfId="3" applyAlignment="1" applyProtection="1">
      <alignment horizontal="left" vertical="top" wrapText="1"/>
    </xf>
    <xf numFmtId="49" fontId="21" fillId="0" borderId="1" xfId="0" applyNumberFormat="1" applyFont="1" applyBorder="1" applyAlignment="1" applyProtection="1">
      <alignment horizontal="center" vertical="center" wrapText="1"/>
      <protection locked="0"/>
    </xf>
    <xf numFmtId="3" fontId="21" fillId="0" borderId="1" xfId="0" applyNumberFormat="1" applyFont="1" applyBorder="1" applyAlignment="1" applyProtection="1">
      <alignment horizontal="center" vertical="center" wrapText="1"/>
      <protection locked="0"/>
    </xf>
    <xf numFmtId="0" fontId="21" fillId="0" borderId="1" xfId="0" applyFont="1" applyBorder="1" applyAlignment="1" applyProtection="1">
      <alignment horizontal="center" vertical="center" wrapText="1"/>
      <protection locked="0"/>
    </xf>
    <xf numFmtId="0" fontId="7" fillId="7" borderId="1" xfId="0" applyFont="1" applyFill="1" applyBorder="1" applyAlignment="1" applyProtection="1">
      <alignment horizontal="center" vertical="center"/>
      <protection locked="0"/>
    </xf>
    <xf numFmtId="0" fontId="7" fillId="7" borderId="1" xfId="0" applyFont="1" applyFill="1" applyBorder="1" applyAlignment="1" applyProtection="1">
      <alignment vertical="center"/>
      <protection locked="0"/>
    </xf>
    <xf numFmtId="0" fontId="15" fillId="8" borderId="1" xfId="0" applyFont="1" applyFill="1" applyBorder="1" applyAlignment="1" applyProtection="1">
      <alignment horizontal="center" vertical="center"/>
      <protection locked="0"/>
    </xf>
    <xf numFmtId="49" fontId="21" fillId="0" borderId="1" xfId="0" quotePrefix="1" applyNumberFormat="1" applyFont="1" applyBorder="1" applyAlignment="1" applyProtection="1">
      <alignment horizontal="center" vertical="center" wrapText="1"/>
      <protection locked="0"/>
    </xf>
    <xf numFmtId="164" fontId="21" fillId="9" borderId="1" xfId="0" applyNumberFormat="1" applyFont="1" applyFill="1" applyBorder="1" applyAlignment="1" applyProtection="1">
      <alignment horizontal="center" vertical="center"/>
      <protection locked="0"/>
    </xf>
    <xf numFmtId="180" fontId="21" fillId="3" borderId="1" xfId="0" applyNumberFormat="1" applyFont="1" applyFill="1" applyBorder="1" applyAlignment="1" applyProtection="1">
      <alignment horizontal="center" vertical="center"/>
      <protection locked="0"/>
    </xf>
    <xf numFmtId="181" fontId="15" fillId="8" borderId="1" xfId="0" applyNumberFormat="1" applyFont="1" applyFill="1" applyBorder="1" applyAlignment="1" applyProtection="1">
      <alignment horizontal="center" vertical="center"/>
      <protection locked="0"/>
    </xf>
    <xf numFmtId="3" fontId="15" fillId="8" borderId="1" xfId="0" applyNumberFormat="1" applyFont="1" applyFill="1" applyBorder="1" applyAlignment="1" applyProtection="1">
      <alignment horizontal="center" vertical="center"/>
      <protection locked="0"/>
    </xf>
    <xf numFmtId="3" fontId="15" fillId="37" borderId="1" xfId="0" applyNumberFormat="1" applyFont="1" applyFill="1" applyBorder="1" applyAlignment="1" applyProtection="1">
      <alignment horizontal="center" vertical="center"/>
      <protection locked="0"/>
    </xf>
    <xf numFmtId="0" fontId="0" fillId="0" borderId="1" xfId="0" applyBorder="1"/>
    <xf numFmtId="0" fontId="34" fillId="0" borderId="1" xfId="0" applyFont="1" applyBorder="1" applyAlignment="1">
      <alignment vertical="center"/>
    </xf>
    <xf numFmtId="0" fontId="34" fillId="38" borderId="1" xfId="0" applyFont="1" applyFill="1" applyBorder="1" applyAlignment="1">
      <alignment vertical="center"/>
    </xf>
    <xf numFmtId="0" fontId="6" fillId="0" borderId="6" xfId="6" applyBorder="1" applyAlignment="1">
      <alignment horizontal="center" vertical="center" wrapText="1"/>
    </xf>
    <xf numFmtId="0" fontId="6" fillId="17" borderId="1" xfId="6" applyFill="1" applyBorder="1" applyAlignment="1">
      <alignment horizontal="center" vertical="center" wrapText="1"/>
    </xf>
    <xf numFmtId="0" fontId="6" fillId="4" borderId="1" xfId="6" applyFill="1" applyBorder="1" applyAlignment="1">
      <alignment horizontal="center" vertical="center" wrapText="1"/>
    </xf>
    <xf numFmtId="0" fontId="6" fillId="0" borderId="1" xfId="6" applyBorder="1" applyAlignment="1">
      <alignment horizontal="center" vertical="center" wrapText="1"/>
    </xf>
    <xf numFmtId="0" fontId="6" fillId="0" borderId="3" xfId="6" applyBorder="1" applyAlignment="1">
      <alignment horizontal="center" vertical="center" wrapText="1"/>
    </xf>
    <xf numFmtId="0" fontId="7" fillId="0" borderId="6" xfId="0" applyFont="1" applyBorder="1" applyAlignment="1">
      <alignment vertical="top" wrapText="1"/>
    </xf>
    <xf numFmtId="182" fontId="22" fillId="18" borderId="1" xfId="0" applyNumberFormat="1" applyFont="1" applyFill="1" applyBorder="1" applyAlignment="1" applyProtection="1">
      <alignment horizontal="center" vertical="center"/>
      <protection locked="0"/>
    </xf>
    <xf numFmtId="182" fontId="21" fillId="19" borderId="1" xfId="0" applyNumberFormat="1" applyFont="1" applyFill="1" applyBorder="1" applyAlignment="1" applyProtection="1">
      <alignment horizontal="center" vertical="center"/>
      <protection locked="0"/>
    </xf>
    <xf numFmtId="182" fontId="22" fillId="20" borderId="1" xfId="0" applyNumberFormat="1" applyFont="1" applyFill="1" applyBorder="1" applyAlignment="1" applyProtection="1">
      <alignment horizontal="center" vertical="center"/>
      <protection locked="0"/>
    </xf>
    <xf numFmtId="182" fontId="21" fillId="3" borderId="1" xfId="0" applyNumberFormat="1" applyFont="1" applyFill="1" applyBorder="1" applyAlignment="1" applyProtection="1">
      <alignment horizontal="center" vertical="center"/>
      <protection locked="0"/>
    </xf>
    <xf numFmtId="182" fontId="21" fillId="9" borderId="1" xfId="0" applyNumberFormat="1" applyFont="1" applyFill="1" applyBorder="1" applyAlignment="1" applyProtection="1">
      <alignment horizontal="center" vertical="center"/>
      <protection locked="0"/>
    </xf>
    <xf numFmtId="182" fontId="22" fillId="21" borderId="1" xfId="0" applyNumberFormat="1" applyFont="1" applyFill="1" applyBorder="1" applyAlignment="1" applyProtection="1">
      <alignment horizontal="center" vertical="center"/>
      <protection locked="0"/>
    </xf>
    <xf numFmtId="182" fontId="21" fillId="22" borderId="1" xfId="0" applyNumberFormat="1" applyFont="1" applyFill="1" applyBorder="1" applyAlignment="1" applyProtection="1">
      <alignment horizontal="center" vertical="center"/>
      <protection locked="0"/>
    </xf>
    <xf numFmtId="183" fontId="21" fillId="10" borderId="1" xfId="0" applyNumberFormat="1" applyFont="1" applyFill="1" applyBorder="1" applyAlignment="1" applyProtection="1">
      <alignment horizontal="center" vertical="center"/>
      <protection locked="0"/>
    </xf>
    <xf numFmtId="183" fontId="21" fillId="3" borderId="1" xfId="0" applyNumberFormat="1" applyFont="1" applyFill="1" applyBorder="1" applyAlignment="1" applyProtection="1">
      <alignment horizontal="center" vertical="center"/>
      <protection locked="0"/>
    </xf>
    <xf numFmtId="183" fontId="21" fillId="10" borderId="1" xfId="0" applyNumberFormat="1" applyFont="1" applyFill="1" applyBorder="1" applyAlignment="1">
      <alignment horizontal="center" vertical="center"/>
    </xf>
    <xf numFmtId="183" fontId="21" fillId="3" borderId="1" xfId="0" applyNumberFormat="1" applyFont="1" applyFill="1" applyBorder="1" applyAlignment="1">
      <alignment horizontal="center" vertical="center"/>
    </xf>
    <xf numFmtId="184" fontId="4" fillId="9" borderId="1" xfId="6" applyNumberFormat="1" applyFont="1" applyFill="1" applyBorder="1" applyAlignment="1">
      <alignment horizontal="center" vertical="center"/>
    </xf>
    <xf numFmtId="182" fontId="4" fillId="12" borderId="1" xfId="6" applyNumberFormat="1" applyFont="1" applyFill="1" applyBorder="1" applyAlignment="1">
      <alignment horizontal="center" vertical="center"/>
    </xf>
    <xf numFmtId="183" fontId="4" fillId="12" borderId="1" xfId="6" applyNumberFormat="1" applyFont="1" applyFill="1" applyBorder="1" applyAlignment="1">
      <alignment horizontal="center" vertical="center"/>
    </xf>
    <xf numFmtId="182" fontId="4" fillId="9" borderId="1" xfId="6" applyNumberFormat="1" applyFont="1" applyFill="1" applyBorder="1" applyAlignment="1">
      <alignment horizontal="center" vertical="center"/>
    </xf>
    <xf numFmtId="183" fontId="4" fillId="9" borderId="1" xfId="6" applyNumberFormat="1" applyFont="1" applyFill="1" applyBorder="1" applyAlignment="1">
      <alignment horizontal="center" vertical="center"/>
    </xf>
    <xf numFmtId="165" fontId="0" fillId="2" borderId="1" xfId="0" applyNumberFormat="1" applyFill="1" applyBorder="1" applyAlignment="1">
      <alignment horizontal="center" vertical="center"/>
    </xf>
    <xf numFmtId="2" fontId="0" fillId="2" borderId="1" xfId="0" applyNumberFormat="1" applyFill="1" applyBorder="1" applyAlignment="1">
      <alignment horizontal="center" vertical="center"/>
    </xf>
    <xf numFmtId="165" fontId="0" fillId="2" borderId="0" xfId="0" applyNumberFormat="1" applyFill="1" applyAlignment="1">
      <alignment vertical="center"/>
    </xf>
    <xf numFmtId="49" fontId="21" fillId="8" borderId="1" xfId="0" applyNumberFormat="1" applyFont="1" applyFill="1" applyBorder="1" applyAlignment="1" applyProtection="1">
      <alignment horizontal="center" vertical="center" wrapText="1"/>
      <protection locked="0"/>
    </xf>
    <xf numFmtId="0" fontId="15" fillId="0" borderId="0" xfId="0" quotePrefix="1" applyFont="1" applyAlignment="1">
      <alignment horizontal="left" vertical="top" wrapText="1"/>
    </xf>
    <xf numFmtId="49" fontId="11" fillId="6" borderId="0" xfId="1" applyNumberFormat="1" applyFill="1" applyAlignment="1" applyProtection="1">
      <alignment horizontal="left" vertical="center" wrapText="1"/>
      <protection locked="0"/>
    </xf>
    <xf numFmtId="0" fontId="6" fillId="0" borderId="0" xfId="0" quotePrefix="1" applyFont="1" applyAlignment="1">
      <alignment horizontal="left" wrapText="1"/>
    </xf>
    <xf numFmtId="0" fontId="20" fillId="0" borderId="0" xfId="0" quotePrefix="1" applyFont="1" applyAlignment="1">
      <alignment horizontal="left" vertical="top" wrapText="1"/>
    </xf>
    <xf numFmtId="0" fontId="6" fillId="0" borderId="0" xfId="0" quotePrefix="1" applyFont="1" applyAlignment="1" applyProtection="1">
      <alignment horizontal="left" vertical="top" wrapText="1"/>
      <protection locked="0"/>
    </xf>
    <xf numFmtId="0" fontId="6" fillId="0" borderId="0" xfId="0" applyFont="1" applyAlignment="1" applyProtection="1">
      <alignment horizontal="left" vertical="top" wrapText="1"/>
      <protection locked="0"/>
    </xf>
    <xf numFmtId="49" fontId="11" fillId="6" borderId="0" xfId="1" applyNumberFormat="1" applyFill="1" applyAlignment="1" applyProtection="1">
      <alignment horizontal="center" vertical="center" wrapText="1"/>
      <protection locked="0"/>
    </xf>
    <xf numFmtId="0" fontId="7" fillId="0" borderId="1" xfId="0" applyFont="1" applyBorder="1" applyAlignment="1">
      <alignment horizontal="left" vertical="center" wrapText="1" indent="1"/>
    </xf>
    <xf numFmtId="0" fontId="6" fillId="2" borderId="8" xfId="6" quotePrefix="1" applyFill="1" applyBorder="1" applyAlignment="1">
      <alignment horizontal="center" vertical="center" wrapText="1"/>
    </xf>
    <xf numFmtId="0" fontId="30" fillId="35" borderId="13" xfId="15" quotePrefix="1" applyBorder="1" applyAlignment="1">
      <alignment horizontal="left" vertical="top" wrapText="1"/>
    </xf>
    <xf numFmtId="0" fontId="30" fillId="35" borderId="8" xfId="15" quotePrefix="1" applyBorder="1" applyAlignment="1">
      <alignment horizontal="left" vertical="top" wrapText="1"/>
    </xf>
    <xf numFmtId="0" fontId="6" fillId="0" borderId="3" xfId="0" applyFont="1" applyBorder="1" applyAlignment="1">
      <alignment horizontal="left" vertical="center" wrapText="1"/>
    </xf>
    <xf numFmtId="0" fontId="6" fillId="0" borderId="4" xfId="0" applyFont="1" applyBorder="1" applyAlignment="1">
      <alignment horizontal="left" vertical="center" wrapText="1"/>
    </xf>
    <xf numFmtId="0" fontId="6" fillId="0" borderId="5" xfId="0" applyFont="1" applyBorder="1" applyAlignment="1">
      <alignment horizontal="left" vertical="center" wrapText="1"/>
    </xf>
    <xf numFmtId="0" fontId="7" fillId="0" borderId="1" xfId="0" applyFont="1" applyBorder="1" applyAlignment="1">
      <alignment horizontal="left" vertical="center" wrapText="1"/>
    </xf>
    <xf numFmtId="0" fontId="17" fillId="6" borderId="1" xfId="1" applyNumberFormat="1" applyFont="1" applyFill="1" applyBorder="1" applyAlignment="1">
      <alignment horizontal="center" vertical="center" wrapText="1"/>
    </xf>
    <xf numFmtId="172" fontId="21" fillId="19" borderId="3" xfId="0" applyNumberFormat="1" applyFont="1" applyFill="1" applyBorder="1" applyAlignment="1" applyProtection="1">
      <alignment horizontal="center" vertical="center"/>
      <protection locked="0"/>
    </xf>
    <xf numFmtId="172" fontId="21" fillId="19" borderId="5" xfId="0" applyNumberFormat="1" applyFont="1" applyFill="1" applyBorder="1" applyAlignment="1" applyProtection="1">
      <alignment horizontal="center" vertical="center"/>
      <protection locked="0"/>
    </xf>
    <xf numFmtId="0" fontId="6" fillId="0" borderId="1" xfId="6" applyBorder="1" applyAlignment="1">
      <alignment horizontal="center" vertical="center" wrapText="1"/>
    </xf>
    <xf numFmtId="0" fontId="7" fillId="7" borderId="3" xfId="0" applyFont="1" applyFill="1" applyBorder="1" applyAlignment="1" applyProtection="1">
      <alignment horizontal="center" vertical="center" wrapText="1"/>
      <protection locked="0"/>
    </xf>
    <xf numFmtId="0" fontId="7" fillId="7" borderId="5" xfId="0" applyFont="1" applyFill="1" applyBorder="1" applyAlignment="1" applyProtection="1">
      <alignment horizontal="center" vertical="center" wrapText="1"/>
      <protection locked="0"/>
    </xf>
    <xf numFmtId="0" fontId="6" fillId="0" borderId="3" xfId="0" applyFont="1" applyBorder="1" applyAlignment="1">
      <alignment horizontal="center" vertical="center" wrapText="1"/>
    </xf>
    <xf numFmtId="0" fontId="6" fillId="0" borderId="4" xfId="0" applyFont="1" applyBorder="1" applyAlignment="1">
      <alignment horizontal="center" vertical="center" wrapText="1"/>
    </xf>
    <xf numFmtId="0" fontId="6" fillId="0" borderId="5" xfId="0" applyFont="1" applyBorder="1" applyAlignment="1">
      <alignment horizontal="center" vertical="center" wrapText="1"/>
    </xf>
    <xf numFmtId="0" fontId="6" fillId="0" borderId="1" xfId="0" applyFont="1" applyBorder="1" applyAlignment="1">
      <alignment horizontal="center" vertical="center" wrapText="1"/>
    </xf>
    <xf numFmtId="0" fontId="7" fillId="7" borderId="11" xfId="0" applyFont="1" applyFill="1" applyBorder="1" applyAlignment="1" applyProtection="1">
      <alignment horizontal="center" vertical="center" wrapText="1"/>
      <protection locked="0"/>
    </xf>
    <xf numFmtId="0" fontId="7" fillId="7" borderId="0" xfId="0" applyFont="1" applyFill="1" applyAlignment="1" applyProtection="1">
      <alignment horizontal="center" vertical="center" wrapText="1"/>
      <protection locked="0"/>
    </xf>
    <xf numFmtId="0" fontId="7" fillId="0" borderId="3" xfId="0" applyFont="1" applyBorder="1" applyAlignment="1">
      <alignment horizontal="left" vertical="center" wrapText="1"/>
    </xf>
    <xf numFmtId="0" fontId="7" fillId="0" borderId="4" xfId="0" applyFont="1" applyBorder="1" applyAlignment="1">
      <alignment horizontal="left" vertical="center" wrapText="1"/>
    </xf>
    <xf numFmtId="0" fontId="7" fillId="0" borderId="5" xfId="0" applyFont="1" applyBorder="1" applyAlignment="1">
      <alignment horizontal="left" vertical="center" wrapText="1"/>
    </xf>
    <xf numFmtId="0" fontId="25" fillId="18" borderId="1" xfId="0" applyFont="1" applyFill="1" applyBorder="1" applyAlignment="1" applyProtection="1">
      <alignment horizontal="center" vertical="center" wrapText="1"/>
      <protection locked="0"/>
    </xf>
    <xf numFmtId="0" fontId="6" fillId="2" borderId="8" xfId="0" quotePrefix="1" applyFont="1" applyFill="1" applyBorder="1" applyAlignment="1">
      <alignment horizontal="left" vertical="center" wrapText="1"/>
    </xf>
    <xf numFmtId="0" fontId="17" fillId="6" borderId="11" xfId="1" applyNumberFormat="1" applyFont="1" applyFill="1" applyBorder="1" applyAlignment="1">
      <alignment horizontal="center" vertical="center" wrapText="1"/>
    </xf>
    <xf numFmtId="0" fontId="17" fillId="6" borderId="0" xfId="1" applyNumberFormat="1" applyFont="1" applyFill="1" applyBorder="1" applyAlignment="1">
      <alignment horizontal="center" vertical="center" wrapText="1"/>
    </xf>
    <xf numFmtId="0" fontId="6" fillId="2" borderId="0" xfId="6" quotePrefix="1" applyFill="1" applyAlignment="1">
      <alignment horizontal="center" vertical="center" wrapText="1"/>
    </xf>
    <xf numFmtId="0" fontId="17" fillId="6" borderId="3" xfId="1" applyNumberFormat="1" applyFont="1" applyFill="1" applyBorder="1" applyAlignment="1">
      <alignment horizontal="center" vertical="center" wrapText="1"/>
    </xf>
    <xf numFmtId="0" fontId="17" fillId="6" borderId="4" xfId="1" applyNumberFormat="1" applyFont="1" applyFill="1" applyBorder="1" applyAlignment="1">
      <alignment horizontal="center" vertical="center" wrapText="1"/>
    </xf>
    <xf numFmtId="0" fontId="17" fillId="6" borderId="5" xfId="1" applyNumberFormat="1" applyFont="1" applyFill="1" applyBorder="1" applyAlignment="1">
      <alignment horizontal="center" vertical="center" wrapText="1"/>
    </xf>
    <xf numFmtId="0" fontId="6" fillId="2" borderId="8" xfId="6" quotePrefix="1" applyFill="1" applyBorder="1" applyAlignment="1">
      <alignment horizontal="left" vertical="center" wrapText="1"/>
    </xf>
    <xf numFmtId="0" fontId="35" fillId="0" borderId="16" xfId="0" applyFont="1" applyBorder="1" applyAlignment="1">
      <alignment horizontal="center" vertical="center" wrapText="1"/>
    </xf>
    <xf numFmtId="0" fontId="35" fillId="0" borderId="17" xfId="0" applyFont="1" applyBorder="1" applyAlignment="1">
      <alignment horizontal="center" vertical="center" wrapText="1"/>
    </xf>
    <xf numFmtId="172" fontId="35" fillId="0" borderId="18" xfId="0" applyNumberFormat="1" applyFont="1" applyBorder="1" applyAlignment="1">
      <alignment horizontal="center" vertical="center" wrapText="1"/>
    </xf>
    <xf numFmtId="0" fontId="35" fillId="0" borderId="11" xfId="0" applyFont="1" applyBorder="1" applyAlignment="1">
      <alignment horizontal="center" vertical="center" wrapText="1"/>
    </xf>
    <xf numFmtId="0" fontId="35" fillId="0" borderId="0" xfId="0" applyFont="1" applyAlignment="1">
      <alignment horizontal="center" vertical="center" wrapText="1"/>
    </xf>
    <xf numFmtId="172" fontId="35" fillId="0" borderId="12" xfId="0" applyNumberFormat="1" applyFont="1" applyBorder="1" applyAlignment="1">
      <alignment horizontal="center" vertical="center" wrapText="1"/>
    </xf>
    <xf numFmtId="0" fontId="35" fillId="0" borderId="13" xfId="0" applyFont="1" applyBorder="1" applyAlignment="1">
      <alignment horizontal="center" vertical="center" wrapText="1"/>
    </xf>
    <xf numFmtId="0" fontId="35" fillId="0" borderId="8" xfId="0" applyFont="1" applyBorder="1" applyAlignment="1">
      <alignment horizontal="center" vertical="center" wrapText="1"/>
    </xf>
    <xf numFmtId="172" fontId="35" fillId="0" borderId="14" xfId="0" applyNumberFormat="1" applyFont="1" applyBorder="1" applyAlignment="1">
      <alignment horizontal="center" vertical="center" wrapText="1"/>
    </xf>
    <xf numFmtId="0" fontId="35" fillId="0" borderId="18" xfId="0" applyFont="1" applyBorder="1" applyAlignment="1">
      <alignment horizontal="center" vertical="center" wrapText="1"/>
    </xf>
    <xf numFmtId="0" fontId="35" fillId="0" borderId="12" xfId="0" applyFont="1" applyBorder="1" applyAlignment="1">
      <alignment horizontal="center" vertical="center" wrapText="1"/>
    </xf>
    <xf numFmtId="0" fontId="35" fillId="0" borderId="14" xfId="0" applyFont="1" applyBorder="1" applyAlignment="1">
      <alignment horizontal="center" vertical="center" wrapText="1"/>
    </xf>
    <xf numFmtId="0" fontId="7" fillId="7" borderId="1" xfId="0" applyFont="1" applyFill="1" applyBorder="1" applyAlignment="1">
      <alignment horizontal="center" vertical="center" wrapText="1"/>
    </xf>
    <xf numFmtId="0" fontId="9" fillId="0" borderId="1" xfId="0" applyFont="1" applyBorder="1" applyAlignment="1">
      <alignment vertical="top" wrapText="1"/>
    </xf>
    <xf numFmtId="0" fontId="0" fillId="0" borderId="1" xfId="0" applyBorder="1" applyAlignment="1">
      <alignment vertical="top" wrapText="1"/>
    </xf>
    <xf numFmtId="0" fontId="6" fillId="0" borderId="3" xfId="6" applyBorder="1" applyAlignment="1">
      <alignment horizontal="center" vertical="center" wrapText="1"/>
    </xf>
    <xf numFmtId="0" fontId="6" fillId="0" borderId="4" xfId="6" applyBorder="1" applyAlignment="1">
      <alignment horizontal="center" vertical="center" wrapText="1"/>
    </xf>
    <xf numFmtId="0" fontId="6" fillId="0" borderId="5" xfId="6" applyBorder="1" applyAlignment="1">
      <alignment horizontal="center" vertical="center" wrapText="1"/>
    </xf>
    <xf numFmtId="0" fontId="30" fillId="35" borderId="13" xfId="15" quotePrefix="1" applyBorder="1" applyAlignment="1" applyProtection="1">
      <alignment horizontal="left" vertical="center" wrapText="1"/>
    </xf>
    <xf numFmtId="0" fontId="30" fillId="35" borderId="8" xfId="15" quotePrefix="1" applyBorder="1" applyAlignment="1" applyProtection="1">
      <alignment horizontal="left" vertical="center" wrapText="1"/>
    </xf>
    <xf numFmtId="0" fontId="30" fillId="35" borderId="13" xfId="15" quotePrefix="1" applyBorder="1" applyAlignment="1" applyProtection="1">
      <alignment horizontal="center" vertical="center" wrapText="1"/>
    </xf>
    <xf numFmtId="0" fontId="30" fillId="35" borderId="8" xfId="15" quotePrefix="1" applyBorder="1" applyAlignment="1" applyProtection="1">
      <alignment horizontal="center" vertical="center" wrapText="1"/>
    </xf>
    <xf numFmtId="0" fontId="30" fillId="35" borderId="14" xfId="15" quotePrefix="1" applyBorder="1" applyAlignment="1" applyProtection="1">
      <alignment horizontal="center" vertical="center" wrapText="1"/>
    </xf>
    <xf numFmtId="0" fontId="17" fillId="6" borderId="1" xfId="1" applyNumberFormat="1" applyFont="1" applyFill="1" applyBorder="1" applyAlignment="1" applyProtection="1">
      <alignment horizontal="center" vertical="center" wrapText="1"/>
    </xf>
    <xf numFmtId="0" fontId="7" fillId="0" borderId="3" xfId="0" applyFont="1" applyBorder="1" applyAlignment="1">
      <alignment horizontal="left" vertical="center" wrapText="1" indent="1"/>
    </xf>
    <xf numFmtId="0" fontId="7" fillId="0" borderId="5" xfId="0" applyFont="1" applyBorder="1" applyAlignment="1">
      <alignment horizontal="left" vertical="center" wrapText="1" indent="1"/>
    </xf>
    <xf numFmtId="0" fontId="6" fillId="0" borderId="8" xfId="0" applyFont="1" applyBorder="1" applyAlignment="1">
      <alignment horizontal="left" vertical="center" wrapText="1"/>
    </xf>
    <xf numFmtId="0" fontId="0" fillId="0" borderId="8" xfId="0" applyBorder="1" applyAlignment="1">
      <alignment horizontal="left" vertical="center" wrapText="1"/>
    </xf>
    <xf numFmtId="0" fontId="7" fillId="7" borderId="6" xfId="0" applyFont="1" applyFill="1" applyBorder="1" applyAlignment="1" applyProtection="1">
      <alignment horizontal="center" vertical="center" wrapText="1"/>
      <protection locked="0"/>
    </xf>
    <xf numFmtId="0" fontId="7" fillId="7" borderId="2" xfId="0" applyFont="1" applyFill="1" applyBorder="1" applyAlignment="1" applyProtection="1">
      <alignment horizontal="center" vertical="center" wrapText="1"/>
      <protection locked="0"/>
    </xf>
    <xf numFmtId="0" fontId="7" fillId="7" borderId="4" xfId="0" applyFont="1" applyFill="1" applyBorder="1" applyAlignment="1" applyProtection="1">
      <alignment horizontal="center" vertical="center" wrapText="1"/>
      <protection locked="0"/>
    </xf>
    <xf numFmtId="0" fontId="6" fillId="2" borderId="0" xfId="0" quotePrefix="1" applyFont="1" applyFill="1" applyAlignment="1">
      <alignment horizontal="center" vertical="center" wrapText="1"/>
    </xf>
    <xf numFmtId="0" fontId="0" fillId="2" borderId="0" xfId="0" quotePrefix="1" applyFill="1" applyAlignment="1">
      <alignment horizontal="center" vertical="center" wrapText="1"/>
    </xf>
    <xf numFmtId="0" fontId="17" fillId="6" borderId="13" xfId="1" applyNumberFormat="1" applyFont="1" applyFill="1" applyBorder="1" applyAlignment="1">
      <alignment horizontal="center" vertical="center" wrapText="1"/>
    </xf>
    <xf numFmtId="0" fontId="17" fillId="6" borderId="8" xfId="1" applyNumberFormat="1" applyFont="1" applyFill="1" applyBorder="1" applyAlignment="1">
      <alignment horizontal="center" vertical="center" wrapText="1"/>
    </xf>
    <xf numFmtId="0" fontId="30" fillId="17" borderId="0" xfId="15" quotePrefix="1" applyFill="1" applyBorder="1" applyAlignment="1">
      <alignment horizontal="left" vertical="top" wrapText="1"/>
    </xf>
    <xf numFmtId="0" fontId="7" fillId="7" borderId="6" xfId="0" applyFont="1" applyFill="1" applyBorder="1" applyAlignment="1" applyProtection="1">
      <alignment vertical="center" wrapText="1"/>
      <protection locked="0"/>
    </xf>
    <xf numFmtId="0" fontId="7" fillId="7" borderId="15" xfId="0" applyFont="1" applyFill="1" applyBorder="1" applyAlignment="1" applyProtection="1">
      <alignment vertical="center" wrapText="1"/>
      <protection locked="0"/>
    </xf>
    <xf numFmtId="0" fontId="7" fillId="7" borderId="2" xfId="0" applyFont="1" applyFill="1" applyBorder="1" applyAlignment="1" applyProtection="1">
      <alignment vertical="center" wrapText="1"/>
      <protection locked="0"/>
    </xf>
    <xf numFmtId="0" fontId="7" fillId="7" borderId="6" xfId="0" applyFont="1" applyFill="1" applyBorder="1" applyAlignment="1" applyProtection="1">
      <alignment vertical="center"/>
      <protection locked="0"/>
    </xf>
    <xf numFmtId="0" fontId="7" fillId="7" borderId="15" xfId="0" applyFont="1" applyFill="1" applyBorder="1" applyAlignment="1" applyProtection="1">
      <alignment vertical="center"/>
      <protection locked="0"/>
    </xf>
    <xf numFmtId="0" fontId="7" fillId="7" borderId="2" xfId="0" applyFont="1" applyFill="1" applyBorder="1" applyAlignment="1" applyProtection="1">
      <alignment vertical="center"/>
      <protection locked="0"/>
    </xf>
    <xf numFmtId="0" fontId="26" fillId="6" borderId="3" xfId="1" applyNumberFormat="1" applyFont="1" applyFill="1" applyBorder="1" applyAlignment="1" applyProtection="1">
      <alignment horizontal="center" vertical="center" wrapText="1"/>
    </xf>
    <xf numFmtId="0" fontId="26" fillId="6" borderId="4" xfId="1" applyNumberFormat="1" applyFont="1" applyFill="1" applyBorder="1" applyAlignment="1" applyProtection="1">
      <alignment horizontal="center" vertical="center" wrapText="1"/>
    </xf>
    <xf numFmtId="0" fontId="26" fillId="6" borderId="5" xfId="1" applyNumberFormat="1" applyFont="1" applyFill="1" applyBorder="1" applyAlignment="1" applyProtection="1">
      <alignment horizontal="center" vertical="center" wrapText="1"/>
    </xf>
    <xf numFmtId="0" fontId="7" fillId="7" borderId="3" xfId="0" applyFont="1" applyFill="1" applyBorder="1" applyAlignment="1">
      <alignment horizontal="left" vertical="center" wrapText="1"/>
    </xf>
    <xf numFmtId="0" fontId="7" fillId="7" borderId="4" xfId="0" applyFont="1" applyFill="1" applyBorder="1" applyAlignment="1">
      <alignment horizontal="left" vertical="center" wrapText="1"/>
    </xf>
    <xf numFmtId="0" fontId="7" fillId="7" borderId="5" xfId="0" applyFont="1" applyFill="1" applyBorder="1" applyAlignment="1">
      <alignment horizontal="left" vertical="center" wrapText="1"/>
    </xf>
    <xf numFmtId="0" fontId="26" fillId="6" borderId="3" xfId="1" applyNumberFormat="1" applyFont="1" applyFill="1" applyBorder="1" applyAlignment="1" applyProtection="1">
      <alignment horizontal="left" vertical="center" wrapText="1"/>
    </xf>
    <xf numFmtId="0" fontId="26" fillId="6" borderId="4" xfId="1" applyNumberFormat="1" applyFont="1" applyFill="1" applyBorder="1" applyAlignment="1" applyProtection="1">
      <alignment horizontal="left" vertical="center" wrapText="1"/>
    </xf>
    <xf numFmtId="0" fontId="26" fillId="6" borderId="5" xfId="1" applyNumberFormat="1" applyFont="1" applyFill="1" applyBorder="1" applyAlignment="1" applyProtection="1">
      <alignment horizontal="left" vertical="center" wrapText="1"/>
    </xf>
    <xf numFmtId="0" fontId="6" fillId="0" borderId="0" xfId="0" quotePrefix="1" applyFont="1" applyAlignment="1">
      <alignment horizontal="left" vertical="top" wrapText="1"/>
    </xf>
    <xf numFmtId="0" fontId="6" fillId="0" borderId="0" xfId="0" quotePrefix="1" applyFont="1" applyAlignment="1">
      <alignment horizontal="left"/>
    </xf>
    <xf numFmtId="0" fontId="0" fillId="0" borderId="1" xfId="0" applyBorder="1" applyAlignment="1">
      <alignment horizontal="center" vertical="center" wrapText="1"/>
    </xf>
  </cellXfs>
  <cellStyles count="20">
    <cellStyle name="40% - Accent1" xfId="9" builtinId="31"/>
    <cellStyle name="40% - Accent1 2" xfId="17" xr:uid="{00000000-0005-0000-0000-000001000000}"/>
    <cellStyle name="40% - Accent4" xfId="12" builtinId="43"/>
    <cellStyle name="40% - Accent4 2" xfId="18" xr:uid="{00000000-0005-0000-0000-000003000000}"/>
    <cellStyle name="60% - Accent2" xfId="10" builtinId="36"/>
    <cellStyle name="Accent1" xfId="8" builtinId="29"/>
    <cellStyle name="Accent4" xfId="11" builtinId="41"/>
    <cellStyle name="Accent6" xfId="13" builtinId="49"/>
    <cellStyle name="Comma 2" xfId="7" xr:uid="{00000000-0005-0000-0000-000008000000}"/>
    <cellStyle name="Heading 2" xfId="4" builtinId="17"/>
    <cellStyle name="Heading 3" xfId="5" builtinId="18"/>
    <cellStyle name="Heading 4" xfId="1" builtinId="19"/>
    <cellStyle name="Hyperlink" xfId="3" builtinId="8"/>
    <cellStyle name="Input" xfId="2" builtinId="20"/>
    <cellStyle name="Neutral" xfId="15" builtinId="28"/>
    <cellStyle name="Normal" xfId="0" builtinId="0"/>
    <cellStyle name="Normal 2" xfId="6" xr:uid="{00000000-0005-0000-0000-000010000000}"/>
    <cellStyle name="Normal 3" xfId="14" xr:uid="{00000000-0005-0000-0000-000011000000}"/>
    <cellStyle name="Normal_Sheet1" xfId="16" xr:uid="{00000000-0005-0000-0000-000012000000}"/>
    <cellStyle name="Text_CEPATNEI" xfId="19" xr:uid="{00000000-0005-0000-0000-000013000000}"/>
  </cellStyles>
  <dxfs count="3">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9" defaultPivotStyle="PivotStyleLight16"/>
  <colors>
    <mruColors>
      <color rgb="FFCCFFCC"/>
      <color rgb="FFFFCC99"/>
      <color rgb="FFFFBE82"/>
      <color rgb="FFB4FFCC"/>
      <color rgb="FFB8D2BB"/>
      <color rgb="FF91FFCC"/>
      <color rgb="FF8CFFCC"/>
      <color rgb="FFCCFFFF"/>
      <color rgb="FFCCCC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0</xdr:col>
      <xdr:colOff>74084</xdr:colOff>
      <xdr:row>1</xdr:row>
      <xdr:rowOff>9524</xdr:rowOff>
    </xdr:from>
    <xdr:to>
      <xdr:col>5</xdr:col>
      <xdr:colOff>328083</xdr:colOff>
      <xdr:row>26</xdr:row>
      <xdr:rowOff>66674</xdr:rowOff>
    </xdr:to>
    <xdr:sp macro="" textlink="">
      <xdr:nvSpPr>
        <xdr:cNvPr id="2" name="Rectangle 1">
          <a:extLst>
            <a:ext uri="{FF2B5EF4-FFF2-40B4-BE49-F238E27FC236}">
              <a16:creationId xmlns:a16="http://schemas.microsoft.com/office/drawing/2014/main" id="{00000000-0008-0000-0B00-000002000000}"/>
            </a:ext>
          </a:extLst>
        </xdr:cNvPr>
        <xdr:cNvSpPr/>
      </xdr:nvSpPr>
      <xdr:spPr>
        <a:xfrm>
          <a:off x="74084" y="348191"/>
          <a:ext cx="5609166" cy="4025900"/>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of or tariffss:</a:t>
          </a:r>
        </a:p>
        <a:p>
          <a:pPr lvl="1"/>
          <a:r>
            <a:rPr lang="en-GB" sz="900">
              <a:solidFill>
                <a:sysClr val="windowText" lastClr="000000"/>
              </a:solidFill>
              <a:effectLst/>
              <a:latin typeface="+mn-lt"/>
              <a:ea typeface="+mn-ea"/>
              <a:cs typeface="+mn-cs"/>
            </a:rPr>
            <a:t>All tariffs are all delinked and set time bands are applied in place of the TPR’s timebands.</a:t>
          </a:r>
        </a:p>
        <a:p>
          <a:endParaRPr lang="en-GB" sz="900">
            <a:solidFill>
              <a:sysClr val="windowText" lastClr="000000"/>
            </a:solidFill>
            <a:effectLst/>
            <a:latin typeface="+mn-lt"/>
            <a:ea typeface="+mn-ea"/>
            <a:cs typeface="+mn-cs"/>
          </a:endParaRP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The following rules apply when allocating tariffs in DNO areas.</a:t>
          </a:r>
        </a:p>
        <a:p>
          <a:pPr lvl="1"/>
          <a:r>
            <a:rPr lang="en-GB" sz="900">
              <a:solidFill>
                <a:sysClr val="windowText" lastClr="000000"/>
              </a:solidFill>
              <a:effectLst/>
              <a:latin typeface="+mn-lt"/>
              <a:ea typeface="+mn-ea"/>
              <a:cs typeface="+mn-cs"/>
            </a:rPr>
            <a:t>1, G and U should be applied straight to the appropriate SSC  to identify generation and UMS tariffs.</a:t>
          </a:r>
        </a:p>
        <a:p>
          <a:pPr lvl="1"/>
          <a:r>
            <a:rPr lang="en-GB" sz="900">
              <a:solidFill>
                <a:sysClr val="windowText" lastClr="000000"/>
              </a:solidFill>
              <a:effectLst/>
              <a:latin typeface="+mn-lt"/>
              <a:ea typeface="+mn-ea"/>
              <a:cs typeface="+mn-cs"/>
            </a:rPr>
            <a:t>Then considering the SSC</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alongside the PC.</a:t>
          </a:r>
        </a:p>
        <a:p>
          <a:pPr lvl="1"/>
          <a:r>
            <a:rPr lang="en-GB" sz="900">
              <a:solidFill>
                <a:sysClr val="windowText" lastClr="000000"/>
              </a:solidFill>
              <a:effectLst/>
              <a:latin typeface="+mn-lt"/>
              <a:ea typeface="+mn-ea"/>
              <a:cs typeface="+mn-cs"/>
            </a:rPr>
            <a:t>2, PC1s should be labelled Domestic Aggregated.</a:t>
          </a:r>
        </a:p>
        <a:p>
          <a:pPr lvl="1"/>
          <a:r>
            <a:rPr lang="en-GB" sz="900">
              <a:solidFill>
                <a:sysClr val="windowText" lastClr="000000"/>
              </a:solidFill>
              <a:effectLst/>
              <a:latin typeface="+mn-lt"/>
              <a:ea typeface="+mn-ea"/>
              <a:cs typeface="+mn-cs"/>
            </a:rPr>
            <a:t>3, PC2s with SSCs with A/R should be labelled Domestic Aggregated (related MPAN).</a:t>
          </a:r>
        </a:p>
        <a:p>
          <a:pPr lvl="1"/>
          <a:r>
            <a:rPr lang="en-GB" sz="900">
              <a:solidFill>
                <a:sysClr val="windowText" lastClr="000000"/>
              </a:solidFill>
              <a:effectLst/>
              <a:latin typeface="+mn-lt"/>
              <a:ea typeface="+mn-ea"/>
              <a:cs typeface="+mn-cs"/>
            </a:rPr>
            <a:t>4, Remaining PC2s should be labelled Domestic Aggregated.</a:t>
          </a:r>
        </a:p>
        <a:p>
          <a:pPr lvl="1"/>
          <a:r>
            <a:rPr lang="en-GB" sz="900">
              <a:solidFill>
                <a:sysClr val="windowText" lastClr="000000"/>
              </a:solidFill>
              <a:effectLst/>
              <a:latin typeface="+mn-lt"/>
              <a:ea typeface="+mn-ea"/>
              <a:cs typeface="+mn-cs"/>
            </a:rPr>
            <a:t>5, PC3s should be labelled Non Domestic Aggregated.</a:t>
          </a:r>
        </a:p>
        <a:p>
          <a:pPr lvl="1"/>
          <a:r>
            <a:rPr lang="en-GB" sz="900">
              <a:solidFill>
                <a:sysClr val="windowText" lastClr="000000"/>
              </a:solidFill>
              <a:effectLst/>
              <a:latin typeface="+mn-lt"/>
              <a:ea typeface="+mn-ea"/>
              <a:cs typeface="+mn-cs"/>
            </a:rPr>
            <a:t>6, PC4s with SSCs with A/R should be labelled Non Domestic Aggregated (related MPAN).</a:t>
          </a:r>
        </a:p>
        <a:p>
          <a:pPr lvl="1"/>
          <a:r>
            <a:rPr lang="en-GB" sz="900">
              <a:solidFill>
                <a:sysClr val="windowText" lastClr="000000"/>
              </a:solidFill>
              <a:effectLst/>
              <a:latin typeface="+mn-lt"/>
              <a:ea typeface="+mn-ea"/>
              <a:cs typeface="+mn-cs"/>
            </a:rPr>
            <a:t>7, Remaining PC4s should be labelled Non Domestic Aggregated.</a:t>
          </a:r>
        </a:p>
        <a:p>
          <a:pPr lvl="1"/>
          <a:r>
            <a:rPr lang="en-GB" sz="900">
              <a:solidFill>
                <a:sysClr val="windowText" lastClr="000000"/>
              </a:solidFill>
              <a:effectLst/>
              <a:latin typeface="+mn-lt"/>
              <a:ea typeface="+mn-ea"/>
              <a:cs typeface="+mn-cs"/>
            </a:rPr>
            <a:t>8, PC5 – 8s should be labelled</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Non Domestic Aggregated.</a:t>
          </a:r>
        </a:p>
        <a:p>
          <a:r>
            <a:rPr lang="en-GB" sz="900">
              <a:solidFill>
                <a:sysClr val="windowText" lastClr="000000"/>
              </a:solidFill>
              <a:effectLst/>
              <a:latin typeface="+mn-lt"/>
              <a:ea typeface="+mn-ea"/>
              <a:cs typeface="+mn-cs"/>
            </a:rPr>
            <a:t> </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A: Aggregated - replaces the Day &amp; Night rates (1 &amp; 2)</a:t>
          </a:r>
        </a:p>
        <a:p>
          <a:pPr lvl="1"/>
          <a:r>
            <a:rPr lang="en-GB" sz="900">
              <a:solidFill>
                <a:sysClr val="windowText" lastClr="000000"/>
              </a:solidFill>
              <a:effectLst/>
              <a:latin typeface="+mn-lt"/>
              <a:ea typeface="+mn-ea"/>
              <a:cs typeface="+mn-cs"/>
            </a:rPr>
            <a:t>A/R: Aggregated if on PC1</a:t>
          </a:r>
          <a:r>
            <a:rPr lang="en-GB" sz="900" baseline="0">
              <a:solidFill>
                <a:sysClr val="windowText" lastClr="000000"/>
              </a:solidFill>
              <a:effectLst/>
              <a:latin typeface="+mn-lt"/>
              <a:ea typeface="+mn-ea"/>
              <a:cs typeface="+mn-cs"/>
            </a:rPr>
            <a:t> / PC3 / PC5 / PC6 / PC7 / PC8 </a:t>
          </a:r>
          <a:r>
            <a:rPr lang="en-GB" sz="900">
              <a:solidFill>
                <a:sysClr val="windowText" lastClr="000000"/>
              </a:solidFill>
              <a:effectLst/>
              <a:latin typeface="+mn-lt"/>
              <a:ea typeface="+mn-ea"/>
              <a:cs typeface="+mn-cs"/>
            </a:rPr>
            <a:t> or Aggregated (related MPAN) if on PC2 / PC4</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Unmetered</a:t>
          </a:r>
          <a:r>
            <a:rPr lang="en-GB" sz="900" baseline="0">
              <a:solidFill>
                <a:sysClr val="windowText" lastClr="000000"/>
              </a:solidFill>
              <a:effectLst/>
              <a:latin typeface="+mn-lt"/>
              <a:ea typeface="+mn-ea"/>
              <a:cs typeface="+mn-cs"/>
            </a:rPr>
            <a:t> Supplies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25401</xdr:colOff>
      <xdr:row>24</xdr:row>
      <xdr:rowOff>117476</xdr:rowOff>
    </xdr:from>
    <xdr:to>
      <xdr:col>9</xdr:col>
      <xdr:colOff>92076</xdr:colOff>
      <xdr:row>31</xdr:row>
      <xdr:rowOff>73026</xdr:rowOff>
    </xdr:to>
    <xdr:sp macro="" textlink="">
      <xdr:nvSpPr>
        <xdr:cNvPr id="2" name="TextBox 1">
          <a:extLst>
            <a:ext uri="{FF2B5EF4-FFF2-40B4-BE49-F238E27FC236}">
              <a16:creationId xmlns:a16="http://schemas.microsoft.com/office/drawing/2014/main" id="{00000000-0008-0000-0D00-000002000000}"/>
            </a:ext>
          </a:extLst>
        </xdr:cNvPr>
        <xdr:cNvSpPr txBox="1"/>
      </xdr:nvSpPr>
      <xdr:spPr>
        <a:xfrm>
          <a:off x="184151" y="8769351"/>
          <a:ext cx="8242300" cy="1066800"/>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8.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H28"/>
  <sheetViews>
    <sheetView showGridLines="0" zoomScale="80" zoomScaleNormal="100" zoomScaleSheetLayoutView="100" workbookViewId="0">
      <selection activeCell="B4" sqref="B4"/>
    </sheetView>
  </sheetViews>
  <sheetFormatPr defaultRowHeight="13.2" x14ac:dyDescent="0.25"/>
  <cols>
    <col min="1" max="1" width="70.44140625" customWidth="1"/>
    <col min="2" max="2" width="46.44140625" customWidth="1"/>
    <col min="3" max="3" width="28" customWidth="1"/>
    <col min="4" max="4" width="18.109375" customWidth="1"/>
    <col min="5" max="5" width="21.5546875" customWidth="1"/>
  </cols>
  <sheetData>
    <row r="1" spans="1:8" x14ac:dyDescent="0.25">
      <c r="A1" s="26"/>
      <c r="B1" s="26"/>
      <c r="C1" s="26"/>
      <c r="D1" s="26"/>
      <c r="E1" s="26"/>
    </row>
    <row r="2" spans="1:8" ht="16.8" x14ac:dyDescent="0.25">
      <c r="A2" s="134" t="s">
        <v>122</v>
      </c>
      <c r="B2" s="62"/>
      <c r="C2" s="62"/>
      <c r="D2" s="62"/>
      <c r="E2" s="62"/>
    </row>
    <row r="3" spans="1:8" ht="13.8" x14ac:dyDescent="0.25">
      <c r="A3" s="62"/>
      <c r="B3" s="131" t="s">
        <v>123</v>
      </c>
      <c r="C3" s="130" t="s">
        <v>126</v>
      </c>
      <c r="D3" s="130" t="s">
        <v>30</v>
      </c>
      <c r="E3" s="130" t="s">
        <v>29</v>
      </c>
    </row>
    <row r="4" spans="1:8" ht="13.8" x14ac:dyDescent="0.25">
      <c r="A4" s="63" t="s">
        <v>122</v>
      </c>
      <c r="B4" s="30" t="s">
        <v>818</v>
      </c>
      <c r="C4" s="30" t="s">
        <v>723</v>
      </c>
      <c r="D4" s="30" t="s">
        <v>724</v>
      </c>
      <c r="E4" s="30" t="s">
        <v>729</v>
      </c>
    </row>
    <row r="5" spans="1:8" x14ac:dyDescent="0.25">
      <c r="A5" s="62"/>
      <c r="B5" s="62"/>
      <c r="C5" s="62"/>
      <c r="D5" s="62"/>
      <c r="E5" s="62"/>
    </row>
    <row r="6" spans="1:8" ht="16.8" x14ac:dyDescent="0.25">
      <c r="A6" s="65" t="s">
        <v>24</v>
      </c>
      <c r="B6" s="62"/>
      <c r="C6" s="62"/>
      <c r="D6" s="62"/>
      <c r="E6" s="62"/>
    </row>
    <row r="7" spans="1:8" ht="13.8" x14ac:dyDescent="0.25">
      <c r="A7" s="66" t="s">
        <v>25</v>
      </c>
      <c r="B7" s="212" t="s">
        <v>26</v>
      </c>
      <c r="C7" s="212"/>
      <c r="D7" s="212"/>
      <c r="E7" s="212"/>
    </row>
    <row r="8" spans="1:8" ht="30" customHeight="1" x14ac:dyDescent="0.25">
      <c r="A8" s="70" t="s">
        <v>177</v>
      </c>
      <c r="B8" s="211" t="s">
        <v>166</v>
      </c>
      <c r="C8" s="211"/>
      <c r="D8" s="211"/>
      <c r="E8" s="211"/>
    </row>
    <row r="9" spans="1:8" ht="30" customHeight="1" x14ac:dyDescent="0.25">
      <c r="A9" s="70" t="s">
        <v>687</v>
      </c>
      <c r="B9" s="211"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Eclipse Power Distribution Limited - GSP K Licence area.</v>
      </c>
      <c r="C9" s="211"/>
      <c r="D9" s="211"/>
      <c r="E9" s="211"/>
    </row>
    <row r="10" spans="1:8" ht="30" customHeight="1" x14ac:dyDescent="0.25">
      <c r="A10" s="70" t="s">
        <v>45</v>
      </c>
      <c r="B10" s="211" t="s">
        <v>28</v>
      </c>
      <c r="C10" s="211"/>
      <c r="D10" s="211"/>
      <c r="E10" s="211"/>
    </row>
    <row r="11" spans="1:8" ht="61.5" customHeight="1" x14ac:dyDescent="0.25">
      <c r="A11" s="70" t="s">
        <v>46</v>
      </c>
      <c r="B11" s="211"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Eclipse Power Distribution Limited - GSP K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11"/>
      <c r="D11" s="211"/>
      <c r="E11" s="211"/>
      <c r="F11" s="214"/>
      <c r="G11" s="214"/>
      <c r="H11" s="214"/>
    </row>
    <row r="12" spans="1:8" ht="86.25" customHeight="1" x14ac:dyDescent="0.25">
      <c r="A12" s="70" t="s">
        <v>36</v>
      </c>
      <c r="B12" s="211" t="s">
        <v>140</v>
      </c>
      <c r="C12" s="211"/>
      <c r="D12" s="211"/>
      <c r="E12" s="211"/>
    </row>
    <row r="13" spans="1:8" ht="33.75" customHeight="1" x14ac:dyDescent="0.25">
      <c r="A13" s="70" t="s">
        <v>141</v>
      </c>
      <c r="B13" s="211" t="str">
        <f>"Annex 6 contains the charges for new or amended Designated EHV Properties and charges applied to LDNOs with new or amended Designated EHV Properties/end-users embedded in networks within the " &amp;B4 &amp;" Licence area."</f>
        <v>Annex 6 contains the charges for new or amended Designated EHV Properties and charges applied to LDNOs with new or amended Designated EHV Properties/end-users embedded in networks within the Eclipse Power Distribution Limited - GSP K Licence area.</v>
      </c>
      <c r="C13" s="211"/>
      <c r="D13" s="211"/>
      <c r="E13" s="211"/>
    </row>
    <row r="14" spans="1:8" ht="33.75" customHeight="1" x14ac:dyDescent="0.25">
      <c r="A14" s="169" t="s">
        <v>472</v>
      </c>
      <c r="B14" s="211" t="s">
        <v>473</v>
      </c>
      <c r="C14" s="211"/>
      <c r="D14" s="211"/>
      <c r="E14" s="211"/>
    </row>
    <row r="15" spans="1:8" ht="29.25" customHeight="1" x14ac:dyDescent="0.25">
      <c r="A15" s="70" t="s">
        <v>39</v>
      </c>
      <c r="B15" s="211" t="s">
        <v>108</v>
      </c>
      <c r="C15" s="211"/>
      <c r="D15" s="211"/>
      <c r="E15" s="211"/>
    </row>
    <row r="16" spans="1:8" ht="29.25" customHeight="1" x14ac:dyDescent="0.25">
      <c r="A16" s="169" t="s">
        <v>688</v>
      </c>
      <c r="B16" s="211" t="s">
        <v>689</v>
      </c>
      <c r="C16" s="211"/>
      <c r="D16" s="211"/>
      <c r="E16" s="211"/>
    </row>
    <row r="17" spans="1:5" ht="29.25" customHeight="1" x14ac:dyDescent="0.25">
      <c r="A17" s="70" t="s">
        <v>586</v>
      </c>
      <c r="B17" s="211" t="s">
        <v>588</v>
      </c>
      <c r="C17" s="211"/>
      <c r="D17" s="211"/>
      <c r="E17" s="211"/>
    </row>
    <row r="18" spans="1:5" ht="29.25" customHeight="1" x14ac:dyDescent="0.25">
      <c r="A18" s="70" t="s">
        <v>690</v>
      </c>
      <c r="B18" s="211" t="s">
        <v>691</v>
      </c>
      <c r="C18" s="211"/>
      <c r="D18" s="211"/>
      <c r="E18" s="211"/>
    </row>
    <row r="19" spans="1:5" ht="30" customHeight="1" x14ac:dyDescent="0.25">
      <c r="A19" s="70" t="s">
        <v>82</v>
      </c>
      <c r="B19" s="211" t="s">
        <v>81</v>
      </c>
      <c r="C19" s="211"/>
      <c r="D19" s="211"/>
      <c r="E19" s="211"/>
    </row>
    <row r="20" spans="1:5" x14ac:dyDescent="0.25">
      <c r="A20" s="62"/>
      <c r="B20" s="62"/>
      <c r="C20" s="62"/>
      <c r="D20" s="62"/>
      <c r="E20" s="62"/>
    </row>
    <row r="21" spans="1:5" ht="13.8" x14ac:dyDescent="0.25">
      <c r="A21" s="67" t="s">
        <v>34</v>
      </c>
      <c r="B21" s="62"/>
      <c r="C21" s="62"/>
      <c r="D21" s="62"/>
      <c r="E21" s="62"/>
    </row>
    <row r="22" spans="1:5" ht="13.8" x14ac:dyDescent="0.25">
      <c r="A22" s="66"/>
      <c r="B22" s="217"/>
      <c r="C22" s="217"/>
      <c r="D22" s="217"/>
      <c r="E22" s="217"/>
    </row>
    <row r="23" spans="1:5" ht="32.25" customHeight="1" x14ac:dyDescent="0.25">
      <c r="A23" s="215" t="s">
        <v>65</v>
      </c>
      <c r="B23" s="216"/>
      <c r="C23" s="216"/>
      <c r="D23" s="216"/>
      <c r="E23" s="216"/>
    </row>
    <row r="24" spans="1:5" x14ac:dyDescent="0.25">
      <c r="A24" s="62"/>
      <c r="B24" s="62"/>
      <c r="C24" s="62"/>
      <c r="D24" s="62"/>
      <c r="E24" s="62"/>
    </row>
    <row r="25" spans="1:5" ht="13.8" x14ac:dyDescent="0.25">
      <c r="A25" s="68" t="s">
        <v>35</v>
      </c>
      <c r="B25" s="62"/>
      <c r="C25" s="62"/>
      <c r="D25" s="62"/>
      <c r="E25" s="62"/>
    </row>
    <row r="26" spans="1:5" ht="13.8" x14ac:dyDescent="0.25">
      <c r="A26" s="64"/>
      <c r="B26" s="217"/>
      <c r="C26" s="217"/>
      <c r="D26" s="217"/>
      <c r="E26" s="217"/>
    </row>
    <row r="27" spans="1:5" ht="28.5" customHeight="1" x14ac:dyDescent="0.25">
      <c r="A27" s="215" t="s">
        <v>47</v>
      </c>
      <c r="B27" s="216"/>
      <c r="C27" s="216"/>
      <c r="D27" s="216"/>
      <c r="E27" s="216"/>
    </row>
    <row r="28" spans="1:5" ht="28.5" customHeight="1" x14ac:dyDescent="0.25">
      <c r="A28" s="213" t="s">
        <v>121</v>
      </c>
      <c r="B28" s="213"/>
      <c r="C28" s="213"/>
      <c r="D28" s="213"/>
      <c r="E28" s="213"/>
    </row>
  </sheetData>
  <customSheetViews>
    <customSheetView guid="{5032A364-B81A-48DA-88DA-AB3B86B47EE9}">
      <selection activeCell="A12" sqref="A12"/>
      <pageMargins left="0.7" right="0.7" top="0.75" bottom="0.75" header="0.3" footer="0.3"/>
    </customSheetView>
  </customSheetViews>
  <mergeCells count="19">
    <mergeCell ref="A28:E28"/>
    <mergeCell ref="F11:H11"/>
    <mergeCell ref="A23:E23"/>
    <mergeCell ref="A27:E27"/>
    <mergeCell ref="B12:E12"/>
    <mergeCell ref="B15:E15"/>
    <mergeCell ref="B13:E13"/>
    <mergeCell ref="B19:E19"/>
    <mergeCell ref="B22:E22"/>
    <mergeCell ref="B26:E26"/>
    <mergeCell ref="B14:E14"/>
    <mergeCell ref="B17:E17"/>
    <mergeCell ref="B16:E16"/>
    <mergeCell ref="B18:E18"/>
    <mergeCell ref="B8:E8"/>
    <mergeCell ref="B9:E9"/>
    <mergeCell ref="B10:E10"/>
    <mergeCell ref="B11:E11"/>
    <mergeCell ref="B7:E7"/>
  </mergeCells>
  <hyperlinks>
    <hyperlink ref="A8" location="'Annex 1 LV, HV and UMS charges'!A1" display="Annex 1 LV, HV and Unmetered Supplies charges" xr:uid="{00000000-0004-0000-0000-000000000000}"/>
    <hyperlink ref="A9" location="'Annex 2 Designated EHV charges'!A1" display="Annex 2 Designated EHV charges" xr:uid="{00000000-0004-0000-0000-000001000000}"/>
    <hyperlink ref="A10" location="'Annex 3 Preserved charges'!A1" display="Annex 3 Preserved charges" xr:uid="{00000000-0004-0000-0000-000002000000}"/>
    <hyperlink ref="A11" location="'Annex 4 LDNO charges'!A1" display="Annex 4 LDNO charges" xr:uid="{00000000-0004-0000-0000-000003000000}"/>
    <hyperlink ref="A12" location="'Annex 5 LLFs'!A1" display="Annex 5 LLFs" xr:uid="{00000000-0004-0000-0000-000004000000}"/>
    <hyperlink ref="A15" location="'Nodal prices'!A1" display="Nodal prices" xr:uid="{00000000-0004-0000-0000-000005000000}"/>
    <hyperlink ref="A13" location="'Annex 6 New or Amended EHV'!A1" display="Annex 6  Charges for New or Amended Designated EHV Properties" xr:uid="{00000000-0004-0000-0000-000006000000}"/>
    <hyperlink ref="A19" location="'Charge Calculator'!B10" display="Charge calculator" xr:uid="{00000000-0004-0000-0000-000007000000}"/>
    <hyperlink ref="A14" location="'Annex 7 Pass-Through Costs'!A1" display="Annex 7  Fixed adders for Supplier of Last Resort and Eligible Bad Debt pass-through costs" xr:uid="{00000000-0004-0000-0000-000008000000}"/>
    <hyperlink ref="A17" location="'Residual Charging Bands'!A1" display="Residual Charging Bandings" xr:uid="{00000000-0004-0000-0000-000009000000}"/>
    <hyperlink ref="A16" location="'SSC unit rate lookup'!A1" display="SSC unit rate lookup" xr:uid="{00000000-0004-0000-0000-00000A000000}"/>
    <hyperlink ref="A18" location="'TNUoS Mapping'!A1" display="TNUoS Mapping" xr:uid="{00000000-0004-0000-0000-00000B000000}"/>
  </hyperlinks>
  <pageMargins left="0.70866141732283472" right="0.70866141732283472" top="0.74803149606299213" bottom="0.74803149606299213" header="0.31496062992125984" footer="0.31496062992125984"/>
  <pageSetup paperSize="9" scale="63" orientation="landscape" r:id="rId1"/>
  <headerFooter>
    <oddFooter>&amp;L_x000D_&amp;1#&amp;"Arial"&amp;6&amp;K737373 Confidentiality: C1 - Public</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G164"/>
  <sheetViews>
    <sheetView zoomScale="80" zoomScaleNormal="80" zoomScaleSheetLayoutView="100" workbookViewId="0">
      <selection activeCell="A56" sqref="A56"/>
    </sheetView>
  </sheetViews>
  <sheetFormatPr defaultColWidth="9.109375" defaultRowHeight="27.75" customHeight="1" x14ac:dyDescent="0.25"/>
  <cols>
    <col min="1" max="1" width="63.44140625" style="2" customWidth="1"/>
    <col min="2" max="2" width="27.5546875" style="3" bestFit="1" customWidth="1"/>
    <col min="3" max="3" width="6.88671875" style="2" customWidth="1"/>
    <col min="4" max="5" width="17.5546875" style="3" customWidth="1"/>
    <col min="6" max="16384" width="9.109375" style="2"/>
  </cols>
  <sheetData>
    <row r="1" spans="1:5" ht="27.75" customHeight="1" x14ac:dyDescent="0.25">
      <c r="A1" s="14" t="s">
        <v>27</v>
      </c>
      <c r="B1" s="285"/>
      <c r="C1" s="285"/>
      <c r="D1" s="168"/>
      <c r="E1" s="168"/>
    </row>
    <row r="2" spans="1:5" ht="35.1" customHeight="1" x14ac:dyDescent="0.25">
      <c r="A2" s="246" t="str">
        <f>Overview!B4&amp; " - Effective from "&amp;Overview!D4&amp;" - "&amp;Overview!E4&amp;" Supplier of Last Resort and Eligible Bad Debt Pass-Through Costs"</f>
        <v>Eclipse Power Distribution Limited - GSP K - Effective from 1 April 2026 - Submitted Supplier of Last Resort and Eligible Bad Debt Pass-Through Costs</v>
      </c>
      <c r="B2" s="247"/>
      <c r="C2" s="247"/>
      <c r="D2" s="247"/>
      <c r="E2" s="248"/>
    </row>
    <row r="3" spans="1:5" s="72" customFormat="1" ht="21" customHeight="1" x14ac:dyDescent="0.25">
      <c r="A3" s="79"/>
      <c r="B3" s="79"/>
      <c r="C3" s="79"/>
      <c r="D3" s="79"/>
      <c r="E3" s="79"/>
    </row>
    <row r="4" spans="1:5" ht="78.75" customHeight="1" x14ac:dyDescent="0.25">
      <c r="A4" s="29" t="s">
        <v>127</v>
      </c>
      <c r="B4" s="15" t="s">
        <v>728</v>
      </c>
      <c r="C4" s="15" t="s">
        <v>31</v>
      </c>
      <c r="D4" s="15" t="s">
        <v>470</v>
      </c>
      <c r="E4" s="15" t="s">
        <v>471</v>
      </c>
    </row>
    <row r="5" spans="1:5" ht="13.8" x14ac:dyDescent="0.25">
      <c r="A5" s="17" t="s">
        <v>660</v>
      </c>
      <c r="B5" s="43" t="str">
        <f>IFERROR(INDEX('Annex 1 LV, HV and UMS charges'!$B$12:$B$45,MATCH($A5,'Annex 1 LV, HV and UMS charges'!$A$12:$A$310,0)),INDEX('Annex 4 LDNO charges'!$B$14:$B$203,MATCH($A5,'Annex 4 LDNO charges'!$A$14:$A$203,0)))</f>
        <v>K01 , K61 , K31</v>
      </c>
      <c r="C5" s="176" t="s">
        <v>593</v>
      </c>
      <c r="D5" s="177">
        <v>0</v>
      </c>
      <c r="E5" s="177">
        <v>0</v>
      </c>
    </row>
    <row r="6" spans="1:5" ht="27.6" x14ac:dyDescent="0.25">
      <c r="A6" s="17" t="s">
        <v>607</v>
      </c>
      <c r="B6" s="43" t="str">
        <f>IFERROR(INDEX('Annex 1 LV, HV and UMS charges'!$B$12:$B$45,MATCH($A6,'Annex 1 LV, HV and UMS charges'!$A$12:$A$310,0)),INDEX('Annex 4 LDNO charges'!$B$14:$B$203,MATCH($A6,'Annex 4 LDNO charges'!$A$14:$A$203,0)))</f>
        <v>K04 , K64 , K34</v>
      </c>
      <c r="C6" s="162" t="s">
        <v>592</v>
      </c>
      <c r="D6" s="178"/>
      <c r="E6" s="177">
        <v>0</v>
      </c>
    </row>
    <row r="7" spans="1:5" ht="27.6" x14ac:dyDescent="0.25">
      <c r="A7" s="17" t="s">
        <v>608</v>
      </c>
      <c r="B7" s="43" t="str">
        <f>IFERROR(INDEX('Annex 1 LV, HV and UMS charges'!$B$12:$B$45,MATCH($A7,'Annex 1 LV, HV and UMS charges'!$A$12:$A$310,0)),INDEX('Annex 4 LDNO charges'!$B$14:$B$203,MATCH($A7,'Annex 4 LDNO charges'!$A$14:$A$203,0)))</f>
        <v>11K , 61K , 1K1 , 6K1 , 3K1</v>
      </c>
      <c r="C7" s="162" t="s">
        <v>592</v>
      </c>
      <c r="D7" s="178"/>
      <c r="E7" s="177">
        <v>0</v>
      </c>
    </row>
    <row r="8" spans="1:5" ht="27.6" x14ac:dyDescent="0.25">
      <c r="A8" s="17" t="s">
        <v>609</v>
      </c>
      <c r="B8" s="43" t="str">
        <f>IFERROR(INDEX('Annex 1 LV, HV and UMS charges'!$B$12:$B$45,MATCH($A8,'Annex 1 LV, HV and UMS charges'!$A$12:$A$310,0)),INDEX('Annex 4 LDNO charges'!$B$14:$B$203,MATCH($A8,'Annex 4 LDNO charges'!$A$14:$A$203,0)))</f>
        <v>12K , 62K , 1K2 , 6K2 , 3K2</v>
      </c>
      <c r="C8" s="162" t="s">
        <v>592</v>
      </c>
      <c r="D8" s="178"/>
      <c r="E8" s="177">
        <v>0</v>
      </c>
    </row>
    <row r="9" spans="1:5" ht="27.6" x14ac:dyDescent="0.25">
      <c r="A9" s="17" t="s">
        <v>610</v>
      </c>
      <c r="B9" s="43" t="str">
        <f>IFERROR(INDEX('Annex 1 LV, HV and UMS charges'!$B$12:$B$45,MATCH($A9,'Annex 1 LV, HV and UMS charges'!$A$12:$A$310,0)),INDEX('Annex 4 LDNO charges'!$B$14:$B$203,MATCH($A9,'Annex 4 LDNO charges'!$A$14:$A$203,0)))</f>
        <v>13K , 63K , 1K3 , 6K3 , 3K3</v>
      </c>
      <c r="C9" s="162" t="s">
        <v>592</v>
      </c>
      <c r="D9" s="178"/>
      <c r="E9" s="177">
        <v>0</v>
      </c>
    </row>
    <row r="10" spans="1:5" ht="27.6" x14ac:dyDescent="0.25">
      <c r="A10" s="17" t="s">
        <v>611</v>
      </c>
      <c r="B10" s="43" t="str">
        <f>IFERROR(INDEX('Annex 1 LV, HV and UMS charges'!$B$12:$B$45,MATCH($A10,'Annex 1 LV, HV and UMS charges'!$A$12:$A$310,0)),INDEX('Annex 4 LDNO charges'!$B$14:$B$203,MATCH($A10,'Annex 4 LDNO charges'!$A$14:$A$203,0)))</f>
        <v>14K , 64K , 1K4 , 6K4 , 3K4</v>
      </c>
      <c r="C10" s="162" t="s">
        <v>592</v>
      </c>
      <c r="D10" s="178"/>
      <c r="E10" s="177">
        <v>0</v>
      </c>
    </row>
    <row r="11" spans="1:5" ht="27" customHeight="1" x14ac:dyDescent="0.25">
      <c r="A11" s="163" t="s">
        <v>475</v>
      </c>
      <c r="B11" s="43" t="str">
        <f>IFERROR(INDEX('Annex 1 LV, HV and UMS charges'!$B$12:$B$45,MATCH($A11,'Annex 1 LV, HV and UMS charges'!$A$12:$A$310,0)),INDEX('Annex 4 LDNO charges'!$B$14:$B$203,MATCH($A11,'Annex 4 LDNO charges'!$A$14:$A$203,0)))</f>
        <v>K26 , K86 , K56</v>
      </c>
      <c r="C11" s="162">
        <v>0</v>
      </c>
      <c r="D11" s="178"/>
      <c r="E11" s="177">
        <v>0</v>
      </c>
    </row>
    <row r="12" spans="1:5" ht="27" customHeight="1" x14ac:dyDescent="0.25">
      <c r="A12" s="163" t="s">
        <v>476</v>
      </c>
      <c r="B12" s="43" t="str">
        <f>IFERROR(INDEX('Annex 1 LV, HV and UMS charges'!$B$12:$B$45,MATCH($A12,'Annex 1 LV, HV and UMS charges'!$A$12:$A$310,0)),INDEX('Annex 4 LDNO charges'!$B$14:$B$203,MATCH($A12,'Annex 4 LDNO charges'!$A$14:$A$203,0)))</f>
        <v xml:space="preserve">21K , 71K </v>
      </c>
      <c r="C12" s="162">
        <v>0</v>
      </c>
      <c r="D12" s="178"/>
      <c r="E12" s="177">
        <v>0</v>
      </c>
    </row>
    <row r="13" spans="1:5" ht="27" customHeight="1" x14ac:dyDescent="0.25">
      <c r="A13" s="163" t="s">
        <v>477</v>
      </c>
      <c r="B13" s="43" t="str">
        <f>IFERROR(INDEX('Annex 1 LV, HV and UMS charges'!$B$12:$B$45,MATCH($A13,'Annex 1 LV, HV and UMS charges'!$A$12:$A$310,0)),INDEX('Annex 4 LDNO charges'!$B$14:$B$203,MATCH($A13,'Annex 4 LDNO charges'!$A$14:$A$203,0)))</f>
        <v xml:space="preserve">22K , 72K </v>
      </c>
      <c r="C13" s="162">
        <v>0</v>
      </c>
      <c r="D13" s="178"/>
      <c r="E13" s="177">
        <v>0</v>
      </c>
    </row>
    <row r="14" spans="1:5" ht="27.75" customHeight="1" x14ac:dyDescent="0.25">
      <c r="A14" s="163" t="s">
        <v>478</v>
      </c>
      <c r="B14" s="43" t="str">
        <f>IFERROR(INDEX('Annex 1 LV, HV and UMS charges'!$B$12:$B$45,MATCH($A14,'Annex 1 LV, HV and UMS charges'!$A$12:$A$310,0)),INDEX('Annex 4 LDNO charges'!$B$14:$B$203,MATCH($A14,'Annex 4 LDNO charges'!$A$14:$A$203,0)))</f>
        <v xml:space="preserve">23K , 73K </v>
      </c>
      <c r="C14" s="162">
        <v>0</v>
      </c>
      <c r="D14" s="178"/>
      <c r="E14" s="177">
        <v>0</v>
      </c>
    </row>
    <row r="15" spans="1:5" ht="27.75" customHeight="1" x14ac:dyDescent="0.25">
      <c r="A15" s="166" t="s">
        <v>479</v>
      </c>
      <c r="B15" s="43" t="str">
        <f>IFERROR(INDEX('Annex 1 LV, HV and UMS charges'!$B$12:$B$45,MATCH($A15,'Annex 1 LV, HV and UMS charges'!$A$12:$A$310,0)),INDEX('Annex 4 LDNO charges'!$B$14:$B$203,MATCH($A15,'Annex 4 LDNO charges'!$A$14:$A$203,0)))</f>
        <v xml:space="preserve">24K , 74K </v>
      </c>
      <c r="C15" s="162">
        <v>0</v>
      </c>
      <c r="D15" s="178"/>
      <c r="E15" s="177">
        <v>0</v>
      </c>
    </row>
    <row r="16" spans="1:5" ht="27.75" customHeight="1" x14ac:dyDescent="0.25">
      <c r="A16" s="166" t="s">
        <v>480</v>
      </c>
      <c r="B16" s="43" t="str">
        <f>IFERROR(INDEX('Annex 1 LV, HV and UMS charges'!$B$12:$B$45,MATCH($A16,'Annex 1 LV, HV and UMS charges'!$A$12:$A$310,0)),INDEX('Annex 4 LDNO charges'!$B$14:$B$203,MATCH($A16,'Annex 4 LDNO charges'!$A$14:$A$203,0)))</f>
        <v>K85 , K55</v>
      </c>
      <c r="C16" s="162">
        <v>0</v>
      </c>
      <c r="D16" s="178"/>
      <c r="E16" s="177">
        <v>0</v>
      </c>
    </row>
    <row r="17" spans="1:5" ht="27.75" customHeight="1" x14ac:dyDescent="0.25">
      <c r="A17" s="166" t="s">
        <v>481</v>
      </c>
      <c r="B17" s="43" t="str">
        <f>IFERROR(INDEX('Annex 1 LV, HV and UMS charges'!$B$12:$B$45,MATCH($A17,'Annex 1 LV, HV and UMS charges'!$A$12:$A$310,0)),INDEX('Annex 4 LDNO charges'!$B$14:$B$203,MATCH($A17,'Annex 4 LDNO charges'!$A$14:$A$203,0)))</f>
        <v xml:space="preserve">Y1K </v>
      </c>
      <c r="C17" s="162">
        <v>0</v>
      </c>
      <c r="D17" s="178"/>
      <c r="E17" s="177">
        <v>0</v>
      </c>
    </row>
    <row r="18" spans="1:5" ht="27.75" customHeight="1" x14ac:dyDescent="0.25">
      <c r="A18" s="166" t="s">
        <v>482</v>
      </c>
      <c r="B18" s="43" t="str">
        <f>IFERROR(INDEX('Annex 1 LV, HV and UMS charges'!$B$12:$B$45,MATCH($A18,'Annex 1 LV, HV and UMS charges'!$A$12:$A$310,0)),INDEX('Annex 4 LDNO charges'!$B$14:$B$203,MATCH($A18,'Annex 4 LDNO charges'!$A$14:$A$203,0)))</f>
        <v xml:space="preserve">Y2K </v>
      </c>
      <c r="C18" s="162">
        <v>0</v>
      </c>
      <c r="D18" s="178"/>
      <c r="E18" s="177">
        <v>0</v>
      </c>
    </row>
    <row r="19" spans="1:5" ht="27.75" customHeight="1" x14ac:dyDescent="0.25">
      <c r="A19" s="166" t="s">
        <v>483</v>
      </c>
      <c r="B19" s="43" t="str">
        <f>IFERROR(INDEX('Annex 1 LV, HV and UMS charges'!$B$12:$B$45,MATCH($A19,'Annex 1 LV, HV and UMS charges'!$A$12:$A$310,0)),INDEX('Annex 4 LDNO charges'!$B$14:$B$203,MATCH($A19,'Annex 4 LDNO charges'!$A$14:$A$203,0)))</f>
        <v xml:space="preserve">Y3K </v>
      </c>
      <c r="C19" s="162">
        <v>0</v>
      </c>
      <c r="D19" s="178"/>
      <c r="E19" s="177">
        <v>0</v>
      </c>
    </row>
    <row r="20" spans="1:5" ht="27.75" customHeight="1" x14ac:dyDescent="0.25">
      <c r="A20" s="166" t="s">
        <v>484</v>
      </c>
      <c r="B20" s="43" t="str">
        <f>IFERROR(INDEX('Annex 1 LV, HV and UMS charges'!$B$12:$B$45,MATCH($A20,'Annex 1 LV, HV and UMS charges'!$A$12:$A$310,0)),INDEX('Annex 4 LDNO charges'!$B$14:$B$203,MATCH($A20,'Annex 4 LDNO charges'!$A$14:$A$203,0)))</f>
        <v xml:space="preserve">Y4K </v>
      </c>
      <c r="C20" s="162">
        <v>0</v>
      </c>
      <c r="D20" s="178"/>
      <c r="E20" s="177">
        <v>0</v>
      </c>
    </row>
    <row r="21" spans="1:5" ht="27.75" customHeight="1" x14ac:dyDescent="0.25">
      <c r="A21" s="166" t="s">
        <v>485</v>
      </c>
      <c r="B21" s="43" t="str">
        <f>IFERROR(INDEX('Annex 1 LV, HV and UMS charges'!$B$12:$B$45,MATCH($A21,'Annex 1 LV, HV and UMS charges'!$A$12:$A$310,0)),INDEX('Annex 4 LDNO charges'!$B$14:$B$203,MATCH($A21,'Annex 4 LDNO charges'!$A$14:$A$203,0)))</f>
        <v>K84 , K54</v>
      </c>
      <c r="C21" s="162">
        <v>0</v>
      </c>
      <c r="D21" s="178"/>
      <c r="E21" s="177">
        <v>0</v>
      </c>
    </row>
    <row r="22" spans="1:5" ht="27.75" customHeight="1" x14ac:dyDescent="0.25">
      <c r="A22" s="166" t="s">
        <v>486</v>
      </c>
      <c r="B22" s="43" t="str">
        <f>IFERROR(INDEX('Annex 1 LV, HV and UMS charges'!$B$12:$B$45,MATCH($A22,'Annex 1 LV, HV and UMS charges'!$A$12:$A$310,0)),INDEX('Annex 4 LDNO charges'!$B$14:$B$203,MATCH($A22,'Annex 4 LDNO charges'!$A$14:$A$203,0)))</f>
        <v xml:space="preserve">81K </v>
      </c>
      <c r="C22" s="162">
        <v>0</v>
      </c>
      <c r="D22" s="178"/>
      <c r="E22" s="177">
        <v>0</v>
      </c>
    </row>
    <row r="23" spans="1:5" ht="27.75" customHeight="1" x14ac:dyDescent="0.25">
      <c r="A23" s="163" t="s">
        <v>487</v>
      </c>
      <c r="B23" s="43" t="str">
        <f>IFERROR(INDEX('Annex 1 LV, HV and UMS charges'!$B$12:$B$45,MATCH($A23,'Annex 1 LV, HV and UMS charges'!$A$12:$A$310,0)),INDEX('Annex 4 LDNO charges'!$B$14:$B$203,MATCH($A23,'Annex 4 LDNO charges'!$A$14:$A$203,0)))</f>
        <v xml:space="preserve">82K </v>
      </c>
      <c r="C23" s="162">
        <v>0</v>
      </c>
      <c r="D23" s="178"/>
      <c r="E23" s="177">
        <v>0</v>
      </c>
    </row>
    <row r="24" spans="1:5" ht="27.75" customHeight="1" x14ac:dyDescent="0.25">
      <c r="A24" s="163" t="s">
        <v>488</v>
      </c>
      <c r="B24" s="43" t="str">
        <f>IFERROR(INDEX('Annex 1 LV, HV and UMS charges'!$B$12:$B$45,MATCH($A24,'Annex 1 LV, HV and UMS charges'!$A$12:$A$310,0)),INDEX('Annex 4 LDNO charges'!$B$14:$B$203,MATCH($A24,'Annex 4 LDNO charges'!$A$14:$A$203,0)))</f>
        <v xml:space="preserve">83K </v>
      </c>
      <c r="C24" s="162">
        <v>0</v>
      </c>
      <c r="D24" s="178"/>
      <c r="E24" s="177">
        <v>0</v>
      </c>
    </row>
    <row r="25" spans="1:5" ht="27.75" customHeight="1" x14ac:dyDescent="0.25">
      <c r="A25" s="163" t="s">
        <v>489</v>
      </c>
      <c r="B25" s="43" t="str">
        <f>IFERROR(INDEX('Annex 1 LV, HV and UMS charges'!$B$12:$B$45,MATCH($A25,'Annex 1 LV, HV and UMS charges'!$A$12:$A$310,0)),INDEX('Annex 4 LDNO charges'!$B$14:$B$203,MATCH($A25,'Annex 4 LDNO charges'!$A$14:$A$203,0)))</f>
        <v xml:space="preserve">84K </v>
      </c>
      <c r="C25" s="162">
        <v>0</v>
      </c>
      <c r="D25" s="178"/>
      <c r="E25" s="177">
        <v>0</v>
      </c>
    </row>
    <row r="26" spans="1:5" ht="27.75" customHeight="1" x14ac:dyDescent="0.25">
      <c r="A26" s="163" t="s">
        <v>612</v>
      </c>
      <c r="B26" s="43" t="str">
        <f>IFERROR(INDEX('Annex 1 LV, HV and UMS charges'!$B$12:$B$45,MATCH($A26,'Annex 1 LV, HV and UMS charges'!$A$12:$A$310,0)),INDEX('Annex 4 LDNO charges'!$B$14:$B$203,MATCH($A26,'Annex 4 LDNO charges'!$A$14:$A$203,0)))</f>
        <v>K01</v>
      </c>
      <c r="C26" s="176" t="s">
        <v>593</v>
      </c>
      <c r="D26" s="177">
        <v>0</v>
      </c>
      <c r="E26" s="177">
        <v>0</v>
      </c>
    </row>
    <row r="27" spans="1:5" ht="27.75" customHeight="1" x14ac:dyDescent="0.25">
      <c r="A27" s="163" t="s">
        <v>613</v>
      </c>
      <c r="B27" s="43" t="str">
        <f>IFERROR(INDEX('Annex 1 LV, HV and UMS charges'!$B$12:$B$45,MATCH($A27,'Annex 1 LV, HV and UMS charges'!$A$12:$A$310,0)),INDEX('Annex 4 LDNO charges'!$B$14:$B$203,MATCH($A27,'Annex 4 LDNO charges'!$A$14:$A$203,0)))</f>
        <v>K04</v>
      </c>
      <c r="C27" s="162" t="s">
        <v>592</v>
      </c>
      <c r="D27" s="178"/>
      <c r="E27" s="177">
        <v>0</v>
      </c>
    </row>
    <row r="28" spans="1:5" ht="27.75" customHeight="1" x14ac:dyDescent="0.25">
      <c r="A28" s="163" t="s">
        <v>614</v>
      </c>
      <c r="B28" s="43" t="str">
        <f>IFERROR(INDEX('Annex 1 LV, HV and UMS charges'!$B$12:$B$45,MATCH($A28,'Annex 1 LV, HV and UMS charges'!$A$12:$A$310,0)),INDEX('Annex 4 LDNO charges'!$B$14:$B$203,MATCH($A28,'Annex 4 LDNO charges'!$A$14:$A$203,0)))</f>
        <v>11K, 1K1</v>
      </c>
      <c r="C28" s="162" t="s">
        <v>592</v>
      </c>
      <c r="D28" s="178"/>
      <c r="E28" s="177">
        <v>0</v>
      </c>
    </row>
    <row r="29" spans="1:5" ht="27.75" customHeight="1" x14ac:dyDescent="0.25">
      <c r="A29" s="163" t="s">
        <v>615</v>
      </c>
      <c r="B29" s="43" t="str">
        <f>IFERROR(INDEX('Annex 1 LV, HV and UMS charges'!$B$12:$B$45,MATCH($A29,'Annex 1 LV, HV and UMS charges'!$A$12:$A$310,0)),INDEX('Annex 4 LDNO charges'!$B$14:$B$203,MATCH($A29,'Annex 4 LDNO charges'!$A$14:$A$203,0)))</f>
        <v>12K, 1K2</v>
      </c>
      <c r="C29" s="162" t="s">
        <v>592</v>
      </c>
      <c r="D29" s="178"/>
      <c r="E29" s="177">
        <v>0</v>
      </c>
    </row>
    <row r="30" spans="1:5" ht="27.75" customHeight="1" x14ac:dyDescent="0.25">
      <c r="A30" s="163" t="s">
        <v>616</v>
      </c>
      <c r="B30" s="43" t="str">
        <f>IFERROR(INDEX('Annex 1 LV, HV and UMS charges'!$B$12:$B$45,MATCH($A30,'Annex 1 LV, HV and UMS charges'!$A$12:$A$310,0)),INDEX('Annex 4 LDNO charges'!$B$14:$B$203,MATCH($A30,'Annex 4 LDNO charges'!$A$14:$A$203,0)))</f>
        <v>13K, 1K3</v>
      </c>
      <c r="C30" s="162" t="s">
        <v>592</v>
      </c>
      <c r="D30" s="178"/>
      <c r="E30" s="177">
        <v>0</v>
      </c>
    </row>
    <row r="31" spans="1:5" ht="27.75" customHeight="1" x14ac:dyDescent="0.25">
      <c r="A31" s="163" t="s">
        <v>617</v>
      </c>
      <c r="B31" s="43" t="str">
        <f>IFERROR(INDEX('Annex 1 LV, HV and UMS charges'!$B$12:$B$45,MATCH($A31,'Annex 1 LV, HV and UMS charges'!$A$12:$A$310,0)),INDEX('Annex 4 LDNO charges'!$B$14:$B$203,MATCH($A31,'Annex 4 LDNO charges'!$A$14:$A$203,0)))</f>
        <v>14K, 1K4</v>
      </c>
      <c r="C31" s="162" t="s">
        <v>592</v>
      </c>
      <c r="D31" s="178"/>
      <c r="E31" s="177">
        <v>0</v>
      </c>
    </row>
    <row r="32" spans="1:5" ht="27.75" customHeight="1" x14ac:dyDescent="0.25">
      <c r="A32" s="163" t="s">
        <v>490</v>
      </c>
      <c r="B32" s="43" t="str">
        <f>IFERROR(INDEX('Annex 1 LV, HV and UMS charges'!$B$12:$B$45,MATCH($A32,'Annex 1 LV, HV and UMS charges'!$A$12:$A$310,0)),INDEX('Annex 4 LDNO charges'!$B$14:$B$203,MATCH($A32,'Annex 4 LDNO charges'!$A$14:$A$203,0)))</f>
        <v>K26</v>
      </c>
      <c r="C32" s="162">
        <v>0</v>
      </c>
      <c r="D32" s="178"/>
      <c r="E32" s="177">
        <v>0</v>
      </c>
    </row>
    <row r="33" spans="1:5" ht="27.75" customHeight="1" x14ac:dyDescent="0.25">
      <c r="A33" s="163" t="s">
        <v>491</v>
      </c>
      <c r="B33" s="43" t="str">
        <f>IFERROR(INDEX('Annex 1 LV, HV and UMS charges'!$B$12:$B$45,MATCH($A33,'Annex 1 LV, HV and UMS charges'!$A$12:$A$310,0)),INDEX('Annex 4 LDNO charges'!$B$14:$B$203,MATCH($A33,'Annex 4 LDNO charges'!$A$14:$A$203,0)))</f>
        <v>21K</v>
      </c>
      <c r="C33" s="162">
        <v>0</v>
      </c>
      <c r="D33" s="178"/>
      <c r="E33" s="177">
        <v>0</v>
      </c>
    </row>
    <row r="34" spans="1:5" ht="27.75" customHeight="1" x14ac:dyDescent="0.25">
      <c r="A34" s="163" t="s">
        <v>492</v>
      </c>
      <c r="B34" s="43" t="str">
        <f>IFERROR(INDEX('Annex 1 LV, HV and UMS charges'!$B$12:$B$45,MATCH($A34,'Annex 1 LV, HV and UMS charges'!$A$12:$A$310,0)),INDEX('Annex 4 LDNO charges'!$B$14:$B$203,MATCH($A34,'Annex 4 LDNO charges'!$A$14:$A$203,0)))</f>
        <v>22K</v>
      </c>
      <c r="C34" s="162">
        <v>0</v>
      </c>
      <c r="D34" s="178"/>
      <c r="E34" s="177">
        <v>0</v>
      </c>
    </row>
    <row r="35" spans="1:5" ht="27.75" customHeight="1" x14ac:dyDescent="0.25">
      <c r="A35" s="163" t="s">
        <v>493</v>
      </c>
      <c r="B35" s="43" t="str">
        <f>IFERROR(INDEX('Annex 1 LV, HV and UMS charges'!$B$12:$B$45,MATCH($A35,'Annex 1 LV, HV and UMS charges'!$A$12:$A$310,0)),INDEX('Annex 4 LDNO charges'!$B$14:$B$203,MATCH($A35,'Annex 4 LDNO charges'!$A$14:$A$203,0)))</f>
        <v>23K</v>
      </c>
      <c r="C35" s="162">
        <v>0</v>
      </c>
      <c r="D35" s="178"/>
      <c r="E35" s="177">
        <v>0</v>
      </c>
    </row>
    <row r="36" spans="1:5" ht="27.75" customHeight="1" x14ac:dyDescent="0.25">
      <c r="A36" s="163" t="s">
        <v>494</v>
      </c>
      <c r="B36" s="43" t="str">
        <f>IFERROR(INDEX('Annex 1 LV, HV and UMS charges'!$B$12:$B$45,MATCH($A36,'Annex 1 LV, HV and UMS charges'!$A$12:$A$310,0)),INDEX('Annex 4 LDNO charges'!$B$14:$B$203,MATCH($A36,'Annex 4 LDNO charges'!$A$14:$A$203,0)))</f>
        <v>24K</v>
      </c>
      <c r="C36" s="162">
        <v>0</v>
      </c>
      <c r="D36" s="178"/>
      <c r="E36" s="177">
        <v>0</v>
      </c>
    </row>
    <row r="37" spans="1:5" ht="27.75" customHeight="1" x14ac:dyDescent="0.25">
      <c r="A37" s="166" t="s">
        <v>618</v>
      </c>
      <c r="B37" s="43" t="str">
        <f>IFERROR(INDEX('Annex 1 LV, HV and UMS charges'!$B$12:$B$45,MATCH($A37,'Annex 1 LV, HV and UMS charges'!$A$12:$A$310,0)),INDEX('Annex 4 LDNO charges'!$B$14:$B$203,MATCH($A37,'Annex 4 LDNO charges'!$A$14:$A$203,0)))</f>
        <v>K61</v>
      </c>
      <c r="C37" s="176" t="s">
        <v>593</v>
      </c>
      <c r="D37" s="177">
        <v>0</v>
      </c>
      <c r="E37" s="177">
        <v>0</v>
      </c>
    </row>
    <row r="38" spans="1:5" ht="27.75" customHeight="1" x14ac:dyDescent="0.25">
      <c r="A38" s="163" t="s">
        <v>619</v>
      </c>
      <c r="B38" s="43" t="str">
        <f>IFERROR(INDEX('Annex 1 LV, HV and UMS charges'!$B$12:$B$45,MATCH($A38,'Annex 1 LV, HV and UMS charges'!$A$12:$A$310,0)),INDEX('Annex 4 LDNO charges'!$B$14:$B$203,MATCH($A38,'Annex 4 LDNO charges'!$A$14:$A$203,0)))</f>
        <v>K64</v>
      </c>
      <c r="C38" s="162" t="s">
        <v>592</v>
      </c>
      <c r="D38" s="178"/>
      <c r="E38" s="177">
        <v>0</v>
      </c>
    </row>
    <row r="39" spans="1:5" ht="27.75" customHeight="1" x14ac:dyDescent="0.25">
      <c r="A39" s="163" t="s">
        <v>620</v>
      </c>
      <c r="B39" s="43" t="str">
        <f>IFERROR(INDEX('Annex 1 LV, HV and UMS charges'!$B$12:$B$45,MATCH($A39,'Annex 1 LV, HV and UMS charges'!$A$12:$A$310,0)),INDEX('Annex 4 LDNO charges'!$B$14:$B$203,MATCH($A39,'Annex 4 LDNO charges'!$A$14:$A$203,0)))</f>
        <v>61K, 6K1</v>
      </c>
      <c r="C39" s="162" t="s">
        <v>592</v>
      </c>
      <c r="D39" s="178"/>
      <c r="E39" s="177">
        <v>0</v>
      </c>
    </row>
    <row r="40" spans="1:5" ht="27.75" customHeight="1" x14ac:dyDescent="0.25">
      <c r="A40" s="163" t="s">
        <v>621</v>
      </c>
      <c r="B40" s="43" t="str">
        <f>IFERROR(INDEX('Annex 1 LV, HV and UMS charges'!$B$12:$B$45,MATCH($A40,'Annex 1 LV, HV and UMS charges'!$A$12:$A$310,0)),INDEX('Annex 4 LDNO charges'!$B$14:$B$203,MATCH($A40,'Annex 4 LDNO charges'!$A$14:$A$203,0)))</f>
        <v>62K, 6K2</v>
      </c>
      <c r="C40" s="162" t="s">
        <v>592</v>
      </c>
      <c r="D40" s="178"/>
      <c r="E40" s="177">
        <v>0</v>
      </c>
    </row>
    <row r="41" spans="1:5" ht="27.75" customHeight="1" x14ac:dyDescent="0.25">
      <c r="A41" s="163" t="s">
        <v>622</v>
      </c>
      <c r="B41" s="43" t="str">
        <f>IFERROR(INDEX('Annex 1 LV, HV and UMS charges'!$B$12:$B$45,MATCH($A41,'Annex 1 LV, HV and UMS charges'!$A$12:$A$310,0)),INDEX('Annex 4 LDNO charges'!$B$14:$B$203,MATCH($A41,'Annex 4 LDNO charges'!$A$14:$A$203,0)))</f>
        <v>63K, 6K3</v>
      </c>
      <c r="C41" s="162" t="s">
        <v>592</v>
      </c>
      <c r="D41" s="178"/>
      <c r="E41" s="177">
        <v>0</v>
      </c>
    </row>
    <row r="42" spans="1:5" ht="27.75" customHeight="1" x14ac:dyDescent="0.25">
      <c r="A42" s="163" t="s">
        <v>623</v>
      </c>
      <c r="B42" s="43" t="str">
        <f>IFERROR(INDEX('Annex 1 LV, HV and UMS charges'!$B$12:$B$45,MATCH($A42,'Annex 1 LV, HV and UMS charges'!$A$12:$A$310,0)),INDEX('Annex 4 LDNO charges'!$B$14:$B$203,MATCH($A42,'Annex 4 LDNO charges'!$A$14:$A$203,0)))</f>
        <v>64K, 6K4</v>
      </c>
      <c r="C42" s="162" t="s">
        <v>592</v>
      </c>
      <c r="D42" s="178"/>
      <c r="E42" s="177">
        <v>0</v>
      </c>
    </row>
    <row r="43" spans="1:5" ht="27.75" customHeight="1" x14ac:dyDescent="0.25">
      <c r="A43" s="163" t="s">
        <v>496</v>
      </c>
      <c r="B43" s="43" t="str">
        <f>IFERROR(INDEX('Annex 1 LV, HV and UMS charges'!$B$12:$B$45,MATCH($A43,'Annex 1 LV, HV and UMS charges'!$A$12:$A$310,0)),INDEX('Annex 4 LDNO charges'!$B$14:$B$203,MATCH($A43,'Annex 4 LDNO charges'!$A$14:$A$203,0)))</f>
        <v>K86</v>
      </c>
      <c r="C43" s="162">
        <v>0</v>
      </c>
      <c r="D43" s="178"/>
      <c r="E43" s="177">
        <v>0</v>
      </c>
    </row>
    <row r="44" spans="1:5" ht="27.75" customHeight="1" x14ac:dyDescent="0.25">
      <c r="A44" s="163" t="s">
        <v>497</v>
      </c>
      <c r="B44" s="43" t="str">
        <f>IFERROR(INDEX('Annex 1 LV, HV and UMS charges'!$B$12:$B$45,MATCH($A44,'Annex 1 LV, HV and UMS charges'!$A$12:$A$310,0)),INDEX('Annex 4 LDNO charges'!$B$14:$B$203,MATCH($A44,'Annex 4 LDNO charges'!$A$14:$A$203,0)))</f>
        <v>71K</v>
      </c>
      <c r="C44" s="162">
        <v>0</v>
      </c>
      <c r="D44" s="178"/>
      <c r="E44" s="177">
        <v>0</v>
      </c>
    </row>
    <row r="45" spans="1:5" ht="27.75" customHeight="1" x14ac:dyDescent="0.25">
      <c r="A45" s="163" t="s">
        <v>498</v>
      </c>
      <c r="B45" s="43" t="str">
        <f>IFERROR(INDEX('Annex 1 LV, HV and UMS charges'!$B$12:$B$45,MATCH($A45,'Annex 1 LV, HV and UMS charges'!$A$12:$A$310,0)),INDEX('Annex 4 LDNO charges'!$B$14:$B$203,MATCH($A45,'Annex 4 LDNO charges'!$A$14:$A$203,0)))</f>
        <v>72K</v>
      </c>
      <c r="C45" s="162">
        <v>0</v>
      </c>
      <c r="D45" s="178"/>
      <c r="E45" s="177">
        <v>0</v>
      </c>
    </row>
    <row r="46" spans="1:5" ht="27.75" customHeight="1" x14ac:dyDescent="0.25">
      <c r="A46" s="163" t="s">
        <v>499</v>
      </c>
      <c r="B46" s="43" t="str">
        <f>IFERROR(INDEX('Annex 1 LV, HV and UMS charges'!$B$12:$B$45,MATCH($A46,'Annex 1 LV, HV and UMS charges'!$A$12:$A$310,0)),INDEX('Annex 4 LDNO charges'!$B$14:$B$203,MATCH($A46,'Annex 4 LDNO charges'!$A$14:$A$203,0)))</f>
        <v>73K</v>
      </c>
      <c r="C46" s="162">
        <v>0</v>
      </c>
      <c r="D46" s="178"/>
      <c r="E46" s="177">
        <v>0</v>
      </c>
    </row>
    <row r="47" spans="1:5" ht="27.75" customHeight="1" x14ac:dyDescent="0.25">
      <c r="A47" s="163" t="s">
        <v>500</v>
      </c>
      <c r="B47" s="43" t="str">
        <f>IFERROR(INDEX('Annex 1 LV, HV and UMS charges'!$B$12:$B$45,MATCH($A47,'Annex 1 LV, HV and UMS charges'!$A$12:$A$310,0)),INDEX('Annex 4 LDNO charges'!$B$14:$B$203,MATCH($A47,'Annex 4 LDNO charges'!$A$14:$A$203,0)))</f>
        <v>74K</v>
      </c>
      <c r="C47" s="162">
        <v>0</v>
      </c>
      <c r="D47" s="178"/>
      <c r="E47" s="177">
        <v>0</v>
      </c>
    </row>
    <row r="48" spans="1:5" ht="27.75" customHeight="1" x14ac:dyDescent="0.25">
      <c r="A48" s="163" t="s">
        <v>501</v>
      </c>
      <c r="B48" s="43" t="str">
        <f>IFERROR(INDEX('Annex 1 LV, HV and UMS charges'!$B$12:$B$45,MATCH($A48,'Annex 1 LV, HV and UMS charges'!$A$12:$A$310,0)),INDEX('Annex 4 LDNO charges'!$B$14:$B$203,MATCH($A48,'Annex 4 LDNO charges'!$A$14:$A$203,0)))</f>
        <v>K85</v>
      </c>
      <c r="C48" s="162">
        <v>0</v>
      </c>
      <c r="D48" s="178"/>
      <c r="E48" s="177">
        <v>0</v>
      </c>
    </row>
    <row r="49" spans="1:5" ht="27.75" customHeight="1" x14ac:dyDescent="0.25">
      <c r="A49" s="163" t="s">
        <v>502</v>
      </c>
      <c r="B49" s="43" t="str">
        <f>IFERROR(INDEX('Annex 1 LV, HV and UMS charges'!$B$12:$B$45,MATCH($A49,'Annex 1 LV, HV and UMS charges'!$A$12:$A$310,0)),INDEX('Annex 4 LDNO charges'!$B$14:$B$203,MATCH($A49,'Annex 4 LDNO charges'!$A$14:$A$203,0)))</f>
        <v>Y1K</v>
      </c>
      <c r="C49" s="162">
        <v>0</v>
      </c>
      <c r="D49" s="178"/>
      <c r="E49" s="177">
        <v>0</v>
      </c>
    </row>
    <row r="50" spans="1:5" ht="27.75" customHeight="1" x14ac:dyDescent="0.25">
      <c r="A50" s="163" t="s">
        <v>503</v>
      </c>
      <c r="B50" s="43" t="str">
        <f>IFERROR(INDEX('Annex 1 LV, HV and UMS charges'!$B$12:$B$45,MATCH($A50,'Annex 1 LV, HV and UMS charges'!$A$12:$A$310,0)),INDEX('Annex 4 LDNO charges'!$B$14:$B$203,MATCH($A50,'Annex 4 LDNO charges'!$A$14:$A$203,0)))</f>
        <v>Y2K</v>
      </c>
      <c r="C50" s="162">
        <v>0</v>
      </c>
      <c r="D50" s="178"/>
      <c r="E50" s="177">
        <v>0</v>
      </c>
    </row>
    <row r="51" spans="1:5" ht="27.75" hidden="1" customHeight="1" x14ac:dyDescent="0.25">
      <c r="A51" s="163" t="s">
        <v>504</v>
      </c>
      <c r="B51" s="43" t="str">
        <f>IFERROR(INDEX('Annex 1 LV, HV and UMS charges'!$B$12:$B$45,MATCH($A51,'Annex 1 LV, HV and UMS charges'!$A$12:$A$310,0)),INDEX('Annex 4 LDNO charges'!$B$14:$B$203,MATCH($A51,'Annex 4 LDNO charges'!$A$14:$A$203,0)))</f>
        <v>Y3K</v>
      </c>
      <c r="C51" s="162">
        <v>0</v>
      </c>
      <c r="D51" s="178"/>
      <c r="E51" s="177">
        <v>0</v>
      </c>
    </row>
    <row r="52" spans="1:5" ht="27.75" customHeight="1" x14ac:dyDescent="0.25">
      <c r="A52" s="163" t="s">
        <v>505</v>
      </c>
      <c r="B52" s="43" t="str">
        <f>IFERROR(INDEX('Annex 1 LV, HV and UMS charges'!$B$12:$B$45,MATCH($A52,'Annex 1 LV, HV and UMS charges'!$A$12:$A$310,0)),INDEX('Annex 4 LDNO charges'!$B$14:$B$203,MATCH($A52,'Annex 4 LDNO charges'!$A$14:$A$203,0)))</f>
        <v>Y4K</v>
      </c>
      <c r="C52" s="162">
        <v>0</v>
      </c>
      <c r="D52" s="178"/>
      <c r="E52" s="177">
        <v>0</v>
      </c>
    </row>
    <row r="53" spans="1:5" ht="27.75" customHeight="1" x14ac:dyDescent="0.25">
      <c r="A53" s="163" t="s">
        <v>506</v>
      </c>
      <c r="B53" s="43" t="str">
        <f>IFERROR(INDEX('Annex 1 LV, HV and UMS charges'!$B$12:$B$45,MATCH($A53,'Annex 1 LV, HV and UMS charges'!$A$12:$A$310,0)),INDEX('Annex 4 LDNO charges'!$B$14:$B$203,MATCH($A53,'Annex 4 LDNO charges'!$A$14:$A$203,0)))</f>
        <v>K84</v>
      </c>
      <c r="C53" s="162">
        <v>0</v>
      </c>
      <c r="D53" s="178"/>
      <c r="E53" s="177">
        <v>0</v>
      </c>
    </row>
    <row r="54" spans="1:5" ht="27.75" customHeight="1" x14ac:dyDescent="0.25">
      <c r="A54" s="163" t="s">
        <v>507</v>
      </c>
      <c r="B54" s="43" t="str">
        <f>IFERROR(INDEX('Annex 1 LV, HV and UMS charges'!$B$12:$B$45,MATCH($A54,'Annex 1 LV, HV and UMS charges'!$A$12:$A$310,0)),INDEX('Annex 4 LDNO charges'!$B$14:$B$203,MATCH($A54,'Annex 4 LDNO charges'!$A$14:$A$203,0)))</f>
        <v>81K</v>
      </c>
      <c r="C54" s="162">
        <v>0</v>
      </c>
      <c r="D54" s="178"/>
      <c r="E54" s="177">
        <v>0</v>
      </c>
    </row>
    <row r="55" spans="1:5" ht="27.75" customHeight="1" x14ac:dyDescent="0.25">
      <c r="A55" s="163" t="s">
        <v>508</v>
      </c>
      <c r="B55" s="43" t="str">
        <f>IFERROR(INDEX('Annex 1 LV, HV and UMS charges'!$B$12:$B$45,MATCH($A55,'Annex 1 LV, HV and UMS charges'!$A$12:$A$310,0)),INDEX('Annex 4 LDNO charges'!$B$14:$B$203,MATCH($A55,'Annex 4 LDNO charges'!$A$14:$A$203,0)))</f>
        <v>82K</v>
      </c>
      <c r="C55" s="162">
        <v>0</v>
      </c>
      <c r="D55" s="178"/>
      <c r="E55" s="177">
        <v>0</v>
      </c>
    </row>
    <row r="56" spans="1:5" ht="27.75" customHeight="1" x14ac:dyDescent="0.25">
      <c r="A56" s="163" t="s">
        <v>509</v>
      </c>
      <c r="B56" s="43" t="str">
        <f>IFERROR(INDEX('Annex 1 LV, HV and UMS charges'!$B$12:$B$45,MATCH($A56,'Annex 1 LV, HV and UMS charges'!$A$12:$A$310,0)),INDEX('Annex 4 LDNO charges'!$B$14:$B$203,MATCH($A56,'Annex 4 LDNO charges'!$A$14:$A$203,0)))</f>
        <v>83K</v>
      </c>
      <c r="C56" s="162">
        <v>0</v>
      </c>
      <c r="D56" s="178"/>
      <c r="E56" s="177">
        <v>0</v>
      </c>
    </row>
    <row r="57" spans="1:5" ht="27.75" customHeight="1" x14ac:dyDescent="0.25">
      <c r="A57" s="163" t="s">
        <v>510</v>
      </c>
      <c r="B57" s="43" t="str">
        <f>IFERROR(INDEX('Annex 1 LV, HV and UMS charges'!$B$12:$B$45,MATCH($A57,'Annex 1 LV, HV and UMS charges'!$A$12:$A$310,0)),INDEX('Annex 4 LDNO charges'!$B$14:$B$203,MATCH($A57,'Annex 4 LDNO charges'!$A$14:$A$203,0)))</f>
        <v>84K</v>
      </c>
      <c r="C57" s="162">
        <v>0</v>
      </c>
      <c r="D57" s="178"/>
      <c r="E57" s="177">
        <v>0</v>
      </c>
    </row>
    <row r="58" spans="1:5" ht="27.75" customHeight="1" x14ac:dyDescent="0.25">
      <c r="A58" s="163" t="s">
        <v>624</v>
      </c>
      <c r="B58" s="43">
        <f>IFERROR(INDEX('Annex 1 LV, HV and UMS charges'!$B$12:$B$45,MATCH($A58,'Annex 1 LV, HV and UMS charges'!$A$12:$A$310,0)),INDEX('Annex 4 LDNO charges'!$B$14:$B$203,MATCH($A58,'Annex 4 LDNO charges'!$A$14:$A$203,0)))</f>
        <v>0</v>
      </c>
      <c r="C58" s="176" t="s">
        <v>593</v>
      </c>
      <c r="D58" s="177">
        <v>0</v>
      </c>
      <c r="E58" s="177">
        <v>0</v>
      </c>
    </row>
    <row r="59" spans="1:5" ht="27.75" customHeight="1" x14ac:dyDescent="0.25">
      <c r="A59" s="163" t="s">
        <v>625</v>
      </c>
      <c r="B59" s="43">
        <f>IFERROR(INDEX('Annex 1 LV, HV and UMS charges'!$B$12:$B$45,MATCH($A59,'Annex 1 LV, HV and UMS charges'!$A$12:$A$310,0)),INDEX('Annex 4 LDNO charges'!$B$14:$B$203,MATCH($A59,'Annex 4 LDNO charges'!$A$14:$A$203,0)))</f>
        <v>0</v>
      </c>
      <c r="C59" s="162" t="s">
        <v>592</v>
      </c>
      <c r="D59" s="178"/>
      <c r="E59" s="177">
        <v>0</v>
      </c>
    </row>
    <row r="60" spans="1:5" ht="27.75" customHeight="1" x14ac:dyDescent="0.25">
      <c r="A60" s="163" t="s">
        <v>626</v>
      </c>
      <c r="B60" s="43">
        <f>IFERROR(INDEX('Annex 1 LV, HV and UMS charges'!$B$12:$B$45,MATCH($A60,'Annex 1 LV, HV and UMS charges'!$A$12:$A$310,0)),INDEX('Annex 4 LDNO charges'!$B$14:$B$203,MATCH($A60,'Annex 4 LDNO charges'!$A$14:$A$203,0)))</f>
        <v>0</v>
      </c>
      <c r="C60" s="162" t="s">
        <v>592</v>
      </c>
      <c r="D60" s="178"/>
      <c r="E60" s="177">
        <v>0</v>
      </c>
    </row>
    <row r="61" spans="1:5" ht="27.75" customHeight="1" x14ac:dyDescent="0.25">
      <c r="A61" s="163" t="s">
        <v>627</v>
      </c>
      <c r="B61" s="43">
        <f>IFERROR(INDEX('Annex 1 LV, HV and UMS charges'!$B$12:$B$45,MATCH($A61,'Annex 1 LV, HV and UMS charges'!$A$12:$A$310,0)),INDEX('Annex 4 LDNO charges'!$B$14:$B$203,MATCH($A61,'Annex 4 LDNO charges'!$A$14:$A$203,0)))</f>
        <v>0</v>
      </c>
      <c r="C61" s="162" t="s">
        <v>592</v>
      </c>
      <c r="D61" s="178"/>
      <c r="E61" s="177">
        <v>0</v>
      </c>
    </row>
    <row r="62" spans="1:5" ht="27.75" customHeight="1" x14ac:dyDescent="0.25">
      <c r="A62" s="163" t="s">
        <v>628</v>
      </c>
      <c r="B62" s="43">
        <f>IFERROR(INDEX('Annex 1 LV, HV and UMS charges'!$B$12:$B$45,MATCH($A62,'Annex 1 LV, HV and UMS charges'!$A$12:$A$310,0)),INDEX('Annex 4 LDNO charges'!$B$14:$B$203,MATCH($A62,'Annex 4 LDNO charges'!$A$14:$A$203,0)))</f>
        <v>0</v>
      </c>
      <c r="C62" s="162" t="s">
        <v>592</v>
      </c>
      <c r="D62" s="178"/>
      <c r="E62" s="177">
        <v>0</v>
      </c>
    </row>
    <row r="63" spans="1:5" ht="27.75" customHeight="1" x14ac:dyDescent="0.25">
      <c r="A63" s="163" t="s">
        <v>629</v>
      </c>
      <c r="B63" s="43">
        <f>IFERROR(INDEX('Annex 1 LV, HV and UMS charges'!$B$12:$B$45,MATCH($A63,'Annex 1 LV, HV and UMS charges'!$A$12:$A$310,0)),INDEX('Annex 4 LDNO charges'!$B$14:$B$203,MATCH($A63,'Annex 4 LDNO charges'!$A$14:$A$203,0)))</f>
        <v>0</v>
      </c>
      <c r="C63" s="162" t="s">
        <v>592</v>
      </c>
      <c r="D63" s="178"/>
      <c r="E63" s="177">
        <v>0</v>
      </c>
    </row>
    <row r="64" spans="1:5" ht="27.75" customHeight="1" x14ac:dyDescent="0.25">
      <c r="A64" s="163" t="s">
        <v>571</v>
      </c>
      <c r="B64" s="43">
        <f>IFERROR(INDEX('Annex 1 LV, HV and UMS charges'!$B$12:$B$45,MATCH($A64,'Annex 1 LV, HV and UMS charges'!$A$12:$A$310,0)),INDEX('Annex 4 LDNO charges'!$B$14:$B$203,MATCH($A64,'Annex 4 LDNO charges'!$A$14:$A$203,0)))</f>
        <v>0</v>
      </c>
      <c r="C64" s="162">
        <v>0</v>
      </c>
      <c r="D64" s="178"/>
      <c r="E64" s="177">
        <v>0</v>
      </c>
    </row>
    <row r="65" spans="1:5" ht="27.75" customHeight="1" x14ac:dyDescent="0.25">
      <c r="A65" s="163" t="s">
        <v>572</v>
      </c>
      <c r="B65" s="43">
        <f>IFERROR(INDEX('Annex 1 LV, HV and UMS charges'!$B$12:$B$45,MATCH($A65,'Annex 1 LV, HV and UMS charges'!$A$12:$A$310,0)),INDEX('Annex 4 LDNO charges'!$B$14:$B$203,MATCH($A65,'Annex 4 LDNO charges'!$A$14:$A$203,0)))</f>
        <v>0</v>
      </c>
      <c r="C65" s="162">
        <v>0</v>
      </c>
      <c r="D65" s="178"/>
      <c r="E65" s="177">
        <v>0</v>
      </c>
    </row>
    <row r="66" spans="1:5" ht="27.75" customHeight="1" x14ac:dyDescent="0.25">
      <c r="A66" s="163" t="s">
        <v>573</v>
      </c>
      <c r="B66" s="43">
        <f>IFERROR(INDEX('Annex 1 LV, HV and UMS charges'!$B$12:$B$45,MATCH($A66,'Annex 1 LV, HV and UMS charges'!$A$12:$A$310,0)),INDEX('Annex 4 LDNO charges'!$B$14:$B$203,MATCH($A66,'Annex 4 LDNO charges'!$A$14:$A$203,0)))</f>
        <v>0</v>
      </c>
      <c r="C66" s="162">
        <v>0</v>
      </c>
      <c r="D66" s="178"/>
      <c r="E66" s="177">
        <v>0</v>
      </c>
    </row>
    <row r="67" spans="1:5" ht="27.75" customHeight="1" x14ac:dyDescent="0.25">
      <c r="A67" s="163" t="s">
        <v>574</v>
      </c>
      <c r="B67" s="43">
        <f>IFERROR(INDEX('Annex 1 LV, HV and UMS charges'!$B$12:$B$45,MATCH($A67,'Annex 1 LV, HV and UMS charges'!$A$12:$A$310,0)),INDEX('Annex 4 LDNO charges'!$B$14:$B$203,MATCH($A67,'Annex 4 LDNO charges'!$A$14:$A$203,0)))</f>
        <v>0</v>
      </c>
      <c r="C67" s="162">
        <v>0</v>
      </c>
      <c r="D67" s="178"/>
      <c r="E67" s="177">
        <v>0</v>
      </c>
    </row>
    <row r="68" spans="1:5" ht="27.75" customHeight="1" x14ac:dyDescent="0.25">
      <c r="A68" s="163" t="s">
        <v>575</v>
      </c>
      <c r="B68" s="43">
        <f>IFERROR(INDEX('Annex 1 LV, HV and UMS charges'!$B$12:$B$45,MATCH($A68,'Annex 1 LV, HV and UMS charges'!$A$12:$A$310,0)),INDEX('Annex 4 LDNO charges'!$B$14:$B$203,MATCH($A68,'Annex 4 LDNO charges'!$A$14:$A$203,0)))</f>
        <v>0</v>
      </c>
      <c r="C68" s="162">
        <v>0</v>
      </c>
      <c r="D68" s="178"/>
      <c r="E68" s="177">
        <v>0</v>
      </c>
    </row>
    <row r="69" spans="1:5" ht="27.75" customHeight="1" x14ac:dyDescent="0.25">
      <c r="A69" s="163" t="s">
        <v>576</v>
      </c>
      <c r="B69" s="43">
        <f>IFERROR(INDEX('Annex 1 LV, HV and UMS charges'!$B$12:$B$45,MATCH($A69,'Annex 1 LV, HV and UMS charges'!$A$12:$A$310,0)),INDEX('Annex 4 LDNO charges'!$B$14:$B$203,MATCH($A69,'Annex 4 LDNO charges'!$A$14:$A$203,0)))</f>
        <v>0</v>
      </c>
      <c r="C69" s="162">
        <v>0</v>
      </c>
      <c r="D69" s="178"/>
      <c r="E69" s="177">
        <v>0</v>
      </c>
    </row>
    <row r="70" spans="1:5" ht="27.75" customHeight="1" x14ac:dyDescent="0.25">
      <c r="A70" s="163" t="s">
        <v>577</v>
      </c>
      <c r="B70" s="43">
        <f>IFERROR(INDEX('Annex 1 LV, HV and UMS charges'!$B$12:$B$45,MATCH($A70,'Annex 1 LV, HV and UMS charges'!$A$12:$A$310,0)),INDEX('Annex 4 LDNO charges'!$B$14:$B$203,MATCH($A70,'Annex 4 LDNO charges'!$A$14:$A$203,0)))</f>
        <v>0</v>
      </c>
      <c r="C70" s="162">
        <v>0</v>
      </c>
      <c r="D70" s="178"/>
      <c r="E70" s="177">
        <v>0</v>
      </c>
    </row>
    <row r="71" spans="1:5" ht="27.75" customHeight="1" x14ac:dyDescent="0.25">
      <c r="A71" s="163" t="s">
        <v>578</v>
      </c>
      <c r="B71" s="43">
        <f>IFERROR(INDEX('Annex 1 LV, HV and UMS charges'!$B$12:$B$45,MATCH($A71,'Annex 1 LV, HV and UMS charges'!$A$12:$A$310,0)),INDEX('Annex 4 LDNO charges'!$B$14:$B$203,MATCH($A71,'Annex 4 LDNO charges'!$A$14:$A$203,0)))</f>
        <v>0</v>
      </c>
      <c r="C71" s="162">
        <v>0</v>
      </c>
      <c r="D71" s="178"/>
      <c r="E71" s="177">
        <v>0</v>
      </c>
    </row>
    <row r="72" spans="1:5" ht="27.75" customHeight="1" x14ac:dyDescent="0.25">
      <c r="A72" s="163" t="s">
        <v>579</v>
      </c>
      <c r="B72" s="43">
        <f>IFERROR(INDEX('Annex 1 LV, HV and UMS charges'!$B$12:$B$45,MATCH($A72,'Annex 1 LV, HV and UMS charges'!$A$12:$A$310,0)),INDEX('Annex 4 LDNO charges'!$B$14:$B$203,MATCH($A72,'Annex 4 LDNO charges'!$A$14:$A$203,0)))</f>
        <v>0</v>
      </c>
      <c r="C72" s="162">
        <v>0</v>
      </c>
      <c r="D72" s="178"/>
      <c r="E72" s="177">
        <v>0</v>
      </c>
    </row>
    <row r="73" spans="1:5" ht="27.75" customHeight="1" x14ac:dyDescent="0.25">
      <c r="A73" s="163" t="s">
        <v>580</v>
      </c>
      <c r="B73" s="43">
        <f>IFERROR(INDEX('Annex 1 LV, HV and UMS charges'!$B$12:$B$45,MATCH($A73,'Annex 1 LV, HV and UMS charges'!$A$12:$A$310,0)),INDEX('Annex 4 LDNO charges'!$B$14:$B$203,MATCH($A73,'Annex 4 LDNO charges'!$A$14:$A$203,0)))</f>
        <v>0</v>
      </c>
      <c r="C73" s="162">
        <v>0</v>
      </c>
      <c r="D73" s="178"/>
      <c r="E73" s="177">
        <v>0</v>
      </c>
    </row>
    <row r="74" spans="1:5" ht="27.75" customHeight="1" x14ac:dyDescent="0.25">
      <c r="A74" s="163" t="s">
        <v>581</v>
      </c>
      <c r="B74" s="43">
        <f>IFERROR(INDEX('Annex 1 LV, HV and UMS charges'!$B$12:$B$45,MATCH($A74,'Annex 1 LV, HV and UMS charges'!$A$12:$A$310,0)),INDEX('Annex 4 LDNO charges'!$B$14:$B$203,MATCH($A74,'Annex 4 LDNO charges'!$A$14:$A$203,0)))</f>
        <v>0</v>
      </c>
      <c r="C74" s="162">
        <v>0</v>
      </c>
      <c r="D74" s="178"/>
      <c r="E74" s="177">
        <v>0</v>
      </c>
    </row>
    <row r="75" spans="1:5" ht="27.75" customHeight="1" x14ac:dyDescent="0.25">
      <c r="A75" s="163" t="s">
        <v>582</v>
      </c>
      <c r="B75" s="43">
        <f>IFERROR(INDEX('Annex 1 LV, HV and UMS charges'!$B$12:$B$45,MATCH($A75,'Annex 1 LV, HV and UMS charges'!$A$12:$A$310,0)),INDEX('Annex 4 LDNO charges'!$B$14:$B$203,MATCH($A75,'Annex 4 LDNO charges'!$A$14:$A$203,0)))</f>
        <v>0</v>
      </c>
      <c r="C75" s="162">
        <v>0</v>
      </c>
      <c r="D75" s="178"/>
      <c r="E75" s="177">
        <v>0</v>
      </c>
    </row>
    <row r="76" spans="1:5" ht="27.75" customHeight="1" x14ac:dyDescent="0.25">
      <c r="A76" s="163" t="s">
        <v>583</v>
      </c>
      <c r="B76" s="43">
        <f>IFERROR(INDEX('Annex 1 LV, HV and UMS charges'!$B$12:$B$45,MATCH($A76,'Annex 1 LV, HV and UMS charges'!$A$12:$A$310,0)),INDEX('Annex 4 LDNO charges'!$B$14:$B$203,MATCH($A76,'Annex 4 LDNO charges'!$A$14:$A$203,0)))</f>
        <v>0</v>
      </c>
      <c r="C76" s="162">
        <v>0</v>
      </c>
      <c r="D76" s="178"/>
      <c r="E76" s="177">
        <v>0</v>
      </c>
    </row>
    <row r="77" spans="1:5" ht="27.75" customHeight="1" x14ac:dyDescent="0.25">
      <c r="A77" s="163" t="s">
        <v>584</v>
      </c>
      <c r="B77" s="43">
        <f>IFERROR(INDEX('Annex 1 LV, HV and UMS charges'!$B$12:$B$45,MATCH($A77,'Annex 1 LV, HV and UMS charges'!$A$12:$A$310,0)),INDEX('Annex 4 LDNO charges'!$B$14:$B$203,MATCH($A77,'Annex 4 LDNO charges'!$A$14:$A$203,0)))</f>
        <v>0</v>
      </c>
      <c r="C77" s="162">
        <v>0</v>
      </c>
      <c r="D77" s="178"/>
      <c r="E77" s="177">
        <v>0</v>
      </c>
    </row>
    <row r="78" spans="1:5" ht="27.75" customHeight="1" x14ac:dyDescent="0.25">
      <c r="A78" s="163" t="s">
        <v>585</v>
      </c>
      <c r="B78" s="43">
        <f>IFERROR(INDEX('Annex 1 LV, HV and UMS charges'!$B$12:$B$45,MATCH($A78,'Annex 1 LV, HV and UMS charges'!$A$12:$A$310,0)),INDEX('Annex 4 LDNO charges'!$B$14:$B$203,MATCH($A78,'Annex 4 LDNO charges'!$A$14:$A$203,0)))</f>
        <v>0</v>
      </c>
      <c r="C78" s="162">
        <v>0</v>
      </c>
      <c r="D78" s="178"/>
      <c r="E78" s="177">
        <v>0</v>
      </c>
    </row>
    <row r="79" spans="1:5" ht="27.75" customHeight="1" x14ac:dyDescent="0.25">
      <c r="A79" s="163" t="s">
        <v>630</v>
      </c>
      <c r="B79" s="43" t="str">
        <f>IFERROR(INDEX('Annex 1 LV, HV and UMS charges'!$B$12:$B$45,MATCH($A79,'Annex 1 LV, HV and UMS charges'!$A$12:$A$310,0)),INDEX('Annex 4 LDNO charges'!$B$14:$B$203,MATCH($A79,'Annex 4 LDNO charges'!$A$14:$A$203,0)))</f>
        <v>K31</v>
      </c>
      <c r="C79" s="176" t="s">
        <v>593</v>
      </c>
      <c r="D79" s="177">
        <v>0</v>
      </c>
      <c r="E79" s="177">
        <v>0</v>
      </c>
    </row>
    <row r="80" spans="1:5" ht="27.75" customHeight="1" x14ac:dyDescent="0.25">
      <c r="A80" s="163" t="s">
        <v>631</v>
      </c>
      <c r="B80" s="43" t="str">
        <f>IFERROR(INDEX('Annex 1 LV, HV and UMS charges'!$B$12:$B$45,MATCH($A80,'Annex 1 LV, HV and UMS charges'!$A$12:$A$310,0)),INDEX('Annex 4 LDNO charges'!$B$14:$B$203,MATCH($A80,'Annex 4 LDNO charges'!$A$14:$A$203,0)))</f>
        <v>K34</v>
      </c>
      <c r="C80" s="162" t="s">
        <v>592</v>
      </c>
      <c r="D80" s="178"/>
      <c r="E80" s="177">
        <v>0</v>
      </c>
    </row>
    <row r="81" spans="1:5" ht="27.75" customHeight="1" x14ac:dyDescent="0.25">
      <c r="A81" s="163" t="s">
        <v>632</v>
      </c>
      <c r="B81" s="43" t="str">
        <f>IFERROR(INDEX('Annex 1 LV, HV and UMS charges'!$B$12:$B$45,MATCH($A81,'Annex 1 LV, HV and UMS charges'!$A$12:$A$310,0)),INDEX('Annex 4 LDNO charges'!$B$14:$B$203,MATCH($A81,'Annex 4 LDNO charges'!$A$14:$A$203,0)))</f>
        <v>3K1</v>
      </c>
      <c r="C81" s="162" t="s">
        <v>592</v>
      </c>
      <c r="D81" s="178"/>
      <c r="E81" s="177">
        <v>0</v>
      </c>
    </row>
    <row r="82" spans="1:5" ht="27.75" customHeight="1" x14ac:dyDescent="0.25">
      <c r="A82" s="163" t="s">
        <v>633</v>
      </c>
      <c r="B82" s="43" t="str">
        <f>IFERROR(INDEX('Annex 1 LV, HV and UMS charges'!$B$12:$B$45,MATCH($A82,'Annex 1 LV, HV and UMS charges'!$A$12:$A$310,0)),INDEX('Annex 4 LDNO charges'!$B$14:$B$203,MATCH($A82,'Annex 4 LDNO charges'!$A$14:$A$203,0)))</f>
        <v>3K2</v>
      </c>
      <c r="C82" s="162" t="s">
        <v>592</v>
      </c>
      <c r="D82" s="178"/>
      <c r="E82" s="177">
        <v>0</v>
      </c>
    </row>
    <row r="83" spans="1:5" ht="27.75" customHeight="1" x14ac:dyDescent="0.25">
      <c r="A83" s="163" t="s">
        <v>634</v>
      </c>
      <c r="B83" s="43" t="str">
        <f>IFERROR(INDEX('Annex 1 LV, HV and UMS charges'!$B$12:$B$45,MATCH($A83,'Annex 1 LV, HV and UMS charges'!$A$12:$A$310,0)),INDEX('Annex 4 LDNO charges'!$B$14:$B$203,MATCH($A83,'Annex 4 LDNO charges'!$A$14:$A$203,0)))</f>
        <v>3K3</v>
      </c>
      <c r="C83" s="162" t="s">
        <v>592</v>
      </c>
      <c r="D83" s="178"/>
      <c r="E83" s="177">
        <v>0</v>
      </c>
    </row>
    <row r="84" spans="1:5" ht="27.75" customHeight="1" x14ac:dyDescent="0.25">
      <c r="A84" s="163" t="s">
        <v>635</v>
      </c>
      <c r="B84" s="43" t="str">
        <f>IFERROR(INDEX('Annex 1 LV, HV and UMS charges'!$B$12:$B$45,MATCH($A84,'Annex 1 LV, HV and UMS charges'!$A$12:$A$310,0)),INDEX('Annex 4 LDNO charges'!$B$14:$B$203,MATCH($A84,'Annex 4 LDNO charges'!$A$14:$A$203,0)))</f>
        <v>3K4</v>
      </c>
      <c r="C84" s="162" t="s">
        <v>592</v>
      </c>
      <c r="D84" s="178"/>
      <c r="E84" s="177">
        <v>0</v>
      </c>
    </row>
    <row r="85" spans="1:5" ht="27.75" customHeight="1" x14ac:dyDescent="0.25">
      <c r="A85" s="163" t="s">
        <v>556</v>
      </c>
      <c r="B85" s="43" t="str">
        <f>IFERROR(INDEX('Annex 1 LV, HV and UMS charges'!$B$12:$B$45,MATCH($A85,'Annex 1 LV, HV and UMS charges'!$A$12:$A$310,0)),INDEX('Annex 4 LDNO charges'!$B$14:$B$203,MATCH($A85,'Annex 4 LDNO charges'!$A$14:$A$203,0)))</f>
        <v>K56</v>
      </c>
      <c r="C85" s="162">
        <v>0</v>
      </c>
      <c r="D85" s="178"/>
      <c r="E85" s="177">
        <v>0</v>
      </c>
    </row>
    <row r="86" spans="1:5" ht="27.75" customHeight="1" x14ac:dyDescent="0.25">
      <c r="A86" s="163" t="s">
        <v>557</v>
      </c>
      <c r="B86" s="43">
        <f>IFERROR(INDEX('Annex 1 LV, HV and UMS charges'!$B$12:$B$45,MATCH($A86,'Annex 1 LV, HV and UMS charges'!$A$12:$A$310,0)),INDEX('Annex 4 LDNO charges'!$B$14:$B$203,MATCH($A86,'Annex 4 LDNO charges'!$A$14:$A$203,0)))</f>
        <v>0</v>
      </c>
      <c r="C86" s="162">
        <v>0</v>
      </c>
      <c r="D86" s="178"/>
      <c r="E86" s="177">
        <v>0</v>
      </c>
    </row>
    <row r="87" spans="1:5" ht="27.75" customHeight="1" x14ac:dyDescent="0.25">
      <c r="A87" s="163" t="s">
        <v>558</v>
      </c>
      <c r="B87" s="43">
        <f>IFERROR(INDEX('Annex 1 LV, HV and UMS charges'!$B$12:$B$45,MATCH($A87,'Annex 1 LV, HV and UMS charges'!$A$12:$A$310,0)),INDEX('Annex 4 LDNO charges'!$B$14:$B$203,MATCH($A87,'Annex 4 LDNO charges'!$A$14:$A$203,0)))</f>
        <v>0</v>
      </c>
      <c r="C87" s="162">
        <v>0</v>
      </c>
      <c r="D87" s="178"/>
      <c r="E87" s="177">
        <v>0</v>
      </c>
    </row>
    <row r="88" spans="1:5" ht="27.75" customHeight="1" x14ac:dyDescent="0.25">
      <c r="A88" s="163" t="s">
        <v>559</v>
      </c>
      <c r="B88" s="43">
        <f>IFERROR(INDEX('Annex 1 LV, HV and UMS charges'!$B$12:$B$45,MATCH($A88,'Annex 1 LV, HV and UMS charges'!$A$12:$A$310,0)),INDEX('Annex 4 LDNO charges'!$B$14:$B$203,MATCH($A88,'Annex 4 LDNO charges'!$A$14:$A$203,0)))</f>
        <v>0</v>
      </c>
      <c r="C88" s="162">
        <v>0</v>
      </c>
      <c r="D88" s="178"/>
      <c r="E88" s="177">
        <v>0</v>
      </c>
    </row>
    <row r="89" spans="1:5" ht="27.75" customHeight="1" x14ac:dyDescent="0.25">
      <c r="A89" s="163" t="s">
        <v>560</v>
      </c>
      <c r="B89" s="43">
        <f>IFERROR(INDEX('Annex 1 LV, HV and UMS charges'!$B$12:$B$45,MATCH($A89,'Annex 1 LV, HV and UMS charges'!$A$12:$A$310,0)),INDEX('Annex 4 LDNO charges'!$B$14:$B$203,MATCH($A89,'Annex 4 LDNO charges'!$A$14:$A$203,0)))</f>
        <v>0</v>
      </c>
      <c r="C89" s="162">
        <v>0</v>
      </c>
      <c r="D89" s="178"/>
      <c r="E89" s="177">
        <v>0</v>
      </c>
    </row>
    <row r="90" spans="1:5" ht="27.75" customHeight="1" x14ac:dyDescent="0.25">
      <c r="A90" s="163" t="s">
        <v>561</v>
      </c>
      <c r="B90" s="43" t="str">
        <f>IFERROR(INDEX('Annex 1 LV, HV and UMS charges'!$B$12:$B$45,MATCH($A90,'Annex 1 LV, HV and UMS charges'!$A$12:$A$310,0)),INDEX('Annex 4 LDNO charges'!$B$14:$B$203,MATCH($A90,'Annex 4 LDNO charges'!$A$14:$A$203,0)))</f>
        <v>K55</v>
      </c>
      <c r="C90" s="162">
        <v>0</v>
      </c>
      <c r="D90" s="178"/>
      <c r="E90" s="177">
        <v>0</v>
      </c>
    </row>
    <row r="91" spans="1:5" ht="27.75" customHeight="1" x14ac:dyDescent="0.25">
      <c r="A91" s="163" t="s">
        <v>562</v>
      </c>
      <c r="B91" s="43">
        <f>IFERROR(INDEX('Annex 1 LV, HV and UMS charges'!$B$12:$B$45,MATCH($A91,'Annex 1 LV, HV and UMS charges'!$A$12:$A$310,0)),INDEX('Annex 4 LDNO charges'!$B$14:$B$203,MATCH($A91,'Annex 4 LDNO charges'!$A$14:$A$203,0)))</f>
        <v>0</v>
      </c>
      <c r="C91" s="162">
        <v>0</v>
      </c>
      <c r="D91" s="178"/>
      <c r="E91" s="177">
        <v>0</v>
      </c>
    </row>
    <row r="92" spans="1:5" ht="27.75" customHeight="1" x14ac:dyDescent="0.25">
      <c r="A92" s="163" t="s">
        <v>563</v>
      </c>
      <c r="B92" s="43">
        <f>IFERROR(INDEX('Annex 1 LV, HV and UMS charges'!$B$12:$B$45,MATCH($A92,'Annex 1 LV, HV and UMS charges'!$A$12:$A$310,0)),INDEX('Annex 4 LDNO charges'!$B$14:$B$203,MATCH($A92,'Annex 4 LDNO charges'!$A$14:$A$203,0)))</f>
        <v>0</v>
      </c>
      <c r="C92" s="162">
        <v>0</v>
      </c>
      <c r="D92" s="178"/>
      <c r="E92" s="177">
        <v>0</v>
      </c>
    </row>
    <row r="93" spans="1:5" ht="27.75" customHeight="1" x14ac:dyDescent="0.25">
      <c r="A93" s="163" t="s">
        <v>564</v>
      </c>
      <c r="B93" s="43">
        <f>IFERROR(INDEX('Annex 1 LV, HV and UMS charges'!$B$12:$B$45,MATCH($A93,'Annex 1 LV, HV and UMS charges'!$A$12:$A$310,0)),INDEX('Annex 4 LDNO charges'!$B$14:$B$203,MATCH($A93,'Annex 4 LDNO charges'!$A$14:$A$203,0)))</f>
        <v>0</v>
      </c>
      <c r="C93" s="162">
        <v>0</v>
      </c>
      <c r="D93" s="178"/>
      <c r="E93" s="177">
        <v>0</v>
      </c>
    </row>
    <row r="94" spans="1:5" ht="27.75" customHeight="1" x14ac:dyDescent="0.25">
      <c r="A94" s="163" t="s">
        <v>565</v>
      </c>
      <c r="B94" s="43">
        <f>IFERROR(INDEX('Annex 1 LV, HV and UMS charges'!$B$12:$B$45,MATCH($A94,'Annex 1 LV, HV and UMS charges'!$A$12:$A$310,0)),INDEX('Annex 4 LDNO charges'!$B$14:$B$203,MATCH($A94,'Annex 4 LDNO charges'!$A$14:$A$203,0)))</f>
        <v>0</v>
      </c>
      <c r="C94" s="162">
        <v>0</v>
      </c>
      <c r="D94" s="178"/>
      <c r="E94" s="177">
        <v>0</v>
      </c>
    </row>
    <row r="95" spans="1:5" ht="27.75" customHeight="1" x14ac:dyDescent="0.25">
      <c r="A95" s="163" t="s">
        <v>566</v>
      </c>
      <c r="B95" s="43" t="str">
        <f>IFERROR(INDEX('Annex 1 LV, HV and UMS charges'!$B$12:$B$45,MATCH($A95,'Annex 1 LV, HV and UMS charges'!$A$12:$A$310,0)),INDEX('Annex 4 LDNO charges'!$B$14:$B$203,MATCH($A95,'Annex 4 LDNO charges'!$A$14:$A$203,0)))</f>
        <v>K54</v>
      </c>
      <c r="C95" s="162">
        <v>0</v>
      </c>
      <c r="D95" s="178"/>
      <c r="E95" s="177">
        <v>0</v>
      </c>
    </row>
    <row r="96" spans="1:5" ht="27.75" customHeight="1" x14ac:dyDescent="0.25">
      <c r="A96" s="163" t="s">
        <v>567</v>
      </c>
      <c r="B96" s="43">
        <f>IFERROR(INDEX('Annex 1 LV, HV and UMS charges'!$B$12:$B$45,MATCH($A96,'Annex 1 LV, HV and UMS charges'!$A$12:$A$310,0)),INDEX('Annex 4 LDNO charges'!$B$14:$B$203,MATCH($A96,'Annex 4 LDNO charges'!$A$14:$A$203,0)))</f>
        <v>0</v>
      </c>
      <c r="C96" s="162">
        <v>0</v>
      </c>
      <c r="D96" s="178"/>
      <c r="E96" s="177">
        <v>0</v>
      </c>
    </row>
    <row r="97" spans="1:5" ht="27.75" customHeight="1" x14ac:dyDescent="0.25">
      <c r="A97" s="163" t="s">
        <v>568</v>
      </c>
      <c r="B97" s="43">
        <f>IFERROR(INDEX('Annex 1 LV, HV and UMS charges'!$B$12:$B$45,MATCH($A97,'Annex 1 LV, HV and UMS charges'!$A$12:$A$310,0)),INDEX('Annex 4 LDNO charges'!$B$14:$B$203,MATCH($A97,'Annex 4 LDNO charges'!$A$14:$A$203,0)))</f>
        <v>0</v>
      </c>
      <c r="C97" s="162">
        <v>0</v>
      </c>
      <c r="D97" s="178"/>
      <c r="E97" s="177">
        <v>0</v>
      </c>
    </row>
    <row r="98" spans="1:5" ht="27.75" customHeight="1" x14ac:dyDescent="0.25">
      <c r="A98" s="163" t="s">
        <v>569</v>
      </c>
      <c r="B98" s="43">
        <f>IFERROR(INDEX('Annex 1 LV, HV and UMS charges'!$B$12:$B$45,MATCH($A98,'Annex 1 LV, HV and UMS charges'!$A$12:$A$310,0)),INDEX('Annex 4 LDNO charges'!$B$14:$B$203,MATCH($A98,'Annex 4 LDNO charges'!$A$14:$A$203,0)))</f>
        <v>0</v>
      </c>
      <c r="C98" s="162">
        <v>0</v>
      </c>
      <c r="D98" s="178"/>
      <c r="E98" s="177">
        <v>0</v>
      </c>
    </row>
    <row r="99" spans="1:5" ht="27.75" customHeight="1" x14ac:dyDescent="0.25">
      <c r="A99" s="163" t="s">
        <v>570</v>
      </c>
      <c r="B99" s="43">
        <f>IFERROR(INDEX('Annex 1 LV, HV and UMS charges'!$B$12:$B$45,MATCH($A99,'Annex 1 LV, HV and UMS charges'!$A$12:$A$310,0)),INDEX('Annex 4 LDNO charges'!$B$14:$B$203,MATCH($A99,'Annex 4 LDNO charges'!$A$14:$A$203,0)))</f>
        <v>0</v>
      </c>
      <c r="C99" s="162">
        <v>0</v>
      </c>
      <c r="D99" s="178"/>
      <c r="E99" s="177">
        <v>0</v>
      </c>
    </row>
    <row r="100" spans="1:5" ht="27.75" customHeight="1" x14ac:dyDescent="0.25">
      <c r="A100" s="163" t="s">
        <v>636</v>
      </c>
      <c r="B100" s="43">
        <f>IFERROR(INDEX('Annex 1 LV, HV and UMS charges'!$B$12:$B$45,MATCH($A100,'Annex 1 LV, HV and UMS charges'!$A$12:$A$310,0)),INDEX('Annex 4 LDNO charges'!$B$14:$B$203,MATCH($A100,'Annex 4 LDNO charges'!$A$14:$A$203,0)))</f>
        <v>0</v>
      </c>
      <c r="C100" s="176" t="s">
        <v>593</v>
      </c>
      <c r="D100" s="177">
        <v>0</v>
      </c>
      <c r="E100" s="177">
        <v>0</v>
      </c>
    </row>
    <row r="101" spans="1:5" ht="27.75" customHeight="1" x14ac:dyDescent="0.25">
      <c r="A101" s="163" t="s">
        <v>637</v>
      </c>
      <c r="B101" s="43">
        <f>IFERROR(INDEX('Annex 1 LV, HV and UMS charges'!$B$12:$B$45,MATCH($A101,'Annex 1 LV, HV and UMS charges'!$A$12:$A$310,0)),INDEX('Annex 4 LDNO charges'!$B$14:$B$203,MATCH($A101,'Annex 4 LDNO charges'!$A$14:$A$203,0)))</f>
        <v>0</v>
      </c>
      <c r="C101" s="162" t="s">
        <v>592</v>
      </c>
      <c r="D101" s="178"/>
      <c r="E101" s="177">
        <v>0</v>
      </c>
    </row>
    <row r="102" spans="1:5" ht="27.75" customHeight="1" x14ac:dyDescent="0.25">
      <c r="A102" s="163" t="s">
        <v>638</v>
      </c>
      <c r="B102" s="43">
        <f>IFERROR(INDEX('Annex 1 LV, HV and UMS charges'!$B$12:$B$45,MATCH($A102,'Annex 1 LV, HV and UMS charges'!$A$12:$A$310,0)),INDEX('Annex 4 LDNO charges'!$B$14:$B$203,MATCH($A102,'Annex 4 LDNO charges'!$A$14:$A$203,0)))</f>
        <v>0</v>
      </c>
      <c r="C102" s="162" t="s">
        <v>592</v>
      </c>
      <c r="D102" s="178"/>
      <c r="E102" s="177">
        <v>0</v>
      </c>
    </row>
    <row r="103" spans="1:5" ht="27.75" customHeight="1" x14ac:dyDescent="0.25">
      <c r="A103" s="163" t="s">
        <v>639</v>
      </c>
      <c r="B103" s="43">
        <f>IFERROR(INDEX('Annex 1 LV, HV and UMS charges'!$B$12:$B$45,MATCH($A103,'Annex 1 LV, HV and UMS charges'!$A$12:$A$310,0)),INDEX('Annex 4 LDNO charges'!$B$14:$B$203,MATCH($A103,'Annex 4 LDNO charges'!$A$14:$A$203,0)))</f>
        <v>0</v>
      </c>
      <c r="C103" s="162" t="s">
        <v>592</v>
      </c>
      <c r="D103" s="178"/>
      <c r="E103" s="177">
        <v>0</v>
      </c>
    </row>
    <row r="104" spans="1:5" ht="27.75" customHeight="1" x14ac:dyDescent="0.25">
      <c r="A104" s="163" t="s">
        <v>640</v>
      </c>
      <c r="B104" s="43">
        <f>IFERROR(INDEX('Annex 1 LV, HV and UMS charges'!$B$12:$B$45,MATCH($A104,'Annex 1 LV, HV and UMS charges'!$A$12:$A$310,0)),INDEX('Annex 4 LDNO charges'!$B$14:$B$203,MATCH($A104,'Annex 4 LDNO charges'!$A$14:$A$203,0)))</f>
        <v>0</v>
      </c>
      <c r="C104" s="162" t="s">
        <v>592</v>
      </c>
      <c r="D104" s="178"/>
      <c r="E104" s="177">
        <v>0</v>
      </c>
    </row>
    <row r="105" spans="1:5" ht="27.75" customHeight="1" x14ac:dyDescent="0.25">
      <c r="A105" s="163" t="s">
        <v>641</v>
      </c>
      <c r="B105" s="43">
        <f>IFERROR(INDEX('Annex 1 LV, HV and UMS charges'!$B$12:$B$45,MATCH($A105,'Annex 1 LV, HV and UMS charges'!$A$12:$A$310,0)),INDEX('Annex 4 LDNO charges'!$B$14:$B$203,MATCH($A105,'Annex 4 LDNO charges'!$A$14:$A$203,0)))</f>
        <v>0</v>
      </c>
      <c r="C105" s="162" t="s">
        <v>592</v>
      </c>
      <c r="D105" s="178"/>
      <c r="E105" s="177">
        <v>0</v>
      </c>
    </row>
    <row r="106" spans="1:5" ht="27.75" customHeight="1" x14ac:dyDescent="0.25">
      <c r="A106" s="163" t="s">
        <v>541</v>
      </c>
      <c r="B106" s="43">
        <f>IFERROR(INDEX('Annex 1 LV, HV and UMS charges'!$B$12:$B$45,MATCH($A106,'Annex 1 LV, HV and UMS charges'!$A$12:$A$310,0)),INDEX('Annex 4 LDNO charges'!$B$14:$B$203,MATCH($A106,'Annex 4 LDNO charges'!$A$14:$A$203,0)))</f>
        <v>0</v>
      </c>
      <c r="C106" s="162">
        <v>0</v>
      </c>
      <c r="D106" s="178"/>
      <c r="E106" s="177">
        <v>0</v>
      </c>
    </row>
    <row r="107" spans="1:5" ht="27.75" customHeight="1" x14ac:dyDescent="0.25">
      <c r="A107" s="163" t="s">
        <v>542</v>
      </c>
      <c r="B107" s="43">
        <f>IFERROR(INDEX('Annex 1 LV, HV and UMS charges'!$B$12:$B$45,MATCH($A107,'Annex 1 LV, HV and UMS charges'!$A$12:$A$310,0)),INDEX('Annex 4 LDNO charges'!$B$14:$B$203,MATCH($A107,'Annex 4 LDNO charges'!$A$14:$A$203,0)))</f>
        <v>0</v>
      </c>
      <c r="C107" s="162">
        <v>0</v>
      </c>
      <c r="D107" s="178"/>
      <c r="E107" s="177">
        <v>0</v>
      </c>
    </row>
    <row r="108" spans="1:5" ht="27.75" customHeight="1" x14ac:dyDescent="0.25">
      <c r="A108" s="163" t="s">
        <v>543</v>
      </c>
      <c r="B108" s="43">
        <f>IFERROR(INDEX('Annex 1 LV, HV and UMS charges'!$B$12:$B$45,MATCH($A108,'Annex 1 LV, HV and UMS charges'!$A$12:$A$310,0)),INDEX('Annex 4 LDNO charges'!$B$14:$B$203,MATCH($A108,'Annex 4 LDNO charges'!$A$14:$A$203,0)))</f>
        <v>0</v>
      </c>
      <c r="C108" s="162">
        <v>0</v>
      </c>
      <c r="D108" s="178"/>
      <c r="E108" s="177">
        <v>0</v>
      </c>
    </row>
    <row r="109" spans="1:5" ht="27.75" customHeight="1" x14ac:dyDescent="0.25">
      <c r="A109" s="163" t="s">
        <v>544</v>
      </c>
      <c r="B109" s="43">
        <f>IFERROR(INDEX('Annex 1 LV, HV and UMS charges'!$B$12:$B$45,MATCH($A109,'Annex 1 LV, HV and UMS charges'!$A$12:$A$310,0)),INDEX('Annex 4 LDNO charges'!$B$14:$B$203,MATCH($A109,'Annex 4 LDNO charges'!$A$14:$A$203,0)))</f>
        <v>0</v>
      </c>
      <c r="C109" s="162">
        <v>0</v>
      </c>
      <c r="D109" s="178"/>
      <c r="E109" s="177">
        <v>0</v>
      </c>
    </row>
    <row r="110" spans="1:5" ht="27.75" customHeight="1" x14ac:dyDescent="0.25">
      <c r="A110" s="163" t="s">
        <v>545</v>
      </c>
      <c r="B110" s="43">
        <f>IFERROR(INDEX('Annex 1 LV, HV and UMS charges'!$B$12:$B$45,MATCH($A110,'Annex 1 LV, HV and UMS charges'!$A$12:$A$310,0)),INDEX('Annex 4 LDNO charges'!$B$14:$B$203,MATCH($A110,'Annex 4 LDNO charges'!$A$14:$A$203,0)))</f>
        <v>0</v>
      </c>
      <c r="C110" s="162">
        <v>0</v>
      </c>
      <c r="D110" s="178"/>
      <c r="E110" s="177">
        <v>0</v>
      </c>
    </row>
    <row r="111" spans="1:5" ht="27.75" customHeight="1" x14ac:dyDescent="0.25">
      <c r="A111" s="163" t="s">
        <v>546</v>
      </c>
      <c r="B111" s="43">
        <f>IFERROR(INDEX('Annex 1 LV, HV and UMS charges'!$B$12:$B$45,MATCH($A111,'Annex 1 LV, HV and UMS charges'!$A$12:$A$310,0)),INDEX('Annex 4 LDNO charges'!$B$14:$B$203,MATCH($A111,'Annex 4 LDNO charges'!$A$14:$A$203,0)))</f>
        <v>0</v>
      </c>
      <c r="C111" s="162">
        <v>0</v>
      </c>
      <c r="D111" s="178"/>
      <c r="E111" s="177">
        <v>0</v>
      </c>
    </row>
    <row r="112" spans="1:5" ht="27.75" customHeight="1" x14ac:dyDescent="0.25">
      <c r="A112" s="163" t="s">
        <v>547</v>
      </c>
      <c r="B112" s="43">
        <f>IFERROR(INDEX('Annex 1 LV, HV and UMS charges'!$B$12:$B$45,MATCH($A112,'Annex 1 LV, HV and UMS charges'!$A$12:$A$310,0)),INDEX('Annex 4 LDNO charges'!$B$14:$B$203,MATCH($A112,'Annex 4 LDNO charges'!$A$14:$A$203,0)))</f>
        <v>0</v>
      </c>
      <c r="C112" s="162">
        <v>0</v>
      </c>
      <c r="D112" s="178"/>
      <c r="E112" s="177">
        <v>0</v>
      </c>
    </row>
    <row r="113" spans="1:5" ht="27.75" customHeight="1" x14ac:dyDescent="0.25">
      <c r="A113" s="163" t="s">
        <v>548</v>
      </c>
      <c r="B113" s="43">
        <f>IFERROR(INDEX('Annex 1 LV, HV and UMS charges'!$B$12:$B$45,MATCH($A113,'Annex 1 LV, HV and UMS charges'!$A$12:$A$310,0)),INDEX('Annex 4 LDNO charges'!$B$14:$B$203,MATCH($A113,'Annex 4 LDNO charges'!$A$14:$A$203,0)))</f>
        <v>0</v>
      </c>
      <c r="C113" s="162">
        <v>0</v>
      </c>
      <c r="D113" s="178"/>
      <c r="E113" s="177">
        <v>0</v>
      </c>
    </row>
    <row r="114" spans="1:5" ht="27.75" customHeight="1" x14ac:dyDescent="0.25">
      <c r="A114" s="163" t="s">
        <v>549</v>
      </c>
      <c r="B114" s="43">
        <f>IFERROR(INDEX('Annex 1 LV, HV and UMS charges'!$B$12:$B$45,MATCH($A114,'Annex 1 LV, HV and UMS charges'!$A$12:$A$310,0)),INDEX('Annex 4 LDNO charges'!$B$14:$B$203,MATCH($A114,'Annex 4 LDNO charges'!$A$14:$A$203,0)))</f>
        <v>0</v>
      </c>
      <c r="C114" s="162">
        <v>0</v>
      </c>
      <c r="D114" s="178"/>
      <c r="E114" s="177">
        <v>0</v>
      </c>
    </row>
    <row r="115" spans="1:5" ht="27.75" customHeight="1" x14ac:dyDescent="0.25">
      <c r="A115" s="163" t="s">
        <v>550</v>
      </c>
      <c r="B115" s="43">
        <f>IFERROR(INDEX('Annex 1 LV, HV and UMS charges'!$B$12:$B$45,MATCH($A115,'Annex 1 LV, HV and UMS charges'!$A$12:$A$310,0)),INDEX('Annex 4 LDNO charges'!$B$14:$B$203,MATCH($A115,'Annex 4 LDNO charges'!$A$14:$A$203,0)))</f>
        <v>0</v>
      </c>
      <c r="C115" s="162">
        <v>0</v>
      </c>
      <c r="D115" s="178"/>
      <c r="E115" s="177">
        <v>0</v>
      </c>
    </row>
    <row r="116" spans="1:5" ht="27.75" customHeight="1" x14ac:dyDescent="0.25">
      <c r="A116" s="163" t="s">
        <v>551</v>
      </c>
      <c r="B116" s="43">
        <f>IFERROR(INDEX('Annex 1 LV, HV and UMS charges'!$B$12:$B$45,MATCH($A116,'Annex 1 LV, HV and UMS charges'!$A$12:$A$310,0)),INDEX('Annex 4 LDNO charges'!$B$14:$B$203,MATCH($A116,'Annex 4 LDNO charges'!$A$14:$A$203,0)))</f>
        <v>0</v>
      </c>
      <c r="C116" s="162">
        <v>0</v>
      </c>
      <c r="D116" s="178"/>
      <c r="E116" s="177">
        <v>0</v>
      </c>
    </row>
    <row r="117" spans="1:5" ht="27.75" customHeight="1" x14ac:dyDescent="0.25">
      <c r="A117" s="163" t="s">
        <v>552</v>
      </c>
      <c r="B117" s="43">
        <f>IFERROR(INDEX('Annex 1 LV, HV and UMS charges'!$B$12:$B$45,MATCH($A117,'Annex 1 LV, HV and UMS charges'!$A$12:$A$310,0)),INDEX('Annex 4 LDNO charges'!$B$14:$B$203,MATCH($A117,'Annex 4 LDNO charges'!$A$14:$A$203,0)))</f>
        <v>0</v>
      </c>
      <c r="C117" s="162">
        <v>0</v>
      </c>
      <c r="D117" s="178"/>
      <c r="E117" s="177">
        <v>0</v>
      </c>
    </row>
    <row r="118" spans="1:5" ht="27.75" customHeight="1" x14ac:dyDescent="0.25">
      <c r="A118" s="163" t="s">
        <v>553</v>
      </c>
      <c r="B118" s="43">
        <f>IFERROR(INDEX('Annex 1 LV, HV and UMS charges'!$B$12:$B$45,MATCH($A118,'Annex 1 LV, HV and UMS charges'!$A$12:$A$310,0)),INDEX('Annex 4 LDNO charges'!$B$14:$B$203,MATCH($A118,'Annex 4 LDNO charges'!$A$14:$A$203,0)))</f>
        <v>0</v>
      </c>
      <c r="C118" s="162">
        <v>0</v>
      </c>
      <c r="D118" s="178"/>
      <c r="E118" s="177">
        <v>0</v>
      </c>
    </row>
    <row r="119" spans="1:5" ht="27.75" customHeight="1" x14ac:dyDescent="0.25">
      <c r="A119" s="163" t="s">
        <v>554</v>
      </c>
      <c r="B119" s="43">
        <f>IFERROR(INDEX('Annex 1 LV, HV and UMS charges'!$B$12:$B$45,MATCH($A119,'Annex 1 LV, HV and UMS charges'!$A$12:$A$310,0)),INDEX('Annex 4 LDNO charges'!$B$14:$B$203,MATCH($A119,'Annex 4 LDNO charges'!$A$14:$A$203,0)))</f>
        <v>0</v>
      </c>
      <c r="C119" s="162">
        <v>0</v>
      </c>
      <c r="D119" s="178"/>
      <c r="E119" s="177">
        <v>0</v>
      </c>
    </row>
    <row r="120" spans="1:5" ht="27.75" customHeight="1" x14ac:dyDescent="0.25">
      <c r="A120" s="163" t="s">
        <v>555</v>
      </c>
      <c r="B120" s="43">
        <f>IFERROR(INDEX('Annex 1 LV, HV and UMS charges'!$B$12:$B$45,MATCH($A120,'Annex 1 LV, HV and UMS charges'!$A$12:$A$310,0)),INDEX('Annex 4 LDNO charges'!$B$14:$B$203,MATCH($A120,'Annex 4 LDNO charges'!$A$14:$A$203,0)))</f>
        <v>0</v>
      </c>
      <c r="C120" s="162">
        <v>0</v>
      </c>
      <c r="D120" s="178"/>
      <c r="E120" s="177">
        <v>0</v>
      </c>
    </row>
    <row r="121" spans="1:5" ht="27.75" customHeight="1" x14ac:dyDescent="0.25">
      <c r="A121" s="163" t="s">
        <v>642</v>
      </c>
      <c r="B121" s="43">
        <f>IFERROR(INDEX('Annex 1 LV, HV and UMS charges'!$B$12:$B$45,MATCH($A121,'Annex 1 LV, HV and UMS charges'!$A$12:$A$310,0)),INDEX('Annex 4 LDNO charges'!$B$14:$B$203,MATCH($A121,'Annex 4 LDNO charges'!$A$14:$A$203,0)))</f>
        <v>0</v>
      </c>
      <c r="C121" s="176" t="s">
        <v>593</v>
      </c>
      <c r="D121" s="177">
        <v>0</v>
      </c>
      <c r="E121" s="177">
        <v>0</v>
      </c>
    </row>
    <row r="122" spans="1:5" ht="27.75" customHeight="1" x14ac:dyDescent="0.25">
      <c r="A122" s="163" t="s">
        <v>643</v>
      </c>
      <c r="B122" s="43">
        <f>IFERROR(INDEX('Annex 1 LV, HV and UMS charges'!$B$12:$B$45,MATCH($A122,'Annex 1 LV, HV and UMS charges'!$A$12:$A$310,0)),INDEX('Annex 4 LDNO charges'!$B$14:$B$203,MATCH($A122,'Annex 4 LDNO charges'!$A$14:$A$203,0)))</f>
        <v>0</v>
      </c>
      <c r="C122" s="162" t="s">
        <v>592</v>
      </c>
      <c r="D122" s="178"/>
      <c r="E122" s="177">
        <v>0</v>
      </c>
    </row>
    <row r="123" spans="1:5" ht="27.75" customHeight="1" x14ac:dyDescent="0.25">
      <c r="A123" s="163" t="s">
        <v>644</v>
      </c>
      <c r="B123" s="43">
        <f>IFERROR(INDEX('Annex 1 LV, HV and UMS charges'!$B$12:$B$45,MATCH($A123,'Annex 1 LV, HV and UMS charges'!$A$12:$A$310,0)),INDEX('Annex 4 LDNO charges'!$B$14:$B$203,MATCH($A123,'Annex 4 LDNO charges'!$A$14:$A$203,0)))</f>
        <v>0</v>
      </c>
      <c r="C123" s="162" t="s">
        <v>592</v>
      </c>
      <c r="D123" s="178"/>
      <c r="E123" s="177">
        <v>0</v>
      </c>
    </row>
    <row r="124" spans="1:5" ht="27.75" customHeight="1" x14ac:dyDescent="0.25">
      <c r="A124" s="163" t="s">
        <v>645</v>
      </c>
      <c r="B124" s="43">
        <f>IFERROR(INDEX('Annex 1 LV, HV and UMS charges'!$B$12:$B$45,MATCH($A124,'Annex 1 LV, HV and UMS charges'!$A$12:$A$310,0)),INDEX('Annex 4 LDNO charges'!$B$14:$B$203,MATCH($A124,'Annex 4 LDNO charges'!$A$14:$A$203,0)))</f>
        <v>0</v>
      </c>
      <c r="C124" s="162" t="s">
        <v>592</v>
      </c>
      <c r="D124" s="178"/>
      <c r="E124" s="177">
        <v>0</v>
      </c>
    </row>
    <row r="125" spans="1:5" ht="27.6" x14ac:dyDescent="0.25">
      <c r="A125" s="163" t="s">
        <v>646</v>
      </c>
      <c r="B125" s="43">
        <f>IFERROR(INDEX('Annex 1 LV, HV and UMS charges'!$B$12:$B$45,MATCH($A125,'Annex 1 LV, HV and UMS charges'!$A$12:$A$310,0)),INDEX('Annex 4 LDNO charges'!$B$14:$B$203,MATCH($A125,'Annex 4 LDNO charges'!$A$14:$A$203,0)))</f>
        <v>0</v>
      </c>
      <c r="C125" s="162" t="s">
        <v>592</v>
      </c>
      <c r="D125" s="178"/>
      <c r="E125" s="177">
        <v>0</v>
      </c>
    </row>
    <row r="126" spans="1:5" ht="27.75" customHeight="1" x14ac:dyDescent="0.25">
      <c r="A126" s="163" t="s">
        <v>647</v>
      </c>
      <c r="B126" s="43">
        <f>IFERROR(INDEX('Annex 1 LV, HV and UMS charges'!$B$12:$B$45,MATCH($A126,'Annex 1 LV, HV and UMS charges'!$A$12:$A$310,0)),INDEX('Annex 4 LDNO charges'!$B$14:$B$203,MATCH($A126,'Annex 4 LDNO charges'!$A$14:$A$203,0)))</f>
        <v>0</v>
      </c>
      <c r="C126" s="162" t="s">
        <v>592</v>
      </c>
      <c r="D126" s="178"/>
      <c r="E126" s="177">
        <v>0</v>
      </c>
    </row>
    <row r="127" spans="1:5" ht="27.75" customHeight="1" x14ac:dyDescent="0.25">
      <c r="A127" s="163" t="s">
        <v>526</v>
      </c>
      <c r="B127" s="43">
        <f>IFERROR(INDEX('Annex 1 LV, HV and UMS charges'!$B$12:$B$45,MATCH($A127,'Annex 1 LV, HV and UMS charges'!$A$12:$A$310,0)),INDEX('Annex 4 LDNO charges'!$B$14:$B$203,MATCH($A127,'Annex 4 LDNO charges'!$A$14:$A$203,0)))</f>
        <v>0</v>
      </c>
      <c r="C127" s="162">
        <v>0</v>
      </c>
      <c r="D127" s="178"/>
      <c r="E127" s="177">
        <v>0</v>
      </c>
    </row>
    <row r="128" spans="1:5" ht="27.75" customHeight="1" x14ac:dyDescent="0.25">
      <c r="A128" s="163" t="s">
        <v>527</v>
      </c>
      <c r="B128" s="43">
        <f>IFERROR(INDEX('Annex 1 LV, HV and UMS charges'!$B$12:$B$45,MATCH($A128,'Annex 1 LV, HV and UMS charges'!$A$12:$A$310,0)),INDEX('Annex 4 LDNO charges'!$B$14:$B$203,MATCH($A128,'Annex 4 LDNO charges'!$A$14:$A$203,0)))</f>
        <v>0</v>
      </c>
      <c r="C128" s="162">
        <v>0</v>
      </c>
      <c r="D128" s="178"/>
      <c r="E128" s="177">
        <v>0</v>
      </c>
    </row>
    <row r="129" spans="1:5" ht="27.75" customHeight="1" x14ac:dyDescent="0.25">
      <c r="A129" s="163" t="s">
        <v>528</v>
      </c>
      <c r="B129" s="43">
        <f>IFERROR(INDEX('Annex 1 LV, HV and UMS charges'!$B$12:$B$45,MATCH($A129,'Annex 1 LV, HV and UMS charges'!$A$12:$A$310,0)),INDEX('Annex 4 LDNO charges'!$B$14:$B$203,MATCH($A129,'Annex 4 LDNO charges'!$A$14:$A$203,0)))</f>
        <v>0</v>
      </c>
      <c r="C129" s="162">
        <v>0</v>
      </c>
      <c r="D129" s="178"/>
      <c r="E129" s="177">
        <v>0</v>
      </c>
    </row>
    <row r="130" spans="1:5" ht="27.75" customHeight="1" x14ac:dyDescent="0.25">
      <c r="A130" s="163" t="s">
        <v>529</v>
      </c>
      <c r="B130" s="43">
        <f>IFERROR(INDEX('Annex 1 LV, HV and UMS charges'!$B$12:$B$45,MATCH($A130,'Annex 1 LV, HV and UMS charges'!$A$12:$A$310,0)),INDEX('Annex 4 LDNO charges'!$B$14:$B$203,MATCH($A130,'Annex 4 LDNO charges'!$A$14:$A$203,0)))</f>
        <v>0</v>
      </c>
      <c r="C130" s="162">
        <v>0</v>
      </c>
      <c r="D130" s="178"/>
      <c r="E130" s="177">
        <v>0</v>
      </c>
    </row>
    <row r="131" spans="1:5" ht="27.75" customHeight="1" x14ac:dyDescent="0.25">
      <c r="A131" s="163" t="s">
        <v>530</v>
      </c>
      <c r="B131" s="43">
        <f>IFERROR(INDEX('Annex 1 LV, HV and UMS charges'!$B$12:$B$45,MATCH($A131,'Annex 1 LV, HV and UMS charges'!$A$12:$A$310,0)),INDEX('Annex 4 LDNO charges'!$B$14:$B$203,MATCH($A131,'Annex 4 LDNO charges'!$A$14:$A$203,0)))</f>
        <v>0</v>
      </c>
      <c r="C131" s="162">
        <v>0</v>
      </c>
      <c r="D131" s="178"/>
      <c r="E131" s="177">
        <v>0</v>
      </c>
    </row>
    <row r="132" spans="1:5" ht="27.75" customHeight="1" x14ac:dyDescent="0.25">
      <c r="A132" s="163" t="s">
        <v>531</v>
      </c>
      <c r="B132" s="43">
        <f>IFERROR(INDEX('Annex 1 LV, HV and UMS charges'!$B$12:$B$45,MATCH($A132,'Annex 1 LV, HV and UMS charges'!$A$12:$A$310,0)),INDEX('Annex 4 LDNO charges'!$B$14:$B$203,MATCH($A132,'Annex 4 LDNO charges'!$A$14:$A$203,0)))</f>
        <v>0</v>
      </c>
      <c r="C132" s="162">
        <v>0</v>
      </c>
      <c r="D132" s="178"/>
      <c r="E132" s="177">
        <v>0</v>
      </c>
    </row>
    <row r="133" spans="1:5" ht="27.75" customHeight="1" x14ac:dyDescent="0.25">
      <c r="A133" s="163" t="s">
        <v>532</v>
      </c>
      <c r="B133" s="43">
        <f>IFERROR(INDEX('Annex 1 LV, HV and UMS charges'!$B$12:$B$45,MATCH($A133,'Annex 1 LV, HV and UMS charges'!$A$12:$A$310,0)),INDEX('Annex 4 LDNO charges'!$B$14:$B$203,MATCH($A133,'Annex 4 LDNO charges'!$A$14:$A$203,0)))</f>
        <v>0</v>
      </c>
      <c r="C133" s="162">
        <v>0</v>
      </c>
      <c r="D133" s="178"/>
      <c r="E133" s="177">
        <v>0</v>
      </c>
    </row>
    <row r="134" spans="1:5" ht="27.75" customHeight="1" x14ac:dyDescent="0.25">
      <c r="A134" s="163" t="s">
        <v>533</v>
      </c>
      <c r="B134" s="43">
        <f>IFERROR(INDEX('Annex 1 LV, HV and UMS charges'!$B$12:$B$45,MATCH($A134,'Annex 1 LV, HV and UMS charges'!$A$12:$A$310,0)),INDEX('Annex 4 LDNO charges'!$B$14:$B$203,MATCH($A134,'Annex 4 LDNO charges'!$A$14:$A$203,0)))</f>
        <v>0</v>
      </c>
      <c r="C134" s="162">
        <v>0</v>
      </c>
      <c r="D134" s="178"/>
      <c r="E134" s="177">
        <v>0</v>
      </c>
    </row>
    <row r="135" spans="1:5" ht="27.75" customHeight="1" x14ac:dyDescent="0.25">
      <c r="A135" s="163" t="s">
        <v>534</v>
      </c>
      <c r="B135" s="43">
        <f>IFERROR(INDEX('Annex 1 LV, HV and UMS charges'!$B$12:$B$45,MATCH($A135,'Annex 1 LV, HV and UMS charges'!$A$12:$A$310,0)),INDEX('Annex 4 LDNO charges'!$B$14:$B$203,MATCH($A135,'Annex 4 LDNO charges'!$A$14:$A$203,0)))</f>
        <v>0</v>
      </c>
      <c r="C135" s="162">
        <v>0</v>
      </c>
      <c r="D135" s="178"/>
      <c r="E135" s="177">
        <v>0</v>
      </c>
    </row>
    <row r="136" spans="1:5" ht="27.75" customHeight="1" x14ac:dyDescent="0.25">
      <c r="A136" s="163" t="s">
        <v>535</v>
      </c>
      <c r="B136" s="43">
        <f>IFERROR(INDEX('Annex 1 LV, HV and UMS charges'!$B$12:$B$45,MATCH($A136,'Annex 1 LV, HV and UMS charges'!$A$12:$A$310,0)),INDEX('Annex 4 LDNO charges'!$B$14:$B$203,MATCH($A136,'Annex 4 LDNO charges'!$A$14:$A$203,0)))</f>
        <v>0</v>
      </c>
      <c r="C136" s="162">
        <v>0</v>
      </c>
      <c r="D136" s="178"/>
      <c r="E136" s="177">
        <v>0</v>
      </c>
    </row>
    <row r="137" spans="1:5" ht="27.75" customHeight="1" x14ac:dyDescent="0.25">
      <c r="A137" s="163" t="s">
        <v>536</v>
      </c>
      <c r="B137" s="43">
        <f>IFERROR(INDEX('Annex 1 LV, HV and UMS charges'!$B$12:$B$45,MATCH($A137,'Annex 1 LV, HV and UMS charges'!$A$12:$A$310,0)),INDEX('Annex 4 LDNO charges'!$B$14:$B$203,MATCH($A137,'Annex 4 LDNO charges'!$A$14:$A$203,0)))</f>
        <v>0</v>
      </c>
      <c r="C137" s="162">
        <v>0</v>
      </c>
      <c r="D137" s="178"/>
      <c r="E137" s="177">
        <v>0</v>
      </c>
    </row>
    <row r="138" spans="1:5" ht="27.75" customHeight="1" x14ac:dyDescent="0.25">
      <c r="A138" s="163" t="s">
        <v>537</v>
      </c>
      <c r="B138" s="43">
        <f>IFERROR(INDEX('Annex 1 LV, HV and UMS charges'!$B$12:$B$45,MATCH($A138,'Annex 1 LV, HV and UMS charges'!$A$12:$A$310,0)),INDEX('Annex 4 LDNO charges'!$B$14:$B$203,MATCH($A138,'Annex 4 LDNO charges'!$A$14:$A$203,0)))</f>
        <v>0</v>
      </c>
      <c r="C138" s="162">
        <v>0</v>
      </c>
      <c r="D138" s="178"/>
      <c r="E138" s="177">
        <v>0</v>
      </c>
    </row>
    <row r="139" spans="1:5" ht="27.75" customHeight="1" x14ac:dyDescent="0.25">
      <c r="A139" s="163" t="s">
        <v>538</v>
      </c>
      <c r="B139" s="43">
        <f>IFERROR(INDEX('Annex 1 LV, HV and UMS charges'!$B$12:$B$45,MATCH($A139,'Annex 1 LV, HV and UMS charges'!$A$12:$A$310,0)),INDEX('Annex 4 LDNO charges'!$B$14:$B$203,MATCH($A139,'Annex 4 LDNO charges'!$A$14:$A$203,0)))</f>
        <v>0</v>
      </c>
      <c r="C139" s="162">
        <v>0</v>
      </c>
      <c r="D139" s="178"/>
      <c r="E139" s="177">
        <v>0</v>
      </c>
    </row>
    <row r="140" spans="1:5" ht="27.75" customHeight="1" x14ac:dyDescent="0.25">
      <c r="A140" s="163" t="s">
        <v>539</v>
      </c>
      <c r="B140" s="43">
        <f>IFERROR(INDEX('Annex 1 LV, HV and UMS charges'!$B$12:$B$45,MATCH($A140,'Annex 1 LV, HV and UMS charges'!$A$12:$A$310,0)),INDEX('Annex 4 LDNO charges'!$B$14:$B$203,MATCH($A140,'Annex 4 LDNO charges'!$A$14:$A$203,0)))</f>
        <v>0</v>
      </c>
      <c r="C140" s="162">
        <v>0</v>
      </c>
      <c r="D140" s="178"/>
      <c r="E140" s="177">
        <v>0</v>
      </c>
    </row>
    <row r="141" spans="1:5" ht="27.75" customHeight="1" x14ac:dyDescent="0.25">
      <c r="A141" s="163" t="s">
        <v>540</v>
      </c>
      <c r="B141" s="43">
        <f>IFERROR(INDEX('Annex 1 LV, HV and UMS charges'!$B$12:$B$45,MATCH($A141,'Annex 1 LV, HV and UMS charges'!$A$12:$A$310,0)),INDEX('Annex 4 LDNO charges'!$B$14:$B$203,MATCH($A141,'Annex 4 LDNO charges'!$A$14:$A$203,0)))</f>
        <v>0</v>
      </c>
      <c r="C141" s="162">
        <v>0</v>
      </c>
      <c r="D141" s="178"/>
      <c r="E141" s="177">
        <v>0</v>
      </c>
    </row>
    <row r="142" spans="1:5" ht="27.75" customHeight="1" x14ac:dyDescent="0.25">
      <c r="A142" s="163" t="s">
        <v>648</v>
      </c>
      <c r="B142" s="43">
        <f>IFERROR(INDEX('Annex 1 LV, HV and UMS charges'!$B$12:$B$45,MATCH($A142,'Annex 1 LV, HV and UMS charges'!$A$12:$A$310,0)),INDEX('Annex 4 LDNO charges'!$B$14:$B$203,MATCH($A142,'Annex 4 LDNO charges'!$A$14:$A$203,0)))</f>
        <v>0</v>
      </c>
      <c r="C142" s="176" t="s">
        <v>593</v>
      </c>
      <c r="D142" s="177">
        <v>0</v>
      </c>
      <c r="E142" s="177">
        <v>0</v>
      </c>
    </row>
    <row r="143" spans="1:5" ht="27.75" customHeight="1" x14ac:dyDescent="0.25">
      <c r="A143" s="163" t="s">
        <v>649</v>
      </c>
      <c r="B143" s="43">
        <f>IFERROR(INDEX('Annex 1 LV, HV and UMS charges'!$B$12:$B$45,MATCH($A143,'Annex 1 LV, HV and UMS charges'!$A$12:$A$310,0)),INDEX('Annex 4 LDNO charges'!$B$14:$B$203,MATCH($A143,'Annex 4 LDNO charges'!$A$14:$A$203,0)))</f>
        <v>0</v>
      </c>
      <c r="C143" s="162" t="s">
        <v>592</v>
      </c>
      <c r="D143" s="178"/>
      <c r="E143" s="177">
        <v>0</v>
      </c>
    </row>
    <row r="144" spans="1:5" ht="27.75" customHeight="1" x14ac:dyDescent="0.25">
      <c r="A144" s="163" t="s">
        <v>650</v>
      </c>
      <c r="B144" s="43">
        <f>IFERROR(INDEX('Annex 1 LV, HV and UMS charges'!$B$12:$B$45,MATCH($A144,'Annex 1 LV, HV and UMS charges'!$A$12:$A$310,0)),INDEX('Annex 4 LDNO charges'!$B$14:$B$203,MATCH($A144,'Annex 4 LDNO charges'!$A$14:$A$203,0)))</f>
        <v>0</v>
      </c>
      <c r="C144" s="162" t="s">
        <v>592</v>
      </c>
      <c r="D144" s="178"/>
      <c r="E144" s="177">
        <v>0</v>
      </c>
    </row>
    <row r="145" spans="1:5" ht="27.75" customHeight="1" x14ac:dyDescent="0.25">
      <c r="A145" s="163" t="s">
        <v>651</v>
      </c>
      <c r="B145" s="43">
        <f>IFERROR(INDEX('Annex 1 LV, HV and UMS charges'!$B$12:$B$45,MATCH($A145,'Annex 1 LV, HV and UMS charges'!$A$12:$A$310,0)),INDEX('Annex 4 LDNO charges'!$B$14:$B$203,MATCH($A145,'Annex 4 LDNO charges'!$A$14:$A$203,0)))</f>
        <v>0</v>
      </c>
      <c r="C145" s="162" t="s">
        <v>592</v>
      </c>
      <c r="D145" s="178"/>
      <c r="E145" s="177">
        <v>0</v>
      </c>
    </row>
    <row r="146" spans="1:5" ht="27.75" customHeight="1" x14ac:dyDescent="0.25">
      <c r="A146" s="163" t="s">
        <v>652</v>
      </c>
      <c r="B146" s="43">
        <f>IFERROR(INDEX('Annex 1 LV, HV and UMS charges'!$B$12:$B$45,MATCH($A146,'Annex 1 LV, HV and UMS charges'!$A$12:$A$310,0)),INDEX('Annex 4 LDNO charges'!$B$14:$B$203,MATCH($A146,'Annex 4 LDNO charges'!$A$14:$A$203,0)))</f>
        <v>0</v>
      </c>
      <c r="C146" s="162" t="s">
        <v>592</v>
      </c>
      <c r="D146" s="178"/>
      <c r="E146" s="177">
        <v>0</v>
      </c>
    </row>
    <row r="147" spans="1:5" ht="27.75" customHeight="1" x14ac:dyDescent="0.25">
      <c r="A147" s="163" t="s">
        <v>653</v>
      </c>
      <c r="B147" s="43">
        <f>IFERROR(INDEX('Annex 1 LV, HV and UMS charges'!$B$12:$B$45,MATCH($A147,'Annex 1 LV, HV and UMS charges'!$A$12:$A$310,0)),INDEX('Annex 4 LDNO charges'!$B$14:$B$203,MATCH($A147,'Annex 4 LDNO charges'!$A$14:$A$203,0)))</f>
        <v>0</v>
      </c>
      <c r="C147" s="162" t="s">
        <v>592</v>
      </c>
      <c r="D147" s="178"/>
      <c r="E147" s="177">
        <v>0</v>
      </c>
    </row>
    <row r="148" spans="1:5" ht="27.75" customHeight="1" x14ac:dyDescent="0.25">
      <c r="A148" s="163" t="s">
        <v>511</v>
      </c>
      <c r="B148" s="43">
        <f>IFERROR(INDEX('Annex 1 LV, HV and UMS charges'!$B$12:$B$45,MATCH($A148,'Annex 1 LV, HV and UMS charges'!$A$12:$A$310,0)),INDEX('Annex 4 LDNO charges'!$B$14:$B$203,MATCH($A148,'Annex 4 LDNO charges'!$A$14:$A$203,0)))</f>
        <v>0</v>
      </c>
      <c r="C148" s="162">
        <v>0</v>
      </c>
      <c r="D148" s="178"/>
      <c r="E148" s="177">
        <v>0</v>
      </c>
    </row>
    <row r="149" spans="1:5" ht="27.75" customHeight="1" x14ac:dyDescent="0.25">
      <c r="A149" s="163" t="s">
        <v>512</v>
      </c>
      <c r="B149" s="43">
        <f>IFERROR(INDEX('Annex 1 LV, HV and UMS charges'!$B$12:$B$45,MATCH($A149,'Annex 1 LV, HV and UMS charges'!$A$12:$A$310,0)),INDEX('Annex 4 LDNO charges'!$B$14:$B$203,MATCH($A149,'Annex 4 LDNO charges'!$A$14:$A$203,0)))</f>
        <v>0</v>
      </c>
      <c r="C149" s="162">
        <v>0</v>
      </c>
      <c r="D149" s="178"/>
      <c r="E149" s="177">
        <v>0</v>
      </c>
    </row>
    <row r="150" spans="1:5" ht="27.75" customHeight="1" x14ac:dyDescent="0.25">
      <c r="A150" s="163" t="s">
        <v>513</v>
      </c>
      <c r="B150" s="43">
        <f>IFERROR(INDEX('Annex 1 LV, HV and UMS charges'!$B$12:$B$45,MATCH($A150,'Annex 1 LV, HV and UMS charges'!$A$12:$A$310,0)),INDEX('Annex 4 LDNO charges'!$B$14:$B$203,MATCH($A150,'Annex 4 LDNO charges'!$A$14:$A$203,0)))</f>
        <v>0</v>
      </c>
      <c r="C150" s="162">
        <v>0</v>
      </c>
      <c r="D150" s="178"/>
      <c r="E150" s="177">
        <v>0</v>
      </c>
    </row>
    <row r="151" spans="1:5" ht="27.75" customHeight="1" x14ac:dyDescent="0.25">
      <c r="A151" s="163" t="s">
        <v>514</v>
      </c>
      <c r="B151" s="43">
        <f>IFERROR(INDEX('Annex 1 LV, HV and UMS charges'!$B$12:$B$45,MATCH($A151,'Annex 1 LV, HV and UMS charges'!$A$12:$A$310,0)),INDEX('Annex 4 LDNO charges'!$B$14:$B$203,MATCH($A151,'Annex 4 LDNO charges'!$A$14:$A$203,0)))</f>
        <v>0</v>
      </c>
      <c r="C151" s="162">
        <v>0</v>
      </c>
      <c r="D151" s="178"/>
      <c r="E151" s="177">
        <v>0</v>
      </c>
    </row>
    <row r="152" spans="1:5" ht="27.75" customHeight="1" x14ac:dyDescent="0.25">
      <c r="A152" s="163" t="s">
        <v>515</v>
      </c>
      <c r="B152" s="43">
        <f>IFERROR(INDEX('Annex 1 LV, HV and UMS charges'!$B$12:$B$45,MATCH($A152,'Annex 1 LV, HV and UMS charges'!$A$12:$A$310,0)),INDEX('Annex 4 LDNO charges'!$B$14:$B$203,MATCH($A152,'Annex 4 LDNO charges'!$A$14:$A$203,0)))</f>
        <v>0</v>
      </c>
      <c r="C152" s="162">
        <v>0</v>
      </c>
      <c r="D152" s="178"/>
      <c r="E152" s="177">
        <v>0</v>
      </c>
    </row>
    <row r="153" spans="1:5" ht="27.75" customHeight="1" x14ac:dyDescent="0.25">
      <c r="A153" s="163" t="s">
        <v>516</v>
      </c>
      <c r="B153" s="43">
        <f>IFERROR(INDEX('Annex 1 LV, HV and UMS charges'!$B$12:$B$45,MATCH($A153,'Annex 1 LV, HV and UMS charges'!$A$12:$A$310,0)),INDEX('Annex 4 LDNO charges'!$B$14:$B$203,MATCH($A153,'Annex 4 LDNO charges'!$A$14:$A$203,0)))</f>
        <v>0</v>
      </c>
      <c r="C153" s="162">
        <v>0</v>
      </c>
      <c r="D153" s="178"/>
      <c r="E153" s="177">
        <v>0</v>
      </c>
    </row>
    <row r="154" spans="1:5" ht="27.75" customHeight="1" x14ac:dyDescent="0.25">
      <c r="A154" s="163" t="s">
        <v>517</v>
      </c>
      <c r="B154" s="43">
        <f>IFERROR(INDEX('Annex 1 LV, HV and UMS charges'!$B$12:$B$45,MATCH($A154,'Annex 1 LV, HV and UMS charges'!$A$12:$A$310,0)),INDEX('Annex 4 LDNO charges'!$B$14:$B$203,MATCH($A154,'Annex 4 LDNO charges'!$A$14:$A$203,0)))</f>
        <v>0</v>
      </c>
      <c r="C154" s="162">
        <v>0</v>
      </c>
      <c r="D154" s="178"/>
      <c r="E154" s="177">
        <v>0</v>
      </c>
    </row>
    <row r="155" spans="1:5" ht="27.75" customHeight="1" x14ac:dyDescent="0.25">
      <c r="A155" s="163" t="s">
        <v>518</v>
      </c>
      <c r="B155" s="43">
        <f>IFERROR(INDEX('Annex 1 LV, HV and UMS charges'!$B$12:$B$45,MATCH($A155,'Annex 1 LV, HV and UMS charges'!$A$12:$A$310,0)),INDEX('Annex 4 LDNO charges'!$B$14:$B$203,MATCH($A155,'Annex 4 LDNO charges'!$A$14:$A$203,0)))</f>
        <v>0</v>
      </c>
      <c r="C155" s="162">
        <v>0</v>
      </c>
      <c r="D155" s="178"/>
      <c r="E155" s="177">
        <v>0</v>
      </c>
    </row>
    <row r="156" spans="1:5" ht="27.75" customHeight="1" x14ac:dyDescent="0.25">
      <c r="A156" s="163" t="s">
        <v>519</v>
      </c>
      <c r="B156" s="43">
        <f>IFERROR(INDEX('Annex 1 LV, HV and UMS charges'!$B$12:$B$45,MATCH($A156,'Annex 1 LV, HV and UMS charges'!$A$12:$A$310,0)),INDEX('Annex 4 LDNO charges'!$B$14:$B$203,MATCH($A156,'Annex 4 LDNO charges'!$A$14:$A$203,0)))</f>
        <v>0</v>
      </c>
      <c r="C156" s="162">
        <v>0</v>
      </c>
      <c r="D156" s="178"/>
      <c r="E156" s="177">
        <v>0</v>
      </c>
    </row>
    <row r="157" spans="1:5" ht="27.75" customHeight="1" x14ac:dyDescent="0.25">
      <c r="A157" s="163" t="s">
        <v>520</v>
      </c>
      <c r="B157" s="43">
        <f>IFERROR(INDEX('Annex 1 LV, HV and UMS charges'!$B$12:$B$45,MATCH($A157,'Annex 1 LV, HV and UMS charges'!$A$12:$A$310,0)),INDEX('Annex 4 LDNO charges'!$B$14:$B$203,MATCH($A157,'Annex 4 LDNO charges'!$A$14:$A$203,0)))</f>
        <v>0</v>
      </c>
      <c r="C157" s="162">
        <v>0</v>
      </c>
      <c r="D157" s="178"/>
      <c r="E157" s="177">
        <v>0</v>
      </c>
    </row>
    <row r="158" spans="1:5" ht="27.75" customHeight="1" x14ac:dyDescent="0.25">
      <c r="A158" s="163" t="s">
        <v>521</v>
      </c>
      <c r="B158" s="43">
        <f>IFERROR(INDEX('Annex 1 LV, HV and UMS charges'!$B$12:$B$45,MATCH($A158,'Annex 1 LV, HV and UMS charges'!$A$12:$A$310,0)),INDEX('Annex 4 LDNO charges'!$B$14:$B$203,MATCH($A158,'Annex 4 LDNO charges'!$A$14:$A$203,0)))</f>
        <v>0</v>
      </c>
      <c r="C158" s="162">
        <v>0</v>
      </c>
      <c r="D158" s="178"/>
      <c r="E158" s="177">
        <v>0</v>
      </c>
    </row>
    <row r="159" spans="1:5" ht="27.75" customHeight="1" x14ac:dyDescent="0.25">
      <c r="A159" s="163" t="s">
        <v>522</v>
      </c>
      <c r="B159" s="43">
        <f>IFERROR(INDEX('Annex 1 LV, HV and UMS charges'!$B$12:$B$45,MATCH($A159,'Annex 1 LV, HV and UMS charges'!$A$12:$A$310,0)),INDEX('Annex 4 LDNO charges'!$B$14:$B$203,MATCH($A159,'Annex 4 LDNO charges'!$A$14:$A$203,0)))</f>
        <v>0</v>
      </c>
      <c r="C159" s="162">
        <v>0</v>
      </c>
      <c r="D159" s="178"/>
      <c r="E159" s="177">
        <v>0</v>
      </c>
    </row>
    <row r="160" spans="1:5" ht="27.75" customHeight="1" x14ac:dyDescent="0.25">
      <c r="A160" s="163" t="s">
        <v>523</v>
      </c>
      <c r="B160" s="43">
        <f>IFERROR(INDEX('Annex 1 LV, HV and UMS charges'!$B$12:$B$45,MATCH($A160,'Annex 1 LV, HV and UMS charges'!$A$12:$A$310,0)),INDEX('Annex 4 LDNO charges'!$B$14:$B$203,MATCH($A160,'Annex 4 LDNO charges'!$A$14:$A$203,0)))</f>
        <v>0</v>
      </c>
      <c r="C160" s="162">
        <v>0</v>
      </c>
      <c r="D160" s="178"/>
      <c r="E160" s="177">
        <v>0</v>
      </c>
    </row>
    <row r="161" spans="1:7" ht="27.75" customHeight="1" x14ac:dyDescent="0.25">
      <c r="A161" s="163" t="s">
        <v>524</v>
      </c>
      <c r="B161" s="43">
        <f>IFERROR(INDEX('Annex 1 LV, HV and UMS charges'!$B$12:$B$45,MATCH($A161,'Annex 1 LV, HV and UMS charges'!$A$12:$A$310,0)),INDEX('Annex 4 LDNO charges'!$B$14:$B$203,MATCH($A161,'Annex 4 LDNO charges'!$A$14:$A$203,0)))</f>
        <v>0</v>
      </c>
      <c r="C161" s="162">
        <v>0</v>
      </c>
      <c r="D161" s="178"/>
      <c r="E161" s="177">
        <v>0</v>
      </c>
    </row>
    <row r="162" spans="1:7" ht="27.75" customHeight="1" x14ac:dyDescent="0.25">
      <c r="A162" s="163" t="s">
        <v>525</v>
      </c>
      <c r="B162" s="43">
        <f>IFERROR(INDEX('Annex 1 LV, HV and UMS charges'!$B$12:$B$45,MATCH($A162,'Annex 1 LV, HV and UMS charges'!$A$12:$A$310,0)),INDEX('Annex 4 LDNO charges'!$B$14:$B$203,MATCH($A162,'Annex 4 LDNO charges'!$A$14:$A$203,0)))</f>
        <v>0</v>
      </c>
      <c r="C162" s="162">
        <v>0</v>
      </c>
      <c r="D162" s="178"/>
      <c r="E162" s="177">
        <v>0</v>
      </c>
    </row>
    <row r="163" spans="1:7" ht="27.75" customHeight="1" x14ac:dyDescent="0.25">
      <c r="A163" s="2" t="s">
        <v>692</v>
      </c>
      <c r="B163" s="2"/>
      <c r="C163" s="3"/>
      <c r="F163" s="3"/>
      <c r="G163" s="3"/>
    </row>
    <row r="164" spans="1:7" ht="27.75" customHeight="1" x14ac:dyDescent="0.25">
      <c r="A164" s="2" t="s">
        <v>693</v>
      </c>
      <c r="B164" s="2"/>
      <c r="C164" s="3"/>
      <c r="F164" s="3"/>
      <c r="G164" s="3"/>
    </row>
  </sheetData>
  <mergeCells count="2">
    <mergeCell ref="A2:E2"/>
    <mergeCell ref="B1:C1"/>
  </mergeCells>
  <hyperlinks>
    <hyperlink ref="A1" location="Overview!A1" display="Back to Overview" xr:uid="{00000000-0004-0000-0900-000000000000}"/>
  </hyperlinks>
  <pageMargins left="0.39370078740157483" right="0.39370078740157483" top="0.9055118110236221" bottom="0.74803149606299213" header="0.51181102362204722" footer="0.51181102362204722"/>
  <pageSetup paperSize="9" scale="72" fitToHeight="10" orientation="portrait" r:id="rId1"/>
  <headerFooter scaleWithDoc="0">
    <oddHeader>&amp;L&amp;"Arial,Bold"
&amp;"Arial,Regular"Annex 7&amp;"Arial,Bold" &amp;"Arial,Regular"- Schedule of Charges to recover Excess Supplier of Last Resort pass-through costs</oddHeader>
    <oddFooter>&amp;L_x000D_&amp;1#&amp;"Arial"&amp;6&amp;K737373 Confidentiality: C1 - Public</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pageSetUpPr fitToPage="1"/>
  </sheetPr>
  <dimension ref="A1:G430"/>
  <sheetViews>
    <sheetView zoomScale="85" zoomScaleNormal="85" zoomScaleSheetLayoutView="100" workbookViewId="0">
      <selection activeCell="E4" sqref="E4"/>
    </sheetView>
  </sheetViews>
  <sheetFormatPr defaultColWidth="9.109375" defaultRowHeight="27.75" customHeight="1" x14ac:dyDescent="0.25"/>
  <cols>
    <col min="1" max="1" width="29.88671875" style="2" customWidth="1"/>
    <col min="2" max="2" width="48.5546875" style="2" customWidth="1"/>
    <col min="3" max="4" width="23.5546875" style="3" customWidth="1"/>
    <col min="5" max="5" width="15.5546875" style="2" customWidth="1"/>
    <col min="6" max="16384" width="9.109375" style="2"/>
  </cols>
  <sheetData>
    <row r="1" spans="1:7" ht="27.75" customHeight="1" x14ac:dyDescent="0.25">
      <c r="A1" s="14" t="s">
        <v>27</v>
      </c>
      <c r="B1" s="3"/>
      <c r="C1" s="2"/>
      <c r="E1" s="9"/>
      <c r="F1" s="4"/>
      <c r="G1" s="4"/>
    </row>
    <row r="2" spans="1:7" s="10" customFormat="1" ht="17.399999999999999" x14ac:dyDescent="0.25">
      <c r="A2" s="246" t="str">
        <f>Overview!B4&amp; " - Effective from "&amp;Overview!D4&amp;" - "&amp;Overview!E4&amp;" Nodal/Zonal charges"</f>
        <v>Eclipse Power Distribution Limited - GSP K - Effective from 1 April 2026 - Submitted Nodal/Zonal charges</v>
      </c>
      <c r="B2" s="247"/>
      <c r="C2" s="247"/>
      <c r="D2" s="248"/>
    </row>
    <row r="3" spans="1:7" ht="60.75" customHeight="1" x14ac:dyDescent="0.25">
      <c r="A3" s="21" t="s">
        <v>51</v>
      </c>
      <c r="B3" s="21" t="s">
        <v>0</v>
      </c>
      <c r="C3" s="21" t="s">
        <v>41</v>
      </c>
      <c r="D3" s="21" t="s">
        <v>42</v>
      </c>
    </row>
    <row r="4" spans="1:7" ht="21.75" customHeight="1" x14ac:dyDescent="0.25">
      <c r="A4" s="7"/>
      <c r="B4" s="208"/>
      <c r="C4" s="207"/>
      <c r="D4" s="207"/>
    </row>
    <row r="5" spans="1:7" ht="21.75" customHeight="1" x14ac:dyDescent="0.25">
      <c r="A5" s="7"/>
      <c r="B5" s="208"/>
      <c r="C5" s="207"/>
      <c r="D5" s="207"/>
    </row>
    <row r="6" spans="1:7" ht="21.75" customHeight="1" x14ac:dyDescent="0.25">
      <c r="A6" s="7"/>
      <c r="B6" s="208"/>
      <c r="C6" s="207"/>
      <c r="D6" s="207"/>
    </row>
    <row r="7" spans="1:7" ht="21.75" customHeight="1" x14ac:dyDescent="0.25">
      <c r="A7" s="7"/>
      <c r="B7" s="208"/>
      <c r="C7" s="207"/>
      <c r="D7" s="207"/>
    </row>
    <row r="8" spans="1:7" ht="21.75" customHeight="1" x14ac:dyDescent="0.25">
      <c r="A8" s="7"/>
      <c r="B8" s="208"/>
      <c r="C8" s="207"/>
      <c r="D8" s="207"/>
    </row>
    <row r="9" spans="1:7" ht="21.75" customHeight="1" x14ac:dyDescent="0.25">
      <c r="A9" s="7"/>
      <c r="B9" s="208"/>
      <c r="C9" s="207"/>
      <c r="D9" s="207"/>
    </row>
    <row r="10" spans="1:7" ht="21.75" customHeight="1" x14ac:dyDescent="0.25">
      <c r="A10" s="7"/>
      <c r="B10" s="208"/>
      <c r="C10" s="207"/>
      <c r="D10" s="207"/>
    </row>
    <row r="11" spans="1:7" ht="21.75" customHeight="1" x14ac:dyDescent="0.25">
      <c r="A11" s="7"/>
      <c r="B11" s="208"/>
      <c r="C11" s="207"/>
      <c r="D11" s="207"/>
    </row>
    <row r="12" spans="1:7" ht="21.75" customHeight="1" x14ac:dyDescent="0.25">
      <c r="A12" s="7"/>
      <c r="B12" s="208"/>
      <c r="C12" s="207"/>
      <c r="D12" s="207"/>
    </row>
    <row r="13" spans="1:7" ht="21.75" customHeight="1" x14ac:dyDescent="0.25">
      <c r="A13" s="7"/>
      <c r="B13" s="208"/>
      <c r="C13" s="207"/>
      <c r="D13" s="207"/>
    </row>
    <row r="14" spans="1:7" ht="21.75" customHeight="1" x14ac:dyDescent="0.25">
      <c r="A14" s="7"/>
      <c r="B14" s="208"/>
      <c r="C14" s="207"/>
      <c r="D14" s="207"/>
    </row>
    <row r="15" spans="1:7" ht="21.75" customHeight="1" x14ac:dyDescent="0.25">
      <c r="A15" s="7"/>
      <c r="B15" s="208"/>
      <c r="C15" s="207"/>
      <c r="D15" s="207"/>
    </row>
    <row r="16" spans="1:7" ht="21.75" customHeight="1" x14ac:dyDescent="0.25">
      <c r="A16" s="7"/>
      <c r="B16" s="208"/>
      <c r="C16" s="207"/>
      <c r="D16" s="207"/>
    </row>
    <row r="17" spans="1:4" ht="21.75" customHeight="1" x14ac:dyDescent="0.25">
      <c r="A17" s="7"/>
      <c r="B17" s="208"/>
      <c r="C17" s="207"/>
      <c r="D17" s="207"/>
    </row>
    <row r="18" spans="1:4" ht="21.75" customHeight="1" x14ac:dyDescent="0.25">
      <c r="A18" s="7"/>
      <c r="B18" s="208"/>
      <c r="C18" s="207"/>
      <c r="D18" s="207"/>
    </row>
    <row r="19" spans="1:4" ht="21.75" customHeight="1" x14ac:dyDescent="0.25">
      <c r="A19" s="7"/>
      <c r="B19" s="208"/>
      <c r="C19" s="207"/>
      <c r="D19" s="207"/>
    </row>
    <row r="20" spans="1:4" ht="21.75" customHeight="1" x14ac:dyDescent="0.25">
      <c r="A20" s="7"/>
      <c r="B20" s="208"/>
      <c r="C20" s="207"/>
      <c r="D20" s="207"/>
    </row>
    <row r="21" spans="1:4" ht="21.75" customHeight="1" x14ac:dyDescent="0.25">
      <c r="A21" s="7"/>
      <c r="B21" s="208"/>
      <c r="C21" s="207"/>
      <c r="D21" s="207"/>
    </row>
    <row r="22" spans="1:4" ht="21.75" customHeight="1" x14ac:dyDescent="0.25">
      <c r="A22" s="7"/>
      <c r="B22" s="208"/>
      <c r="C22" s="207"/>
      <c r="D22" s="207"/>
    </row>
    <row r="23" spans="1:4" ht="21.75" customHeight="1" x14ac:dyDescent="0.25">
      <c r="A23" s="7"/>
      <c r="B23" s="208"/>
      <c r="C23" s="207"/>
      <c r="D23" s="207"/>
    </row>
    <row r="24" spans="1:4" ht="21.75" customHeight="1" x14ac:dyDescent="0.25">
      <c r="A24" s="7"/>
      <c r="B24" s="208"/>
      <c r="C24" s="207"/>
      <c r="D24" s="207"/>
    </row>
    <row r="25" spans="1:4" ht="21.75" customHeight="1" x14ac:dyDescent="0.25">
      <c r="A25" s="7"/>
      <c r="B25" s="208"/>
      <c r="C25" s="207"/>
      <c r="D25" s="207"/>
    </row>
    <row r="26" spans="1:4" ht="21.75" customHeight="1" x14ac:dyDescent="0.25">
      <c r="A26" s="7"/>
      <c r="B26" s="208"/>
      <c r="C26" s="207"/>
      <c r="D26" s="207"/>
    </row>
    <row r="27" spans="1:4" ht="27.75" customHeight="1" x14ac:dyDescent="0.25">
      <c r="A27" s="7"/>
      <c r="B27" s="208"/>
      <c r="C27" s="207"/>
      <c r="D27" s="207"/>
    </row>
    <row r="28" spans="1:4" ht="27.75" customHeight="1" x14ac:dyDescent="0.25">
      <c r="A28" s="7"/>
      <c r="B28" s="208"/>
      <c r="C28" s="207"/>
      <c r="D28" s="207"/>
    </row>
    <row r="29" spans="1:4" ht="27.75" customHeight="1" x14ac:dyDescent="0.25">
      <c r="A29" s="7"/>
      <c r="B29" s="208"/>
      <c r="C29" s="207"/>
      <c r="D29" s="207"/>
    </row>
    <row r="30" spans="1:4" ht="27.75" customHeight="1" x14ac:dyDescent="0.25">
      <c r="A30" s="7"/>
      <c r="B30" s="208"/>
      <c r="C30" s="207"/>
      <c r="D30" s="207"/>
    </row>
    <row r="31" spans="1:4" ht="27.75" customHeight="1" x14ac:dyDescent="0.25">
      <c r="A31" s="7"/>
      <c r="B31" s="208"/>
      <c r="C31" s="207"/>
      <c r="D31" s="207"/>
    </row>
    <row r="32" spans="1:4" ht="27.75" customHeight="1" x14ac:dyDescent="0.25">
      <c r="A32" s="7"/>
      <c r="B32" s="208"/>
      <c r="C32" s="207"/>
      <c r="D32" s="207"/>
    </row>
    <row r="33" spans="1:4" ht="27.75" customHeight="1" x14ac:dyDescent="0.25">
      <c r="A33" s="7"/>
      <c r="B33" s="208"/>
      <c r="C33" s="207"/>
      <c r="D33" s="207"/>
    </row>
    <row r="34" spans="1:4" ht="27.75" customHeight="1" x14ac:dyDescent="0.25">
      <c r="A34" s="7"/>
      <c r="B34" s="208"/>
      <c r="C34" s="207"/>
      <c r="D34" s="207"/>
    </row>
    <row r="35" spans="1:4" ht="27.75" customHeight="1" x14ac:dyDescent="0.25">
      <c r="A35" s="7"/>
      <c r="B35" s="208"/>
      <c r="C35" s="207"/>
      <c r="D35" s="207"/>
    </row>
    <row r="36" spans="1:4" ht="27.75" customHeight="1" x14ac:dyDescent="0.25">
      <c r="A36" s="7"/>
      <c r="B36" s="208"/>
      <c r="C36" s="207"/>
      <c r="D36" s="207"/>
    </row>
    <row r="37" spans="1:4" ht="27.75" customHeight="1" x14ac:dyDescent="0.25">
      <c r="A37" s="7"/>
      <c r="B37" s="208"/>
      <c r="C37" s="207"/>
      <c r="D37" s="207"/>
    </row>
    <row r="38" spans="1:4" ht="27.75" customHeight="1" x14ac:dyDescent="0.25">
      <c r="A38" s="7"/>
      <c r="B38" s="208"/>
      <c r="C38" s="207"/>
      <c r="D38" s="207"/>
    </row>
    <row r="39" spans="1:4" ht="27.75" customHeight="1" x14ac:dyDescent="0.25">
      <c r="A39" s="7"/>
      <c r="B39" s="208"/>
      <c r="C39" s="207"/>
      <c r="D39" s="207"/>
    </row>
    <row r="40" spans="1:4" ht="27.75" customHeight="1" x14ac:dyDescent="0.25">
      <c r="A40" s="7"/>
      <c r="B40" s="208"/>
      <c r="C40" s="207"/>
      <c r="D40" s="207"/>
    </row>
    <row r="41" spans="1:4" ht="27.75" customHeight="1" x14ac:dyDescent="0.25">
      <c r="A41" s="7"/>
      <c r="B41" s="208"/>
      <c r="C41" s="207"/>
      <c r="D41" s="207"/>
    </row>
    <row r="42" spans="1:4" ht="27.75" customHeight="1" x14ac:dyDescent="0.25">
      <c r="A42" s="7"/>
      <c r="B42" s="208"/>
      <c r="C42" s="207"/>
      <c r="D42" s="207"/>
    </row>
    <row r="43" spans="1:4" ht="27.75" customHeight="1" x14ac:dyDescent="0.25">
      <c r="A43" s="7"/>
      <c r="B43" s="208"/>
      <c r="C43" s="207"/>
      <c r="D43" s="207"/>
    </row>
    <row r="44" spans="1:4" ht="27.75" customHeight="1" x14ac:dyDescent="0.25">
      <c r="A44" s="7"/>
      <c r="B44" s="208"/>
      <c r="C44" s="207"/>
      <c r="D44" s="207"/>
    </row>
    <row r="45" spans="1:4" ht="27.75" customHeight="1" x14ac:dyDescent="0.25">
      <c r="A45" s="7"/>
      <c r="B45" s="208"/>
      <c r="C45" s="207"/>
      <c r="D45" s="207"/>
    </row>
    <row r="46" spans="1:4" ht="27.75" customHeight="1" x14ac:dyDescent="0.25">
      <c r="A46" s="7"/>
      <c r="B46" s="208"/>
      <c r="C46" s="207"/>
      <c r="D46" s="207"/>
    </row>
    <row r="47" spans="1:4" ht="27.75" customHeight="1" x14ac:dyDescent="0.25">
      <c r="A47" s="7"/>
      <c r="B47" s="208"/>
      <c r="C47" s="207"/>
      <c r="D47" s="207"/>
    </row>
    <row r="48" spans="1:4" ht="27.75" customHeight="1" x14ac:dyDescent="0.25">
      <c r="A48" s="7"/>
      <c r="B48" s="208"/>
      <c r="C48" s="207"/>
      <c r="D48" s="207"/>
    </row>
    <row r="49" spans="1:4" ht="27.75" customHeight="1" x14ac:dyDescent="0.25">
      <c r="A49" s="7"/>
      <c r="B49" s="208"/>
      <c r="C49" s="207"/>
      <c r="D49" s="207"/>
    </row>
    <row r="50" spans="1:4" ht="27.75" customHeight="1" x14ac:dyDescent="0.25">
      <c r="A50" s="7"/>
      <c r="B50" s="208"/>
      <c r="C50" s="207"/>
      <c r="D50" s="207"/>
    </row>
    <row r="51" spans="1:4" ht="27.75" customHeight="1" x14ac:dyDescent="0.25">
      <c r="A51" s="7"/>
      <c r="B51" s="208"/>
      <c r="C51" s="207"/>
      <c r="D51" s="207"/>
    </row>
    <row r="52" spans="1:4" ht="27.75" customHeight="1" x14ac:dyDescent="0.25">
      <c r="A52" s="7"/>
      <c r="B52" s="208"/>
      <c r="C52" s="207"/>
      <c r="D52" s="207"/>
    </row>
    <row r="53" spans="1:4" ht="27.75" customHeight="1" x14ac:dyDescent="0.25">
      <c r="A53" s="7"/>
      <c r="B53" s="208"/>
      <c r="C53" s="207"/>
      <c r="D53" s="207"/>
    </row>
    <row r="54" spans="1:4" ht="27.75" customHeight="1" x14ac:dyDescent="0.25">
      <c r="A54" s="7"/>
      <c r="B54" s="208"/>
      <c r="C54" s="207"/>
      <c r="D54" s="207"/>
    </row>
    <row r="55" spans="1:4" ht="27.75" customHeight="1" x14ac:dyDescent="0.25">
      <c r="A55" s="7"/>
      <c r="B55" s="208"/>
      <c r="C55" s="207"/>
      <c r="D55" s="207"/>
    </row>
    <row r="56" spans="1:4" ht="27.75" customHeight="1" x14ac:dyDescent="0.25">
      <c r="A56" s="7"/>
      <c r="B56" s="208"/>
      <c r="C56" s="207"/>
      <c r="D56" s="207"/>
    </row>
    <row r="57" spans="1:4" ht="27.75" customHeight="1" x14ac:dyDescent="0.25">
      <c r="A57" s="7"/>
      <c r="B57" s="208"/>
      <c r="C57" s="207"/>
      <c r="D57" s="207"/>
    </row>
    <row r="58" spans="1:4" ht="27.75" customHeight="1" x14ac:dyDescent="0.25">
      <c r="A58" s="7"/>
      <c r="B58" s="208"/>
      <c r="C58" s="207"/>
      <c r="D58" s="207"/>
    </row>
    <row r="59" spans="1:4" ht="27.75" customHeight="1" x14ac:dyDescent="0.25">
      <c r="A59" s="7"/>
      <c r="B59" s="208"/>
      <c r="C59" s="207"/>
      <c r="D59" s="207"/>
    </row>
    <row r="60" spans="1:4" ht="27.75" customHeight="1" x14ac:dyDescent="0.25">
      <c r="A60" s="7"/>
      <c r="B60" s="208"/>
      <c r="C60" s="207"/>
      <c r="D60" s="207"/>
    </row>
    <row r="61" spans="1:4" ht="27.75" customHeight="1" x14ac:dyDescent="0.25">
      <c r="A61" s="7"/>
      <c r="B61" s="208"/>
      <c r="C61" s="207"/>
      <c r="D61" s="207"/>
    </row>
    <row r="62" spans="1:4" ht="27.75" customHeight="1" x14ac:dyDescent="0.25">
      <c r="A62" s="7"/>
      <c r="B62" s="208"/>
      <c r="C62" s="207"/>
      <c r="D62" s="207"/>
    </row>
    <row r="63" spans="1:4" ht="27.75" customHeight="1" x14ac:dyDescent="0.25">
      <c r="A63" s="7"/>
      <c r="B63" s="208"/>
      <c r="C63" s="207"/>
      <c r="D63" s="207"/>
    </row>
    <row r="64" spans="1:4" ht="27.75" customHeight="1" x14ac:dyDescent="0.25">
      <c r="A64" s="7"/>
      <c r="B64" s="208"/>
      <c r="C64" s="207"/>
      <c r="D64" s="207"/>
    </row>
    <row r="65" spans="1:4" ht="27.75" customHeight="1" x14ac:dyDescent="0.25">
      <c r="A65" s="7"/>
      <c r="B65" s="208"/>
      <c r="C65" s="207"/>
      <c r="D65" s="207"/>
    </row>
    <row r="66" spans="1:4" ht="27.75" customHeight="1" x14ac:dyDescent="0.25">
      <c r="A66" s="7"/>
      <c r="B66" s="208"/>
      <c r="C66" s="207"/>
      <c r="D66" s="207"/>
    </row>
    <row r="67" spans="1:4" ht="27.75" customHeight="1" x14ac:dyDescent="0.25">
      <c r="A67" s="7"/>
      <c r="B67" s="208"/>
      <c r="C67" s="207"/>
      <c r="D67" s="207"/>
    </row>
    <row r="68" spans="1:4" ht="27.75" customHeight="1" x14ac:dyDescent="0.25">
      <c r="A68" s="7"/>
      <c r="B68" s="208"/>
      <c r="C68" s="207"/>
      <c r="D68" s="207"/>
    </row>
    <row r="69" spans="1:4" ht="27.75" customHeight="1" x14ac:dyDescent="0.25">
      <c r="A69" s="7"/>
      <c r="B69" s="208"/>
      <c r="C69" s="207"/>
      <c r="D69" s="207"/>
    </row>
    <row r="70" spans="1:4" ht="27.75" customHeight="1" x14ac:dyDescent="0.25">
      <c r="A70" s="7"/>
      <c r="B70" s="208"/>
      <c r="C70" s="207"/>
      <c r="D70" s="207"/>
    </row>
    <row r="71" spans="1:4" ht="27.75" customHeight="1" x14ac:dyDescent="0.25">
      <c r="A71" s="7"/>
      <c r="B71" s="208"/>
      <c r="C71" s="207"/>
      <c r="D71" s="207"/>
    </row>
    <row r="72" spans="1:4" ht="27.75" customHeight="1" x14ac:dyDescent="0.25">
      <c r="A72" s="7"/>
      <c r="B72" s="208"/>
      <c r="C72" s="207"/>
      <c r="D72" s="207"/>
    </row>
    <row r="73" spans="1:4" ht="27.75" customHeight="1" x14ac:dyDescent="0.25">
      <c r="A73" s="7"/>
      <c r="B73" s="208"/>
      <c r="C73" s="207"/>
      <c r="D73" s="207"/>
    </row>
    <row r="74" spans="1:4" ht="27.75" customHeight="1" x14ac:dyDescent="0.25">
      <c r="A74" s="7"/>
      <c r="B74" s="208"/>
      <c r="C74" s="207"/>
      <c r="D74" s="207"/>
    </row>
    <row r="75" spans="1:4" ht="27.75" customHeight="1" x14ac:dyDescent="0.25">
      <c r="A75" s="7"/>
      <c r="B75" s="208"/>
      <c r="C75" s="207"/>
      <c r="D75" s="207"/>
    </row>
    <row r="76" spans="1:4" ht="27.75" customHeight="1" x14ac:dyDescent="0.25">
      <c r="A76" s="7"/>
      <c r="B76" s="208"/>
      <c r="C76" s="207"/>
      <c r="D76" s="207"/>
    </row>
    <row r="77" spans="1:4" ht="27.75" customHeight="1" x14ac:dyDescent="0.25">
      <c r="A77" s="7"/>
      <c r="B77" s="208"/>
      <c r="C77" s="207"/>
      <c r="D77" s="207"/>
    </row>
    <row r="78" spans="1:4" ht="27.75" customHeight="1" x14ac:dyDescent="0.25">
      <c r="A78" s="7"/>
      <c r="B78" s="208"/>
      <c r="C78" s="207"/>
      <c r="D78" s="207"/>
    </row>
    <row r="79" spans="1:4" ht="27.75" customHeight="1" x14ac:dyDescent="0.25">
      <c r="A79" s="7"/>
      <c r="B79" s="208"/>
      <c r="C79" s="207"/>
      <c r="D79" s="207"/>
    </row>
    <row r="80" spans="1:4" ht="27.75" customHeight="1" x14ac:dyDescent="0.25">
      <c r="A80" s="7"/>
      <c r="B80" s="208"/>
      <c r="C80" s="207"/>
      <c r="D80" s="207"/>
    </row>
    <row r="81" spans="1:4" ht="27.75" customHeight="1" x14ac:dyDescent="0.25">
      <c r="A81" s="7"/>
      <c r="B81" s="208"/>
      <c r="C81" s="207"/>
      <c r="D81" s="207"/>
    </row>
    <row r="82" spans="1:4" ht="27.75" customHeight="1" x14ac:dyDescent="0.25">
      <c r="A82" s="7"/>
      <c r="B82" s="208"/>
      <c r="C82" s="207"/>
      <c r="D82" s="207"/>
    </row>
    <row r="83" spans="1:4" ht="27.75" customHeight="1" x14ac:dyDescent="0.25">
      <c r="A83" s="7"/>
      <c r="B83" s="208"/>
      <c r="C83" s="207"/>
      <c r="D83" s="207"/>
    </row>
    <row r="84" spans="1:4" ht="27.75" customHeight="1" x14ac:dyDescent="0.25">
      <c r="A84" s="7"/>
      <c r="B84" s="208"/>
      <c r="C84" s="207"/>
      <c r="D84" s="207"/>
    </row>
    <row r="85" spans="1:4" ht="27.75" customHeight="1" x14ac:dyDescent="0.25">
      <c r="A85" s="7"/>
      <c r="B85" s="208"/>
      <c r="C85" s="207"/>
      <c r="D85" s="207"/>
    </row>
    <row r="86" spans="1:4" ht="27.75" customHeight="1" x14ac:dyDescent="0.25">
      <c r="A86" s="7"/>
      <c r="B86" s="208"/>
      <c r="C86" s="207"/>
      <c r="D86" s="207"/>
    </row>
    <row r="87" spans="1:4" ht="27.75" customHeight="1" x14ac:dyDescent="0.25">
      <c r="A87" s="7"/>
      <c r="B87" s="208"/>
      <c r="C87" s="207"/>
      <c r="D87" s="207"/>
    </row>
    <row r="88" spans="1:4" ht="27.75" customHeight="1" x14ac:dyDescent="0.25">
      <c r="A88" s="7"/>
      <c r="B88" s="208"/>
      <c r="C88" s="207"/>
      <c r="D88" s="207"/>
    </row>
    <row r="89" spans="1:4" ht="27.75" customHeight="1" x14ac:dyDescent="0.25">
      <c r="A89" s="7"/>
      <c r="B89" s="208"/>
      <c r="C89" s="207"/>
      <c r="D89" s="207"/>
    </row>
    <row r="90" spans="1:4" ht="27.75" customHeight="1" x14ac:dyDescent="0.25">
      <c r="A90" s="7"/>
      <c r="B90" s="208"/>
      <c r="C90" s="207"/>
      <c r="D90" s="207"/>
    </row>
    <row r="91" spans="1:4" ht="27.75" customHeight="1" x14ac:dyDescent="0.25">
      <c r="A91" s="7"/>
      <c r="B91" s="208"/>
      <c r="C91" s="207"/>
      <c r="D91" s="207"/>
    </row>
    <row r="92" spans="1:4" ht="27.75" customHeight="1" x14ac:dyDescent="0.25">
      <c r="A92" s="7"/>
      <c r="B92" s="208"/>
      <c r="C92" s="207"/>
      <c r="D92" s="207"/>
    </row>
    <row r="93" spans="1:4" ht="27.75" customHeight="1" x14ac:dyDescent="0.25">
      <c r="A93" s="7"/>
      <c r="B93" s="208"/>
      <c r="C93" s="207"/>
      <c r="D93" s="207"/>
    </row>
    <row r="94" spans="1:4" ht="27.75" customHeight="1" x14ac:dyDescent="0.25">
      <c r="A94" s="7"/>
      <c r="B94" s="208"/>
      <c r="C94" s="207"/>
      <c r="D94" s="207"/>
    </row>
    <row r="95" spans="1:4" ht="27.75" customHeight="1" x14ac:dyDescent="0.25">
      <c r="A95" s="7"/>
      <c r="B95" s="208"/>
      <c r="C95" s="207"/>
      <c r="D95" s="207"/>
    </row>
    <row r="96" spans="1:4" ht="27.75" customHeight="1" x14ac:dyDescent="0.25">
      <c r="A96" s="7"/>
      <c r="B96" s="208"/>
      <c r="C96" s="207"/>
      <c r="D96" s="207"/>
    </row>
    <row r="97" spans="1:4" ht="27.75" customHeight="1" x14ac:dyDescent="0.25">
      <c r="A97" s="7"/>
      <c r="B97" s="208"/>
      <c r="C97" s="207"/>
      <c r="D97" s="207"/>
    </row>
    <row r="98" spans="1:4" ht="27.75" customHeight="1" x14ac:dyDescent="0.25">
      <c r="A98" s="7"/>
      <c r="B98" s="208"/>
      <c r="C98" s="207"/>
      <c r="D98" s="207"/>
    </row>
    <row r="99" spans="1:4" ht="27.75" customHeight="1" x14ac:dyDescent="0.25">
      <c r="A99" s="7"/>
      <c r="B99" s="208"/>
      <c r="C99" s="207"/>
      <c r="D99" s="207"/>
    </row>
    <row r="100" spans="1:4" ht="27.75" customHeight="1" x14ac:dyDescent="0.25">
      <c r="A100" s="7"/>
      <c r="B100" s="208"/>
      <c r="C100" s="207"/>
      <c r="D100" s="207"/>
    </row>
    <row r="101" spans="1:4" ht="27.75" customHeight="1" x14ac:dyDescent="0.25">
      <c r="A101" s="7"/>
      <c r="B101" s="208"/>
      <c r="C101" s="207"/>
      <c r="D101" s="207"/>
    </row>
    <row r="102" spans="1:4" ht="27.75" customHeight="1" x14ac:dyDescent="0.25">
      <c r="A102" s="7"/>
      <c r="B102" s="208"/>
      <c r="C102" s="207"/>
      <c r="D102" s="207"/>
    </row>
    <row r="103" spans="1:4" ht="27.75" customHeight="1" x14ac:dyDescent="0.25">
      <c r="A103" s="7"/>
      <c r="B103" s="208"/>
      <c r="C103" s="207"/>
      <c r="D103" s="207"/>
    </row>
    <row r="104" spans="1:4" ht="27.75" customHeight="1" x14ac:dyDescent="0.25">
      <c r="A104" s="7"/>
      <c r="B104" s="208"/>
      <c r="C104" s="207"/>
      <c r="D104" s="207"/>
    </row>
    <row r="105" spans="1:4" ht="27.75" customHeight="1" x14ac:dyDescent="0.25">
      <c r="A105" s="7"/>
      <c r="B105" s="208"/>
      <c r="C105" s="207"/>
      <c r="D105" s="207"/>
    </row>
    <row r="106" spans="1:4" ht="27.75" customHeight="1" x14ac:dyDescent="0.25">
      <c r="A106" s="7"/>
      <c r="B106" s="208"/>
      <c r="C106" s="207"/>
      <c r="D106" s="207"/>
    </row>
    <row r="107" spans="1:4" ht="27.75" customHeight="1" x14ac:dyDescent="0.25">
      <c r="A107" s="7"/>
      <c r="B107" s="208"/>
      <c r="C107" s="207"/>
      <c r="D107" s="207"/>
    </row>
    <row r="108" spans="1:4" ht="27.75" customHeight="1" x14ac:dyDescent="0.25">
      <c r="A108" s="7"/>
      <c r="B108" s="208"/>
      <c r="C108" s="207"/>
      <c r="D108" s="207"/>
    </row>
    <row r="109" spans="1:4" ht="27.75" customHeight="1" x14ac:dyDescent="0.25">
      <c r="A109" s="7"/>
      <c r="B109" s="208"/>
      <c r="C109" s="207"/>
      <c r="D109" s="207"/>
    </row>
    <row r="110" spans="1:4" ht="27.75" customHeight="1" x14ac:dyDescent="0.25">
      <c r="A110" s="7"/>
      <c r="B110" s="208"/>
      <c r="C110" s="207"/>
      <c r="D110" s="207"/>
    </row>
    <row r="111" spans="1:4" ht="27.75" customHeight="1" x14ac:dyDescent="0.25">
      <c r="A111" s="7"/>
      <c r="B111" s="208"/>
      <c r="C111" s="207"/>
      <c r="D111" s="207"/>
    </row>
    <row r="112" spans="1:4" ht="27.75" customHeight="1" x14ac:dyDescent="0.25">
      <c r="A112" s="7"/>
      <c r="B112" s="208"/>
      <c r="C112" s="207"/>
      <c r="D112" s="207"/>
    </row>
    <row r="113" spans="1:4" ht="27.75" customHeight="1" x14ac:dyDescent="0.25">
      <c r="A113" s="7"/>
      <c r="B113" s="208"/>
      <c r="C113" s="207"/>
      <c r="D113" s="207"/>
    </row>
    <row r="114" spans="1:4" ht="27.75" customHeight="1" x14ac:dyDescent="0.25">
      <c r="A114" s="7"/>
      <c r="B114" s="208"/>
      <c r="C114" s="207"/>
      <c r="D114" s="207"/>
    </row>
    <row r="115" spans="1:4" ht="27.75" customHeight="1" x14ac:dyDescent="0.25">
      <c r="A115" s="7"/>
      <c r="B115" s="208"/>
      <c r="C115" s="207"/>
      <c r="D115" s="207"/>
    </row>
    <row r="116" spans="1:4" ht="27.75" customHeight="1" x14ac:dyDescent="0.25">
      <c r="A116" s="7"/>
      <c r="B116" s="208"/>
      <c r="C116" s="207"/>
      <c r="D116" s="207"/>
    </row>
    <row r="117" spans="1:4" ht="27.75" customHeight="1" x14ac:dyDescent="0.25">
      <c r="A117" s="7"/>
      <c r="B117" s="208"/>
      <c r="C117" s="207"/>
      <c r="D117" s="207"/>
    </row>
    <row r="118" spans="1:4" ht="27.75" customHeight="1" x14ac:dyDescent="0.25">
      <c r="A118" s="7"/>
      <c r="B118" s="208"/>
      <c r="C118" s="207"/>
      <c r="D118" s="207"/>
    </row>
    <row r="119" spans="1:4" ht="27.75" customHeight="1" x14ac:dyDescent="0.25">
      <c r="A119" s="7"/>
      <c r="B119" s="208"/>
      <c r="C119" s="207"/>
      <c r="D119" s="207"/>
    </row>
    <row r="120" spans="1:4" ht="27.75" customHeight="1" x14ac:dyDescent="0.25">
      <c r="A120" s="7"/>
      <c r="B120" s="208"/>
      <c r="C120" s="207"/>
      <c r="D120" s="207"/>
    </row>
    <row r="121" spans="1:4" ht="27.75" customHeight="1" x14ac:dyDescent="0.25">
      <c r="A121" s="7"/>
      <c r="B121" s="208"/>
      <c r="C121" s="207"/>
      <c r="D121" s="207"/>
    </row>
    <row r="122" spans="1:4" ht="27.75" customHeight="1" x14ac:dyDescent="0.25">
      <c r="A122" s="7"/>
      <c r="B122" s="208"/>
      <c r="C122" s="207"/>
      <c r="D122" s="207"/>
    </row>
    <row r="123" spans="1:4" ht="27.75" customHeight="1" x14ac:dyDescent="0.25">
      <c r="A123" s="7"/>
      <c r="B123" s="208"/>
      <c r="C123" s="207"/>
      <c r="D123" s="207"/>
    </row>
    <row r="124" spans="1:4" ht="27.75" customHeight="1" x14ac:dyDescent="0.25">
      <c r="A124" s="7"/>
      <c r="B124" s="208"/>
      <c r="C124" s="207"/>
      <c r="D124" s="207"/>
    </row>
    <row r="125" spans="1:4" ht="27.75" customHeight="1" x14ac:dyDescent="0.25">
      <c r="A125" s="7"/>
      <c r="B125" s="208"/>
      <c r="C125" s="207"/>
      <c r="D125" s="207"/>
    </row>
    <row r="126" spans="1:4" ht="27.75" customHeight="1" x14ac:dyDescent="0.25">
      <c r="A126" s="7"/>
      <c r="B126" s="208"/>
      <c r="C126" s="207"/>
      <c r="D126" s="207"/>
    </row>
    <row r="127" spans="1:4" ht="27.75" customHeight="1" x14ac:dyDescent="0.25">
      <c r="A127" s="7"/>
      <c r="B127" s="208"/>
      <c r="C127" s="207"/>
      <c r="D127" s="207"/>
    </row>
    <row r="128" spans="1:4" ht="27.75" customHeight="1" x14ac:dyDescent="0.25">
      <c r="A128" s="7"/>
      <c r="B128" s="208"/>
      <c r="C128" s="207"/>
      <c r="D128" s="207"/>
    </row>
    <row r="129" spans="1:4" ht="27.75" customHeight="1" x14ac:dyDescent="0.25">
      <c r="A129" s="7"/>
      <c r="B129" s="208"/>
      <c r="C129" s="207"/>
      <c r="D129" s="207"/>
    </row>
    <row r="130" spans="1:4" ht="27.75" customHeight="1" x14ac:dyDescent="0.25">
      <c r="A130" s="7"/>
      <c r="B130" s="208"/>
      <c r="C130" s="207"/>
      <c r="D130" s="207"/>
    </row>
    <row r="131" spans="1:4" ht="27.75" customHeight="1" x14ac:dyDescent="0.25">
      <c r="A131" s="7"/>
      <c r="B131" s="208"/>
      <c r="C131" s="207"/>
      <c r="D131" s="207"/>
    </row>
    <row r="132" spans="1:4" ht="27.75" customHeight="1" x14ac:dyDescent="0.25">
      <c r="A132" s="7"/>
      <c r="B132" s="208"/>
      <c r="C132" s="207"/>
      <c r="D132" s="207"/>
    </row>
    <row r="133" spans="1:4" ht="27.75" customHeight="1" x14ac:dyDescent="0.25">
      <c r="A133" s="7"/>
      <c r="B133" s="208"/>
      <c r="C133" s="207"/>
      <c r="D133" s="207"/>
    </row>
    <row r="134" spans="1:4" ht="27.75" customHeight="1" x14ac:dyDescent="0.25">
      <c r="A134" s="7"/>
      <c r="B134" s="208"/>
      <c r="C134" s="207"/>
      <c r="D134" s="207"/>
    </row>
    <row r="135" spans="1:4" ht="27.75" customHeight="1" x14ac:dyDescent="0.25">
      <c r="A135" s="7"/>
      <c r="B135" s="208"/>
      <c r="C135" s="207"/>
      <c r="D135" s="207"/>
    </row>
    <row r="136" spans="1:4" ht="27.75" customHeight="1" x14ac:dyDescent="0.25">
      <c r="A136" s="7"/>
      <c r="B136" s="208"/>
      <c r="C136" s="207"/>
      <c r="D136" s="207"/>
    </row>
    <row r="137" spans="1:4" ht="27.75" customHeight="1" x14ac:dyDescent="0.25">
      <c r="A137" s="7"/>
      <c r="B137" s="208"/>
      <c r="C137" s="207"/>
      <c r="D137" s="207"/>
    </row>
    <row r="138" spans="1:4" ht="27.75" customHeight="1" x14ac:dyDescent="0.25">
      <c r="A138" s="7"/>
      <c r="B138" s="208"/>
      <c r="C138" s="207"/>
      <c r="D138" s="207"/>
    </row>
    <row r="139" spans="1:4" ht="27.75" customHeight="1" x14ac:dyDescent="0.25">
      <c r="A139" s="7"/>
      <c r="B139" s="208"/>
      <c r="C139" s="207"/>
      <c r="D139" s="207"/>
    </row>
    <row r="140" spans="1:4" ht="27.75" customHeight="1" x14ac:dyDescent="0.25">
      <c r="A140" s="7"/>
      <c r="B140" s="208"/>
      <c r="C140" s="207"/>
      <c r="D140" s="207"/>
    </row>
    <row r="141" spans="1:4" ht="27.75" customHeight="1" x14ac:dyDescent="0.25">
      <c r="A141" s="7"/>
      <c r="B141" s="208"/>
      <c r="C141" s="207"/>
      <c r="D141" s="207"/>
    </row>
    <row r="142" spans="1:4" ht="27.75" customHeight="1" x14ac:dyDescent="0.25">
      <c r="A142" s="7"/>
      <c r="B142" s="208"/>
      <c r="C142" s="207"/>
      <c r="D142" s="207"/>
    </row>
    <row r="143" spans="1:4" ht="27.75" customHeight="1" x14ac:dyDescent="0.25">
      <c r="A143" s="7"/>
      <c r="B143" s="208"/>
      <c r="C143" s="207"/>
      <c r="D143" s="207"/>
    </row>
    <row r="144" spans="1:4" ht="27.75" customHeight="1" x14ac:dyDescent="0.25">
      <c r="A144" s="7"/>
      <c r="B144" s="208"/>
      <c r="C144" s="207"/>
      <c r="D144" s="207"/>
    </row>
    <row r="145" spans="1:4" ht="27.75" customHeight="1" x14ac:dyDescent="0.25">
      <c r="A145" s="7"/>
      <c r="B145" s="208"/>
      <c r="C145" s="207"/>
      <c r="D145" s="207"/>
    </row>
    <row r="146" spans="1:4" ht="27.75" customHeight="1" x14ac:dyDescent="0.25">
      <c r="A146" s="7"/>
      <c r="B146" s="208"/>
      <c r="C146" s="207"/>
      <c r="D146" s="207"/>
    </row>
    <row r="147" spans="1:4" ht="27.75" customHeight="1" x14ac:dyDescent="0.25">
      <c r="A147" s="7"/>
      <c r="B147" s="208"/>
      <c r="C147" s="207"/>
      <c r="D147" s="207"/>
    </row>
    <row r="148" spans="1:4" ht="27.75" customHeight="1" x14ac:dyDescent="0.25">
      <c r="A148" s="7"/>
      <c r="B148" s="208"/>
      <c r="C148" s="207"/>
      <c r="D148" s="207"/>
    </row>
    <row r="149" spans="1:4" ht="27.75" customHeight="1" x14ac:dyDescent="0.25">
      <c r="A149" s="7"/>
      <c r="B149" s="208"/>
      <c r="C149" s="207"/>
      <c r="D149" s="207"/>
    </row>
    <row r="150" spans="1:4" ht="27.75" customHeight="1" x14ac:dyDescent="0.25">
      <c r="A150" s="7"/>
      <c r="B150" s="208"/>
      <c r="C150" s="207"/>
      <c r="D150" s="207"/>
    </row>
    <row r="151" spans="1:4" ht="27.75" customHeight="1" x14ac:dyDescent="0.25">
      <c r="A151" s="7"/>
      <c r="B151" s="208"/>
      <c r="C151" s="207"/>
      <c r="D151" s="207"/>
    </row>
    <row r="152" spans="1:4" ht="27.75" customHeight="1" x14ac:dyDescent="0.25">
      <c r="A152" s="7"/>
      <c r="B152" s="208"/>
      <c r="C152" s="207"/>
      <c r="D152" s="207"/>
    </row>
    <row r="153" spans="1:4" ht="27.75" customHeight="1" x14ac:dyDescent="0.25">
      <c r="A153" s="7"/>
      <c r="B153" s="208"/>
      <c r="C153" s="207"/>
      <c r="D153" s="207"/>
    </row>
    <row r="154" spans="1:4" ht="27.75" customHeight="1" x14ac:dyDescent="0.25">
      <c r="A154" s="7"/>
      <c r="B154" s="208"/>
      <c r="C154" s="207"/>
      <c r="D154" s="207"/>
    </row>
    <row r="155" spans="1:4" ht="27.75" customHeight="1" x14ac:dyDescent="0.25">
      <c r="A155" s="7"/>
      <c r="B155" s="208"/>
      <c r="C155" s="207"/>
      <c r="D155" s="207"/>
    </row>
    <row r="156" spans="1:4" ht="27.75" customHeight="1" x14ac:dyDescent="0.25">
      <c r="A156" s="7"/>
      <c r="B156" s="208"/>
      <c r="C156" s="207"/>
      <c r="D156" s="207"/>
    </row>
    <row r="157" spans="1:4" ht="27.75" customHeight="1" x14ac:dyDescent="0.25">
      <c r="A157" s="7"/>
      <c r="B157" s="208"/>
      <c r="C157" s="207"/>
      <c r="D157" s="207"/>
    </row>
    <row r="158" spans="1:4" ht="27.75" customHeight="1" x14ac:dyDescent="0.25">
      <c r="A158" s="7"/>
      <c r="B158" s="208"/>
      <c r="C158" s="207"/>
      <c r="D158" s="207"/>
    </row>
    <row r="159" spans="1:4" ht="27.75" customHeight="1" x14ac:dyDescent="0.25">
      <c r="A159" s="7"/>
      <c r="B159" s="208"/>
      <c r="C159" s="207"/>
      <c r="D159" s="207"/>
    </row>
    <row r="160" spans="1:4" ht="27.75" customHeight="1" x14ac:dyDescent="0.25">
      <c r="A160" s="7"/>
      <c r="B160" s="208"/>
      <c r="C160" s="207"/>
      <c r="D160" s="207"/>
    </row>
    <row r="161" spans="1:4" ht="27.75" customHeight="1" x14ac:dyDescent="0.25">
      <c r="A161" s="7"/>
      <c r="B161" s="208"/>
      <c r="C161" s="207"/>
      <c r="D161" s="207"/>
    </row>
    <row r="162" spans="1:4" ht="27.75" customHeight="1" x14ac:dyDescent="0.25">
      <c r="A162" s="7"/>
      <c r="B162" s="208"/>
      <c r="C162" s="207"/>
      <c r="D162" s="207"/>
    </row>
    <row r="163" spans="1:4" ht="27.75" customHeight="1" x14ac:dyDescent="0.25">
      <c r="A163" s="7"/>
      <c r="B163" s="208"/>
      <c r="C163" s="207"/>
      <c r="D163" s="207"/>
    </row>
    <row r="164" spans="1:4" ht="27.75" customHeight="1" x14ac:dyDescent="0.25">
      <c r="A164" s="7"/>
      <c r="B164" s="208"/>
      <c r="C164" s="207"/>
      <c r="D164" s="207"/>
    </row>
    <row r="165" spans="1:4" ht="27.75" customHeight="1" x14ac:dyDescent="0.25">
      <c r="A165" s="7"/>
      <c r="B165" s="208"/>
      <c r="C165" s="207"/>
      <c r="D165" s="207"/>
    </row>
    <row r="166" spans="1:4" ht="27.75" customHeight="1" x14ac:dyDescent="0.25">
      <c r="A166" s="7"/>
      <c r="B166" s="208"/>
      <c r="C166" s="207"/>
      <c r="D166" s="207"/>
    </row>
    <row r="167" spans="1:4" ht="27.75" customHeight="1" x14ac:dyDescent="0.25">
      <c r="A167" s="7"/>
      <c r="B167" s="208"/>
      <c r="C167" s="207"/>
      <c r="D167" s="207"/>
    </row>
    <row r="168" spans="1:4" ht="27.75" customHeight="1" x14ac:dyDescent="0.25">
      <c r="A168" s="7"/>
      <c r="B168" s="208"/>
      <c r="C168" s="207"/>
      <c r="D168" s="207"/>
    </row>
    <row r="169" spans="1:4" ht="27.75" customHeight="1" x14ac:dyDescent="0.25">
      <c r="A169" s="7"/>
      <c r="B169" s="208"/>
      <c r="C169" s="207"/>
      <c r="D169" s="207"/>
    </row>
    <row r="170" spans="1:4" ht="27.75" customHeight="1" x14ac:dyDescent="0.25">
      <c r="A170" s="7"/>
      <c r="B170" s="208"/>
      <c r="C170" s="207"/>
      <c r="D170" s="207"/>
    </row>
    <row r="171" spans="1:4" ht="27.75" customHeight="1" x14ac:dyDescent="0.25">
      <c r="A171" s="7"/>
      <c r="B171" s="208"/>
      <c r="C171" s="207"/>
      <c r="D171" s="207"/>
    </row>
    <row r="172" spans="1:4" ht="27.75" customHeight="1" x14ac:dyDescent="0.25">
      <c r="A172" s="7"/>
      <c r="B172" s="208"/>
      <c r="C172" s="207"/>
      <c r="D172" s="207"/>
    </row>
    <row r="173" spans="1:4" ht="27.75" customHeight="1" x14ac:dyDescent="0.25">
      <c r="A173" s="7"/>
      <c r="B173" s="208"/>
      <c r="C173" s="207"/>
      <c r="D173" s="207"/>
    </row>
    <row r="174" spans="1:4" ht="27.75" customHeight="1" x14ac:dyDescent="0.25">
      <c r="A174" s="7"/>
      <c r="B174" s="208"/>
      <c r="C174" s="207"/>
      <c r="D174" s="207"/>
    </row>
    <row r="175" spans="1:4" ht="27.75" customHeight="1" x14ac:dyDescent="0.25">
      <c r="A175" s="7"/>
      <c r="B175" s="208"/>
      <c r="C175" s="207"/>
      <c r="D175" s="207"/>
    </row>
    <row r="176" spans="1:4" ht="27.75" customHeight="1" x14ac:dyDescent="0.25">
      <c r="A176" s="7"/>
      <c r="B176" s="208"/>
      <c r="C176" s="207"/>
      <c r="D176" s="207"/>
    </row>
    <row r="177" spans="1:4" ht="27.75" customHeight="1" x14ac:dyDescent="0.25">
      <c r="A177" s="7"/>
      <c r="B177" s="208"/>
      <c r="C177" s="207"/>
      <c r="D177" s="207"/>
    </row>
    <row r="178" spans="1:4" ht="27.75" customHeight="1" x14ac:dyDescent="0.25">
      <c r="A178" s="7"/>
      <c r="B178" s="208"/>
      <c r="C178" s="207"/>
      <c r="D178" s="207"/>
    </row>
    <row r="179" spans="1:4" ht="27.75" customHeight="1" x14ac:dyDescent="0.25">
      <c r="A179" s="7"/>
      <c r="B179" s="208"/>
      <c r="C179" s="207"/>
      <c r="D179" s="207"/>
    </row>
    <row r="180" spans="1:4" ht="27.75" customHeight="1" x14ac:dyDescent="0.25">
      <c r="A180" s="7"/>
      <c r="B180" s="208"/>
      <c r="C180" s="207"/>
      <c r="D180" s="207"/>
    </row>
    <row r="181" spans="1:4" ht="27.75" customHeight="1" x14ac:dyDescent="0.25">
      <c r="A181" s="7"/>
      <c r="B181" s="208"/>
      <c r="C181" s="207"/>
      <c r="D181" s="207"/>
    </row>
    <row r="182" spans="1:4" ht="27.75" customHeight="1" x14ac:dyDescent="0.25">
      <c r="A182" s="7"/>
      <c r="B182" s="208"/>
      <c r="C182" s="207"/>
      <c r="D182" s="207"/>
    </row>
    <row r="183" spans="1:4" ht="27.75" customHeight="1" x14ac:dyDescent="0.25">
      <c r="A183" s="7"/>
      <c r="B183" s="208"/>
      <c r="C183" s="207"/>
      <c r="D183" s="207"/>
    </row>
    <row r="184" spans="1:4" ht="27.75" customHeight="1" x14ac:dyDescent="0.25">
      <c r="A184" s="7"/>
      <c r="B184" s="208"/>
      <c r="C184" s="207"/>
      <c r="D184" s="207"/>
    </row>
    <row r="185" spans="1:4" ht="27.75" customHeight="1" x14ac:dyDescent="0.25">
      <c r="A185" s="7"/>
      <c r="B185" s="208"/>
      <c r="C185" s="207"/>
      <c r="D185" s="207"/>
    </row>
    <row r="186" spans="1:4" ht="27.75" customHeight="1" x14ac:dyDescent="0.25">
      <c r="A186" s="7"/>
      <c r="B186" s="208"/>
      <c r="C186" s="207"/>
      <c r="D186" s="207"/>
    </row>
    <row r="187" spans="1:4" ht="27.75" customHeight="1" x14ac:dyDescent="0.25">
      <c r="A187" s="7"/>
      <c r="B187" s="208"/>
      <c r="C187" s="207"/>
      <c r="D187" s="207"/>
    </row>
    <row r="188" spans="1:4" ht="27.75" customHeight="1" x14ac:dyDescent="0.25">
      <c r="A188" s="7"/>
      <c r="B188" s="208"/>
      <c r="C188" s="207"/>
      <c r="D188" s="207"/>
    </row>
    <row r="189" spans="1:4" ht="27.75" customHeight="1" x14ac:dyDescent="0.25">
      <c r="A189" s="7"/>
      <c r="B189" s="208"/>
      <c r="C189" s="207"/>
      <c r="D189" s="207"/>
    </row>
    <row r="190" spans="1:4" ht="27.75" customHeight="1" x14ac:dyDescent="0.25">
      <c r="A190" s="7"/>
      <c r="B190" s="208"/>
      <c r="C190" s="207"/>
      <c r="D190" s="207"/>
    </row>
    <row r="191" spans="1:4" ht="27.75" customHeight="1" x14ac:dyDescent="0.25">
      <c r="A191" s="7"/>
      <c r="B191" s="208"/>
      <c r="C191" s="207"/>
      <c r="D191" s="207"/>
    </row>
    <row r="192" spans="1:4" ht="27.75" customHeight="1" x14ac:dyDescent="0.25">
      <c r="A192" s="7"/>
      <c r="B192" s="208"/>
      <c r="C192" s="207"/>
      <c r="D192" s="207"/>
    </row>
    <row r="193" spans="1:4" ht="27.75" customHeight="1" x14ac:dyDescent="0.25">
      <c r="A193" s="7"/>
      <c r="B193" s="208"/>
      <c r="C193" s="207"/>
      <c r="D193" s="207"/>
    </row>
    <row r="194" spans="1:4" ht="27.75" customHeight="1" x14ac:dyDescent="0.25">
      <c r="A194" s="7"/>
      <c r="B194" s="208"/>
      <c r="C194" s="207"/>
      <c r="D194" s="207"/>
    </row>
    <row r="195" spans="1:4" ht="27.75" customHeight="1" x14ac:dyDescent="0.25">
      <c r="A195" s="7"/>
      <c r="B195" s="208"/>
      <c r="C195" s="207"/>
      <c r="D195" s="207"/>
    </row>
    <row r="196" spans="1:4" ht="27.75" customHeight="1" x14ac:dyDescent="0.25">
      <c r="A196" s="7"/>
      <c r="B196" s="208"/>
      <c r="C196" s="207"/>
      <c r="D196" s="207"/>
    </row>
    <row r="197" spans="1:4" ht="27.75" customHeight="1" x14ac:dyDescent="0.25">
      <c r="A197" s="7"/>
      <c r="B197" s="208"/>
      <c r="C197" s="207"/>
      <c r="D197" s="207"/>
    </row>
    <row r="198" spans="1:4" ht="27.75" customHeight="1" x14ac:dyDescent="0.25">
      <c r="A198" s="7"/>
      <c r="B198" s="208"/>
      <c r="C198" s="207"/>
      <c r="D198" s="207"/>
    </row>
    <row r="199" spans="1:4" ht="27.75" customHeight="1" x14ac:dyDescent="0.25">
      <c r="A199" s="7"/>
      <c r="B199" s="208"/>
      <c r="C199" s="207"/>
      <c r="D199" s="207"/>
    </row>
    <row r="200" spans="1:4" ht="27.75" customHeight="1" x14ac:dyDescent="0.25">
      <c r="A200" s="7"/>
      <c r="B200" s="208"/>
      <c r="C200" s="207"/>
      <c r="D200" s="207"/>
    </row>
    <row r="201" spans="1:4" ht="27.75" customHeight="1" x14ac:dyDescent="0.25">
      <c r="A201" s="7"/>
      <c r="B201" s="208"/>
      <c r="C201" s="207"/>
      <c r="D201" s="207"/>
    </row>
    <row r="202" spans="1:4" ht="27.75" customHeight="1" x14ac:dyDescent="0.25">
      <c r="A202" s="7"/>
      <c r="B202" s="208"/>
      <c r="C202" s="207"/>
      <c r="D202" s="207"/>
    </row>
    <row r="203" spans="1:4" ht="27.75" customHeight="1" x14ac:dyDescent="0.25">
      <c r="A203" s="7"/>
      <c r="B203" s="208"/>
      <c r="C203" s="207"/>
      <c r="D203" s="207"/>
    </row>
    <row r="204" spans="1:4" ht="27.75" customHeight="1" x14ac:dyDescent="0.25">
      <c r="A204" s="7"/>
      <c r="B204" s="208"/>
      <c r="C204" s="207"/>
      <c r="D204" s="207"/>
    </row>
    <row r="205" spans="1:4" ht="27.75" customHeight="1" x14ac:dyDescent="0.25">
      <c r="A205" s="7"/>
      <c r="B205" s="208"/>
      <c r="C205" s="207"/>
      <c r="D205" s="207"/>
    </row>
    <row r="206" spans="1:4" ht="27.75" customHeight="1" x14ac:dyDescent="0.25">
      <c r="A206" s="7"/>
      <c r="B206" s="208"/>
      <c r="C206" s="207"/>
      <c r="D206" s="207"/>
    </row>
    <row r="207" spans="1:4" ht="27.75" customHeight="1" x14ac:dyDescent="0.25">
      <c r="A207" s="7"/>
      <c r="B207" s="208"/>
      <c r="C207" s="207"/>
      <c r="D207" s="207"/>
    </row>
    <row r="208" spans="1:4" ht="27.75" customHeight="1" x14ac:dyDescent="0.25">
      <c r="A208" s="7"/>
      <c r="B208" s="208"/>
      <c r="C208" s="207"/>
      <c r="D208" s="207"/>
    </row>
    <row r="209" spans="1:4" ht="27.75" customHeight="1" x14ac:dyDescent="0.25">
      <c r="A209" s="7"/>
      <c r="B209" s="208"/>
      <c r="C209" s="207"/>
      <c r="D209" s="207"/>
    </row>
    <row r="210" spans="1:4" ht="27.75" customHeight="1" x14ac:dyDescent="0.25">
      <c r="A210" s="7"/>
      <c r="B210" s="208"/>
      <c r="C210" s="207"/>
      <c r="D210" s="207"/>
    </row>
    <row r="211" spans="1:4" ht="27.75" customHeight="1" x14ac:dyDescent="0.25">
      <c r="A211" s="7"/>
      <c r="B211" s="208"/>
      <c r="C211" s="207"/>
      <c r="D211" s="207"/>
    </row>
    <row r="212" spans="1:4" ht="27.75" customHeight="1" x14ac:dyDescent="0.25">
      <c r="A212" s="7"/>
      <c r="B212" s="208"/>
      <c r="C212" s="207"/>
      <c r="D212" s="207"/>
    </row>
    <row r="213" spans="1:4" ht="27.75" customHeight="1" x14ac:dyDescent="0.25">
      <c r="A213" s="7"/>
      <c r="B213" s="208"/>
      <c r="C213" s="207"/>
      <c r="D213" s="207"/>
    </row>
    <row r="214" spans="1:4" ht="27.75" customHeight="1" x14ac:dyDescent="0.25">
      <c r="A214" s="7"/>
      <c r="B214" s="208"/>
      <c r="C214" s="207"/>
      <c r="D214" s="207"/>
    </row>
    <row r="215" spans="1:4" ht="27.75" customHeight="1" x14ac:dyDescent="0.25">
      <c r="A215" s="7"/>
      <c r="B215" s="208"/>
      <c r="C215" s="207"/>
      <c r="D215" s="207"/>
    </row>
    <row r="216" spans="1:4" ht="27.75" customHeight="1" x14ac:dyDescent="0.25">
      <c r="A216" s="7"/>
      <c r="B216" s="208"/>
      <c r="C216" s="207"/>
      <c r="D216" s="207"/>
    </row>
    <row r="217" spans="1:4" ht="27.75" customHeight="1" x14ac:dyDescent="0.25">
      <c r="A217" s="7"/>
      <c r="B217" s="208"/>
      <c r="C217" s="207"/>
      <c r="D217" s="207"/>
    </row>
    <row r="218" spans="1:4" ht="27.75" customHeight="1" x14ac:dyDescent="0.25">
      <c r="A218" s="7"/>
      <c r="B218" s="208"/>
      <c r="C218" s="207"/>
      <c r="D218" s="207"/>
    </row>
    <row r="219" spans="1:4" ht="27.75" customHeight="1" x14ac:dyDescent="0.25">
      <c r="A219" s="7"/>
      <c r="B219" s="208"/>
      <c r="C219" s="207"/>
      <c r="D219" s="207"/>
    </row>
    <row r="220" spans="1:4" ht="27.75" customHeight="1" x14ac:dyDescent="0.25">
      <c r="A220" s="7"/>
      <c r="B220" s="208"/>
      <c r="C220" s="207"/>
      <c r="D220" s="207"/>
    </row>
    <row r="221" spans="1:4" ht="27.75" customHeight="1" x14ac:dyDescent="0.25">
      <c r="A221" s="7"/>
      <c r="B221" s="208"/>
      <c r="C221" s="207"/>
      <c r="D221" s="207"/>
    </row>
    <row r="222" spans="1:4" ht="27.75" customHeight="1" x14ac:dyDescent="0.25">
      <c r="A222" s="7"/>
      <c r="B222" s="208"/>
      <c r="C222" s="207"/>
      <c r="D222" s="207"/>
    </row>
    <row r="223" spans="1:4" ht="27.75" customHeight="1" x14ac:dyDescent="0.25">
      <c r="A223" s="7"/>
      <c r="B223" s="208"/>
      <c r="C223" s="207"/>
      <c r="D223" s="207"/>
    </row>
    <row r="224" spans="1:4" ht="27.75" customHeight="1" x14ac:dyDescent="0.25">
      <c r="A224" s="7"/>
      <c r="B224" s="208"/>
      <c r="C224" s="207"/>
      <c r="D224" s="207"/>
    </row>
    <row r="225" spans="1:4" ht="27.75" customHeight="1" x14ac:dyDescent="0.25">
      <c r="A225" s="7"/>
      <c r="B225" s="208"/>
      <c r="C225" s="207"/>
      <c r="D225" s="207"/>
    </row>
    <row r="226" spans="1:4" ht="27.75" customHeight="1" x14ac:dyDescent="0.25">
      <c r="A226" s="7"/>
      <c r="B226" s="208"/>
      <c r="C226" s="207"/>
      <c r="D226" s="207"/>
    </row>
    <row r="227" spans="1:4" ht="27.75" customHeight="1" x14ac:dyDescent="0.25">
      <c r="A227" s="7"/>
      <c r="B227" s="208"/>
      <c r="C227" s="207"/>
      <c r="D227" s="207"/>
    </row>
    <row r="228" spans="1:4" ht="27.75" customHeight="1" x14ac:dyDescent="0.25">
      <c r="A228" s="7"/>
      <c r="B228" s="208"/>
      <c r="C228" s="207"/>
      <c r="D228" s="207"/>
    </row>
    <row r="229" spans="1:4" ht="27.75" customHeight="1" x14ac:dyDescent="0.25">
      <c r="A229" s="7"/>
      <c r="B229" s="208"/>
      <c r="C229" s="207"/>
      <c r="D229" s="207"/>
    </row>
    <row r="230" spans="1:4" ht="27.75" customHeight="1" x14ac:dyDescent="0.25">
      <c r="A230" s="7"/>
      <c r="B230" s="208"/>
      <c r="C230" s="207"/>
      <c r="D230" s="207"/>
    </row>
    <row r="231" spans="1:4" ht="27.75" customHeight="1" x14ac:dyDescent="0.25">
      <c r="A231" s="7"/>
      <c r="B231" s="208"/>
      <c r="C231" s="207"/>
      <c r="D231" s="207"/>
    </row>
    <row r="232" spans="1:4" ht="27.75" customHeight="1" x14ac:dyDescent="0.25">
      <c r="A232" s="7"/>
      <c r="B232" s="208"/>
      <c r="C232" s="207"/>
      <c r="D232" s="207"/>
    </row>
    <row r="233" spans="1:4" ht="27.75" customHeight="1" x14ac:dyDescent="0.25">
      <c r="A233" s="7"/>
      <c r="B233" s="208"/>
      <c r="C233" s="207"/>
      <c r="D233" s="207"/>
    </row>
    <row r="234" spans="1:4" ht="27.75" customHeight="1" x14ac:dyDescent="0.25">
      <c r="A234" s="7"/>
      <c r="B234" s="208"/>
      <c r="C234" s="207"/>
      <c r="D234" s="207"/>
    </row>
    <row r="235" spans="1:4" ht="27.75" customHeight="1" x14ac:dyDescent="0.25">
      <c r="A235" s="7"/>
      <c r="B235" s="208"/>
      <c r="C235" s="207"/>
      <c r="D235" s="207"/>
    </row>
    <row r="236" spans="1:4" ht="27.75" customHeight="1" x14ac:dyDescent="0.25">
      <c r="A236" s="7"/>
      <c r="B236" s="208"/>
      <c r="C236" s="207"/>
      <c r="D236" s="207"/>
    </row>
    <row r="237" spans="1:4" ht="27.75" customHeight="1" x14ac:dyDescent="0.25">
      <c r="A237" s="7"/>
      <c r="B237" s="208"/>
      <c r="C237" s="207"/>
      <c r="D237" s="207"/>
    </row>
    <row r="238" spans="1:4" ht="27.75" customHeight="1" x14ac:dyDescent="0.25">
      <c r="A238" s="7"/>
      <c r="B238" s="208"/>
      <c r="C238" s="207"/>
      <c r="D238" s="207"/>
    </row>
    <row r="239" spans="1:4" ht="27.75" customHeight="1" x14ac:dyDescent="0.25">
      <c r="A239" s="7"/>
      <c r="B239" s="208"/>
      <c r="C239" s="207"/>
      <c r="D239" s="207"/>
    </row>
    <row r="240" spans="1:4" ht="27.75" customHeight="1" x14ac:dyDescent="0.25">
      <c r="A240" s="7"/>
      <c r="B240" s="208"/>
      <c r="C240" s="207"/>
      <c r="D240" s="207"/>
    </row>
    <row r="241" spans="1:4" ht="27.75" customHeight="1" x14ac:dyDescent="0.25">
      <c r="A241" s="7"/>
      <c r="B241" s="208"/>
      <c r="C241" s="207"/>
      <c r="D241" s="207"/>
    </row>
    <row r="242" spans="1:4" ht="27.75" customHeight="1" x14ac:dyDescent="0.25">
      <c r="A242" s="7"/>
      <c r="B242" s="208"/>
      <c r="C242" s="207"/>
      <c r="D242" s="207"/>
    </row>
    <row r="243" spans="1:4" ht="27.75" customHeight="1" x14ac:dyDescent="0.25">
      <c r="A243" s="7"/>
      <c r="B243" s="208"/>
      <c r="C243" s="207"/>
      <c r="D243" s="207"/>
    </row>
    <row r="244" spans="1:4" ht="27.75" customHeight="1" x14ac:dyDescent="0.25">
      <c r="A244" s="7"/>
      <c r="B244" s="208"/>
      <c r="C244" s="207"/>
      <c r="D244" s="207"/>
    </row>
    <row r="245" spans="1:4" ht="27.75" customHeight="1" x14ac:dyDescent="0.25">
      <c r="A245" s="7"/>
      <c r="B245" s="208"/>
      <c r="C245" s="207"/>
      <c r="D245" s="207"/>
    </row>
    <row r="246" spans="1:4" ht="27.75" customHeight="1" x14ac:dyDescent="0.25">
      <c r="A246" s="7"/>
      <c r="B246" s="208"/>
      <c r="C246" s="207"/>
      <c r="D246" s="207"/>
    </row>
    <row r="247" spans="1:4" ht="27.75" customHeight="1" x14ac:dyDescent="0.25">
      <c r="A247" s="7"/>
      <c r="B247" s="208"/>
      <c r="C247" s="207"/>
      <c r="D247" s="207"/>
    </row>
    <row r="248" spans="1:4" ht="27.75" customHeight="1" x14ac:dyDescent="0.25">
      <c r="A248" s="7"/>
      <c r="B248" s="208"/>
      <c r="C248" s="207"/>
      <c r="D248" s="207"/>
    </row>
    <row r="249" spans="1:4" ht="27.75" customHeight="1" x14ac:dyDescent="0.25">
      <c r="A249" s="7"/>
      <c r="B249" s="208"/>
      <c r="C249" s="207"/>
      <c r="D249" s="207"/>
    </row>
    <row r="250" spans="1:4" ht="27.75" customHeight="1" x14ac:dyDescent="0.25">
      <c r="A250" s="7"/>
      <c r="B250" s="208"/>
      <c r="C250" s="207"/>
      <c r="D250" s="207"/>
    </row>
    <row r="251" spans="1:4" ht="27.75" customHeight="1" x14ac:dyDescent="0.25">
      <c r="A251" s="7"/>
      <c r="B251" s="208"/>
      <c r="C251" s="207"/>
      <c r="D251" s="207"/>
    </row>
    <row r="252" spans="1:4" ht="27.75" customHeight="1" x14ac:dyDescent="0.25">
      <c r="A252" s="7"/>
      <c r="B252" s="208"/>
      <c r="C252" s="207"/>
      <c r="D252" s="207"/>
    </row>
    <row r="253" spans="1:4" ht="27.75" customHeight="1" x14ac:dyDescent="0.25">
      <c r="A253" s="7"/>
      <c r="B253" s="208"/>
      <c r="C253" s="207"/>
      <c r="D253" s="207"/>
    </row>
    <row r="254" spans="1:4" ht="27.75" customHeight="1" x14ac:dyDescent="0.25">
      <c r="A254" s="7"/>
      <c r="B254" s="208"/>
      <c r="C254" s="207"/>
      <c r="D254" s="207"/>
    </row>
    <row r="255" spans="1:4" ht="27.75" customHeight="1" x14ac:dyDescent="0.25">
      <c r="A255" s="7"/>
      <c r="B255" s="208"/>
      <c r="C255" s="207"/>
      <c r="D255" s="207"/>
    </row>
    <row r="256" spans="1:4" ht="27.75" customHeight="1" x14ac:dyDescent="0.25">
      <c r="A256" s="7"/>
      <c r="B256" s="208"/>
      <c r="C256" s="207"/>
      <c r="D256" s="207"/>
    </row>
    <row r="257" spans="1:4" ht="27.75" customHeight="1" x14ac:dyDescent="0.25">
      <c r="A257" s="7"/>
      <c r="B257" s="208"/>
      <c r="C257" s="207"/>
      <c r="D257" s="207"/>
    </row>
    <row r="258" spans="1:4" ht="27.75" customHeight="1" x14ac:dyDescent="0.25">
      <c r="A258" s="7"/>
      <c r="B258" s="208"/>
      <c r="C258" s="207"/>
      <c r="D258" s="207"/>
    </row>
    <row r="259" spans="1:4" ht="27.75" customHeight="1" x14ac:dyDescent="0.25">
      <c r="A259" s="7"/>
      <c r="B259" s="208"/>
      <c r="C259" s="207"/>
      <c r="D259" s="207"/>
    </row>
    <row r="260" spans="1:4" ht="27.75" customHeight="1" x14ac:dyDescent="0.25">
      <c r="A260" s="7"/>
      <c r="B260" s="208"/>
      <c r="C260" s="207"/>
      <c r="D260" s="207"/>
    </row>
    <row r="261" spans="1:4" ht="27.75" customHeight="1" x14ac:dyDescent="0.25">
      <c r="A261" s="7"/>
      <c r="B261" s="208"/>
      <c r="C261" s="207"/>
      <c r="D261" s="207"/>
    </row>
    <row r="262" spans="1:4" ht="27.75" customHeight="1" x14ac:dyDescent="0.25">
      <c r="A262" s="7"/>
      <c r="B262" s="208"/>
      <c r="C262" s="207"/>
      <c r="D262" s="207"/>
    </row>
    <row r="263" spans="1:4" ht="27.75" customHeight="1" x14ac:dyDescent="0.25">
      <c r="A263" s="7"/>
      <c r="B263" s="208"/>
      <c r="C263" s="207"/>
      <c r="D263" s="207"/>
    </row>
    <row r="264" spans="1:4" ht="27.75" customHeight="1" x14ac:dyDescent="0.25">
      <c r="A264" s="7"/>
      <c r="B264" s="208"/>
      <c r="C264" s="207"/>
      <c r="D264" s="207"/>
    </row>
    <row r="265" spans="1:4" ht="27.75" customHeight="1" x14ac:dyDescent="0.25">
      <c r="A265" s="7"/>
      <c r="B265" s="208"/>
      <c r="C265" s="207"/>
      <c r="D265" s="207"/>
    </row>
    <row r="266" spans="1:4" ht="27.75" customHeight="1" x14ac:dyDescent="0.25">
      <c r="A266" s="7"/>
      <c r="B266" s="208"/>
      <c r="C266" s="207"/>
      <c r="D266" s="207"/>
    </row>
    <row r="267" spans="1:4" ht="27.75" customHeight="1" x14ac:dyDescent="0.25">
      <c r="A267" s="7"/>
      <c r="B267" s="208"/>
      <c r="C267" s="207"/>
      <c r="D267" s="207"/>
    </row>
    <row r="268" spans="1:4" ht="27.75" customHeight="1" x14ac:dyDescent="0.25">
      <c r="A268" s="7"/>
      <c r="B268" s="208"/>
      <c r="C268" s="207"/>
      <c r="D268" s="207"/>
    </row>
    <row r="269" spans="1:4" ht="27.75" customHeight="1" x14ac:dyDescent="0.25">
      <c r="A269" s="7"/>
      <c r="B269" s="208"/>
      <c r="C269" s="207"/>
      <c r="D269" s="207"/>
    </row>
    <row r="270" spans="1:4" ht="27.75" customHeight="1" x14ac:dyDescent="0.25">
      <c r="A270" s="7"/>
      <c r="B270" s="208"/>
      <c r="C270" s="207"/>
      <c r="D270" s="207"/>
    </row>
    <row r="271" spans="1:4" ht="27.75" customHeight="1" x14ac:dyDescent="0.25">
      <c r="A271" s="7"/>
      <c r="B271" s="208"/>
      <c r="C271" s="207"/>
      <c r="D271" s="207"/>
    </row>
    <row r="272" spans="1:4" ht="27.75" customHeight="1" x14ac:dyDescent="0.25">
      <c r="A272" s="7"/>
      <c r="B272" s="208"/>
      <c r="C272" s="207"/>
      <c r="D272" s="207"/>
    </row>
    <row r="273" spans="1:4" ht="27.75" customHeight="1" x14ac:dyDescent="0.25">
      <c r="A273" s="7"/>
      <c r="B273" s="208"/>
      <c r="C273" s="207"/>
      <c r="D273" s="207"/>
    </row>
    <row r="274" spans="1:4" ht="27.75" customHeight="1" x14ac:dyDescent="0.25">
      <c r="A274" s="7"/>
      <c r="B274" s="208"/>
      <c r="C274" s="207"/>
      <c r="D274" s="207"/>
    </row>
    <row r="275" spans="1:4" ht="27.75" customHeight="1" x14ac:dyDescent="0.25">
      <c r="A275" s="7"/>
      <c r="B275" s="208"/>
      <c r="C275" s="207"/>
      <c r="D275" s="207"/>
    </row>
    <row r="276" spans="1:4" ht="27.75" customHeight="1" x14ac:dyDescent="0.25">
      <c r="A276" s="7"/>
      <c r="B276" s="208"/>
      <c r="C276" s="207"/>
      <c r="D276" s="207"/>
    </row>
    <row r="277" spans="1:4" ht="27.75" customHeight="1" x14ac:dyDescent="0.25">
      <c r="A277" s="7"/>
      <c r="B277" s="208"/>
      <c r="C277" s="207"/>
      <c r="D277" s="207"/>
    </row>
    <row r="278" spans="1:4" ht="27.75" customHeight="1" x14ac:dyDescent="0.25">
      <c r="A278" s="7"/>
      <c r="B278" s="208"/>
      <c r="C278" s="207"/>
      <c r="D278" s="207"/>
    </row>
    <row r="279" spans="1:4" ht="27.75" customHeight="1" x14ac:dyDescent="0.25">
      <c r="A279" s="7"/>
      <c r="B279" s="208"/>
      <c r="C279" s="207"/>
      <c r="D279" s="207"/>
    </row>
    <row r="280" spans="1:4" ht="27.75" customHeight="1" x14ac:dyDescent="0.25">
      <c r="A280" s="7"/>
      <c r="B280" s="208"/>
      <c r="C280" s="207"/>
      <c r="D280" s="207"/>
    </row>
    <row r="281" spans="1:4" ht="27.75" customHeight="1" x14ac:dyDescent="0.25">
      <c r="A281" s="7"/>
      <c r="B281" s="208"/>
      <c r="C281" s="207"/>
      <c r="D281" s="207"/>
    </row>
    <row r="282" spans="1:4" ht="27.75" customHeight="1" x14ac:dyDescent="0.25">
      <c r="A282" s="7"/>
      <c r="B282" s="208"/>
      <c r="C282" s="207"/>
      <c r="D282" s="207"/>
    </row>
    <row r="283" spans="1:4" ht="27.75" customHeight="1" x14ac:dyDescent="0.25">
      <c r="A283" s="7"/>
      <c r="B283" s="208"/>
      <c r="C283" s="207"/>
      <c r="D283" s="207"/>
    </row>
    <row r="284" spans="1:4" ht="27.75" customHeight="1" x14ac:dyDescent="0.25">
      <c r="A284" s="7"/>
      <c r="B284" s="208"/>
      <c r="C284" s="207"/>
      <c r="D284" s="207"/>
    </row>
    <row r="285" spans="1:4" ht="27.75" customHeight="1" x14ac:dyDescent="0.25">
      <c r="A285" s="7"/>
      <c r="B285" s="208"/>
      <c r="C285" s="207"/>
      <c r="D285" s="207"/>
    </row>
    <row r="286" spans="1:4" ht="27.75" customHeight="1" x14ac:dyDescent="0.25">
      <c r="A286" s="7"/>
      <c r="B286" s="208"/>
      <c r="C286" s="207"/>
      <c r="D286" s="207"/>
    </row>
    <row r="287" spans="1:4" ht="27.75" customHeight="1" x14ac:dyDescent="0.25">
      <c r="A287" s="7"/>
      <c r="B287" s="208"/>
      <c r="C287" s="207"/>
      <c r="D287" s="207"/>
    </row>
    <row r="288" spans="1:4" ht="27.75" customHeight="1" x14ac:dyDescent="0.25">
      <c r="A288" s="7"/>
      <c r="B288" s="208"/>
      <c r="C288" s="207"/>
      <c r="D288" s="207"/>
    </row>
    <row r="289" spans="1:4" ht="27.75" customHeight="1" x14ac:dyDescent="0.25">
      <c r="A289" s="7"/>
      <c r="B289" s="208"/>
      <c r="C289" s="207"/>
      <c r="D289" s="207"/>
    </row>
    <row r="290" spans="1:4" ht="27.75" customHeight="1" x14ac:dyDescent="0.25">
      <c r="A290" s="7"/>
      <c r="B290" s="208"/>
      <c r="C290" s="207"/>
      <c r="D290" s="207"/>
    </row>
    <row r="291" spans="1:4" ht="27.75" customHeight="1" x14ac:dyDescent="0.25">
      <c r="A291" s="7"/>
      <c r="B291" s="208"/>
      <c r="C291" s="207"/>
      <c r="D291" s="207"/>
    </row>
    <row r="292" spans="1:4" ht="27.75" customHeight="1" x14ac:dyDescent="0.25">
      <c r="A292" s="7"/>
      <c r="B292" s="208"/>
      <c r="C292" s="207"/>
      <c r="D292" s="207"/>
    </row>
    <row r="293" spans="1:4" ht="27.75" customHeight="1" x14ac:dyDescent="0.25">
      <c r="A293" s="7"/>
      <c r="B293" s="208"/>
      <c r="C293" s="207"/>
      <c r="D293" s="207"/>
    </row>
    <row r="294" spans="1:4" ht="27.75" customHeight="1" x14ac:dyDescent="0.25">
      <c r="A294" s="7"/>
      <c r="B294" s="208"/>
      <c r="C294" s="207"/>
      <c r="D294" s="207"/>
    </row>
    <row r="295" spans="1:4" ht="27.75" customHeight="1" x14ac:dyDescent="0.25">
      <c r="A295" s="7"/>
      <c r="B295" s="208"/>
      <c r="C295" s="207"/>
      <c r="D295" s="207"/>
    </row>
    <row r="296" spans="1:4" ht="27.75" customHeight="1" x14ac:dyDescent="0.25">
      <c r="A296" s="7"/>
      <c r="B296" s="208"/>
      <c r="C296" s="207"/>
      <c r="D296" s="207"/>
    </row>
    <row r="297" spans="1:4" ht="27.75" customHeight="1" x14ac:dyDescent="0.25">
      <c r="A297" s="7"/>
      <c r="B297" s="208"/>
      <c r="C297" s="207"/>
      <c r="D297" s="207"/>
    </row>
    <row r="298" spans="1:4" ht="27.75" customHeight="1" x14ac:dyDescent="0.25">
      <c r="A298" s="7"/>
      <c r="B298" s="208"/>
      <c r="C298" s="207"/>
      <c r="D298" s="207"/>
    </row>
    <row r="299" spans="1:4" ht="27.75" customHeight="1" x14ac:dyDescent="0.25">
      <c r="A299" s="7"/>
      <c r="B299" s="208"/>
      <c r="C299" s="207"/>
      <c r="D299" s="207"/>
    </row>
    <row r="300" spans="1:4" ht="27.75" customHeight="1" x14ac:dyDescent="0.25">
      <c r="A300" s="7"/>
      <c r="B300" s="208"/>
      <c r="C300" s="207"/>
      <c r="D300" s="207"/>
    </row>
    <row r="301" spans="1:4" ht="27.75" customHeight="1" x14ac:dyDescent="0.25">
      <c r="A301" s="7"/>
      <c r="B301" s="208"/>
      <c r="C301" s="207"/>
      <c r="D301" s="207"/>
    </row>
    <row r="302" spans="1:4" ht="27.75" customHeight="1" x14ac:dyDescent="0.25">
      <c r="A302" s="7"/>
      <c r="B302" s="208"/>
      <c r="C302" s="207"/>
      <c r="D302" s="207"/>
    </row>
    <row r="303" spans="1:4" ht="27.75" customHeight="1" x14ac:dyDescent="0.25">
      <c r="A303" s="7"/>
      <c r="B303" s="208"/>
      <c r="C303" s="207"/>
      <c r="D303" s="207"/>
    </row>
    <row r="304" spans="1:4" ht="27.75" customHeight="1" x14ac:dyDescent="0.25">
      <c r="A304" s="7"/>
      <c r="B304" s="208"/>
      <c r="C304" s="207"/>
      <c r="D304" s="207"/>
    </row>
    <row r="305" spans="1:4" ht="27.75" customHeight="1" x14ac:dyDescent="0.25">
      <c r="A305" s="7"/>
      <c r="B305" s="208"/>
      <c r="C305" s="207"/>
      <c r="D305" s="207"/>
    </row>
    <row r="306" spans="1:4" ht="27.75" customHeight="1" x14ac:dyDescent="0.25">
      <c r="A306" s="7"/>
      <c r="B306" s="208"/>
      <c r="C306" s="207"/>
      <c r="D306" s="207"/>
    </row>
    <row r="307" spans="1:4" ht="27.75" customHeight="1" x14ac:dyDescent="0.25">
      <c r="A307" s="7"/>
      <c r="B307" s="208"/>
      <c r="C307" s="207"/>
      <c r="D307" s="207"/>
    </row>
    <row r="308" spans="1:4" ht="27.75" customHeight="1" x14ac:dyDescent="0.25">
      <c r="A308" s="7"/>
      <c r="B308" s="208"/>
      <c r="C308" s="207"/>
      <c r="D308" s="207"/>
    </row>
    <row r="309" spans="1:4" ht="27.75" customHeight="1" x14ac:dyDescent="0.25">
      <c r="A309" s="7"/>
      <c r="B309" s="208"/>
      <c r="C309" s="207"/>
      <c r="D309" s="207"/>
    </row>
    <row r="310" spans="1:4" ht="27.75" customHeight="1" x14ac:dyDescent="0.25">
      <c r="A310" s="7"/>
      <c r="B310" s="208"/>
      <c r="C310" s="207"/>
      <c r="D310" s="207"/>
    </row>
    <row r="311" spans="1:4" ht="27.75" customHeight="1" x14ac:dyDescent="0.25">
      <c r="A311" s="7"/>
      <c r="B311" s="208"/>
      <c r="C311" s="207"/>
      <c r="D311" s="207"/>
    </row>
    <row r="312" spans="1:4" ht="27.75" customHeight="1" x14ac:dyDescent="0.25">
      <c r="A312" s="7"/>
      <c r="B312" s="208"/>
      <c r="C312" s="207"/>
      <c r="D312" s="207"/>
    </row>
    <row r="313" spans="1:4" ht="27.75" customHeight="1" x14ac:dyDescent="0.25">
      <c r="A313" s="7"/>
      <c r="B313" s="208"/>
      <c r="C313" s="207"/>
      <c r="D313" s="207"/>
    </row>
    <row r="314" spans="1:4" ht="27.75" customHeight="1" x14ac:dyDescent="0.25">
      <c r="A314" s="7"/>
      <c r="B314" s="208"/>
      <c r="C314" s="207"/>
      <c r="D314" s="207"/>
    </row>
    <row r="315" spans="1:4" ht="27.75" customHeight="1" x14ac:dyDescent="0.25">
      <c r="A315" s="7"/>
      <c r="B315" s="208"/>
      <c r="C315" s="207"/>
      <c r="D315" s="207"/>
    </row>
    <row r="316" spans="1:4" ht="27.75" customHeight="1" x14ac:dyDescent="0.25">
      <c r="A316" s="7"/>
      <c r="B316" s="208"/>
      <c r="C316" s="207"/>
      <c r="D316" s="207"/>
    </row>
    <row r="317" spans="1:4" ht="27.75" customHeight="1" x14ac:dyDescent="0.25">
      <c r="A317" s="7"/>
      <c r="B317" s="208"/>
      <c r="C317" s="207"/>
      <c r="D317" s="207"/>
    </row>
    <row r="318" spans="1:4" ht="27.75" customHeight="1" x14ac:dyDescent="0.25">
      <c r="A318" s="7"/>
      <c r="B318" s="208"/>
      <c r="C318" s="207"/>
      <c r="D318" s="207"/>
    </row>
    <row r="319" spans="1:4" ht="27.75" customHeight="1" x14ac:dyDescent="0.25">
      <c r="A319" s="7"/>
      <c r="B319" s="208"/>
      <c r="C319" s="207"/>
      <c r="D319" s="207"/>
    </row>
    <row r="320" spans="1:4" ht="27.75" customHeight="1" x14ac:dyDescent="0.25">
      <c r="A320" s="7"/>
      <c r="B320" s="208"/>
      <c r="C320" s="207"/>
      <c r="D320" s="207"/>
    </row>
    <row r="321" spans="1:4" ht="27.75" customHeight="1" x14ac:dyDescent="0.25">
      <c r="A321" s="7"/>
      <c r="B321" s="208"/>
      <c r="C321" s="207"/>
      <c r="D321" s="207"/>
    </row>
    <row r="322" spans="1:4" ht="27.75" customHeight="1" x14ac:dyDescent="0.25">
      <c r="A322" s="7"/>
      <c r="B322" s="208"/>
      <c r="C322" s="207"/>
      <c r="D322" s="207"/>
    </row>
    <row r="323" spans="1:4" ht="27.75" customHeight="1" x14ac:dyDescent="0.25">
      <c r="A323" s="7"/>
      <c r="B323" s="208"/>
      <c r="C323" s="207"/>
      <c r="D323" s="207"/>
    </row>
    <row r="324" spans="1:4" ht="27.75" customHeight="1" x14ac:dyDescent="0.25">
      <c r="A324" s="7"/>
      <c r="B324" s="208"/>
      <c r="C324" s="207"/>
      <c r="D324" s="207"/>
    </row>
    <row r="325" spans="1:4" ht="27.75" customHeight="1" x14ac:dyDescent="0.25">
      <c r="A325" s="7"/>
      <c r="B325" s="208"/>
      <c r="C325" s="207"/>
      <c r="D325" s="207"/>
    </row>
    <row r="326" spans="1:4" ht="27.75" customHeight="1" x14ac:dyDescent="0.25">
      <c r="A326" s="7"/>
      <c r="B326" s="208"/>
      <c r="C326" s="207"/>
      <c r="D326" s="207"/>
    </row>
    <row r="327" spans="1:4" ht="27.75" customHeight="1" x14ac:dyDescent="0.25">
      <c r="A327" s="7"/>
      <c r="B327" s="208"/>
      <c r="C327" s="207"/>
      <c r="D327" s="207"/>
    </row>
    <row r="328" spans="1:4" ht="27.75" customHeight="1" x14ac:dyDescent="0.25">
      <c r="A328" s="7"/>
      <c r="B328" s="208"/>
      <c r="C328" s="207"/>
      <c r="D328" s="207"/>
    </row>
    <row r="329" spans="1:4" ht="27.75" customHeight="1" x14ac:dyDescent="0.25">
      <c r="A329" s="7"/>
      <c r="B329" s="208"/>
      <c r="C329" s="207"/>
      <c r="D329" s="207"/>
    </row>
    <row r="330" spans="1:4" ht="27.75" customHeight="1" x14ac:dyDescent="0.25">
      <c r="A330" s="7"/>
      <c r="B330" s="208"/>
      <c r="C330" s="207"/>
      <c r="D330" s="207"/>
    </row>
    <row r="331" spans="1:4" ht="27.75" customHeight="1" x14ac:dyDescent="0.25">
      <c r="A331" s="7"/>
      <c r="B331" s="208"/>
      <c r="C331" s="207"/>
      <c r="D331" s="207"/>
    </row>
    <row r="332" spans="1:4" ht="27.75" customHeight="1" x14ac:dyDescent="0.25">
      <c r="A332" s="7"/>
      <c r="B332" s="208"/>
      <c r="C332" s="207"/>
      <c r="D332" s="207"/>
    </row>
    <row r="333" spans="1:4" ht="27.75" customHeight="1" x14ac:dyDescent="0.25">
      <c r="A333" s="7"/>
      <c r="B333" s="208"/>
      <c r="C333" s="207"/>
      <c r="D333" s="207"/>
    </row>
    <row r="334" spans="1:4" ht="27.75" customHeight="1" x14ac:dyDescent="0.25">
      <c r="A334" s="7"/>
      <c r="B334" s="208"/>
      <c r="C334" s="207"/>
      <c r="D334" s="207"/>
    </row>
    <row r="335" spans="1:4" ht="27.75" customHeight="1" x14ac:dyDescent="0.25">
      <c r="A335" s="7"/>
      <c r="B335" s="208"/>
      <c r="C335" s="207"/>
      <c r="D335" s="207"/>
    </row>
    <row r="336" spans="1:4" ht="27.75" customHeight="1" x14ac:dyDescent="0.25">
      <c r="A336" s="7"/>
      <c r="B336" s="208"/>
      <c r="C336" s="207"/>
      <c r="D336" s="207"/>
    </row>
    <row r="337" spans="1:4" ht="27.75" customHeight="1" x14ac:dyDescent="0.25">
      <c r="A337" s="7"/>
      <c r="B337" s="208"/>
      <c r="C337" s="207"/>
      <c r="D337" s="207"/>
    </row>
    <row r="338" spans="1:4" ht="27.75" customHeight="1" x14ac:dyDescent="0.25">
      <c r="A338" s="7"/>
      <c r="B338" s="208"/>
      <c r="C338" s="207"/>
      <c r="D338" s="207"/>
    </row>
    <row r="339" spans="1:4" ht="27.75" customHeight="1" x14ac:dyDescent="0.25">
      <c r="A339" s="7"/>
      <c r="B339" s="208"/>
      <c r="C339" s="207"/>
      <c r="D339" s="207"/>
    </row>
    <row r="340" spans="1:4" ht="27.75" customHeight="1" x14ac:dyDescent="0.25">
      <c r="A340" s="7"/>
      <c r="B340" s="208"/>
      <c r="C340" s="207"/>
      <c r="D340" s="207"/>
    </row>
    <row r="341" spans="1:4" ht="27.75" customHeight="1" x14ac:dyDescent="0.25">
      <c r="A341" s="7"/>
      <c r="B341" s="208"/>
      <c r="C341" s="207"/>
      <c r="D341" s="207"/>
    </row>
    <row r="342" spans="1:4" ht="27.75" customHeight="1" x14ac:dyDescent="0.25">
      <c r="A342" s="7"/>
      <c r="B342" s="208"/>
      <c r="C342" s="207"/>
      <c r="D342" s="207"/>
    </row>
    <row r="343" spans="1:4" ht="27.75" customHeight="1" x14ac:dyDescent="0.25">
      <c r="A343" s="7"/>
      <c r="B343" s="208"/>
      <c r="C343" s="207"/>
      <c r="D343" s="207"/>
    </row>
    <row r="344" spans="1:4" ht="27.75" customHeight="1" x14ac:dyDescent="0.25">
      <c r="A344" s="7"/>
      <c r="B344" s="208"/>
      <c r="C344" s="207"/>
      <c r="D344" s="207"/>
    </row>
    <row r="345" spans="1:4" ht="27.75" customHeight="1" x14ac:dyDescent="0.25">
      <c r="A345" s="7"/>
      <c r="B345" s="208"/>
      <c r="C345" s="207"/>
      <c r="D345" s="207"/>
    </row>
    <row r="346" spans="1:4" ht="27.75" customHeight="1" x14ac:dyDescent="0.25">
      <c r="A346" s="7"/>
      <c r="B346" s="208"/>
      <c r="C346" s="207"/>
      <c r="D346" s="207"/>
    </row>
    <row r="347" spans="1:4" ht="27.75" customHeight="1" x14ac:dyDescent="0.25">
      <c r="A347" s="7"/>
      <c r="B347" s="208"/>
      <c r="C347" s="207"/>
      <c r="D347" s="207"/>
    </row>
    <row r="348" spans="1:4" ht="27.75" customHeight="1" x14ac:dyDescent="0.25">
      <c r="A348" s="7"/>
      <c r="B348" s="208"/>
      <c r="C348" s="207"/>
      <c r="D348" s="207"/>
    </row>
    <row r="349" spans="1:4" ht="27.75" customHeight="1" x14ac:dyDescent="0.25">
      <c r="A349" s="7"/>
      <c r="B349" s="208"/>
      <c r="C349" s="207"/>
      <c r="D349" s="207"/>
    </row>
    <row r="350" spans="1:4" ht="27.75" customHeight="1" x14ac:dyDescent="0.25">
      <c r="A350" s="7"/>
      <c r="B350" s="208"/>
      <c r="C350" s="207"/>
      <c r="D350" s="207"/>
    </row>
    <row r="351" spans="1:4" ht="27.75" customHeight="1" x14ac:dyDescent="0.25">
      <c r="A351" s="7"/>
      <c r="B351" s="208"/>
      <c r="C351" s="207"/>
      <c r="D351" s="207"/>
    </row>
    <row r="352" spans="1:4" ht="27.75" customHeight="1" x14ac:dyDescent="0.25">
      <c r="A352" s="7"/>
      <c r="B352" s="208"/>
      <c r="C352" s="207"/>
      <c r="D352" s="207"/>
    </row>
    <row r="353" spans="1:4" ht="27.75" customHeight="1" x14ac:dyDescent="0.25">
      <c r="A353" s="7"/>
      <c r="B353" s="208"/>
      <c r="C353" s="207"/>
      <c r="D353" s="207"/>
    </row>
    <row r="354" spans="1:4" ht="27.75" customHeight="1" x14ac:dyDescent="0.25">
      <c r="A354" s="7"/>
      <c r="B354" s="208"/>
      <c r="C354" s="207"/>
      <c r="D354" s="207"/>
    </row>
    <row r="355" spans="1:4" ht="27.75" customHeight="1" x14ac:dyDescent="0.25">
      <c r="A355" s="7"/>
      <c r="B355" s="208"/>
      <c r="C355" s="207"/>
      <c r="D355" s="207"/>
    </row>
    <row r="356" spans="1:4" ht="27.75" customHeight="1" x14ac:dyDescent="0.25">
      <c r="A356" s="7"/>
      <c r="B356" s="208"/>
      <c r="C356" s="207"/>
      <c r="D356" s="207"/>
    </row>
    <row r="357" spans="1:4" ht="27.75" customHeight="1" x14ac:dyDescent="0.25">
      <c r="A357" s="7"/>
      <c r="B357" s="208"/>
      <c r="C357" s="207"/>
      <c r="D357" s="207"/>
    </row>
    <row r="358" spans="1:4" ht="27.75" customHeight="1" x14ac:dyDescent="0.25">
      <c r="A358" s="7"/>
      <c r="B358" s="208"/>
      <c r="C358" s="207"/>
      <c r="D358" s="207"/>
    </row>
    <row r="359" spans="1:4" ht="27.75" customHeight="1" x14ac:dyDescent="0.25">
      <c r="A359" s="7"/>
      <c r="B359" s="208"/>
      <c r="C359" s="207"/>
      <c r="D359" s="207"/>
    </row>
    <row r="360" spans="1:4" ht="27.75" customHeight="1" x14ac:dyDescent="0.25">
      <c r="A360" s="7"/>
      <c r="B360" s="208"/>
      <c r="C360" s="207"/>
      <c r="D360" s="207"/>
    </row>
    <row r="361" spans="1:4" ht="27.75" customHeight="1" x14ac:dyDescent="0.25">
      <c r="A361" s="7"/>
      <c r="B361" s="208"/>
      <c r="C361" s="207"/>
      <c r="D361" s="207"/>
    </row>
    <row r="362" spans="1:4" ht="27.75" customHeight="1" x14ac:dyDescent="0.25">
      <c r="A362" s="7"/>
      <c r="B362" s="208"/>
      <c r="C362" s="207"/>
      <c r="D362" s="207"/>
    </row>
    <row r="363" spans="1:4" ht="27.75" customHeight="1" x14ac:dyDescent="0.25">
      <c r="A363" s="7"/>
      <c r="B363" s="208"/>
      <c r="C363" s="207"/>
      <c r="D363" s="207"/>
    </row>
    <row r="364" spans="1:4" ht="27.75" customHeight="1" x14ac:dyDescent="0.25">
      <c r="A364" s="7"/>
      <c r="B364" s="208"/>
      <c r="C364" s="207"/>
      <c r="D364" s="207"/>
    </row>
    <row r="365" spans="1:4" ht="27.75" customHeight="1" x14ac:dyDescent="0.25">
      <c r="A365" s="7"/>
      <c r="B365" s="208"/>
      <c r="C365" s="207"/>
      <c r="D365" s="207"/>
    </row>
    <row r="366" spans="1:4" ht="27.75" customHeight="1" x14ac:dyDescent="0.25">
      <c r="A366" s="7"/>
      <c r="B366" s="208"/>
      <c r="C366" s="207"/>
      <c r="D366" s="207"/>
    </row>
    <row r="367" spans="1:4" ht="27.75" customHeight="1" x14ac:dyDescent="0.25">
      <c r="A367" s="7"/>
      <c r="B367" s="208"/>
      <c r="C367" s="207"/>
      <c r="D367" s="207"/>
    </row>
    <row r="368" spans="1:4" ht="27.75" customHeight="1" x14ac:dyDescent="0.25">
      <c r="A368" s="7"/>
      <c r="B368" s="208"/>
      <c r="C368" s="207"/>
      <c r="D368" s="207"/>
    </row>
    <row r="369" spans="1:4" ht="27.75" customHeight="1" x14ac:dyDescent="0.25">
      <c r="A369" s="7"/>
      <c r="B369" s="208"/>
      <c r="C369" s="207"/>
      <c r="D369" s="207"/>
    </row>
    <row r="370" spans="1:4" ht="27.75" customHeight="1" x14ac:dyDescent="0.25">
      <c r="A370" s="7"/>
      <c r="B370" s="208"/>
      <c r="C370" s="207"/>
      <c r="D370" s="207"/>
    </row>
    <row r="371" spans="1:4" ht="27.75" customHeight="1" x14ac:dyDescent="0.25">
      <c r="A371" s="7"/>
      <c r="B371" s="208"/>
      <c r="C371" s="207"/>
      <c r="D371" s="207"/>
    </row>
    <row r="372" spans="1:4" ht="27.75" customHeight="1" x14ac:dyDescent="0.25">
      <c r="A372" s="7"/>
      <c r="B372" s="208"/>
      <c r="C372" s="207"/>
      <c r="D372" s="207"/>
    </row>
    <row r="373" spans="1:4" ht="27.75" customHeight="1" x14ac:dyDescent="0.25">
      <c r="A373" s="7"/>
      <c r="B373" s="208"/>
      <c r="C373" s="207"/>
      <c r="D373" s="207"/>
    </row>
    <row r="374" spans="1:4" ht="27.75" customHeight="1" x14ac:dyDescent="0.25">
      <c r="A374" s="7"/>
      <c r="B374" s="208"/>
      <c r="C374" s="207"/>
      <c r="D374" s="207"/>
    </row>
    <row r="375" spans="1:4" ht="27.75" customHeight="1" x14ac:dyDescent="0.25">
      <c r="A375" s="7"/>
      <c r="B375" s="208"/>
      <c r="C375" s="207"/>
      <c r="D375" s="207"/>
    </row>
    <row r="376" spans="1:4" ht="27.75" customHeight="1" x14ac:dyDescent="0.25">
      <c r="A376" s="7"/>
      <c r="B376" s="208"/>
      <c r="C376" s="207"/>
      <c r="D376" s="207"/>
    </row>
    <row r="377" spans="1:4" ht="27.75" customHeight="1" x14ac:dyDescent="0.25">
      <c r="A377" s="7"/>
      <c r="B377" s="208"/>
      <c r="C377" s="207"/>
      <c r="D377" s="207"/>
    </row>
    <row r="378" spans="1:4" ht="27.75" customHeight="1" x14ac:dyDescent="0.25">
      <c r="A378" s="7"/>
      <c r="B378" s="208"/>
      <c r="C378" s="207"/>
      <c r="D378" s="207"/>
    </row>
    <row r="379" spans="1:4" ht="27.75" customHeight="1" x14ac:dyDescent="0.25">
      <c r="A379" s="7"/>
      <c r="B379" s="208"/>
      <c r="C379" s="207"/>
      <c r="D379" s="207"/>
    </row>
    <row r="380" spans="1:4" ht="27.75" customHeight="1" x14ac:dyDescent="0.25">
      <c r="A380" s="7"/>
      <c r="B380" s="208"/>
      <c r="C380" s="207"/>
      <c r="D380" s="207"/>
    </row>
    <row r="381" spans="1:4" ht="27.75" customHeight="1" x14ac:dyDescent="0.25">
      <c r="A381" s="7"/>
      <c r="B381" s="208"/>
      <c r="C381" s="207"/>
      <c r="D381" s="207"/>
    </row>
    <row r="382" spans="1:4" ht="27.75" customHeight="1" x14ac:dyDescent="0.25">
      <c r="A382" s="7"/>
      <c r="B382" s="208"/>
      <c r="C382" s="207"/>
      <c r="D382" s="207"/>
    </row>
    <row r="383" spans="1:4" ht="27.75" customHeight="1" x14ac:dyDescent="0.25">
      <c r="A383" s="7"/>
      <c r="B383" s="208"/>
      <c r="C383" s="207"/>
      <c r="D383" s="207"/>
    </row>
    <row r="384" spans="1:4" ht="27.75" customHeight="1" x14ac:dyDescent="0.25">
      <c r="A384" s="7"/>
      <c r="B384" s="208"/>
      <c r="C384" s="207"/>
      <c r="D384" s="207"/>
    </row>
    <row r="385" spans="1:4" ht="27.75" customHeight="1" x14ac:dyDescent="0.25">
      <c r="A385" s="7"/>
      <c r="B385" s="208"/>
      <c r="C385" s="207"/>
      <c r="D385" s="207"/>
    </row>
    <row r="386" spans="1:4" ht="27.75" customHeight="1" x14ac:dyDescent="0.25">
      <c r="A386" s="7"/>
      <c r="B386" s="208"/>
      <c r="C386" s="207"/>
      <c r="D386" s="207"/>
    </row>
    <row r="387" spans="1:4" ht="27.75" customHeight="1" x14ac:dyDescent="0.25">
      <c r="A387" s="7"/>
      <c r="B387" s="208"/>
      <c r="C387" s="207"/>
      <c r="D387" s="207"/>
    </row>
    <row r="388" spans="1:4" ht="27.75" customHeight="1" x14ac:dyDescent="0.25">
      <c r="A388" s="7"/>
      <c r="B388" s="208"/>
      <c r="C388" s="207"/>
      <c r="D388" s="207"/>
    </row>
    <row r="389" spans="1:4" ht="27.75" customHeight="1" x14ac:dyDescent="0.25">
      <c r="A389" s="7"/>
      <c r="B389" s="208"/>
      <c r="C389" s="207"/>
      <c r="D389" s="207"/>
    </row>
    <row r="390" spans="1:4" ht="27.75" customHeight="1" x14ac:dyDescent="0.25">
      <c r="A390" s="7"/>
      <c r="B390" s="208"/>
      <c r="C390" s="207"/>
      <c r="D390" s="207"/>
    </row>
    <row r="391" spans="1:4" ht="27.75" customHeight="1" x14ac:dyDescent="0.25">
      <c r="A391" s="7"/>
      <c r="B391" s="208"/>
      <c r="C391" s="207"/>
      <c r="D391" s="207"/>
    </row>
    <row r="392" spans="1:4" ht="27.75" customHeight="1" x14ac:dyDescent="0.25">
      <c r="A392" s="7"/>
      <c r="B392" s="208"/>
      <c r="C392" s="207"/>
      <c r="D392" s="207"/>
    </row>
    <row r="393" spans="1:4" ht="27.75" customHeight="1" x14ac:dyDescent="0.25">
      <c r="A393" s="7"/>
      <c r="B393" s="208"/>
      <c r="C393" s="207"/>
      <c r="D393" s="207"/>
    </row>
    <row r="394" spans="1:4" ht="27.75" customHeight="1" x14ac:dyDescent="0.25">
      <c r="A394" s="7"/>
      <c r="B394" s="208"/>
      <c r="C394" s="207"/>
      <c r="D394" s="207"/>
    </row>
    <row r="395" spans="1:4" ht="27.75" customHeight="1" x14ac:dyDescent="0.25">
      <c r="A395" s="7"/>
      <c r="B395" s="208"/>
      <c r="C395" s="207"/>
      <c r="D395" s="207"/>
    </row>
    <row r="396" spans="1:4" ht="27.75" customHeight="1" x14ac:dyDescent="0.25">
      <c r="A396" s="7"/>
      <c r="B396" s="208"/>
      <c r="C396" s="207"/>
      <c r="D396" s="207"/>
    </row>
    <row r="397" spans="1:4" ht="27.75" customHeight="1" x14ac:dyDescent="0.25">
      <c r="A397" s="7"/>
      <c r="B397" s="208"/>
      <c r="C397" s="207"/>
      <c r="D397" s="207"/>
    </row>
    <row r="398" spans="1:4" ht="27.75" customHeight="1" x14ac:dyDescent="0.25">
      <c r="A398" s="7"/>
      <c r="B398" s="208"/>
      <c r="C398" s="207"/>
      <c r="D398" s="207"/>
    </row>
    <row r="399" spans="1:4" ht="27.75" customHeight="1" x14ac:dyDescent="0.25">
      <c r="A399" s="7"/>
      <c r="B399" s="208"/>
      <c r="C399" s="207"/>
      <c r="D399" s="207"/>
    </row>
    <row r="400" spans="1:4" ht="27.75" customHeight="1" x14ac:dyDescent="0.25">
      <c r="A400" s="7"/>
      <c r="B400" s="208"/>
      <c r="C400" s="207"/>
      <c r="D400" s="207"/>
    </row>
    <row r="401" spans="1:4" ht="27.75" customHeight="1" x14ac:dyDescent="0.25">
      <c r="A401" s="7"/>
      <c r="B401" s="208"/>
      <c r="C401" s="207"/>
      <c r="D401" s="207"/>
    </row>
    <row r="402" spans="1:4" ht="27.75" customHeight="1" x14ac:dyDescent="0.25">
      <c r="A402" s="7"/>
      <c r="B402" s="208"/>
      <c r="C402" s="207"/>
      <c r="D402" s="207"/>
    </row>
    <row r="403" spans="1:4" ht="27.75" customHeight="1" x14ac:dyDescent="0.25">
      <c r="A403" s="7"/>
      <c r="B403" s="208"/>
      <c r="C403" s="207"/>
      <c r="D403" s="207"/>
    </row>
    <row r="404" spans="1:4" ht="27.75" customHeight="1" x14ac:dyDescent="0.25">
      <c r="A404" s="7"/>
      <c r="B404" s="208"/>
      <c r="C404" s="207"/>
      <c r="D404" s="207"/>
    </row>
    <row r="405" spans="1:4" ht="27.75" customHeight="1" x14ac:dyDescent="0.25">
      <c r="A405" s="7"/>
      <c r="B405" s="208"/>
      <c r="C405" s="207"/>
      <c r="D405" s="207"/>
    </row>
    <row r="406" spans="1:4" ht="27.75" customHeight="1" x14ac:dyDescent="0.25">
      <c r="A406" s="7"/>
      <c r="B406" s="208"/>
      <c r="C406" s="207"/>
      <c r="D406" s="207"/>
    </row>
    <row r="407" spans="1:4" ht="27.75" customHeight="1" x14ac:dyDescent="0.25">
      <c r="A407" s="7"/>
      <c r="B407" s="208"/>
      <c r="C407" s="207"/>
      <c r="D407" s="207"/>
    </row>
    <row r="408" spans="1:4" ht="27.75" customHeight="1" x14ac:dyDescent="0.25">
      <c r="A408" s="7"/>
      <c r="B408" s="208"/>
      <c r="C408" s="207"/>
      <c r="D408" s="207"/>
    </row>
    <row r="409" spans="1:4" ht="27.75" customHeight="1" x14ac:dyDescent="0.25">
      <c r="A409" s="7"/>
      <c r="B409" s="208"/>
      <c r="C409" s="207"/>
      <c r="D409" s="207"/>
    </row>
    <row r="410" spans="1:4" ht="27.75" customHeight="1" x14ac:dyDescent="0.25">
      <c r="A410" s="7"/>
      <c r="B410" s="208"/>
      <c r="C410" s="207"/>
      <c r="D410" s="207"/>
    </row>
    <row r="411" spans="1:4" ht="27.75" customHeight="1" x14ac:dyDescent="0.25">
      <c r="A411" s="7"/>
      <c r="B411" s="208"/>
      <c r="C411" s="207"/>
      <c r="D411" s="207"/>
    </row>
    <row r="412" spans="1:4" ht="27.75" customHeight="1" x14ac:dyDescent="0.25">
      <c r="A412" s="7"/>
      <c r="B412" s="208"/>
      <c r="C412" s="207"/>
      <c r="D412" s="207"/>
    </row>
    <row r="413" spans="1:4" ht="27.75" customHeight="1" x14ac:dyDescent="0.25">
      <c r="A413" s="7"/>
      <c r="B413" s="208"/>
      <c r="C413" s="207"/>
      <c r="D413" s="207"/>
    </row>
    <row r="414" spans="1:4" ht="27.75" customHeight="1" x14ac:dyDescent="0.25">
      <c r="A414" s="7"/>
      <c r="B414" s="208"/>
      <c r="C414" s="207"/>
      <c r="D414" s="207"/>
    </row>
    <row r="415" spans="1:4" ht="27.75" customHeight="1" x14ac:dyDescent="0.25">
      <c r="A415" s="7"/>
      <c r="B415" s="208"/>
      <c r="C415" s="207"/>
      <c r="D415" s="207"/>
    </row>
    <row r="416" spans="1:4" ht="27.75" customHeight="1" x14ac:dyDescent="0.25">
      <c r="A416" s="7"/>
      <c r="B416" s="208"/>
      <c r="C416" s="207"/>
      <c r="D416" s="207"/>
    </row>
    <row r="417" spans="1:7" ht="27.75" customHeight="1" x14ac:dyDescent="0.25">
      <c r="A417" s="7"/>
      <c r="B417" s="208"/>
      <c r="C417" s="207"/>
      <c r="D417" s="207"/>
    </row>
    <row r="418" spans="1:7" ht="27.75" customHeight="1" x14ac:dyDescent="0.25">
      <c r="A418" s="7"/>
      <c r="B418" s="208"/>
      <c r="C418" s="207"/>
      <c r="D418" s="207"/>
    </row>
    <row r="419" spans="1:7" ht="27.75" customHeight="1" x14ac:dyDescent="0.25">
      <c r="A419" s="7"/>
      <c r="B419" s="208"/>
      <c r="C419" s="207"/>
      <c r="D419" s="207"/>
    </row>
    <row r="420" spans="1:7" ht="27.75" customHeight="1" x14ac:dyDescent="0.25">
      <c r="A420" s="7"/>
      <c r="B420" s="208"/>
      <c r="C420" s="207"/>
      <c r="D420" s="207"/>
    </row>
    <row r="421" spans="1:7" ht="27.75" customHeight="1" x14ac:dyDescent="0.25">
      <c r="A421" s="7"/>
      <c r="B421" s="208"/>
      <c r="C421" s="207"/>
      <c r="D421" s="207"/>
    </row>
    <row r="422" spans="1:7" ht="27.75" customHeight="1" x14ac:dyDescent="0.25">
      <c r="A422" s="7"/>
      <c r="B422" s="208"/>
      <c r="C422" s="207"/>
      <c r="D422" s="207"/>
    </row>
    <row r="423" spans="1:7" ht="27.75" customHeight="1" x14ac:dyDescent="0.25">
      <c r="A423" s="7"/>
      <c r="B423" s="208"/>
      <c r="C423" s="207"/>
      <c r="D423" s="207"/>
    </row>
    <row r="424" spans="1:7" ht="27.75" customHeight="1" x14ac:dyDescent="0.25">
      <c r="A424" s="7"/>
      <c r="B424" s="208"/>
      <c r="C424" s="207"/>
      <c r="D424" s="207"/>
    </row>
    <row r="425" spans="1:7" ht="27.75" customHeight="1" x14ac:dyDescent="0.25">
      <c r="A425" s="7"/>
      <c r="B425" s="208"/>
      <c r="C425" s="207"/>
      <c r="D425" s="207"/>
    </row>
    <row r="426" spans="1:7" ht="27.75" customHeight="1" x14ac:dyDescent="0.25">
      <c r="A426" s="7"/>
      <c r="B426" s="208"/>
      <c r="C426" s="207"/>
      <c r="D426" s="207"/>
    </row>
    <row r="427" spans="1:7" ht="27.75" customHeight="1" x14ac:dyDescent="0.25">
      <c r="A427" s="7"/>
      <c r="B427" s="208"/>
      <c r="C427" s="207"/>
      <c r="D427" s="207"/>
    </row>
    <row r="428" spans="1:7" ht="27.75" customHeight="1" x14ac:dyDescent="0.25">
      <c r="A428" s="7"/>
      <c r="B428" s="208"/>
      <c r="C428" s="207"/>
      <c r="D428" s="207"/>
    </row>
    <row r="429" spans="1:7" ht="27.75" customHeight="1" x14ac:dyDescent="0.25">
      <c r="A429" s="7"/>
      <c r="B429" s="208"/>
      <c r="C429" s="207"/>
      <c r="D429" s="207"/>
    </row>
    <row r="430" spans="1:7" ht="27.75" customHeight="1" x14ac:dyDescent="0.25">
      <c r="G430" s="209"/>
    </row>
  </sheetData>
  <sheetProtection selectLockedCells="1" selectUnlockedCells="1"/>
  <autoFilter ref="A3:D429" xr:uid="{00000000-0009-0000-0000-00000A000000}"/>
  <customSheetViews>
    <customSheetView guid="{5032A364-B81A-48DA-88DA-AB3B86B47EE9}" scale="70" fitToPage="1">
      <selection activeCell="A2" sqref="A2:XFD3"/>
      <pageMargins left="0.39370078740157483" right="0.35433070866141736" top="0.82677165354330717" bottom="0.74803149606299213" header="0.51181102362204722" footer="0.51181102362204722"/>
      <pageSetup paperSize="9" scale="64" fitToHeight="0" orientation="portrait" r:id="rId1"/>
      <headerFooter differentFirst="1" scaleWithDoc="0">
        <oddFooter>&amp;C&amp;P of &amp;N</oddFooter>
        <firstHeader>&amp;L
Annex 6 - Un-scaled [nodal /network group] costs</firstHeader>
        <firstFooter>&amp;C&amp;P of &amp;N</firstFooter>
      </headerFooter>
    </customSheetView>
  </customSheetViews>
  <mergeCells count="1">
    <mergeCell ref="A2:D2"/>
  </mergeCells>
  <phoneticPr fontId="5" type="noConversion"/>
  <hyperlinks>
    <hyperlink ref="A1" location="Overview!A1" display="Back to Overview" xr:uid="{00000000-0004-0000-0A00-000000000000}"/>
  </hyperlinks>
  <pageMargins left="0.39370078740157483" right="0.35433070866141736" top="0.82677165354330717" bottom="0.74803149606299213" header="0.51181102362204722" footer="0.51181102362204722"/>
  <pageSetup paperSize="9" scale="76" fitToHeight="0" orientation="portrait" r:id="rId2"/>
  <headerFooter differentFirst="1" scaleWithDoc="0">
    <oddFooter>&amp;L_x000D_&amp;1#&amp;"Arial"&amp;6&amp;K737373 Confidentiality: C1 - Public&amp;C&amp;P of &amp;N</oddFooter>
    <firstHeader>&amp;LUn-scaled [nodal /network group] costs</firstHeader>
    <firstFooter>&amp;L_x000D_&amp;1#&amp;"Arial"&amp;6&amp;K737373 Confidentiality: C1 - Public&amp;C&amp;P of &amp;N</first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pageSetUpPr fitToPage="1"/>
  </sheetPr>
  <dimension ref="A1:H764"/>
  <sheetViews>
    <sheetView zoomScale="90" zoomScaleNormal="90" zoomScaleSheetLayoutView="100" workbookViewId="0"/>
  </sheetViews>
  <sheetFormatPr defaultColWidth="11.5546875" defaultRowHeight="13.2" x14ac:dyDescent="0.25"/>
  <cols>
    <col min="1" max="1" width="13.88671875" style="151" customWidth="1"/>
    <col min="2" max="2" width="37.44140625" style="151" bestFit="1" customWidth="1"/>
    <col min="3" max="3" width="19" style="152" customWidth="1"/>
    <col min="4" max="4" width="5.44140625" style="151" bestFit="1" customWidth="1"/>
    <col min="5" max="5" width="4.5546875" style="151" customWidth="1"/>
    <col min="6" max="6" width="29.109375" style="151" bestFit="1" customWidth="1"/>
    <col min="7" max="7" width="11.5546875" style="151"/>
    <col min="8" max="8" width="64.5546875" style="151" bestFit="1" customWidth="1"/>
    <col min="9" max="16384" width="11.5546875" style="151"/>
  </cols>
  <sheetData>
    <row r="1" spans="1:8" ht="26.25" customHeight="1" x14ac:dyDescent="0.4">
      <c r="A1" s="154" t="s">
        <v>27</v>
      </c>
      <c r="H1" s="153"/>
    </row>
    <row r="2" spans="1:8" ht="12.75" customHeight="1" x14ac:dyDescent="0.25">
      <c r="A2" s="154"/>
    </row>
    <row r="3" spans="1:8" ht="12.75" customHeight="1" x14ac:dyDescent="0.25">
      <c r="A3" s="154"/>
    </row>
    <row r="4" spans="1:8" ht="12.75" customHeight="1" x14ac:dyDescent="0.25">
      <c r="A4" s="154"/>
    </row>
    <row r="5" spans="1:8" ht="12.75" customHeight="1" x14ac:dyDescent="0.25">
      <c r="A5" s="154"/>
    </row>
    <row r="6" spans="1:8" ht="12.75" customHeight="1" x14ac:dyDescent="0.25">
      <c r="A6" s="154"/>
    </row>
    <row r="7" spans="1:8" ht="12.75" customHeight="1" x14ac:dyDescent="0.25">
      <c r="A7" s="154"/>
    </row>
    <row r="8" spans="1:8" ht="12.75" customHeight="1" x14ac:dyDescent="0.25">
      <c r="A8" s="154"/>
    </row>
    <row r="9" spans="1:8" ht="12.75" customHeight="1" x14ac:dyDescent="0.25">
      <c r="A9" s="154"/>
    </row>
    <row r="10" spans="1:8" ht="12.75" customHeight="1" x14ac:dyDescent="0.25">
      <c r="A10" s="154"/>
    </row>
    <row r="11" spans="1:8" ht="12.75" customHeight="1" x14ac:dyDescent="0.25">
      <c r="A11" s="154"/>
    </row>
    <row r="12" spans="1:8" ht="12.75" customHeight="1" x14ac:dyDescent="0.25">
      <c r="A12" s="154"/>
    </row>
    <row r="13" spans="1:8" ht="12.75" customHeight="1" x14ac:dyDescent="0.25">
      <c r="A13" s="154"/>
    </row>
    <row r="14" spans="1:8" ht="12.75" customHeight="1" x14ac:dyDescent="0.25">
      <c r="A14" s="154"/>
    </row>
    <row r="15" spans="1:8" ht="12.75" customHeight="1" x14ac:dyDescent="0.25">
      <c r="A15" s="154"/>
    </row>
    <row r="16" spans="1:8" ht="12.75" customHeight="1" x14ac:dyDescent="0.25">
      <c r="A16" s="154"/>
    </row>
    <row r="17" spans="1:8" ht="12.75" customHeight="1" x14ac:dyDescent="0.25">
      <c r="A17" s="154"/>
    </row>
    <row r="18" spans="1:8" ht="12.75" customHeight="1" x14ac:dyDescent="0.25">
      <c r="A18" s="154"/>
    </row>
    <row r="19" spans="1:8" ht="12.75" customHeight="1" x14ac:dyDescent="0.25">
      <c r="A19" s="154"/>
    </row>
    <row r="20" spans="1:8" ht="12.75" customHeight="1" x14ac:dyDescent="0.25">
      <c r="A20" s="154"/>
    </row>
    <row r="21" spans="1:8" ht="12.75" customHeight="1" x14ac:dyDescent="0.25">
      <c r="A21" s="154"/>
    </row>
    <row r="22" spans="1:8" ht="12.75" customHeight="1" x14ac:dyDescent="0.25">
      <c r="A22" s="154"/>
    </row>
    <row r="23" spans="1:8" ht="12.75" customHeight="1" x14ac:dyDescent="0.25">
      <c r="A23" s="154"/>
    </row>
    <row r="24" spans="1:8" ht="12.75" customHeight="1" x14ac:dyDescent="0.25">
      <c r="A24" s="154"/>
    </row>
    <row r="25" spans="1:8" ht="12.75" customHeight="1" x14ac:dyDescent="0.25">
      <c r="A25" s="154"/>
    </row>
    <row r="26" spans="1:8" ht="12.75" customHeight="1" x14ac:dyDescent="0.25">
      <c r="A26" s="154"/>
    </row>
    <row r="27" spans="1:8" ht="12.75" customHeight="1" x14ac:dyDescent="0.25">
      <c r="A27" s="154"/>
    </row>
    <row r="28" spans="1:8" s="156" customFormat="1" ht="52.8" x14ac:dyDescent="0.25">
      <c r="A28" s="54" t="s">
        <v>178</v>
      </c>
      <c r="B28" s="54" t="s">
        <v>179</v>
      </c>
      <c r="C28" s="54" t="s">
        <v>406</v>
      </c>
      <c r="D28" s="155"/>
      <c r="E28" s="155"/>
      <c r="F28" s="54" t="s">
        <v>407</v>
      </c>
      <c r="G28" s="54" t="s">
        <v>408</v>
      </c>
      <c r="H28" s="54" t="s">
        <v>409</v>
      </c>
    </row>
    <row r="29" spans="1:8" x14ac:dyDescent="0.25">
      <c r="A29" s="161">
        <v>3</v>
      </c>
      <c r="B29" s="157" t="s">
        <v>180</v>
      </c>
      <c r="C29" s="160" t="s">
        <v>415</v>
      </c>
      <c r="F29" s="151" t="s">
        <v>412</v>
      </c>
      <c r="G29" s="158">
        <v>43626</v>
      </c>
      <c r="H29" s="151" t="s">
        <v>413</v>
      </c>
    </row>
    <row r="30" spans="1:8" x14ac:dyDescent="0.25">
      <c r="A30" s="161">
        <v>4</v>
      </c>
      <c r="B30" s="157" t="s">
        <v>180</v>
      </c>
      <c r="C30" s="160" t="s">
        <v>415</v>
      </c>
      <c r="F30" s="151" t="s">
        <v>417</v>
      </c>
      <c r="G30" s="158">
        <v>43626</v>
      </c>
      <c r="H30" s="151" t="s">
        <v>413</v>
      </c>
    </row>
    <row r="31" spans="1:8" x14ac:dyDescent="0.25">
      <c r="A31" s="161">
        <v>5</v>
      </c>
      <c r="B31" s="157" t="s">
        <v>181</v>
      </c>
      <c r="C31" s="160" t="s">
        <v>415</v>
      </c>
      <c r="F31" s="151" t="s">
        <v>416</v>
      </c>
      <c r="G31" s="158">
        <v>43626</v>
      </c>
      <c r="H31" s="151" t="s">
        <v>413</v>
      </c>
    </row>
    <row r="32" spans="1:8" x14ac:dyDescent="0.25">
      <c r="A32" s="161">
        <v>6</v>
      </c>
      <c r="B32" s="157" t="s">
        <v>182</v>
      </c>
      <c r="C32" s="160" t="s">
        <v>415</v>
      </c>
      <c r="F32" s="151" t="s">
        <v>418</v>
      </c>
      <c r="G32" s="158">
        <v>43626</v>
      </c>
      <c r="H32" s="151" t="s">
        <v>419</v>
      </c>
    </row>
    <row r="33" spans="1:8" x14ac:dyDescent="0.25">
      <c r="A33" s="161">
        <v>7</v>
      </c>
      <c r="B33" s="157" t="s">
        <v>182</v>
      </c>
      <c r="C33" s="160" t="s">
        <v>415</v>
      </c>
      <c r="G33" s="158"/>
      <c r="H33" s="159"/>
    </row>
    <row r="34" spans="1:8" x14ac:dyDescent="0.25">
      <c r="A34" s="161">
        <v>8</v>
      </c>
      <c r="B34" s="157" t="s">
        <v>182</v>
      </c>
      <c r="C34" s="160" t="s">
        <v>415</v>
      </c>
      <c r="F34" s="159"/>
      <c r="G34" s="158"/>
    </row>
    <row r="35" spans="1:8" x14ac:dyDescent="0.25">
      <c r="A35" s="161">
        <v>9</v>
      </c>
      <c r="B35" s="157" t="s">
        <v>182</v>
      </c>
      <c r="C35" s="160" t="s">
        <v>415</v>
      </c>
      <c r="G35" s="158"/>
      <c r="H35" s="159"/>
    </row>
    <row r="36" spans="1:8" x14ac:dyDescent="0.25">
      <c r="A36" s="161">
        <v>10</v>
      </c>
      <c r="B36" s="157" t="s">
        <v>182</v>
      </c>
      <c r="C36" s="160" t="s">
        <v>415</v>
      </c>
      <c r="G36" s="158"/>
      <c r="H36" s="159"/>
    </row>
    <row r="37" spans="1:8" x14ac:dyDescent="0.25">
      <c r="A37" s="161">
        <v>11</v>
      </c>
      <c r="B37" s="157" t="s">
        <v>182</v>
      </c>
      <c r="C37" s="160" t="s">
        <v>415</v>
      </c>
      <c r="G37" s="158"/>
    </row>
    <row r="38" spans="1:8" x14ac:dyDescent="0.25">
      <c r="A38" s="161">
        <v>12</v>
      </c>
      <c r="B38" s="157" t="s">
        <v>182</v>
      </c>
      <c r="C38" s="160" t="s">
        <v>415</v>
      </c>
      <c r="G38" s="158"/>
    </row>
    <row r="39" spans="1:8" x14ac:dyDescent="0.25">
      <c r="A39" s="161">
        <v>13</v>
      </c>
      <c r="B39" s="157" t="s">
        <v>183</v>
      </c>
      <c r="C39" s="160" t="s">
        <v>415</v>
      </c>
      <c r="G39" s="158"/>
    </row>
    <row r="40" spans="1:8" x14ac:dyDescent="0.25">
      <c r="A40" s="161">
        <v>15</v>
      </c>
      <c r="B40" s="157" t="s">
        <v>183</v>
      </c>
      <c r="C40" s="160" t="s">
        <v>415</v>
      </c>
      <c r="F40" s="159"/>
      <c r="G40" s="158"/>
      <c r="H40" s="159"/>
    </row>
    <row r="41" spans="1:8" x14ac:dyDescent="0.25">
      <c r="A41" s="161">
        <v>16</v>
      </c>
      <c r="B41" s="157" t="s">
        <v>184</v>
      </c>
      <c r="C41" s="160" t="s">
        <v>415</v>
      </c>
      <c r="G41" s="158"/>
      <c r="H41" s="159"/>
    </row>
    <row r="42" spans="1:8" x14ac:dyDescent="0.25">
      <c r="A42" s="161">
        <v>17</v>
      </c>
      <c r="B42" s="157" t="s">
        <v>184</v>
      </c>
      <c r="C42" s="160" t="s">
        <v>415</v>
      </c>
      <c r="G42" s="158"/>
    </row>
    <row r="43" spans="1:8" x14ac:dyDescent="0.25">
      <c r="A43" s="161">
        <v>18</v>
      </c>
      <c r="B43" s="157" t="s">
        <v>184</v>
      </c>
      <c r="C43" s="160" t="s">
        <v>415</v>
      </c>
      <c r="G43" s="158"/>
    </row>
    <row r="44" spans="1:8" x14ac:dyDescent="0.25">
      <c r="A44" s="161">
        <v>19</v>
      </c>
      <c r="B44" s="157" t="s">
        <v>184</v>
      </c>
      <c r="C44" s="160" t="s">
        <v>415</v>
      </c>
      <c r="G44" s="158"/>
    </row>
    <row r="45" spans="1:8" x14ac:dyDescent="0.25">
      <c r="A45" s="161">
        <v>20</v>
      </c>
      <c r="B45" s="157" t="s">
        <v>184</v>
      </c>
      <c r="C45" s="160" t="s">
        <v>415</v>
      </c>
      <c r="G45" s="158"/>
    </row>
    <row r="46" spans="1:8" x14ac:dyDescent="0.25">
      <c r="A46" s="161">
        <v>21</v>
      </c>
      <c r="B46" s="157" t="s">
        <v>184</v>
      </c>
      <c r="C46" s="160" t="s">
        <v>415</v>
      </c>
      <c r="G46" s="158"/>
    </row>
    <row r="47" spans="1:8" x14ac:dyDescent="0.25">
      <c r="A47" s="161">
        <v>22</v>
      </c>
      <c r="B47" s="157" t="s">
        <v>184</v>
      </c>
      <c r="C47" s="160" t="s">
        <v>415</v>
      </c>
      <c r="G47" s="158"/>
    </row>
    <row r="48" spans="1:8" x14ac:dyDescent="0.25">
      <c r="A48" s="161">
        <v>23</v>
      </c>
      <c r="B48" s="157" t="s">
        <v>185</v>
      </c>
      <c r="C48" s="160" t="s">
        <v>415</v>
      </c>
      <c r="G48" s="158"/>
    </row>
    <row r="49" spans="1:8" x14ac:dyDescent="0.25">
      <c r="A49" s="161">
        <v>24</v>
      </c>
      <c r="B49" s="157" t="s">
        <v>185</v>
      </c>
      <c r="C49" s="160" t="s">
        <v>415</v>
      </c>
      <c r="G49" s="158"/>
    </row>
    <row r="50" spans="1:8" x14ac:dyDescent="0.25">
      <c r="A50" s="161">
        <v>25</v>
      </c>
      <c r="B50" s="157" t="s">
        <v>185</v>
      </c>
      <c r="C50" s="160" t="s">
        <v>415</v>
      </c>
      <c r="G50" s="158"/>
    </row>
    <row r="51" spans="1:8" x14ac:dyDescent="0.25">
      <c r="A51" s="161">
        <v>26</v>
      </c>
      <c r="B51" s="157" t="s">
        <v>185</v>
      </c>
      <c r="C51" s="160" t="s">
        <v>415</v>
      </c>
      <c r="G51" s="158"/>
    </row>
    <row r="52" spans="1:8" x14ac:dyDescent="0.25">
      <c r="A52" s="161">
        <v>28</v>
      </c>
      <c r="B52" s="157" t="s">
        <v>185</v>
      </c>
      <c r="C52" s="160" t="s">
        <v>415</v>
      </c>
      <c r="G52" s="158"/>
    </row>
    <row r="53" spans="1:8" x14ac:dyDescent="0.25">
      <c r="A53" s="161">
        <v>29</v>
      </c>
      <c r="B53" s="157" t="s">
        <v>185</v>
      </c>
      <c r="C53" s="160" t="s">
        <v>415</v>
      </c>
      <c r="G53" s="158"/>
    </row>
    <row r="54" spans="1:8" x14ac:dyDescent="0.25">
      <c r="A54" s="161">
        <v>30</v>
      </c>
      <c r="B54" s="157" t="s">
        <v>185</v>
      </c>
      <c r="C54" s="160" t="s">
        <v>415</v>
      </c>
      <c r="G54" s="158"/>
    </row>
    <row r="55" spans="1:8" x14ac:dyDescent="0.25">
      <c r="A55" s="161">
        <v>31</v>
      </c>
      <c r="B55" s="157" t="s">
        <v>185</v>
      </c>
      <c r="C55" s="160" t="s">
        <v>415</v>
      </c>
      <c r="G55" s="158"/>
    </row>
    <row r="56" spans="1:8" x14ac:dyDescent="0.25">
      <c r="A56" s="161">
        <v>32</v>
      </c>
      <c r="B56" s="157" t="s">
        <v>185</v>
      </c>
      <c r="C56" s="160" t="s">
        <v>415</v>
      </c>
      <c r="F56" s="159"/>
      <c r="G56" s="158"/>
      <c r="H56" s="159"/>
    </row>
    <row r="57" spans="1:8" x14ac:dyDescent="0.25">
      <c r="A57" s="161">
        <v>33</v>
      </c>
      <c r="B57" s="157" t="s">
        <v>185</v>
      </c>
      <c r="C57" s="160" t="s">
        <v>415</v>
      </c>
      <c r="F57" s="159"/>
      <c r="G57" s="158"/>
      <c r="H57" s="159"/>
    </row>
    <row r="58" spans="1:8" x14ac:dyDescent="0.25">
      <c r="A58" s="161">
        <v>34</v>
      </c>
      <c r="B58" s="157" t="s">
        <v>185</v>
      </c>
      <c r="C58" s="160" t="s">
        <v>415</v>
      </c>
      <c r="F58" s="159"/>
      <c r="G58" s="158"/>
      <c r="H58" s="159"/>
    </row>
    <row r="59" spans="1:8" x14ac:dyDescent="0.25">
      <c r="A59" s="161">
        <v>35</v>
      </c>
      <c r="B59" s="157" t="s">
        <v>185</v>
      </c>
      <c r="C59" s="160" t="s">
        <v>415</v>
      </c>
      <c r="F59" s="159"/>
      <c r="G59" s="158"/>
      <c r="H59" s="159"/>
    </row>
    <row r="60" spans="1:8" x14ac:dyDescent="0.25">
      <c r="A60" s="161">
        <v>36</v>
      </c>
      <c r="B60" s="157" t="s">
        <v>185</v>
      </c>
      <c r="C60" s="160" t="s">
        <v>415</v>
      </c>
      <c r="F60" s="159"/>
      <c r="G60" s="158"/>
      <c r="H60" s="159"/>
    </row>
    <row r="61" spans="1:8" x14ac:dyDescent="0.25">
      <c r="A61" s="161">
        <v>37</v>
      </c>
      <c r="B61" s="157" t="s">
        <v>185</v>
      </c>
      <c r="C61" s="160" t="s">
        <v>415</v>
      </c>
      <c r="F61" s="159"/>
      <c r="G61" s="158"/>
      <c r="H61" s="159"/>
    </row>
    <row r="62" spans="1:8" x14ac:dyDescent="0.25">
      <c r="A62" s="161">
        <v>38</v>
      </c>
      <c r="B62" s="157" t="s">
        <v>185</v>
      </c>
      <c r="C62" s="160" t="s">
        <v>415</v>
      </c>
      <c r="F62" s="159"/>
      <c r="G62" s="158"/>
      <c r="H62" s="159"/>
    </row>
    <row r="63" spans="1:8" x14ac:dyDescent="0.25">
      <c r="A63" s="161">
        <v>39</v>
      </c>
      <c r="B63" s="157" t="s">
        <v>185</v>
      </c>
      <c r="C63" s="160" t="s">
        <v>415</v>
      </c>
      <c r="F63" s="159"/>
      <c r="G63" s="158"/>
      <c r="H63" s="159"/>
    </row>
    <row r="64" spans="1:8" x14ac:dyDescent="0.25">
      <c r="A64" s="161">
        <v>40</v>
      </c>
      <c r="B64" s="157" t="s">
        <v>184</v>
      </c>
      <c r="C64" s="160" t="s">
        <v>415</v>
      </c>
      <c r="F64" s="159"/>
      <c r="G64" s="158"/>
      <c r="H64" s="159"/>
    </row>
    <row r="65" spans="1:8" x14ac:dyDescent="0.25">
      <c r="A65" s="161">
        <v>41</v>
      </c>
      <c r="B65" s="157" t="s">
        <v>186</v>
      </c>
      <c r="C65" s="160" t="s">
        <v>415</v>
      </c>
      <c r="F65" s="159"/>
      <c r="G65" s="158"/>
      <c r="H65" s="159"/>
    </row>
    <row r="66" spans="1:8" x14ac:dyDescent="0.25">
      <c r="A66" s="161">
        <v>42</v>
      </c>
      <c r="B66" s="157" t="s">
        <v>187</v>
      </c>
      <c r="C66" s="160" t="s">
        <v>415</v>
      </c>
      <c r="F66" s="159"/>
      <c r="G66" s="158"/>
      <c r="H66" s="159"/>
    </row>
    <row r="67" spans="1:8" x14ac:dyDescent="0.25">
      <c r="A67" s="161">
        <v>43</v>
      </c>
      <c r="B67" s="157" t="s">
        <v>187</v>
      </c>
      <c r="C67" s="160" t="s">
        <v>415</v>
      </c>
      <c r="F67" s="159"/>
      <c r="G67" s="158"/>
      <c r="H67" s="159"/>
    </row>
    <row r="68" spans="1:8" x14ac:dyDescent="0.25">
      <c r="A68" s="161">
        <v>44</v>
      </c>
      <c r="B68" s="157" t="s">
        <v>186</v>
      </c>
      <c r="C68" s="160" t="s">
        <v>415</v>
      </c>
      <c r="F68" s="159"/>
      <c r="G68" s="158"/>
      <c r="H68" s="159"/>
    </row>
    <row r="69" spans="1:8" x14ac:dyDescent="0.25">
      <c r="A69" s="161">
        <v>45</v>
      </c>
      <c r="B69" s="157" t="s">
        <v>188</v>
      </c>
      <c r="C69" s="160" t="s">
        <v>415</v>
      </c>
      <c r="F69" s="159"/>
      <c r="G69" s="158"/>
      <c r="H69" s="159"/>
    </row>
    <row r="70" spans="1:8" x14ac:dyDescent="0.25">
      <c r="A70" s="161">
        <v>46</v>
      </c>
      <c r="B70" s="157" t="s">
        <v>189</v>
      </c>
      <c r="C70" s="160" t="s">
        <v>415</v>
      </c>
      <c r="F70" s="159"/>
      <c r="G70" s="158"/>
      <c r="H70" s="159"/>
    </row>
    <row r="71" spans="1:8" x14ac:dyDescent="0.25">
      <c r="A71" s="161">
        <v>47</v>
      </c>
      <c r="B71" s="157" t="s">
        <v>190</v>
      </c>
      <c r="C71" s="160" t="s">
        <v>415</v>
      </c>
      <c r="F71" s="159"/>
      <c r="G71" s="158"/>
      <c r="H71" s="159"/>
    </row>
    <row r="72" spans="1:8" x14ac:dyDescent="0.25">
      <c r="A72" s="161">
        <v>48</v>
      </c>
      <c r="B72" s="157" t="s">
        <v>191</v>
      </c>
      <c r="C72" s="160" t="s">
        <v>415</v>
      </c>
      <c r="F72" s="159"/>
      <c r="G72" s="158"/>
      <c r="H72" s="159"/>
    </row>
    <row r="73" spans="1:8" x14ac:dyDescent="0.25">
      <c r="A73" s="161">
        <v>49</v>
      </c>
      <c r="B73" s="157" t="s">
        <v>184</v>
      </c>
      <c r="C73" s="160" t="s">
        <v>415</v>
      </c>
      <c r="F73" s="159"/>
      <c r="G73" s="158"/>
      <c r="H73" s="159"/>
    </row>
    <row r="74" spans="1:8" x14ac:dyDescent="0.25">
      <c r="A74" s="161">
        <v>50</v>
      </c>
      <c r="B74" s="157" t="s">
        <v>192</v>
      </c>
      <c r="C74" s="160" t="s">
        <v>415</v>
      </c>
      <c r="F74" s="159"/>
      <c r="G74" s="158"/>
      <c r="H74" s="159"/>
    </row>
    <row r="75" spans="1:8" x14ac:dyDescent="0.25">
      <c r="A75" s="161">
        <v>51</v>
      </c>
      <c r="B75" s="157" t="s">
        <v>193</v>
      </c>
      <c r="C75" s="160" t="s">
        <v>414</v>
      </c>
      <c r="F75" s="159"/>
      <c r="G75" s="158"/>
      <c r="H75" s="159"/>
    </row>
    <row r="76" spans="1:8" x14ac:dyDescent="0.25">
      <c r="A76" s="161">
        <v>52</v>
      </c>
      <c r="B76" s="157" t="s">
        <v>194</v>
      </c>
      <c r="C76" s="160" t="s">
        <v>415</v>
      </c>
      <c r="F76" s="159"/>
      <c r="G76" s="158"/>
      <c r="H76" s="159"/>
    </row>
    <row r="77" spans="1:8" x14ac:dyDescent="0.25">
      <c r="A77" s="161">
        <v>53</v>
      </c>
      <c r="B77" s="157" t="s">
        <v>194</v>
      </c>
      <c r="C77" s="160" t="s">
        <v>415</v>
      </c>
      <c r="F77" s="159"/>
      <c r="G77" s="158"/>
      <c r="H77" s="159"/>
    </row>
    <row r="78" spans="1:8" x14ac:dyDescent="0.25">
      <c r="A78" s="161">
        <v>55</v>
      </c>
      <c r="B78" s="157" t="s">
        <v>194</v>
      </c>
      <c r="C78" s="160" t="s">
        <v>415</v>
      </c>
      <c r="F78" s="159"/>
      <c r="G78" s="158"/>
      <c r="H78" s="159"/>
    </row>
    <row r="79" spans="1:8" x14ac:dyDescent="0.25">
      <c r="A79" s="161">
        <v>56</v>
      </c>
      <c r="B79" s="157" t="s">
        <v>194</v>
      </c>
      <c r="C79" s="160" t="s">
        <v>415</v>
      </c>
      <c r="F79" s="159"/>
      <c r="G79" s="158"/>
      <c r="H79" s="159"/>
    </row>
    <row r="80" spans="1:8" x14ac:dyDescent="0.25">
      <c r="A80" s="161">
        <v>57</v>
      </c>
      <c r="B80" s="157" t="s">
        <v>194</v>
      </c>
      <c r="C80" s="160" t="s">
        <v>415</v>
      </c>
      <c r="F80" s="159"/>
      <c r="G80" s="158"/>
      <c r="H80" s="159"/>
    </row>
    <row r="81" spans="1:8" x14ac:dyDescent="0.25">
      <c r="A81" s="161">
        <v>58</v>
      </c>
      <c r="B81" s="157" t="s">
        <v>195</v>
      </c>
      <c r="C81" s="160" t="s">
        <v>414</v>
      </c>
      <c r="F81" s="159"/>
      <c r="G81" s="158"/>
      <c r="H81" s="159"/>
    </row>
    <row r="82" spans="1:8" x14ac:dyDescent="0.25">
      <c r="A82" s="161">
        <v>59</v>
      </c>
      <c r="B82" s="157" t="s">
        <v>194</v>
      </c>
      <c r="C82" s="160" t="s">
        <v>415</v>
      </c>
      <c r="F82" s="159"/>
      <c r="G82" s="158"/>
      <c r="H82" s="159"/>
    </row>
    <row r="83" spans="1:8" x14ac:dyDescent="0.25">
      <c r="A83" s="161">
        <v>60</v>
      </c>
      <c r="B83" s="157" t="s">
        <v>194</v>
      </c>
      <c r="C83" s="160" t="s">
        <v>415</v>
      </c>
      <c r="F83" s="159"/>
      <c r="G83" s="158"/>
      <c r="H83" s="159"/>
    </row>
    <row r="84" spans="1:8" x14ac:dyDescent="0.25">
      <c r="A84" s="161">
        <v>62</v>
      </c>
      <c r="B84" s="157" t="s">
        <v>196</v>
      </c>
      <c r="C84" s="160" t="s">
        <v>414</v>
      </c>
    </row>
    <row r="85" spans="1:8" x14ac:dyDescent="0.25">
      <c r="A85" s="161">
        <v>63</v>
      </c>
      <c r="B85" s="157" t="s">
        <v>187</v>
      </c>
      <c r="C85" s="160" t="s">
        <v>415</v>
      </c>
    </row>
    <row r="86" spans="1:8" x14ac:dyDescent="0.25">
      <c r="A86" s="161">
        <v>64</v>
      </c>
      <c r="B86" s="157" t="s">
        <v>194</v>
      </c>
      <c r="C86" s="160" t="s">
        <v>415</v>
      </c>
    </row>
    <row r="87" spans="1:8" x14ac:dyDescent="0.25">
      <c r="A87" s="161">
        <v>65</v>
      </c>
      <c r="B87" s="157" t="s">
        <v>197</v>
      </c>
      <c r="C87" s="160" t="s">
        <v>415</v>
      </c>
    </row>
    <row r="88" spans="1:8" x14ac:dyDescent="0.25">
      <c r="A88" s="161">
        <v>66</v>
      </c>
      <c r="B88" s="157" t="s">
        <v>197</v>
      </c>
      <c r="C88" s="160" t="s">
        <v>415</v>
      </c>
    </row>
    <row r="89" spans="1:8" x14ac:dyDescent="0.25">
      <c r="A89" s="161">
        <v>67</v>
      </c>
      <c r="B89" s="157" t="s">
        <v>198</v>
      </c>
      <c r="C89" s="160" t="s">
        <v>415</v>
      </c>
    </row>
    <row r="90" spans="1:8" x14ac:dyDescent="0.25">
      <c r="A90" s="161">
        <v>71</v>
      </c>
      <c r="B90" s="157" t="s">
        <v>198</v>
      </c>
      <c r="C90" s="160" t="s">
        <v>415</v>
      </c>
    </row>
    <row r="91" spans="1:8" x14ac:dyDescent="0.25">
      <c r="A91" s="161">
        <v>72</v>
      </c>
      <c r="B91" s="157" t="s">
        <v>198</v>
      </c>
      <c r="C91" s="160" t="s">
        <v>415</v>
      </c>
    </row>
    <row r="92" spans="1:8" x14ac:dyDescent="0.25">
      <c r="A92" s="161">
        <v>73</v>
      </c>
      <c r="B92" s="157" t="s">
        <v>198</v>
      </c>
      <c r="C92" s="160" t="s">
        <v>415</v>
      </c>
    </row>
    <row r="93" spans="1:8" x14ac:dyDescent="0.25">
      <c r="A93" s="161">
        <v>74</v>
      </c>
      <c r="B93" s="157" t="s">
        <v>199</v>
      </c>
      <c r="C93" s="160" t="s">
        <v>415</v>
      </c>
    </row>
    <row r="94" spans="1:8" x14ac:dyDescent="0.25">
      <c r="A94" s="161">
        <v>75</v>
      </c>
      <c r="B94" s="157" t="s">
        <v>200</v>
      </c>
      <c r="C94" s="160" t="s">
        <v>415</v>
      </c>
    </row>
    <row r="95" spans="1:8" x14ac:dyDescent="0.25">
      <c r="A95" s="161">
        <v>76</v>
      </c>
      <c r="B95" s="157" t="s">
        <v>200</v>
      </c>
      <c r="C95" s="160" t="s">
        <v>415</v>
      </c>
    </row>
    <row r="96" spans="1:8" x14ac:dyDescent="0.25">
      <c r="A96" s="161">
        <v>77</v>
      </c>
      <c r="B96" s="157" t="s">
        <v>200</v>
      </c>
      <c r="C96" s="160" t="s">
        <v>415</v>
      </c>
    </row>
    <row r="97" spans="1:3" x14ac:dyDescent="0.25">
      <c r="A97" s="161">
        <v>78</v>
      </c>
      <c r="B97" s="157" t="s">
        <v>201</v>
      </c>
      <c r="C97" s="160" t="s">
        <v>415</v>
      </c>
    </row>
    <row r="98" spans="1:3" x14ac:dyDescent="0.25">
      <c r="A98" s="161">
        <v>79</v>
      </c>
      <c r="B98" s="157" t="s">
        <v>202</v>
      </c>
      <c r="C98" s="160" t="s">
        <v>414</v>
      </c>
    </row>
    <row r="99" spans="1:3" x14ac:dyDescent="0.25">
      <c r="A99" s="161">
        <v>80</v>
      </c>
      <c r="B99" s="157" t="s">
        <v>203</v>
      </c>
      <c r="C99" s="160" t="s">
        <v>415</v>
      </c>
    </row>
    <row r="100" spans="1:3" x14ac:dyDescent="0.25">
      <c r="A100" s="161">
        <v>81</v>
      </c>
      <c r="B100" s="157" t="s">
        <v>204</v>
      </c>
      <c r="C100" s="160" t="s">
        <v>415</v>
      </c>
    </row>
    <row r="101" spans="1:3" x14ac:dyDescent="0.25">
      <c r="A101" s="161">
        <v>82</v>
      </c>
      <c r="B101" s="157" t="s">
        <v>205</v>
      </c>
      <c r="C101" s="160" t="s">
        <v>415</v>
      </c>
    </row>
    <row r="102" spans="1:3" x14ac:dyDescent="0.25">
      <c r="A102" s="161">
        <v>83</v>
      </c>
      <c r="B102" s="157" t="s">
        <v>205</v>
      </c>
      <c r="C102" s="160" t="s">
        <v>415</v>
      </c>
    </row>
    <row r="103" spans="1:3" x14ac:dyDescent="0.25">
      <c r="A103" s="161">
        <v>84</v>
      </c>
      <c r="B103" s="157" t="s">
        <v>205</v>
      </c>
      <c r="C103" s="160" t="s">
        <v>415</v>
      </c>
    </row>
    <row r="104" spans="1:3" x14ac:dyDescent="0.25">
      <c r="A104" s="161">
        <v>85</v>
      </c>
      <c r="B104" s="157" t="s">
        <v>205</v>
      </c>
      <c r="C104" s="160" t="s">
        <v>415</v>
      </c>
    </row>
    <row r="105" spans="1:3" x14ac:dyDescent="0.25">
      <c r="A105" s="161">
        <v>86</v>
      </c>
      <c r="B105" s="157" t="s">
        <v>205</v>
      </c>
      <c r="C105" s="160" t="s">
        <v>415</v>
      </c>
    </row>
    <row r="106" spans="1:3" x14ac:dyDescent="0.25">
      <c r="A106" s="161">
        <v>87</v>
      </c>
      <c r="B106" s="157" t="s">
        <v>205</v>
      </c>
      <c r="C106" s="160" t="s">
        <v>415</v>
      </c>
    </row>
    <row r="107" spans="1:3" x14ac:dyDescent="0.25">
      <c r="A107" s="161">
        <v>88</v>
      </c>
      <c r="B107" s="157" t="s">
        <v>205</v>
      </c>
      <c r="C107" s="160" t="s">
        <v>415</v>
      </c>
    </row>
    <row r="108" spans="1:3" x14ac:dyDescent="0.25">
      <c r="A108" s="161">
        <v>91</v>
      </c>
      <c r="B108" s="157" t="s">
        <v>206</v>
      </c>
      <c r="C108" s="160" t="s">
        <v>415</v>
      </c>
    </row>
    <row r="109" spans="1:3" x14ac:dyDescent="0.25">
      <c r="A109" s="161">
        <v>92</v>
      </c>
      <c r="B109" s="157" t="s">
        <v>206</v>
      </c>
      <c r="C109" s="160" t="s">
        <v>415</v>
      </c>
    </row>
    <row r="110" spans="1:3" x14ac:dyDescent="0.25">
      <c r="A110" s="161">
        <v>93</v>
      </c>
      <c r="B110" s="157" t="s">
        <v>207</v>
      </c>
      <c r="C110" s="160" t="s">
        <v>414</v>
      </c>
    </row>
    <row r="111" spans="1:3" x14ac:dyDescent="0.25">
      <c r="A111" s="161">
        <v>94</v>
      </c>
      <c r="B111" s="157" t="s">
        <v>206</v>
      </c>
      <c r="C111" s="160" t="s">
        <v>415</v>
      </c>
    </row>
    <row r="112" spans="1:3" x14ac:dyDescent="0.25">
      <c r="A112" s="161">
        <v>95</v>
      </c>
      <c r="B112" s="157" t="s">
        <v>206</v>
      </c>
      <c r="C112" s="160" t="s">
        <v>415</v>
      </c>
    </row>
    <row r="113" spans="1:3" x14ac:dyDescent="0.25">
      <c r="A113" s="161">
        <v>96</v>
      </c>
      <c r="B113" s="157" t="s">
        <v>206</v>
      </c>
      <c r="C113" s="160" t="s">
        <v>415</v>
      </c>
    </row>
    <row r="114" spans="1:3" x14ac:dyDescent="0.25">
      <c r="A114" s="161">
        <v>97</v>
      </c>
      <c r="B114" s="157" t="s">
        <v>208</v>
      </c>
      <c r="C114" s="160" t="s">
        <v>415</v>
      </c>
    </row>
    <row r="115" spans="1:3" x14ac:dyDescent="0.25">
      <c r="A115" s="161">
        <v>98</v>
      </c>
      <c r="B115" s="157" t="s">
        <v>209</v>
      </c>
      <c r="C115" s="160" t="s">
        <v>415</v>
      </c>
    </row>
    <row r="116" spans="1:3" x14ac:dyDescent="0.25">
      <c r="A116" s="161">
        <v>99</v>
      </c>
      <c r="B116" s="157" t="s">
        <v>210</v>
      </c>
      <c r="C116" s="160" t="s">
        <v>415</v>
      </c>
    </row>
    <row r="117" spans="1:3" x14ac:dyDescent="0.25">
      <c r="A117" s="161">
        <v>100</v>
      </c>
      <c r="B117" s="157" t="s">
        <v>210</v>
      </c>
      <c r="C117" s="160" t="s">
        <v>415</v>
      </c>
    </row>
    <row r="118" spans="1:3" x14ac:dyDescent="0.25">
      <c r="A118" s="161">
        <v>101</v>
      </c>
      <c r="B118" s="157" t="s">
        <v>211</v>
      </c>
      <c r="C118" s="160" t="s">
        <v>415</v>
      </c>
    </row>
    <row r="119" spans="1:3" x14ac:dyDescent="0.25">
      <c r="A119" s="161">
        <v>102</v>
      </c>
      <c r="B119" s="157" t="s">
        <v>211</v>
      </c>
      <c r="C119" s="160" t="s">
        <v>415</v>
      </c>
    </row>
    <row r="120" spans="1:3" x14ac:dyDescent="0.25">
      <c r="A120" s="161">
        <v>103</v>
      </c>
      <c r="B120" s="157" t="s">
        <v>211</v>
      </c>
      <c r="C120" s="160" t="s">
        <v>415</v>
      </c>
    </row>
    <row r="121" spans="1:3" x14ac:dyDescent="0.25">
      <c r="A121" s="161">
        <v>104</v>
      </c>
      <c r="B121" s="157" t="s">
        <v>212</v>
      </c>
      <c r="C121" s="160" t="s">
        <v>415</v>
      </c>
    </row>
    <row r="122" spans="1:3" x14ac:dyDescent="0.25">
      <c r="A122" s="161">
        <v>105</v>
      </c>
      <c r="B122" s="157" t="s">
        <v>212</v>
      </c>
      <c r="C122" s="160" t="s">
        <v>415</v>
      </c>
    </row>
    <row r="123" spans="1:3" x14ac:dyDescent="0.25">
      <c r="A123" s="161">
        <v>106</v>
      </c>
      <c r="B123" s="157" t="s">
        <v>212</v>
      </c>
      <c r="C123" s="160" t="s">
        <v>415</v>
      </c>
    </row>
    <row r="124" spans="1:3" x14ac:dyDescent="0.25">
      <c r="A124" s="161">
        <v>107</v>
      </c>
      <c r="B124" s="157" t="s">
        <v>212</v>
      </c>
      <c r="C124" s="160" t="s">
        <v>415</v>
      </c>
    </row>
    <row r="125" spans="1:3" x14ac:dyDescent="0.25">
      <c r="A125" s="161">
        <v>108</v>
      </c>
      <c r="B125" s="157" t="s">
        <v>212</v>
      </c>
      <c r="C125" s="160" t="s">
        <v>415</v>
      </c>
    </row>
    <row r="126" spans="1:3" x14ac:dyDescent="0.25">
      <c r="A126" s="161">
        <v>109</v>
      </c>
      <c r="B126" s="157" t="s">
        <v>212</v>
      </c>
      <c r="C126" s="160" t="s">
        <v>415</v>
      </c>
    </row>
    <row r="127" spans="1:3" x14ac:dyDescent="0.25">
      <c r="A127" s="161">
        <v>110</v>
      </c>
      <c r="B127" s="157" t="s">
        <v>212</v>
      </c>
      <c r="C127" s="160" t="s">
        <v>415</v>
      </c>
    </row>
    <row r="128" spans="1:3" x14ac:dyDescent="0.25">
      <c r="A128" s="161">
        <v>111</v>
      </c>
      <c r="B128" s="157" t="s">
        <v>213</v>
      </c>
      <c r="C128" s="160" t="s">
        <v>415</v>
      </c>
    </row>
    <row r="129" spans="1:3" x14ac:dyDescent="0.25">
      <c r="A129" s="161">
        <v>112</v>
      </c>
      <c r="B129" s="157" t="s">
        <v>214</v>
      </c>
      <c r="C129" s="160" t="s">
        <v>415</v>
      </c>
    </row>
    <row r="130" spans="1:3" x14ac:dyDescent="0.25">
      <c r="A130" s="161">
        <v>113</v>
      </c>
      <c r="B130" s="157" t="s">
        <v>214</v>
      </c>
      <c r="C130" s="160" t="s">
        <v>415</v>
      </c>
    </row>
    <row r="131" spans="1:3" x14ac:dyDescent="0.25">
      <c r="A131" s="161">
        <v>115</v>
      </c>
      <c r="B131" s="157" t="s">
        <v>214</v>
      </c>
      <c r="C131" s="160" t="s">
        <v>415</v>
      </c>
    </row>
    <row r="132" spans="1:3" x14ac:dyDescent="0.25">
      <c r="A132" s="161">
        <v>116</v>
      </c>
      <c r="B132" s="157" t="s">
        <v>214</v>
      </c>
      <c r="C132" s="160" t="s">
        <v>415</v>
      </c>
    </row>
    <row r="133" spans="1:3" x14ac:dyDescent="0.25">
      <c r="A133" s="161">
        <v>117</v>
      </c>
      <c r="B133" s="157" t="s">
        <v>214</v>
      </c>
      <c r="C133" s="160" t="s">
        <v>415</v>
      </c>
    </row>
    <row r="134" spans="1:3" x14ac:dyDescent="0.25">
      <c r="A134" s="161">
        <v>118</v>
      </c>
      <c r="B134" s="157" t="s">
        <v>215</v>
      </c>
      <c r="C134" s="160" t="s">
        <v>415</v>
      </c>
    </row>
    <row r="135" spans="1:3" x14ac:dyDescent="0.25">
      <c r="A135" s="161">
        <v>119</v>
      </c>
      <c r="B135" s="157" t="s">
        <v>215</v>
      </c>
      <c r="C135" s="160" t="s">
        <v>415</v>
      </c>
    </row>
    <row r="136" spans="1:3" x14ac:dyDescent="0.25">
      <c r="A136" s="161">
        <v>120</v>
      </c>
      <c r="B136" s="157" t="s">
        <v>187</v>
      </c>
      <c r="C136" s="160" t="s">
        <v>415</v>
      </c>
    </row>
    <row r="137" spans="1:3" x14ac:dyDescent="0.25">
      <c r="A137" s="161">
        <v>121</v>
      </c>
      <c r="B137" s="157" t="s">
        <v>216</v>
      </c>
      <c r="C137" s="160" t="s">
        <v>414</v>
      </c>
    </row>
    <row r="138" spans="1:3" x14ac:dyDescent="0.25">
      <c r="A138" s="161">
        <v>122</v>
      </c>
      <c r="B138" s="157" t="s">
        <v>217</v>
      </c>
      <c r="C138" s="160" t="s">
        <v>414</v>
      </c>
    </row>
    <row r="139" spans="1:3" x14ac:dyDescent="0.25">
      <c r="A139" s="161">
        <v>123</v>
      </c>
      <c r="B139" s="157" t="s">
        <v>218</v>
      </c>
      <c r="C139" s="160" t="s">
        <v>414</v>
      </c>
    </row>
    <row r="140" spans="1:3" x14ac:dyDescent="0.25">
      <c r="A140" s="161">
        <v>124</v>
      </c>
      <c r="B140" s="157" t="s">
        <v>218</v>
      </c>
      <c r="C140" s="160" t="s">
        <v>414</v>
      </c>
    </row>
    <row r="141" spans="1:3" x14ac:dyDescent="0.25">
      <c r="A141" s="161">
        <v>125</v>
      </c>
      <c r="B141" s="157" t="s">
        <v>218</v>
      </c>
      <c r="C141" s="160" t="s">
        <v>414</v>
      </c>
    </row>
    <row r="142" spans="1:3" x14ac:dyDescent="0.25">
      <c r="A142" s="161">
        <v>126</v>
      </c>
      <c r="B142" s="157" t="s">
        <v>219</v>
      </c>
      <c r="C142" s="160" t="s">
        <v>414</v>
      </c>
    </row>
    <row r="143" spans="1:3" x14ac:dyDescent="0.25">
      <c r="A143" s="161">
        <v>127</v>
      </c>
      <c r="B143" s="157" t="s">
        <v>220</v>
      </c>
      <c r="C143" s="160" t="s">
        <v>414</v>
      </c>
    </row>
    <row r="144" spans="1:3" x14ac:dyDescent="0.25">
      <c r="A144" s="161">
        <v>128</v>
      </c>
      <c r="B144" s="157" t="s">
        <v>221</v>
      </c>
      <c r="C144" s="160" t="s">
        <v>414</v>
      </c>
    </row>
    <row r="145" spans="1:3" x14ac:dyDescent="0.25">
      <c r="A145" s="161">
        <v>129</v>
      </c>
      <c r="B145" s="157" t="s">
        <v>220</v>
      </c>
      <c r="C145" s="160" t="s">
        <v>414</v>
      </c>
    </row>
    <row r="146" spans="1:3" x14ac:dyDescent="0.25">
      <c r="A146" s="161">
        <v>130</v>
      </c>
      <c r="B146" s="157" t="s">
        <v>222</v>
      </c>
      <c r="C146" s="160" t="s">
        <v>414</v>
      </c>
    </row>
    <row r="147" spans="1:3" x14ac:dyDescent="0.25">
      <c r="A147" s="161">
        <v>131</v>
      </c>
      <c r="B147" s="157" t="s">
        <v>222</v>
      </c>
      <c r="C147" s="160" t="s">
        <v>414</v>
      </c>
    </row>
    <row r="148" spans="1:3" x14ac:dyDescent="0.25">
      <c r="A148" s="161">
        <v>132</v>
      </c>
      <c r="B148" s="157" t="s">
        <v>223</v>
      </c>
      <c r="C148" s="160" t="s">
        <v>414</v>
      </c>
    </row>
    <row r="149" spans="1:3" x14ac:dyDescent="0.25">
      <c r="A149" s="161">
        <v>133</v>
      </c>
      <c r="B149" s="157" t="s">
        <v>223</v>
      </c>
      <c r="C149" s="160" t="s">
        <v>414</v>
      </c>
    </row>
    <row r="150" spans="1:3" x14ac:dyDescent="0.25">
      <c r="A150" s="161">
        <v>134</v>
      </c>
      <c r="B150" s="157" t="s">
        <v>223</v>
      </c>
      <c r="C150" s="160" t="s">
        <v>414</v>
      </c>
    </row>
    <row r="151" spans="1:3" x14ac:dyDescent="0.25">
      <c r="A151" s="161">
        <v>135</v>
      </c>
      <c r="B151" s="157" t="s">
        <v>223</v>
      </c>
      <c r="C151" s="160" t="s">
        <v>414</v>
      </c>
    </row>
    <row r="152" spans="1:3" x14ac:dyDescent="0.25">
      <c r="A152" s="161">
        <v>136</v>
      </c>
      <c r="B152" s="157" t="s">
        <v>223</v>
      </c>
      <c r="C152" s="160" t="s">
        <v>414</v>
      </c>
    </row>
    <row r="153" spans="1:3" x14ac:dyDescent="0.25">
      <c r="A153" s="161">
        <v>137</v>
      </c>
      <c r="B153" s="157" t="s">
        <v>223</v>
      </c>
      <c r="C153" s="160" t="s">
        <v>414</v>
      </c>
    </row>
    <row r="154" spans="1:3" x14ac:dyDescent="0.25">
      <c r="A154" s="161">
        <v>138</v>
      </c>
      <c r="B154" s="157" t="s">
        <v>223</v>
      </c>
      <c r="C154" s="160" t="s">
        <v>414</v>
      </c>
    </row>
    <row r="155" spans="1:3" x14ac:dyDescent="0.25">
      <c r="A155" s="161">
        <v>140</v>
      </c>
      <c r="B155" s="157" t="s">
        <v>207</v>
      </c>
      <c r="C155" s="160" t="s">
        <v>414</v>
      </c>
    </row>
    <row r="156" spans="1:3" x14ac:dyDescent="0.25">
      <c r="A156" s="161">
        <v>141</v>
      </c>
      <c r="B156" s="157" t="s">
        <v>224</v>
      </c>
      <c r="C156" s="160" t="s">
        <v>414</v>
      </c>
    </row>
    <row r="157" spans="1:3" x14ac:dyDescent="0.25">
      <c r="A157" s="161">
        <v>142</v>
      </c>
      <c r="B157" s="157" t="s">
        <v>224</v>
      </c>
      <c r="C157" s="160" t="s">
        <v>414</v>
      </c>
    </row>
    <row r="158" spans="1:3" x14ac:dyDescent="0.25">
      <c r="A158" s="161">
        <v>143</v>
      </c>
      <c r="B158" s="157" t="s">
        <v>210</v>
      </c>
      <c r="C158" s="160" t="s">
        <v>415</v>
      </c>
    </row>
    <row r="159" spans="1:3" x14ac:dyDescent="0.25">
      <c r="A159" s="161">
        <v>144</v>
      </c>
      <c r="B159" s="157" t="s">
        <v>225</v>
      </c>
      <c r="C159" s="160" t="s">
        <v>414</v>
      </c>
    </row>
    <row r="160" spans="1:3" x14ac:dyDescent="0.25">
      <c r="A160" s="161">
        <v>145</v>
      </c>
      <c r="B160" s="157" t="s">
        <v>225</v>
      </c>
      <c r="C160" s="160" t="s">
        <v>414</v>
      </c>
    </row>
    <row r="161" spans="1:3" x14ac:dyDescent="0.25">
      <c r="A161" s="161">
        <v>146</v>
      </c>
      <c r="B161" s="157" t="s">
        <v>225</v>
      </c>
      <c r="C161" s="160" t="s">
        <v>414</v>
      </c>
    </row>
    <row r="162" spans="1:3" x14ac:dyDescent="0.25">
      <c r="A162" s="161">
        <v>147</v>
      </c>
      <c r="B162" s="157" t="s">
        <v>225</v>
      </c>
      <c r="C162" s="160" t="s">
        <v>414</v>
      </c>
    </row>
    <row r="163" spans="1:3" x14ac:dyDescent="0.25">
      <c r="A163" s="161">
        <v>148</v>
      </c>
      <c r="B163" s="157" t="s">
        <v>226</v>
      </c>
      <c r="C163" s="160" t="s">
        <v>414</v>
      </c>
    </row>
    <row r="164" spans="1:3" x14ac:dyDescent="0.25">
      <c r="A164" s="161">
        <v>149</v>
      </c>
      <c r="B164" s="157" t="s">
        <v>227</v>
      </c>
      <c r="C164" s="160" t="s">
        <v>414</v>
      </c>
    </row>
    <row r="165" spans="1:3" x14ac:dyDescent="0.25">
      <c r="A165" s="161">
        <v>150</v>
      </c>
      <c r="B165" s="157" t="s">
        <v>219</v>
      </c>
      <c r="C165" s="160" t="s">
        <v>414</v>
      </c>
    </row>
    <row r="166" spans="1:3" x14ac:dyDescent="0.25">
      <c r="A166" s="161">
        <v>151</v>
      </c>
      <c r="B166" s="157" t="s">
        <v>219</v>
      </c>
      <c r="C166" s="160" t="s">
        <v>414</v>
      </c>
    </row>
    <row r="167" spans="1:3" x14ac:dyDescent="0.25">
      <c r="A167" s="161">
        <v>152</v>
      </c>
      <c r="B167" s="157" t="s">
        <v>219</v>
      </c>
      <c r="C167" s="160" t="s">
        <v>414</v>
      </c>
    </row>
    <row r="168" spans="1:3" x14ac:dyDescent="0.25">
      <c r="A168" s="161">
        <v>153</v>
      </c>
      <c r="B168" s="157" t="s">
        <v>219</v>
      </c>
      <c r="C168" s="160" t="s">
        <v>414</v>
      </c>
    </row>
    <row r="169" spans="1:3" x14ac:dyDescent="0.25">
      <c r="A169" s="161">
        <v>154</v>
      </c>
      <c r="B169" s="157" t="s">
        <v>219</v>
      </c>
      <c r="C169" s="160" t="s">
        <v>414</v>
      </c>
    </row>
    <row r="170" spans="1:3" x14ac:dyDescent="0.25">
      <c r="A170" s="161">
        <v>155</v>
      </c>
      <c r="B170" s="157" t="s">
        <v>207</v>
      </c>
      <c r="C170" s="160" t="s">
        <v>415</v>
      </c>
    </row>
    <row r="171" spans="1:3" x14ac:dyDescent="0.25">
      <c r="A171" s="161">
        <v>156</v>
      </c>
      <c r="B171" s="157" t="s">
        <v>219</v>
      </c>
      <c r="C171" s="160" t="s">
        <v>414</v>
      </c>
    </row>
    <row r="172" spans="1:3" x14ac:dyDescent="0.25">
      <c r="A172" s="161">
        <v>157</v>
      </c>
      <c r="B172" s="157" t="s">
        <v>219</v>
      </c>
      <c r="C172" s="160" t="s">
        <v>414</v>
      </c>
    </row>
    <row r="173" spans="1:3" x14ac:dyDescent="0.25">
      <c r="A173" s="161">
        <v>158</v>
      </c>
      <c r="B173" s="157" t="s">
        <v>219</v>
      </c>
      <c r="C173" s="160" t="s">
        <v>414</v>
      </c>
    </row>
    <row r="174" spans="1:3" x14ac:dyDescent="0.25">
      <c r="A174" s="161">
        <v>159</v>
      </c>
      <c r="B174" s="157" t="s">
        <v>194</v>
      </c>
      <c r="C174" s="160" t="s">
        <v>415</v>
      </c>
    </row>
    <row r="175" spans="1:3" x14ac:dyDescent="0.25">
      <c r="A175" s="161">
        <v>160</v>
      </c>
      <c r="B175" s="157" t="s">
        <v>219</v>
      </c>
      <c r="C175" s="160" t="s">
        <v>414</v>
      </c>
    </row>
    <row r="176" spans="1:3" x14ac:dyDescent="0.25">
      <c r="A176" s="161">
        <v>161</v>
      </c>
      <c r="B176" s="157" t="s">
        <v>219</v>
      </c>
      <c r="C176" s="160" t="s">
        <v>414</v>
      </c>
    </row>
    <row r="177" spans="1:3" x14ac:dyDescent="0.25">
      <c r="A177" s="161">
        <v>162</v>
      </c>
      <c r="B177" s="157" t="s">
        <v>219</v>
      </c>
      <c r="C177" s="160" t="s">
        <v>414</v>
      </c>
    </row>
    <row r="178" spans="1:3" x14ac:dyDescent="0.25">
      <c r="A178" s="161">
        <v>163</v>
      </c>
      <c r="B178" s="157" t="s">
        <v>219</v>
      </c>
      <c r="C178" s="160" t="s">
        <v>414</v>
      </c>
    </row>
    <row r="179" spans="1:3" x14ac:dyDescent="0.25">
      <c r="A179" s="161">
        <v>164</v>
      </c>
      <c r="B179" s="157" t="s">
        <v>219</v>
      </c>
      <c r="C179" s="160" t="s">
        <v>414</v>
      </c>
    </row>
    <row r="180" spans="1:3" x14ac:dyDescent="0.25">
      <c r="A180" s="161">
        <v>165</v>
      </c>
      <c r="B180" s="157" t="s">
        <v>219</v>
      </c>
      <c r="C180" s="160" t="s">
        <v>414</v>
      </c>
    </row>
    <row r="181" spans="1:3" x14ac:dyDescent="0.25">
      <c r="A181" s="161">
        <v>166</v>
      </c>
      <c r="B181" s="157" t="s">
        <v>219</v>
      </c>
      <c r="C181" s="160" t="s">
        <v>414</v>
      </c>
    </row>
    <row r="182" spans="1:3" x14ac:dyDescent="0.25">
      <c r="A182" s="161">
        <v>167</v>
      </c>
      <c r="B182" s="157" t="s">
        <v>219</v>
      </c>
      <c r="C182" s="160" t="s">
        <v>414</v>
      </c>
    </row>
    <row r="183" spans="1:3" x14ac:dyDescent="0.25">
      <c r="A183" s="161">
        <v>168</v>
      </c>
      <c r="B183" s="157" t="s">
        <v>219</v>
      </c>
      <c r="C183" s="160" t="s">
        <v>414</v>
      </c>
    </row>
    <row r="184" spans="1:3" x14ac:dyDescent="0.25">
      <c r="A184" s="161">
        <v>169</v>
      </c>
      <c r="B184" s="157" t="s">
        <v>219</v>
      </c>
      <c r="C184" s="160" t="s">
        <v>414</v>
      </c>
    </row>
    <row r="185" spans="1:3" x14ac:dyDescent="0.25">
      <c r="A185" s="161">
        <v>170</v>
      </c>
      <c r="B185" s="157" t="s">
        <v>219</v>
      </c>
      <c r="C185" s="160" t="s">
        <v>414</v>
      </c>
    </row>
    <row r="186" spans="1:3" x14ac:dyDescent="0.25">
      <c r="A186" s="161">
        <v>171</v>
      </c>
      <c r="B186" s="157" t="s">
        <v>219</v>
      </c>
      <c r="C186" s="160" t="s">
        <v>414</v>
      </c>
    </row>
    <row r="187" spans="1:3" x14ac:dyDescent="0.25">
      <c r="A187" s="161">
        <v>172</v>
      </c>
      <c r="B187" s="157" t="s">
        <v>219</v>
      </c>
      <c r="C187" s="160" t="s">
        <v>414</v>
      </c>
    </row>
    <row r="188" spans="1:3" x14ac:dyDescent="0.25">
      <c r="A188" s="161">
        <v>173</v>
      </c>
      <c r="B188" s="157" t="s">
        <v>219</v>
      </c>
      <c r="C188" s="160" t="s">
        <v>414</v>
      </c>
    </row>
    <row r="189" spans="1:3" x14ac:dyDescent="0.25">
      <c r="A189" s="161">
        <v>174</v>
      </c>
      <c r="B189" s="157" t="s">
        <v>219</v>
      </c>
      <c r="C189" s="160" t="s">
        <v>414</v>
      </c>
    </row>
    <row r="190" spans="1:3" x14ac:dyDescent="0.25">
      <c r="A190" s="161">
        <v>175</v>
      </c>
      <c r="B190" s="157" t="s">
        <v>219</v>
      </c>
      <c r="C190" s="160" t="s">
        <v>414</v>
      </c>
    </row>
    <row r="191" spans="1:3" x14ac:dyDescent="0.25">
      <c r="A191" s="161">
        <v>176</v>
      </c>
      <c r="B191" s="157" t="s">
        <v>219</v>
      </c>
      <c r="C191" s="160" t="s">
        <v>414</v>
      </c>
    </row>
    <row r="192" spans="1:3" x14ac:dyDescent="0.25">
      <c r="A192" s="161">
        <v>177</v>
      </c>
      <c r="B192" s="157" t="s">
        <v>219</v>
      </c>
      <c r="C192" s="160" t="s">
        <v>414</v>
      </c>
    </row>
    <row r="193" spans="1:3" x14ac:dyDescent="0.25">
      <c r="A193" s="161">
        <v>178</v>
      </c>
      <c r="B193" s="157" t="s">
        <v>228</v>
      </c>
      <c r="C193" s="160" t="s">
        <v>414</v>
      </c>
    </row>
    <row r="194" spans="1:3" x14ac:dyDescent="0.25">
      <c r="A194" s="161">
        <v>179</v>
      </c>
      <c r="B194" s="157" t="s">
        <v>219</v>
      </c>
      <c r="C194" s="160" t="s">
        <v>414</v>
      </c>
    </row>
    <row r="195" spans="1:3" x14ac:dyDescent="0.25">
      <c r="A195" s="161">
        <v>180</v>
      </c>
      <c r="B195" s="157" t="s">
        <v>219</v>
      </c>
      <c r="C195" s="160" t="s">
        <v>414</v>
      </c>
    </row>
    <row r="196" spans="1:3" x14ac:dyDescent="0.25">
      <c r="A196" s="161">
        <v>181</v>
      </c>
      <c r="B196" s="157" t="s">
        <v>219</v>
      </c>
      <c r="C196" s="160" t="s">
        <v>414</v>
      </c>
    </row>
    <row r="197" spans="1:3" x14ac:dyDescent="0.25">
      <c r="A197" s="161">
        <v>182</v>
      </c>
      <c r="B197" s="157" t="s">
        <v>219</v>
      </c>
      <c r="C197" s="160" t="s">
        <v>414</v>
      </c>
    </row>
    <row r="198" spans="1:3" x14ac:dyDescent="0.25">
      <c r="A198" s="161">
        <v>183</v>
      </c>
      <c r="B198" s="157" t="s">
        <v>219</v>
      </c>
      <c r="C198" s="160" t="s">
        <v>414</v>
      </c>
    </row>
    <row r="199" spans="1:3" x14ac:dyDescent="0.25">
      <c r="A199" s="161">
        <v>184</v>
      </c>
      <c r="B199" s="157" t="s">
        <v>219</v>
      </c>
      <c r="C199" s="160" t="s">
        <v>414</v>
      </c>
    </row>
    <row r="200" spans="1:3" x14ac:dyDescent="0.25">
      <c r="A200" s="161">
        <v>185</v>
      </c>
      <c r="B200" s="157" t="s">
        <v>219</v>
      </c>
      <c r="C200" s="160" t="s">
        <v>414</v>
      </c>
    </row>
    <row r="201" spans="1:3" x14ac:dyDescent="0.25">
      <c r="A201" s="161">
        <v>186</v>
      </c>
      <c r="B201" s="157" t="s">
        <v>219</v>
      </c>
      <c r="C201" s="160" t="s">
        <v>414</v>
      </c>
    </row>
    <row r="202" spans="1:3" x14ac:dyDescent="0.25">
      <c r="A202" s="161">
        <v>187</v>
      </c>
      <c r="B202" s="157" t="s">
        <v>219</v>
      </c>
      <c r="C202" s="160" t="s">
        <v>414</v>
      </c>
    </row>
    <row r="203" spans="1:3" x14ac:dyDescent="0.25">
      <c r="A203" s="161">
        <v>188</v>
      </c>
      <c r="B203" s="157" t="s">
        <v>219</v>
      </c>
      <c r="C203" s="160" t="s">
        <v>414</v>
      </c>
    </row>
    <row r="204" spans="1:3" x14ac:dyDescent="0.25">
      <c r="A204" s="161">
        <v>189</v>
      </c>
      <c r="B204" s="157" t="s">
        <v>219</v>
      </c>
      <c r="C204" s="160" t="s">
        <v>415</v>
      </c>
    </row>
    <row r="205" spans="1:3" x14ac:dyDescent="0.25">
      <c r="A205" s="161">
        <v>190</v>
      </c>
      <c r="B205" s="157" t="s">
        <v>219</v>
      </c>
      <c r="C205" s="160" t="s">
        <v>415</v>
      </c>
    </row>
    <row r="206" spans="1:3" x14ac:dyDescent="0.25">
      <c r="A206" s="161">
        <v>191</v>
      </c>
      <c r="B206" s="157" t="s">
        <v>219</v>
      </c>
      <c r="C206" s="160" t="s">
        <v>415</v>
      </c>
    </row>
    <row r="207" spans="1:3" x14ac:dyDescent="0.25">
      <c r="A207" s="161">
        <v>192</v>
      </c>
      <c r="B207" s="157" t="s">
        <v>219</v>
      </c>
      <c r="C207" s="160" t="s">
        <v>415</v>
      </c>
    </row>
    <row r="208" spans="1:3" x14ac:dyDescent="0.25">
      <c r="A208" s="161">
        <v>193</v>
      </c>
      <c r="B208" s="157" t="s">
        <v>219</v>
      </c>
      <c r="C208" s="160" t="s">
        <v>415</v>
      </c>
    </row>
    <row r="209" spans="1:3" x14ac:dyDescent="0.25">
      <c r="A209" s="161">
        <v>194</v>
      </c>
      <c r="B209" s="157" t="s">
        <v>219</v>
      </c>
      <c r="C209" s="160" t="s">
        <v>415</v>
      </c>
    </row>
    <row r="210" spans="1:3" x14ac:dyDescent="0.25">
      <c r="A210" s="161">
        <v>195</v>
      </c>
      <c r="B210" s="157" t="s">
        <v>219</v>
      </c>
      <c r="C210" s="160" t="s">
        <v>415</v>
      </c>
    </row>
    <row r="211" spans="1:3" x14ac:dyDescent="0.25">
      <c r="A211" s="161">
        <v>196</v>
      </c>
      <c r="B211" s="157" t="s">
        <v>219</v>
      </c>
      <c r="C211" s="160" t="s">
        <v>415</v>
      </c>
    </row>
    <row r="212" spans="1:3" x14ac:dyDescent="0.25">
      <c r="A212" s="161">
        <v>197</v>
      </c>
      <c r="B212" s="157" t="s">
        <v>219</v>
      </c>
      <c r="C212" s="160" t="s">
        <v>415</v>
      </c>
    </row>
    <row r="213" spans="1:3" x14ac:dyDescent="0.25">
      <c r="A213" s="161">
        <v>198</v>
      </c>
      <c r="B213" s="157" t="s">
        <v>219</v>
      </c>
      <c r="C213" s="160" t="s">
        <v>415</v>
      </c>
    </row>
    <row r="214" spans="1:3" x14ac:dyDescent="0.25">
      <c r="A214" s="161">
        <v>199</v>
      </c>
      <c r="B214" s="157" t="s">
        <v>219</v>
      </c>
      <c r="C214" s="160" t="s">
        <v>415</v>
      </c>
    </row>
    <row r="215" spans="1:3" x14ac:dyDescent="0.25">
      <c r="A215" s="161">
        <v>201</v>
      </c>
      <c r="B215" s="157" t="s">
        <v>219</v>
      </c>
      <c r="C215" s="160" t="s">
        <v>415</v>
      </c>
    </row>
    <row r="216" spans="1:3" x14ac:dyDescent="0.25">
      <c r="A216" s="161">
        <v>202</v>
      </c>
      <c r="B216" s="157" t="s">
        <v>219</v>
      </c>
      <c r="C216" s="160" t="s">
        <v>415</v>
      </c>
    </row>
    <row r="217" spans="1:3" x14ac:dyDescent="0.25">
      <c r="A217" s="161">
        <v>203</v>
      </c>
      <c r="B217" s="157" t="s">
        <v>219</v>
      </c>
      <c r="C217" s="160" t="s">
        <v>415</v>
      </c>
    </row>
    <row r="218" spans="1:3" x14ac:dyDescent="0.25">
      <c r="A218" s="161">
        <v>204</v>
      </c>
      <c r="B218" s="157" t="s">
        <v>219</v>
      </c>
      <c r="C218" s="160" t="s">
        <v>415</v>
      </c>
    </row>
    <row r="219" spans="1:3" x14ac:dyDescent="0.25">
      <c r="A219" s="161">
        <v>205</v>
      </c>
      <c r="B219" s="157" t="s">
        <v>219</v>
      </c>
      <c r="C219" s="160" t="s">
        <v>415</v>
      </c>
    </row>
    <row r="220" spans="1:3" x14ac:dyDescent="0.25">
      <c r="A220" s="161">
        <v>206</v>
      </c>
      <c r="B220" s="157" t="s">
        <v>219</v>
      </c>
      <c r="C220" s="160" t="s">
        <v>415</v>
      </c>
    </row>
    <row r="221" spans="1:3" x14ac:dyDescent="0.25">
      <c r="A221" s="161">
        <v>207</v>
      </c>
      <c r="B221" s="157" t="s">
        <v>219</v>
      </c>
      <c r="C221" s="160" t="s">
        <v>415</v>
      </c>
    </row>
    <row r="222" spans="1:3" x14ac:dyDescent="0.25">
      <c r="A222" s="161">
        <v>208</v>
      </c>
      <c r="B222" s="157" t="s">
        <v>219</v>
      </c>
      <c r="C222" s="160" t="s">
        <v>415</v>
      </c>
    </row>
    <row r="223" spans="1:3" x14ac:dyDescent="0.25">
      <c r="A223" s="161">
        <v>209</v>
      </c>
      <c r="B223" s="157" t="s">
        <v>219</v>
      </c>
      <c r="C223" s="160" t="s">
        <v>414</v>
      </c>
    </row>
    <row r="224" spans="1:3" x14ac:dyDescent="0.25">
      <c r="A224" s="161">
        <v>210</v>
      </c>
      <c r="B224" s="157" t="s">
        <v>219</v>
      </c>
      <c r="C224" s="160" t="s">
        <v>414</v>
      </c>
    </row>
    <row r="225" spans="1:3" x14ac:dyDescent="0.25">
      <c r="A225" s="161">
        <v>211</v>
      </c>
      <c r="B225" s="157" t="s">
        <v>219</v>
      </c>
      <c r="C225" s="160" t="s">
        <v>414</v>
      </c>
    </row>
    <row r="226" spans="1:3" x14ac:dyDescent="0.25">
      <c r="A226" s="161">
        <v>212</v>
      </c>
      <c r="B226" s="157" t="s">
        <v>219</v>
      </c>
      <c r="C226" s="160" t="s">
        <v>414</v>
      </c>
    </row>
    <row r="227" spans="1:3" x14ac:dyDescent="0.25">
      <c r="A227" s="161">
        <v>213</v>
      </c>
      <c r="B227" s="157" t="s">
        <v>219</v>
      </c>
      <c r="C227" s="160" t="s">
        <v>414</v>
      </c>
    </row>
    <row r="228" spans="1:3" x14ac:dyDescent="0.25">
      <c r="A228" s="161">
        <v>214</v>
      </c>
      <c r="B228" s="157" t="s">
        <v>219</v>
      </c>
      <c r="C228" s="160" t="s">
        <v>414</v>
      </c>
    </row>
    <row r="229" spans="1:3" x14ac:dyDescent="0.25">
      <c r="A229" s="161">
        <v>215</v>
      </c>
      <c r="B229" s="157" t="s">
        <v>219</v>
      </c>
      <c r="C229" s="160" t="s">
        <v>414</v>
      </c>
    </row>
    <row r="230" spans="1:3" x14ac:dyDescent="0.25">
      <c r="A230" s="161">
        <v>216</v>
      </c>
      <c r="B230" s="157" t="s">
        <v>219</v>
      </c>
      <c r="C230" s="160" t="s">
        <v>414</v>
      </c>
    </row>
    <row r="231" spans="1:3" x14ac:dyDescent="0.25">
      <c r="A231" s="161">
        <v>217</v>
      </c>
      <c r="B231" s="157" t="s">
        <v>219</v>
      </c>
      <c r="C231" s="160" t="s">
        <v>414</v>
      </c>
    </row>
    <row r="232" spans="1:3" x14ac:dyDescent="0.25">
      <c r="A232" s="161">
        <v>218</v>
      </c>
      <c r="B232" s="157" t="s">
        <v>219</v>
      </c>
      <c r="C232" s="160" t="s">
        <v>414</v>
      </c>
    </row>
    <row r="233" spans="1:3" x14ac:dyDescent="0.25">
      <c r="A233" s="161">
        <v>219</v>
      </c>
      <c r="B233" s="157" t="s">
        <v>219</v>
      </c>
      <c r="C233" s="160" t="s">
        <v>414</v>
      </c>
    </row>
    <row r="234" spans="1:3" x14ac:dyDescent="0.25">
      <c r="A234" s="161">
        <v>220</v>
      </c>
      <c r="B234" s="157" t="s">
        <v>219</v>
      </c>
      <c r="C234" s="160" t="s">
        <v>414</v>
      </c>
    </row>
    <row r="235" spans="1:3" x14ac:dyDescent="0.25">
      <c r="A235" s="161">
        <v>221</v>
      </c>
      <c r="B235" s="157" t="s">
        <v>219</v>
      </c>
      <c r="C235" s="160" t="s">
        <v>414</v>
      </c>
    </row>
    <row r="236" spans="1:3" x14ac:dyDescent="0.25">
      <c r="A236" s="161">
        <v>222</v>
      </c>
      <c r="B236" s="157" t="s">
        <v>219</v>
      </c>
      <c r="C236" s="160" t="s">
        <v>414</v>
      </c>
    </row>
    <row r="237" spans="1:3" x14ac:dyDescent="0.25">
      <c r="A237" s="161">
        <v>223</v>
      </c>
      <c r="B237" s="157" t="s">
        <v>219</v>
      </c>
      <c r="C237" s="160" t="s">
        <v>414</v>
      </c>
    </row>
    <row r="238" spans="1:3" x14ac:dyDescent="0.25">
      <c r="A238" s="161">
        <v>224</v>
      </c>
      <c r="B238" s="157" t="s">
        <v>219</v>
      </c>
      <c r="C238" s="160" t="s">
        <v>414</v>
      </c>
    </row>
    <row r="239" spans="1:3" x14ac:dyDescent="0.25">
      <c r="A239" s="161">
        <v>225</v>
      </c>
      <c r="B239" s="157" t="s">
        <v>219</v>
      </c>
      <c r="C239" s="160" t="s">
        <v>414</v>
      </c>
    </row>
    <row r="240" spans="1:3" x14ac:dyDescent="0.25">
      <c r="A240" s="161">
        <v>226</v>
      </c>
      <c r="B240" s="157" t="s">
        <v>219</v>
      </c>
      <c r="C240" s="160" t="s">
        <v>414</v>
      </c>
    </row>
    <row r="241" spans="1:3" x14ac:dyDescent="0.25">
      <c r="A241" s="161">
        <v>227</v>
      </c>
      <c r="B241" s="157" t="s">
        <v>219</v>
      </c>
      <c r="C241" s="160" t="s">
        <v>414</v>
      </c>
    </row>
    <row r="242" spans="1:3" x14ac:dyDescent="0.25">
      <c r="A242" s="161">
        <v>228</v>
      </c>
      <c r="B242" s="157" t="s">
        <v>229</v>
      </c>
      <c r="C242" s="160" t="s">
        <v>415</v>
      </c>
    </row>
    <row r="243" spans="1:3" x14ac:dyDescent="0.25">
      <c r="A243" s="161">
        <v>229</v>
      </c>
      <c r="B243" s="157" t="s">
        <v>229</v>
      </c>
      <c r="C243" s="160" t="s">
        <v>415</v>
      </c>
    </row>
    <row r="244" spans="1:3" x14ac:dyDescent="0.25">
      <c r="A244" s="161">
        <v>230</v>
      </c>
      <c r="B244" s="157" t="s">
        <v>219</v>
      </c>
      <c r="C244" s="160" t="s">
        <v>415</v>
      </c>
    </row>
    <row r="245" spans="1:3" x14ac:dyDescent="0.25">
      <c r="A245" s="161">
        <v>231</v>
      </c>
      <c r="B245" s="157" t="s">
        <v>207</v>
      </c>
      <c r="C245" s="160" t="s">
        <v>414</v>
      </c>
    </row>
    <row r="246" spans="1:3" x14ac:dyDescent="0.25">
      <c r="A246" s="161">
        <v>233</v>
      </c>
      <c r="B246" s="157" t="s">
        <v>207</v>
      </c>
      <c r="C246" s="160" t="s">
        <v>414</v>
      </c>
    </row>
    <row r="247" spans="1:3" x14ac:dyDescent="0.25">
      <c r="A247" s="161">
        <v>234</v>
      </c>
      <c r="B247" s="157" t="s">
        <v>207</v>
      </c>
      <c r="C247" s="160" t="s">
        <v>414</v>
      </c>
    </row>
    <row r="248" spans="1:3" x14ac:dyDescent="0.25">
      <c r="A248" s="161">
        <v>235</v>
      </c>
      <c r="B248" s="157" t="s">
        <v>207</v>
      </c>
      <c r="C248" s="160" t="s">
        <v>414</v>
      </c>
    </row>
    <row r="249" spans="1:3" x14ac:dyDescent="0.25">
      <c r="A249" s="161">
        <v>236</v>
      </c>
      <c r="B249" s="157" t="s">
        <v>207</v>
      </c>
      <c r="C249" s="160" t="s">
        <v>414</v>
      </c>
    </row>
    <row r="250" spans="1:3" x14ac:dyDescent="0.25">
      <c r="A250" s="161">
        <v>237</v>
      </c>
      <c r="B250" s="157" t="s">
        <v>207</v>
      </c>
      <c r="C250" s="160" t="s">
        <v>414</v>
      </c>
    </row>
    <row r="251" spans="1:3" x14ac:dyDescent="0.25">
      <c r="A251" s="161">
        <v>238</v>
      </c>
      <c r="B251" s="157" t="s">
        <v>219</v>
      </c>
      <c r="C251" s="160" t="s">
        <v>414</v>
      </c>
    </row>
    <row r="252" spans="1:3" x14ac:dyDescent="0.25">
      <c r="A252" s="161">
        <v>241</v>
      </c>
      <c r="B252" s="157" t="s">
        <v>230</v>
      </c>
      <c r="C252" s="160" t="s">
        <v>414</v>
      </c>
    </row>
    <row r="253" spans="1:3" x14ac:dyDescent="0.25">
      <c r="A253" s="161">
        <v>242</v>
      </c>
      <c r="B253" s="157" t="s">
        <v>231</v>
      </c>
      <c r="C253" s="160" t="s">
        <v>414</v>
      </c>
    </row>
    <row r="254" spans="1:3" x14ac:dyDescent="0.25">
      <c r="A254" s="161">
        <v>243</v>
      </c>
      <c r="B254" s="157" t="s">
        <v>195</v>
      </c>
      <c r="C254" s="160" t="s">
        <v>414</v>
      </c>
    </row>
    <row r="255" spans="1:3" x14ac:dyDescent="0.25">
      <c r="A255" s="161">
        <v>244</v>
      </c>
      <c r="B255" s="157" t="s">
        <v>219</v>
      </c>
      <c r="C255" s="160" t="s">
        <v>414</v>
      </c>
    </row>
    <row r="256" spans="1:3" x14ac:dyDescent="0.25">
      <c r="A256" s="161">
        <v>245</v>
      </c>
      <c r="B256" s="157" t="s">
        <v>231</v>
      </c>
      <c r="C256" s="160" t="s">
        <v>414</v>
      </c>
    </row>
    <row r="257" spans="1:3" x14ac:dyDescent="0.25">
      <c r="A257" s="161">
        <v>246</v>
      </c>
      <c r="B257" s="157" t="s">
        <v>232</v>
      </c>
      <c r="C257" s="160" t="s">
        <v>414</v>
      </c>
    </row>
    <row r="258" spans="1:3" x14ac:dyDescent="0.25">
      <c r="A258" s="161">
        <v>247</v>
      </c>
      <c r="B258" s="157" t="s">
        <v>231</v>
      </c>
      <c r="C258" s="160" t="s">
        <v>414</v>
      </c>
    </row>
    <row r="259" spans="1:3" x14ac:dyDescent="0.25">
      <c r="A259" s="161">
        <v>248</v>
      </c>
      <c r="B259" s="157" t="s">
        <v>219</v>
      </c>
      <c r="C259" s="160" t="s">
        <v>414</v>
      </c>
    </row>
    <row r="260" spans="1:3" x14ac:dyDescent="0.25">
      <c r="A260" s="161">
        <v>249</v>
      </c>
      <c r="B260" s="157" t="s">
        <v>231</v>
      </c>
      <c r="C260" s="160" t="s">
        <v>414</v>
      </c>
    </row>
    <row r="261" spans="1:3" x14ac:dyDescent="0.25">
      <c r="A261" s="161">
        <v>250</v>
      </c>
      <c r="B261" s="157" t="s">
        <v>233</v>
      </c>
      <c r="C261" s="160" t="s">
        <v>415</v>
      </c>
    </row>
    <row r="262" spans="1:3" x14ac:dyDescent="0.25">
      <c r="A262" s="161">
        <v>251</v>
      </c>
      <c r="B262" s="157" t="s">
        <v>233</v>
      </c>
      <c r="C262" s="160" t="s">
        <v>415</v>
      </c>
    </row>
    <row r="263" spans="1:3" x14ac:dyDescent="0.25">
      <c r="A263" s="161">
        <v>252</v>
      </c>
      <c r="B263" s="157" t="s">
        <v>233</v>
      </c>
      <c r="C263" s="160" t="s">
        <v>415</v>
      </c>
    </row>
    <row r="264" spans="1:3" x14ac:dyDescent="0.25">
      <c r="A264" s="161">
        <v>253</v>
      </c>
      <c r="B264" s="157" t="s">
        <v>233</v>
      </c>
      <c r="C264" s="160" t="s">
        <v>415</v>
      </c>
    </row>
    <row r="265" spans="1:3" x14ac:dyDescent="0.25">
      <c r="A265" s="161">
        <v>254</v>
      </c>
      <c r="B265" s="157" t="s">
        <v>234</v>
      </c>
      <c r="C265" s="160" t="s">
        <v>414</v>
      </c>
    </row>
    <row r="266" spans="1:3" x14ac:dyDescent="0.25">
      <c r="A266" s="161">
        <v>255</v>
      </c>
      <c r="B266" s="157" t="s">
        <v>235</v>
      </c>
      <c r="C266" s="160" t="s">
        <v>414</v>
      </c>
    </row>
    <row r="267" spans="1:3" x14ac:dyDescent="0.25">
      <c r="A267" s="161">
        <v>257</v>
      </c>
      <c r="B267" s="157" t="s">
        <v>236</v>
      </c>
      <c r="C267" s="160" t="s">
        <v>414</v>
      </c>
    </row>
    <row r="268" spans="1:3" x14ac:dyDescent="0.25">
      <c r="A268" s="161">
        <v>258</v>
      </c>
      <c r="B268" s="157" t="s">
        <v>237</v>
      </c>
      <c r="C268" s="160" t="s">
        <v>414</v>
      </c>
    </row>
    <row r="269" spans="1:3" x14ac:dyDescent="0.25">
      <c r="A269" s="161">
        <v>259</v>
      </c>
      <c r="B269" s="157" t="s">
        <v>238</v>
      </c>
      <c r="C269" s="160" t="s">
        <v>414</v>
      </c>
    </row>
    <row r="270" spans="1:3" x14ac:dyDescent="0.25">
      <c r="A270" s="161">
        <v>260</v>
      </c>
      <c r="B270" s="157" t="s">
        <v>237</v>
      </c>
      <c r="C270" s="160" t="s">
        <v>415</v>
      </c>
    </row>
    <row r="271" spans="1:3" x14ac:dyDescent="0.25">
      <c r="A271" s="161">
        <v>261</v>
      </c>
      <c r="B271" s="157" t="s">
        <v>237</v>
      </c>
      <c r="C271" s="160" t="s">
        <v>414</v>
      </c>
    </row>
    <row r="272" spans="1:3" x14ac:dyDescent="0.25">
      <c r="A272" s="161">
        <v>262</v>
      </c>
      <c r="B272" s="157" t="s">
        <v>237</v>
      </c>
      <c r="C272" s="160" t="s">
        <v>414</v>
      </c>
    </row>
    <row r="273" spans="1:3" x14ac:dyDescent="0.25">
      <c r="A273" s="161">
        <v>263</v>
      </c>
      <c r="B273" s="157" t="s">
        <v>237</v>
      </c>
      <c r="C273" s="160" t="s">
        <v>414</v>
      </c>
    </row>
    <row r="274" spans="1:3" x14ac:dyDescent="0.25">
      <c r="A274" s="161">
        <v>264</v>
      </c>
      <c r="B274" s="157" t="s">
        <v>237</v>
      </c>
      <c r="C274" s="160" t="s">
        <v>414</v>
      </c>
    </row>
    <row r="275" spans="1:3" x14ac:dyDescent="0.25">
      <c r="A275" s="161">
        <v>265</v>
      </c>
      <c r="B275" s="157" t="s">
        <v>239</v>
      </c>
      <c r="C275" s="160" t="s">
        <v>415</v>
      </c>
    </row>
    <row r="276" spans="1:3" x14ac:dyDescent="0.25">
      <c r="A276" s="161">
        <v>266</v>
      </c>
      <c r="B276" s="157" t="s">
        <v>239</v>
      </c>
      <c r="C276" s="160" t="s">
        <v>415</v>
      </c>
    </row>
    <row r="277" spans="1:3" x14ac:dyDescent="0.25">
      <c r="A277" s="161">
        <v>267</v>
      </c>
      <c r="B277" s="157" t="s">
        <v>239</v>
      </c>
      <c r="C277" s="160" t="s">
        <v>415</v>
      </c>
    </row>
    <row r="278" spans="1:3" x14ac:dyDescent="0.25">
      <c r="A278" s="161">
        <v>268</v>
      </c>
      <c r="B278" s="157" t="s">
        <v>239</v>
      </c>
      <c r="C278" s="160" t="s">
        <v>415</v>
      </c>
    </row>
    <row r="279" spans="1:3" x14ac:dyDescent="0.25">
      <c r="A279" s="161">
        <v>269</v>
      </c>
      <c r="B279" s="157" t="s">
        <v>239</v>
      </c>
      <c r="C279" s="160" t="s">
        <v>415</v>
      </c>
    </row>
    <row r="280" spans="1:3" x14ac:dyDescent="0.25">
      <c r="A280" s="161">
        <v>270</v>
      </c>
      <c r="B280" s="157" t="s">
        <v>239</v>
      </c>
      <c r="C280" s="160" t="s">
        <v>415</v>
      </c>
    </row>
    <row r="281" spans="1:3" x14ac:dyDescent="0.25">
      <c r="A281" s="161">
        <v>271</v>
      </c>
      <c r="B281" s="157" t="s">
        <v>239</v>
      </c>
      <c r="C281" s="160" t="s">
        <v>415</v>
      </c>
    </row>
    <row r="282" spans="1:3" x14ac:dyDescent="0.25">
      <c r="A282" s="161">
        <v>272</v>
      </c>
      <c r="B282" s="157" t="s">
        <v>239</v>
      </c>
      <c r="C282" s="160" t="s">
        <v>415</v>
      </c>
    </row>
    <row r="283" spans="1:3" x14ac:dyDescent="0.25">
      <c r="A283" s="161">
        <v>273</v>
      </c>
      <c r="B283" s="157" t="s">
        <v>239</v>
      </c>
      <c r="C283" s="160" t="s">
        <v>415</v>
      </c>
    </row>
    <row r="284" spans="1:3" x14ac:dyDescent="0.25">
      <c r="A284" s="161">
        <v>274</v>
      </c>
      <c r="B284" s="157" t="s">
        <v>239</v>
      </c>
      <c r="C284" s="160" t="s">
        <v>415</v>
      </c>
    </row>
    <row r="285" spans="1:3" x14ac:dyDescent="0.25">
      <c r="A285" s="161">
        <v>276</v>
      </c>
      <c r="B285" s="157" t="s">
        <v>239</v>
      </c>
      <c r="C285" s="160" t="s">
        <v>415</v>
      </c>
    </row>
    <row r="286" spans="1:3" x14ac:dyDescent="0.25">
      <c r="A286" s="161">
        <v>277</v>
      </c>
      <c r="B286" s="157" t="s">
        <v>240</v>
      </c>
      <c r="C286" s="160" t="s">
        <v>415</v>
      </c>
    </row>
    <row r="287" spans="1:3" x14ac:dyDescent="0.25">
      <c r="A287" s="161">
        <v>278</v>
      </c>
      <c r="B287" s="157" t="s">
        <v>241</v>
      </c>
      <c r="C287" s="160" t="s">
        <v>415</v>
      </c>
    </row>
    <row r="288" spans="1:3" x14ac:dyDescent="0.25">
      <c r="A288" s="161">
        <v>279</v>
      </c>
      <c r="B288" s="157" t="s">
        <v>242</v>
      </c>
      <c r="C288" s="160" t="s">
        <v>415</v>
      </c>
    </row>
    <row r="289" spans="1:3" x14ac:dyDescent="0.25">
      <c r="A289" s="161">
        <v>280</v>
      </c>
      <c r="B289" s="157" t="s">
        <v>243</v>
      </c>
      <c r="C289" s="160" t="s">
        <v>415</v>
      </c>
    </row>
    <row r="290" spans="1:3" x14ac:dyDescent="0.25">
      <c r="A290" s="161">
        <v>281</v>
      </c>
      <c r="B290" s="157" t="s">
        <v>244</v>
      </c>
      <c r="C290" s="160" t="s">
        <v>414</v>
      </c>
    </row>
    <row r="291" spans="1:3" x14ac:dyDescent="0.25">
      <c r="A291" s="161">
        <v>283</v>
      </c>
      <c r="B291" s="157" t="s">
        <v>245</v>
      </c>
      <c r="C291" s="160" t="s">
        <v>414</v>
      </c>
    </row>
    <row r="292" spans="1:3" x14ac:dyDescent="0.25">
      <c r="A292" s="161">
        <v>284</v>
      </c>
      <c r="B292" s="157" t="s">
        <v>187</v>
      </c>
      <c r="C292" s="160" t="s">
        <v>415</v>
      </c>
    </row>
    <row r="293" spans="1:3" x14ac:dyDescent="0.25">
      <c r="A293" s="161">
        <v>285</v>
      </c>
      <c r="B293" s="157" t="s">
        <v>187</v>
      </c>
      <c r="C293" s="160" t="s">
        <v>415</v>
      </c>
    </row>
    <row r="294" spans="1:3" x14ac:dyDescent="0.25">
      <c r="A294" s="161">
        <v>286</v>
      </c>
      <c r="B294" s="157" t="s">
        <v>246</v>
      </c>
      <c r="C294" s="160" t="s">
        <v>415</v>
      </c>
    </row>
    <row r="295" spans="1:3" x14ac:dyDescent="0.25">
      <c r="A295" s="161">
        <v>287</v>
      </c>
      <c r="B295" s="157" t="s">
        <v>247</v>
      </c>
      <c r="C295" s="160" t="s">
        <v>415</v>
      </c>
    </row>
    <row r="296" spans="1:3" x14ac:dyDescent="0.25">
      <c r="A296" s="161">
        <v>288</v>
      </c>
      <c r="B296" s="157" t="s">
        <v>248</v>
      </c>
      <c r="C296" s="160" t="s">
        <v>415</v>
      </c>
    </row>
    <row r="297" spans="1:3" x14ac:dyDescent="0.25">
      <c r="A297" s="161">
        <v>289</v>
      </c>
      <c r="B297" s="157" t="s">
        <v>248</v>
      </c>
      <c r="C297" s="160" t="s">
        <v>415</v>
      </c>
    </row>
    <row r="298" spans="1:3" x14ac:dyDescent="0.25">
      <c r="A298" s="161">
        <v>290</v>
      </c>
      <c r="B298" s="157" t="s">
        <v>248</v>
      </c>
      <c r="C298" s="160" t="s">
        <v>415</v>
      </c>
    </row>
    <row r="299" spans="1:3" x14ac:dyDescent="0.25">
      <c r="A299" s="161">
        <v>291</v>
      </c>
      <c r="B299" s="157" t="s">
        <v>248</v>
      </c>
      <c r="C299" s="160" t="s">
        <v>415</v>
      </c>
    </row>
    <row r="300" spans="1:3" x14ac:dyDescent="0.25">
      <c r="A300" s="161">
        <v>292</v>
      </c>
      <c r="B300" s="157" t="s">
        <v>248</v>
      </c>
      <c r="C300" s="160" t="s">
        <v>415</v>
      </c>
    </row>
    <row r="301" spans="1:3" x14ac:dyDescent="0.25">
      <c r="A301" s="161">
        <v>297</v>
      </c>
      <c r="B301" s="157" t="s">
        <v>248</v>
      </c>
      <c r="C301" s="160" t="s">
        <v>415</v>
      </c>
    </row>
    <row r="302" spans="1:3" x14ac:dyDescent="0.25">
      <c r="A302" s="161">
        <v>298</v>
      </c>
      <c r="B302" s="157" t="s">
        <v>248</v>
      </c>
      <c r="C302" s="160" t="s">
        <v>415</v>
      </c>
    </row>
    <row r="303" spans="1:3" x14ac:dyDescent="0.25">
      <c r="A303" s="161">
        <v>299</v>
      </c>
      <c r="B303" s="157" t="s">
        <v>248</v>
      </c>
      <c r="C303" s="160" t="s">
        <v>415</v>
      </c>
    </row>
    <row r="304" spans="1:3" x14ac:dyDescent="0.25">
      <c r="A304" s="161">
        <v>300</v>
      </c>
      <c r="B304" s="157" t="s">
        <v>249</v>
      </c>
      <c r="C304" s="160" t="s">
        <v>414</v>
      </c>
    </row>
    <row r="305" spans="1:3" x14ac:dyDescent="0.25">
      <c r="A305" s="161">
        <v>301</v>
      </c>
      <c r="B305" s="157" t="s">
        <v>250</v>
      </c>
      <c r="C305" s="160" t="s">
        <v>414</v>
      </c>
    </row>
    <row r="306" spans="1:3" x14ac:dyDescent="0.25">
      <c r="A306" s="161">
        <v>302</v>
      </c>
      <c r="B306" s="157" t="s">
        <v>251</v>
      </c>
      <c r="C306" s="160" t="s">
        <v>414</v>
      </c>
    </row>
    <row r="307" spans="1:3" x14ac:dyDescent="0.25">
      <c r="A307" s="161">
        <v>303</v>
      </c>
      <c r="B307" s="157" t="s">
        <v>248</v>
      </c>
      <c r="C307" s="160" t="s">
        <v>415</v>
      </c>
    </row>
    <row r="308" spans="1:3" x14ac:dyDescent="0.25">
      <c r="A308" s="161">
        <v>304</v>
      </c>
      <c r="B308" s="157" t="s">
        <v>248</v>
      </c>
      <c r="C308" s="160" t="s">
        <v>415</v>
      </c>
    </row>
    <row r="309" spans="1:3" x14ac:dyDescent="0.25">
      <c r="A309" s="161">
        <v>305</v>
      </c>
      <c r="B309" s="157" t="s">
        <v>252</v>
      </c>
      <c r="C309" s="160" t="s">
        <v>414</v>
      </c>
    </row>
    <row r="310" spans="1:3" x14ac:dyDescent="0.25">
      <c r="A310" s="161">
        <v>306</v>
      </c>
      <c r="B310" s="157" t="s">
        <v>252</v>
      </c>
      <c r="C310" s="160" t="s">
        <v>414</v>
      </c>
    </row>
    <row r="311" spans="1:3" x14ac:dyDescent="0.25">
      <c r="A311" s="161">
        <v>307</v>
      </c>
      <c r="B311" s="157" t="s">
        <v>252</v>
      </c>
      <c r="C311" s="160" t="s">
        <v>414</v>
      </c>
    </row>
    <row r="312" spans="1:3" x14ac:dyDescent="0.25">
      <c r="A312" s="161">
        <v>308</v>
      </c>
      <c r="B312" s="157" t="s">
        <v>252</v>
      </c>
      <c r="C312" s="160" t="s">
        <v>414</v>
      </c>
    </row>
    <row r="313" spans="1:3" x14ac:dyDescent="0.25">
      <c r="A313" s="161">
        <v>309</v>
      </c>
      <c r="B313" s="157" t="s">
        <v>253</v>
      </c>
      <c r="C313" s="160" t="s">
        <v>414</v>
      </c>
    </row>
    <row r="314" spans="1:3" x14ac:dyDescent="0.25">
      <c r="A314" s="161">
        <v>310</v>
      </c>
      <c r="B314" s="157" t="s">
        <v>254</v>
      </c>
      <c r="C314" s="160" t="s">
        <v>414</v>
      </c>
    </row>
    <row r="315" spans="1:3" x14ac:dyDescent="0.25">
      <c r="A315" s="161">
        <v>312</v>
      </c>
      <c r="B315" s="157" t="s">
        <v>255</v>
      </c>
      <c r="C315" s="160" t="s">
        <v>414</v>
      </c>
    </row>
    <row r="316" spans="1:3" x14ac:dyDescent="0.25">
      <c r="A316" s="161">
        <v>313</v>
      </c>
      <c r="B316" s="157" t="s">
        <v>256</v>
      </c>
      <c r="C316" s="160" t="s">
        <v>415</v>
      </c>
    </row>
    <row r="317" spans="1:3" x14ac:dyDescent="0.25">
      <c r="A317" s="161">
        <v>314</v>
      </c>
      <c r="B317" s="157" t="s">
        <v>257</v>
      </c>
      <c r="C317" s="160" t="s">
        <v>415</v>
      </c>
    </row>
    <row r="318" spans="1:3" x14ac:dyDescent="0.25">
      <c r="A318" s="161">
        <v>315</v>
      </c>
      <c r="B318" s="157" t="s">
        <v>258</v>
      </c>
      <c r="C318" s="160" t="s">
        <v>415</v>
      </c>
    </row>
    <row r="319" spans="1:3" x14ac:dyDescent="0.25">
      <c r="A319" s="161">
        <v>316</v>
      </c>
      <c r="B319" s="157" t="s">
        <v>259</v>
      </c>
      <c r="C319" s="160" t="s">
        <v>414</v>
      </c>
    </row>
    <row r="320" spans="1:3" x14ac:dyDescent="0.25">
      <c r="A320" s="161">
        <v>317</v>
      </c>
      <c r="B320" s="157" t="s">
        <v>259</v>
      </c>
      <c r="C320" s="160" t="s">
        <v>414</v>
      </c>
    </row>
    <row r="321" spans="1:3" x14ac:dyDescent="0.25">
      <c r="A321" s="161">
        <v>318</v>
      </c>
      <c r="B321" s="157" t="s">
        <v>259</v>
      </c>
      <c r="C321" s="160" t="s">
        <v>414</v>
      </c>
    </row>
    <row r="322" spans="1:3" x14ac:dyDescent="0.25">
      <c r="A322" s="161">
        <v>319</v>
      </c>
      <c r="B322" s="157" t="s">
        <v>260</v>
      </c>
      <c r="C322" s="160" t="s">
        <v>414</v>
      </c>
    </row>
    <row r="323" spans="1:3" x14ac:dyDescent="0.25">
      <c r="A323" s="161">
        <v>320</v>
      </c>
      <c r="B323" s="157" t="s">
        <v>259</v>
      </c>
      <c r="C323" s="160" t="s">
        <v>414</v>
      </c>
    </row>
    <row r="324" spans="1:3" x14ac:dyDescent="0.25">
      <c r="A324" s="161">
        <v>321</v>
      </c>
      <c r="B324" s="157" t="s">
        <v>259</v>
      </c>
      <c r="C324" s="160" t="s">
        <v>414</v>
      </c>
    </row>
    <row r="325" spans="1:3" x14ac:dyDescent="0.25">
      <c r="A325" s="161">
        <v>322</v>
      </c>
      <c r="B325" s="157" t="s">
        <v>259</v>
      </c>
      <c r="C325" s="160" t="s">
        <v>414</v>
      </c>
    </row>
    <row r="326" spans="1:3" x14ac:dyDescent="0.25">
      <c r="A326" s="161">
        <v>323</v>
      </c>
      <c r="B326" s="157" t="s">
        <v>259</v>
      </c>
      <c r="C326" s="160" t="s">
        <v>414</v>
      </c>
    </row>
    <row r="327" spans="1:3" x14ac:dyDescent="0.25">
      <c r="A327" s="161">
        <v>324</v>
      </c>
      <c r="B327" s="157" t="s">
        <v>261</v>
      </c>
      <c r="C327" s="160" t="s">
        <v>414</v>
      </c>
    </row>
    <row r="328" spans="1:3" x14ac:dyDescent="0.25">
      <c r="A328" s="161">
        <v>325</v>
      </c>
      <c r="B328" s="157" t="s">
        <v>262</v>
      </c>
      <c r="C328" s="160" t="s">
        <v>414</v>
      </c>
    </row>
    <row r="329" spans="1:3" x14ac:dyDescent="0.25">
      <c r="A329" s="161">
        <v>326</v>
      </c>
      <c r="B329" s="157" t="s">
        <v>262</v>
      </c>
      <c r="C329" s="160" t="s">
        <v>414</v>
      </c>
    </row>
    <row r="330" spans="1:3" x14ac:dyDescent="0.25">
      <c r="A330" s="161">
        <v>327</v>
      </c>
      <c r="B330" s="157" t="s">
        <v>262</v>
      </c>
      <c r="C330" s="160" t="s">
        <v>414</v>
      </c>
    </row>
    <row r="331" spans="1:3" x14ac:dyDescent="0.25">
      <c r="A331" s="161">
        <v>328</v>
      </c>
      <c r="B331" s="157" t="s">
        <v>262</v>
      </c>
      <c r="C331" s="160" t="s">
        <v>414</v>
      </c>
    </row>
    <row r="332" spans="1:3" x14ac:dyDescent="0.25">
      <c r="A332" s="161">
        <v>329</v>
      </c>
      <c r="B332" s="157" t="s">
        <v>262</v>
      </c>
      <c r="C332" s="160" t="s">
        <v>414</v>
      </c>
    </row>
    <row r="333" spans="1:3" x14ac:dyDescent="0.25">
      <c r="A333" s="161">
        <v>330</v>
      </c>
      <c r="B333" s="157" t="s">
        <v>262</v>
      </c>
      <c r="C333" s="160" t="s">
        <v>414</v>
      </c>
    </row>
    <row r="334" spans="1:3" x14ac:dyDescent="0.25">
      <c r="A334" s="161">
        <v>331</v>
      </c>
      <c r="B334" s="157" t="s">
        <v>262</v>
      </c>
      <c r="C334" s="160" t="s">
        <v>414</v>
      </c>
    </row>
    <row r="335" spans="1:3" x14ac:dyDescent="0.25">
      <c r="A335" s="161">
        <v>332</v>
      </c>
      <c r="B335" s="157" t="s">
        <v>262</v>
      </c>
      <c r="C335" s="160" t="s">
        <v>415</v>
      </c>
    </row>
    <row r="336" spans="1:3" x14ac:dyDescent="0.25">
      <c r="A336" s="161">
        <v>334</v>
      </c>
      <c r="B336" s="157" t="s">
        <v>263</v>
      </c>
      <c r="C336" s="160" t="s">
        <v>414</v>
      </c>
    </row>
    <row r="337" spans="1:3" x14ac:dyDescent="0.25">
      <c r="A337" s="161">
        <v>335</v>
      </c>
      <c r="B337" s="157" t="s">
        <v>264</v>
      </c>
      <c r="C337" s="160" t="s">
        <v>414</v>
      </c>
    </row>
    <row r="338" spans="1:3" x14ac:dyDescent="0.25">
      <c r="A338" s="161">
        <v>336</v>
      </c>
      <c r="B338" s="157" t="s">
        <v>265</v>
      </c>
      <c r="C338" s="160" t="s">
        <v>415</v>
      </c>
    </row>
    <row r="339" spans="1:3" x14ac:dyDescent="0.25">
      <c r="A339" s="161">
        <v>337</v>
      </c>
      <c r="B339" s="157" t="s">
        <v>265</v>
      </c>
      <c r="C339" s="160" t="s">
        <v>415</v>
      </c>
    </row>
    <row r="340" spans="1:3" x14ac:dyDescent="0.25">
      <c r="A340" s="161">
        <v>338</v>
      </c>
      <c r="B340" s="157" t="s">
        <v>266</v>
      </c>
      <c r="C340" s="160" t="s">
        <v>414</v>
      </c>
    </row>
    <row r="341" spans="1:3" x14ac:dyDescent="0.25">
      <c r="A341" s="161">
        <v>339</v>
      </c>
      <c r="B341" s="157" t="s">
        <v>267</v>
      </c>
      <c r="C341" s="160" t="s">
        <v>415</v>
      </c>
    </row>
    <row r="342" spans="1:3" x14ac:dyDescent="0.25">
      <c r="A342" s="161">
        <v>340</v>
      </c>
      <c r="B342" s="157" t="s">
        <v>267</v>
      </c>
      <c r="C342" s="160" t="s">
        <v>415</v>
      </c>
    </row>
    <row r="343" spans="1:3" x14ac:dyDescent="0.25">
      <c r="A343" s="161">
        <v>341</v>
      </c>
      <c r="B343" s="157" t="s">
        <v>267</v>
      </c>
      <c r="C343" s="160" t="s">
        <v>415</v>
      </c>
    </row>
    <row r="344" spans="1:3" x14ac:dyDescent="0.25">
      <c r="A344" s="161">
        <v>342</v>
      </c>
      <c r="B344" s="157" t="s">
        <v>268</v>
      </c>
      <c r="C344" s="160" t="s">
        <v>414</v>
      </c>
    </row>
    <row r="345" spans="1:3" x14ac:dyDescent="0.25">
      <c r="A345" s="161">
        <v>343</v>
      </c>
      <c r="B345" s="157" t="s">
        <v>269</v>
      </c>
      <c r="C345" s="160" t="s">
        <v>414</v>
      </c>
    </row>
    <row r="346" spans="1:3" x14ac:dyDescent="0.25">
      <c r="A346" s="161">
        <v>344</v>
      </c>
      <c r="B346" s="157" t="s">
        <v>270</v>
      </c>
      <c r="C346" s="160" t="s">
        <v>414</v>
      </c>
    </row>
    <row r="347" spans="1:3" x14ac:dyDescent="0.25">
      <c r="A347" s="161">
        <v>344</v>
      </c>
      <c r="B347" s="157" t="s">
        <v>270</v>
      </c>
      <c r="C347" s="160" t="s">
        <v>415</v>
      </c>
    </row>
    <row r="348" spans="1:3" x14ac:dyDescent="0.25">
      <c r="A348" s="161">
        <v>345</v>
      </c>
      <c r="B348" s="157" t="s">
        <v>271</v>
      </c>
      <c r="C348" s="160" t="s">
        <v>414</v>
      </c>
    </row>
    <row r="349" spans="1:3" x14ac:dyDescent="0.25">
      <c r="A349" s="161">
        <v>346</v>
      </c>
      <c r="B349" s="157" t="s">
        <v>272</v>
      </c>
      <c r="C349" s="160" t="s">
        <v>415</v>
      </c>
    </row>
    <row r="350" spans="1:3" x14ac:dyDescent="0.25">
      <c r="A350" s="161">
        <v>347</v>
      </c>
      <c r="B350" s="157" t="s">
        <v>273</v>
      </c>
      <c r="C350" s="160" t="s">
        <v>415</v>
      </c>
    </row>
    <row r="351" spans="1:3" x14ac:dyDescent="0.25">
      <c r="A351" s="161">
        <v>348</v>
      </c>
      <c r="B351" s="157" t="s">
        <v>273</v>
      </c>
      <c r="C351" s="160" t="s">
        <v>415</v>
      </c>
    </row>
    <row r="352" spans="1:3" x14ac:dyDescent="0.25">
      <c r="A352" s="161">
        <v>349</v>
      </c>
      <c r="B352" s="157" t="s">
        <v>219</v>
      </c>
      <c r="C352" s="160" t="s">
        <v>414</v>
      </c>
    </row>
    <row r="353" spans="1:3" x14ac:dyDescent="0.25">
      <c r="A353" s="161">
        <v>350</v>
      </c>
      <c r="B353" s="157" t="s">
        <v>274</v>
      </c>
      <c r="C353" s="160" t="s">
        <v>415</v>
      </c>
    </row>
    <row r="354" spans="1:3" x14ac:dyDescent="0.25">
      <c r="A354" s="161">
        <v>351</v>
      </c>
      <c r="B354" s="157" t="s">
        <v>275</v>
      </c>
      <c r="C354" s="160" t="s">
        <v>414</v>
      </c>
    </row>
    <row r="355" spans="1:3" x14ac:dyDescent="0.25">
      <c r="A355" s="161">
        <v>352</v>
      </c>
      <c r="B355" s="157" t="s">
        <v>276</v>
      </c>
      <c r="C355" s="160" t="s">
        <v>414</v>
      </c>
    </row>
    <row r="356" spans="1:3" x14ac:dyDescent="0.25">
      <c r="A356" s="161">
        <v>353</v>
      </c>
      <c r="B356" s="157" t="s">
        <v>277</v>
      </c>
      <c r="C356" s="160" t="s">
        <v>414</v>
      </c>
    </row>
    <row r="357" spans="1:3" x14ac:dyDescent="0.25">
      <c r="A357" s="161">
        <v>354</v>
      </c>
      <c r="B357" s="157" t="s">
        <v>194</v>
      </c>
      <c r="C357" s="160" t="s">
        <v>415</v>
      </c>
    </row>
    <row r="358" spans="1:3" x14ac:dyDescent="0.25">
      <c r="A358" s="161">
        <v>355</v>
      </c>
      <c r="B358" s="157" t="s">
        <v>278</v>
      </c>
      <c r="C358" s="160" t="s">
        <v>414</v>
      </c>
    </row>
    <row r="359" spans="1:3" x14ac:dyDescent="0.25">
      <c r="A359" s="161">
        <v>357</v>
      </c>
      <c r="B359" s="157" t="s">
        <v>279</v>
      </c>
      <c r="C359" s="160" t="s">
        <v>415</v>
      </c>
    </row>
    <row r="360" spans="1:3" x14ac:dyDescent="0.25">
      <c r="A360" s="161">
        <v>358</v>
      </c>
      <c r="B360" s="157" t="s">
        <v>279</v>
      </c>
      <c r="C360" s="160" t="s">
        <v>415</v>
      </c>
    </row>
    <row r="361" spans="1:3" x14ac:dyDescent="0.25">
      <c r="A361" s="161">
        <v>359</v>
      </c>
      <c r="B361" s="157" t="s">
        <v>279</v>
      </c>
      <c r="C361" s="160" t="s">
        <v>415</v>
      </c>
    </row>
    <row r="362" spans="1:3" x14ac:dyDescent="0.25">
      <c r="A362" s="161">
        <v>360</v>
      </c>
      <c r="B362" s="157" t="s">
        <v>279</v>
      </c>
      <c r="C362" s="160" t="s">
        <v>415</v>
      </c>
    </row>
    <row r="363" spans="1:3" x14ac:dyDescent="0.25">
      <c r="A363" s="161">
        <v>361</v>
      </c>
      <c r="B363" s="157" t="s">
        <v>279</v>
      </c>
      <c r="C363" s="160" t="s">
        <v>415</v>
      </c>
    </row>
    <row r="364" spans="1:3" x14ac:dyDescent="0.25">
      <c r="A364" s="161">
        <v>362</v>
      </c>
      <c r="B364" s="157" t="s">
        <v>279</v>
      </c>
      <c r="C364" s="160" t="s">
        <v>415</v>
      </c>
    </row>
    <row r="365" spans="1:3" x14ac:dyDescent="0.25">
      <c r="A365" s="161">
        <v>363</v>
      </c>
      <c r="B365" s="157" t="s">
        <v>279</v>
      </c>
      <c r="C365" s="160" t="s">
        <v>415</v>
      </c>
    </row>
    <row r="366" spans="1:3" x14ac:dyDescent="0.25">
      <c r="A366" s="161">
        <v>364</v>
      </c>
      <c r="B366" s="157" t="s">
        <v>279</v>
      </c>
      <c r="C366" s="160" t="s">
        <v>415</v>
      </c>
    </row>
    <row r="367" spans="1:3" x14ac:dyDescent="0.25">
      <c r="A367" s="161">
        <v>365</v>
      </c>
      <c r="B367" s="157" t="s">
        <v>279</v>
      </c>
      <c r="C367" s="160" t="s">
        <v>415</v>
      </c>
    </row>
    <row r="368" spans="1:3" x14ac:dyDescent="0.25">
      <c r="A368" s="161">
        <v>366</v>
      </c>
      <c r="B368" s="157" t="s">
        <v>279</v>
      </c>
      <c r="C368" s="160" t="s">
        <v>415</v>
      </c>
    </row>
    <row r="369" spans="1:3" x14ac:dyDescent="0.25">
      <c r="A369" s="161">
        <v>367</v>
      </c>
      <c r="B369" s="157" t="s">
        <v>279</v>
      </c>
      <c r="C369" s="160" t="s">
        <v>415</v>
      </c>
    </row>
    <row r="370" spans="1:3" x14ac:dyDescent="0.25">
      <c r="A370" s="161">
        <v>368</v>
      </c>
      <c r="B370" s="157" t="s">
        <v>279</v>
      </c>
      <c r="C370" s="160" t="s">
        <v>415</v>
      </c>
    </row>
    <row r="371" spans="1:3" x14ac:dyDescent="0.25">
      <c r="A371" s="161">
        <v>369</v>
      </c>
      <c r="B371" s="157" t="s">
        <v>279</v>
      </c>
      <c r="C371" s="160" t="s">
        <v>415</v>
      </c>
    </row>
    <row r="372" spans="1:3" x14ac:dyDescent="0.25">
      <c r="A372" s="161">
        <v>370</v>
      </c>
      <c r="B372" s="157" t="s">
        <v>279</v>
      </c>
      <c r="C372" s="160" t="s">
        <v>415</v>
      </c>
    </row>
    <row r="373" spans="1:3" x14ac:dyDescent="0.25">
      <c r="A373" s="161">
        <v>371</v>
      </c>
      <c r="B373" s="157" t="s">
        <v>279</v>
      </c>
      <c r="C373" s="160" t="s">
        <v>415</v>
      </c>
    </row>
    <row r="374" spans="1:3" x14ac:dyDescent="0.25">
      <c r="A374" s="161">
        <v>372</v>
      </c>
      <c r="B374" s="157" t="s">
        <v>259</v>
      </c>
      <c r="C374" s="160" t="s">
        <v>414</v>
      </c>
    </row>
    <row r="375" spans="1:3" x14ac:dyDescent="0.25">
      <c r="A375" s="161">
        <v>373</v>
      </c>
      <c r="B375" s="157" t="s">
        <v>207</v>
      </c>
      <c r="C375" s="160" t="s">
        <v>414</v>
      </c>
    </row>
    <row r="376" spans="1:3" x14ac:dyDescent="0.25">
      <c r="A376" s="161">
        <v>374</v>
      </c>
      <c r="B376" s="157" t="s">
        <v>207</v>
      </c>
      <c r="C376" s="160" t="s">
        <v>414</v>
      </c>
    </row>
    <row r="377" spans="1:3" x14ac:dyDescent="0.25">
      <c r="A377" s="161">
        <v>375</v>
      </c>
      <c r="B377" s="157" t="s">
        <v>207</v>
      </c>
      <c r="C377" s="160" t="s">
        <v>414</v>
      </c>
    </row>
    <row r="378" spans="1:3" x14ac:dyDescent="0.25">
      <c r="A378" s="161">
        <v>376</v>
      </c>
      <c r="B378" s="157" t="s">
        <v>207</v>
      </c>
      <c r="C378" s="160" t="s">
        <v>414</v>
      </c>
    </row>
    <row r="379" spans="1:3" x14ac:dyDescent="0.25">
      <c r="A379" s="161">
        <v>377</v>
      </c>
      <c r="B379" s="157" t="s">
        <v>207</v>
      </c>
      <c r="C379" s="160" t="s">
        <v>414</v>
      </c>
    </row>
    <row r="380" spans="1:3" x14ac:dyDescent="0.25">
      <c r="A380" s="161">
        <v>378</v>
      </c>
      <c r="B380" s="157" t="s">
        <v>207</v>
      </c>
      <c r="C380" s="160" t="s">
        <v>414</v>
      </c>
    </row>
    <row r="381" spans="1:3" x14ac:dyDescent="0.25">
      <c r="A381" s="161">
        <v>380</v>
      </c>
      <c r="B381" s="157" t="s">
        <v>207</v>
      </c>
      <c r="C381" s="160" t="s">
        <v>414</v>
      </c>
    </row>
    <row r="382" spans="1:3" x14ac:dyDescent="0.25">
      <c r="A382" s="161">
        <v>381</v>
      </c>
      <c r="B382" s="157" t="s">
        <v>207</v>
      </c>
      <c r="C382" s="160" t="s">
        <v>414</v>
      </c>
    </row>
    <row r="383" spans="1:3" x14ac:dyDescent="0.25">
      <c r="A383" s="161">
        <v>382</v>
      </c>
      <c r="B383" s="157" t="s">
        <v>207</v>
      </c>
      <c r="C383" s="160" t="s">
        <v>414</v>
      </c>
    </row>
    <row r="384" spans="1:3" x14ac:dyDescent="0.25">
      <c r="A384" s="161">
        <v>384</v>
      </c>
      <c r="B384" s="157" t="s">
        <v>219</v>
      </c>
      <c r="C384" s="160" t="s">
        <v>414</v>
      </c>
    </row>
    <row r="385" spans="1:3" x14ac:dyDescent="0.25">
      <c r="A385" s="161">
        <v>385</v>
      </c>
      <c r="B385" s="157" t="s">
        <v>207</v>
      </c>
      <c r="C385" s="160" t="s">
        <v>415</v>
      </c>
    </row>
    <row r="386" spans="1:3" x14ac:dyDescent="0.25">
      <c r="A386" s="161">
        <v>386</v>
      </c>
      <c r="B386" s="157" t="s">
        <v>187</v>
      </c>
      <c r="C386" s="160" t="s">
        <v>415</v>
      </c>
    </row>
    <row r="387" spans="1:3" x14ac:dyDescent="0.25">
      <c r="A387" s="161">
        <v>387</v>
      </c>
      <c r="B387" s="157" t="s">
        <v>212</v>
      </c>
      <c r="C387" s="160" t="s">
        <v>415</v>
      </c>
    </row>
    <row r="388" spans="1:3" x14ac:dyDescent="0.25">
      <c r="A388" s="161">
        <v>388</v>
      </c>
      <c r="B388" s="157" t="s">
        <v>207</v>
      </c>
      <c r="C388" s="160" t="s">
        <v>415</v>
      </c>
    </row>
    <row r="389" spans="1:3" x14ac:dyDescent="0.25">
      <c r="A389" s="161">
        <v>389</v>
      </c>
      <c r="B389" s="157" t="s">
        <v>198</v>
      </c>
      <c r="C389" s="160" t="s">
        <v>415</v>
      </c>
    </row>
    <row r="390" spans="1:3" x14ac:dyDescent="0.25">
      <c r="A390" s="161">
        <v>390</v>
      </c>
      <c r="B390" s="157" t="s">
        <v>207</v>
      </c>
      <c r="C390" s="160" t="s">
        <v>414</v>
      </c>
    </row>
    <row r="391" spans="1:3" x14ac:dyDescent="0.25">
      <c r="A391" s="161">
        <v>391</v>
      </c>
      <c r="B391" s="157" t="s">
        <v>280</v>
      </c>
      <c r="C391" s="160" t="s">
        <v>415</v>
      </c>
    </row>
    <row r="392" spans="1:3" x14ac:dyDescent="0.25">
      <c r="A392" s="161">
        <v>392</v>
      </c>
      <c r="B392" s="157" t="s">
        <v>281</v>
      </c>
      <c r="C392" s="160" t="s">
        <v>414</v>
      </c>
    </row>
    <row r="393" spans="1:3" x14ac:dyDescent="0.25">
      <c r="A393" s="161">
        <v>393</v>
      </c>
      <c r="B393" s="157" t="s">
        <v>282</v>
      </c>
      <c r="C393" s="160" t="s">
        <v>414</v>
      </c>
    </row>
    <row r="394" spans="1:3" x14ac:dyDescent="0.25">
      <c r="A394" s="161">
        <v>394</v>
      </c>
      <c r="B394" s="157" t="s">
        <v>238</v>
      </c>
      <c r="C394" s="160" t="s">
        <v>414</v>
      </c>
    </row>
    <row r="395" spans="1:3" x14ac:dyDescent="0.25">
      <c r="A395" s="161">
        <v>395</v>
      </c>
      <c r="B395" s="157" t="s">
        <v>283</v>
      </c>
      <c r="C395" s="160" t="s">
        <v>414</v>
      </c>
    </row>
    <row r="396" spans="1:3" x14ac:dyDescent="0.25">
      <c r="A396" s="161">
        <v>396</v>
      </c>
      <c r="B396" s="157" t="s">
        <v>217</v>
      </c>
      <c r="C396" s="160" t="s">
        <v>414</v>
      </c>
    </row>
    <row r="397" spans="1:3" x14ac:dyDescent="0.25">
      <c r="A397" s="161">
        <v>397</v>
      </c>
      <c r="B397" s="157" t="s">
        <v>284</v>
      </c>
      <c r="C397" s="160" t="s">
        <v>414</v>
      </c>
    </row>
    <row r="398" spans="1:3" x14ac:dyDescent="0.25">
      <c r="A398" s="161">
        <v>398</v>
      </c>
      <c r="B398" s="157" t="s">
        <v>285</v>
      </c>
      <c r="C398" s="160" t="s">
        <v>414</v>
      </c>
    </row>
    <row r="399" spans="1:3" x14ac:dyDescent="0.25">
      <c r="A399" s="161">
        <v>399</v>
      </c>
      <c r="B399" s="157" t="s">
        <v>286</v>
      </c>
      <c r="C399" s="160" t="s">
        <v>415</v>
      </c>
    </row>
    <row r="400" spans="1:3" x14ac:dyDescent="0.25">
      <c r="A400" s="161">
        <v>400</v>
      </c>
      <c r="B400" s="157" t="s">
        <v>237</v>
      </c>
      <c r="C400" s="160" t="s">
        <v>414</v>
      </c>
    </row>
    <row r="401" spans="1:3" x14ac:dyDescent="0.25">
      <c r="A401" s="161">
        <v>401</v>
      </c>
      <c r="B401" s="157" t="s">
        <v>287</v>
      </c>
      <c r="C401" s="160" t="s">
        <v>415</v>
      </c>
    </row>
    <row r="402" spans="1:3" x14ac:dyDescent="0.25">
      <c r="A402" s="161">
        <v>403</v>
      </c>
      <c r="B402" s="157" t="s">
        <v>193</v>
      </c>
      <c r="C402" s="160" t="s">
        <v>414</v>
      </c>
    </row>
    <row r="403" spans="1:3" x14ac:dyDescent="0.25">
      <c r="A403" s="161">
        <v>404</v>
      </c>
      <c r="B403" s="157" t="s">
        <v>288</v>
      </c>
      <c r="C403" s="160" t="s">
        <v>414</v>
      </c>
    </row>
    <row r="404" spans="1:3" x14ac:dyDescent="0.25">
      <c r="A404" s="161">
        <v>405</v>
      </c>
      <c r="B404" s="157" t="s">
        <v>289</v>
      </c>
      <c r="C404" s="160" t="s">
        <v>415</v>
      </c>
    </row>
    <row r="405" spans="1:3" x14ac:dyDescent="0.25">
      <c r="A405" s="161">
        <v>406</v>
      </c>
      <c r="B405" s="157" t="s">
        <v>290</v>
      </c>
      <c r="C405" s="160" t="s">
        <v>415</v>
      </c>
    </row>
    <row r="406" spans="1:3" x14ac:dyDescent="0.25">
      <c r="A406" s="161">
        <v>407</v>
      </c>
      <c r="B406" s="157" t="s">
        <v>291</v>
      </c>
      <c r="C406" s="160" t="s">
        <v>415</v>
      </c>
    </row>
    <row r="407" spans="1:3" x14ac:dyDescent="0.25">
      <c r="A407" s="161">
        <v>408</v>
      </c>
      <c r="B407" s="157" t="s">
        <v>292</v>
      </c>
      <c r="C407" s="160" t="s">
        <v>415</v>
      </c>
    </row>
    <row r="408" spans="1:3" x14ac:dyDescent="0.25">
      <c r="A408" s="161">
        <v>409</v>
      </c>
      <c r="B408" s="157" t="s">
        <v>293</v>
      </c>
      <c r="C408" s="160" t="s">
        <v>415</v>
      </c>
    </row>
    <row r="409" spans="1:3" x14ac:dyDescent="0.25">
      <c r="A409" s="161">
        <v>410</v>
      </c>
      <c r="B409" s="157" t="s">
        <v>294</v>
      </c>
      <c r="C409" s="160" t="s">
        <v>415</v>
      </c>
    </row>
    <row r="410" spans="1:3" x14ac:dyDescent="0.25">
      <c r="A410" s="161">
        <v>411</v>
      </c>
      <c r="B410" s="157" t="s">
        <v>295</v>
      </c>
      <c r="C410" s="160" t="s">
        <v>415</v>
      </c>
    </row>
    <row r="411" spans="1:3" x14ac:dyDescent="0.25">
      <c r="A411" s="161">
        <v>412</v>
      </c>
      <c r="B411" s="157" t="s">
        <v>296</v>
      </c>
      <c r="C411" s="160" t="s">
        <v>415</v>
      </c>
    </row>
    <row r="412" spans="1:3" x14ac:dyDescent="0.25">
      <c r="A412" s="161">
        <v>413</v>
      </c>
      <c r="B412" s="157" t="s">
        <v>297</v>
      </c>
      <c r="C412" s="160" t="s">
        <v>415</v>
      </c>
    </row>
    <row r="413" spans="1:3" x14ac:dyDescent="0.25">
      <c r="A413" s="161">
        <v>414</v>
      </c>
      <c r="B413" s="157" t="s">
        <v>298</v>
      </c>
      <c r="C413" s="160" t="s">
        <v>415</v>
      </c>
    </row>
    <row r="414" spans="1:3" x14ac:dyDescent="0.25">
      <c r="A414" s="161">
        <v>415</v>
      </c>
      <c r="B414" s="157" t="s">
        <v>299</v>
      </c>
      <c r="C414" s="160" t="s">
        <v>415</v>
      </c>
    </row>
    <row r="415" spans="1:3" x14ac:dyDescent="0.25">
      <c r="A415" s="161">
        <v>416</v>
      </c>
      <c r="B415" s="157" t="s">
        <v>300</v>
      </c>
      <c r="C415" s="160" t="s">
        <v>415</v>
      </c>
    </row>
    <row r="416" spans="1:3" x14ac:dyDescent="0.25">
      <c r="A416" s="161">
        <v>417</v>
      </c>
      <c r="B416" s="157" t="s">
        <v>301</v>
      </c>
      <c r="C416" s="160" t="s">
        <v>415</v>
      </c>
    </row>
    <row r="417" spans="1:3" x14ac:dyDescent="0.25">
      <c r="A417" s="161">
        <v>418</v>
      </c>
      <c r="B417" s="157" t="s">
        <v>302</v>
      </c>
      <c r="C417" s="160" t="s">
        <v>415</v>
      </c>
    </row>
    <row r="418" spans="1:3" x14ac:dyDescent="0.25">
      <c r="A418" s="161">
        <v>419</v>
      </c>
      <c r="B418" s="157" t="s">
        <v>303</v>
      </c>
      <c r="C418" s="160" t="s">
        <v>415</v>
      </c>
    </row>
    <row r="419" spans="1:3" x14ac:dyDescent="0.25">
      <c r="A419" s="161">
        <v>420</v>
      </c>
      <c r="B419" s="157" t="s">
        <v>304</v>
      </c>
      <c r="C419" s="160" t="s">
        <v>415</v>
      </c>
    </row>
    <row r="420" spans="1:3" x14ac:dyDescent="0.25">
      <c r="A420" s="161">
        <v>421</v>
      </c>
      <c r="B420" s="157" t="s">
        <v>305</v>
      </c>
      <c r="C420" s="160" t="s">
        <v>415</v>
      </c>
    </row>
    <row r="421" spans="1:3" x14ac:dyDescent="0.25">
      <c r="A421" s="161">
        <v>422</v>
      </c>
      <c r="B421" s="157" t="s">
        <v>306</v>
      </c>
      <c r="C421" s="160" t="s">
        <v>415</v>
      </c>
    </row>
    <row r="422" spans="1:3" x14ac:dyDescent="0.25">
      <c r="A422" s="161">
        <v>423</v>
      </c>
      <c r="B422" s="157" t="s">
        <v>307</v>
      </c>
      <c r="C422" s="160" t="s">
        <v>415</v>
      </c>
    </row>
    <row r="423" spans="1:3" x14ac:dyDescent="0.25">
      <c r="A423" s="161">
        <v>424</v>
      </c>
      <c r="B423" s="157" t="s">
        <v>308</v>
      </c>
      <c r="C423" s="160" t="s">
        <v>415</v>
      </c>
    </row>
    <row r="424" spans="1:3" x14ac:dyDescent="0.25">
      <c r="A424" s="161">
        <v>425</v>
      </c>
      <c r="B424" s="157" t="s">
        <v>309</v>
      </c>
      <c r="C424" s="160" t="s">
        <v>414</v>
      </c>
    </row>
    <row r="425" spans="1:3" x14ac:dyDescent="0.25">
      <c r="A425" s="161">
        <v>426</v>
      </c>
      <c r="B425" s="157" t="s">
        <v>219</v>
      </c>
      <c r="C425" s="160" t="s">
        <v>414</v>
      </c>
    </row>
    <row r="426" spans="1:3" x14ac:dyDescent="0.25">
      <c r="A426" s="161">
        <v>427</v>
      </c>
      <c r="B426" s="157" t="s">
        <v>310</v>
      </c>
      <c r="C426" s="160" t="s">
        <v>414</v>
      </c>
    </row>
    <row r="427" spans="1:3" x14ac:dyDescent="0.25">
      <c r="A427" s="161">
        <v>428</v>
      </c>
      <c r="B427" s="157" t="s">
        <v>311</v>
      </c>
      <c r="C427" s="160" t="s">
        <v>410</v>
      </c>
    </row>
    <row r="428" spans="1:3" x14ac:dyDescent="0.25">
      <c r="A428" s="161">
        <v>429</v>
      </c>
      <c r="B428" s="157" t="s">
        <v>312</v>
      </c>
      <c r="C428" s="160" t="s">
        <v>410</v>
      </c>
    </row>
    <row r="429" spans="1:3" x14ac:dyDescent="0.25">
      <c r="A429" s="161">
        <v>430</v>
      </c>
      <c r="B429" s="157" t="s">
        <v>313</v>
      </c>
      <c r="C429" s="160" t="s">
        <v>410</v>
      </c>
    </row>
    <row r="430" spans="1:3" x14ac:dyDescent="0.25">
      <c r="A430" s="161">
        <v>431</v>
      </c>
      <c r="B430" s="157" t="s">
        <v>314</v>
      </c>
      <c r="C430" s="160" t="s">
        <v>410</v>
      </c>
    </row>
    <row r="431" spans="1:3" x14ac:dyDescent="0.25">
      <c r="A431" s="161">
        <v>432</v>
      </c>
      <c r="B431" s="157" t="s">
        <v>219</v>
      </c>
      <c r="C431" s="160" t="s">
        <v>414</v>
      </c>
    </row>
    <row r="432" spans="1:3" x14ac:dyDescent="0.25">
      <c r="A432" s="161">
        <v>434</v>
      </c>
      <c r="B432" s="157" t="s">
        <v>315</v>
      </c>
      <c r="C432" s="160" t="s">
        <v>415</v>
      </c>
    </row>
    <row r="433" spans="1:3" x14ac:dyDescent="0.25">
      <c r="A433" s="161">
        <v>435</v>
      </c>
      <c r="B433" s="157" t="s">
        <v>316</v>
      </c>
      <c r="C433" s="160" t="s">
        <v>414</v>
      </c>
    </row>
    <row r="434" spans="1:3" x14ac:dyDescent="0.25">
      <c r="A434" s="161">
        <v>436</v>
      </c>
      <c r="B434" s="157" t="s">
        <v>317</v>
      </c>
      <c r="C434" s="160" t="s">
        <v>414</v>
      </c>
    </row>
    <row r="435" spans="1:3" x14ac:dyDescent="0.25">
      <c r="A435" s="161">
        <v>437</v>
      </c>
      <c r="B435" s="157" t="s">
        <v>318</v>
      </c>
      <c r="C435" s="160" t="s">
        <v>414</v>
      </c>
    </row>
    <row r="436" spans="1:3" x14ac:dyDescent="0.25">
      <c r="A436" s="161">
        <v>439</v>
      </c>
      <c r="B436" s="157" t="s">
        <v>319</v>
      </c>
      <c r="C436" s="160" t="s">
        <v>414</v>
      </c>
    </row>
    <row r="437" spans="1:3" x14ac:dyDescent="0.25">
      <c r="A437" s="161">
        <v>440</v>
      </c>
      <c r="B437" s="157" t="s">
        <v>320</v>
      </c>
      <c r="C437" s="160" t="s">
        <v>414</v>
      </c>
    </row>
    <row r="438" spans="1:3" x14ac:dyDescent="0.25">
      <c r="A438" s="161">
        <v>441</v>
      </c>
      <c r="B438" s="157" t="s">
        <v>223</v>
      </c>
      <c r="C438" s="160" t="s">
        <v>414</v>
      </c>
    </row>
    <row r="439" spans="1:3" x14ac:dyDescent="0.25">
      <c r="A439" s="161">
        <v>442</v>
      </c>
      <c r="B439" s="157" t="s">
        <v>219</v>
      </c>
      <c r="C439" s="160" t="s">
        <v>415</v>
      </c>
    </row>
    <row r="440" spans="1:3" x14ac:dyDescent="0.25">
      <c r="A440" s="161">
        <v>443</v>
      </c>
      <c r="B440" s="157" t="s">
        <v>259</v>
      </c>
      <c r="C440" s="160" t="s">
        <v>414</v>
      </c>
    </row>
    <row r="441" spans="1:3" x14ac:dyDescent="0.25">
      <c r="A441" s="161">
        <v>444</v>
      </c>
      <c r="B441" s="157" t="s">
        <v>262</v>
      </c>
      <c r="C441" s="160" t="s">
        <v>414</v>
      </c>
    </row>
    <row r="442" spans="1:3" x14ac:dyDescent="0.25">
      <c r="A442" s="161">
        <v>444</v>
      </c>
      <c r="B442" s="157" t="s">
        <v>262</v>
      </c>
      <c r="C442" s="160" t="s">
        <v>415</v>
      </c>
    </row>
    <row r="443" spans="1:3" x14ac:dyDescent="0.25">
      <c r="A443" s="161">
        <v>445</v>
      </c>
      <c r="B443" s="157" t="s">
        <v>321</v>
      </c>
      <c r="C443" s="160" t="s">
        <v>414</v>
      </c>
    </row>
    <row r="444" spans="1:3" x14ac:dyDescent="0.25">
      <c r="A444" s="161">
        <v>446</v>
      </c>
      <c r="B444" s="157" t="s">
        <v>321</v>
      </c>
      <c r="C444" s="160" t="s">
        <v>414</v>
      </c>
    </row>
    <row r="445" spans="1:3" x14ac:dyDescent="0.25">
      <c r="A445" s="161">
        <v>447</v>
      </c>
      <c r="B445" s="157" t="s">
        <v>233</v>
      </c>
      <c r="C445" s="160" t="s">
        <v>414</v>
      </c>
    </row>
    <row r="446" spans="1:3" x14ac:dyDescent="0.25">
      <c r="A446" s="161">
        <v>448</v>
      </c>
      <c r="B446" s="157" t="s">
        <v>233</v>
      </c>
      <c r="C446" s="160" t="s">
        <v>414</v>
      </c>
    </row>
    <row r="447" spans="1:3" x14ac:dyDescent="0.25">
      <c r="A447" s="161">
        <v>449</v>
      </c>
      <c r="B447" s="157" t="s">
        <v>233</v>
      </c>
      <c r="C447" s="160" t="s">
        <v>414</v>
      </c>
    </row>
    <row r="448" spans="1:3" x14ac:dyDescent="0.25">
      <c r="A448" s="161">
        <v>450</v>
      </c>
      <c r="B448" s="157" t="s">
        <v>233</v>
      </c>
      <c r="C448" s="160" t="s">
        <v>414</v>
      </c>
    </row>
    <row r="449" spans="1:3" x14ac:dyDescent="0.25">
      <c r="A449" s="161">
        <v>451</v>
      </c>
      <c r="B449" s="157" t="s">
        <v>233</v>
      </c>
      <c r="C449" s="160" t="s">
        <v>414</v>
      </c>
    </row>
    <row r="450" spans="1:3" x14ac:dyDescent="0.25">
      <c r="A450" s="161">
        <v>452</v>
      </c>
      <c r="B450" s="157" t="s">
        <v>233</v>
      </c>
      <c r="C450" s="160" t="s">
        <v>414</v>
      </c>
    </row>
    <row r="451" spans="1:3" x14ac:dyDescent="0.25">
      <c r="A451" s="161">
        <v>453</v>
      </c>
      <c r="B451" s="157" t="s">
        <v>233</v>
      </c>
      <c r="C451" s="160" t="s">
        <v>414</v>
      </c>
    </row>
    <row r="452" spans="1:3" x14ac:dyDescent="0.25">
      <c r="A452" s="161">
        <v>454</v>
      </c>
      <c r="B452" s="157" t="s">
        <v>233</v>
      </c>
      <c r="C452" s="160" t="s">
        <v>414</v>
      </c>
    </row>
    <row r="453" spans="1:3" x14ac:dyDescent="0.25">
      <c r="A453" s="161">
        <v>455</v>
      </c>
      <c r="B453" s="157" t="s">
        <v>233</v>
      </c>
      <c r="C453" s="160" t="s">
        <v>414</v>
      </c>
    </row>
    <row r="454" spans="1:3" x14ac:dyDescent="0.25">
      <c r="A454" s="161">
        <v>456</v>
      </c>
      <c r="B454" s="157" t="s">
        <v>233</v>
      </c>
      <c r="C454" s="160" t="s">
        <v>414</v>
      </c>
    </row>
    <row r="455" spans="1:3" x14ac:dyDescent="0.25">
      <c r="A455" s="161">
        <v>459</v>
      </c>
      <c r="B455" s="157" t="s">
        <v>233</v>
      </c>
      <c r="C455" s="160" t="s">
        <v>414</v>
      </c>
    </row>
    <row r="456" spans="1:3" x14ac:dyDescent="0.25">
      <c r="A456" s="161">
        <v>460</v>
      </c>
      <c r="B456" s="157" t="s">
        <v>322</v>
      </c>
      <c r="C456" s="160" t="s">
        <v>415</v>
      </c>
    </row>
    <row r="457" spans="1:3" x14ac:dyDescent="0.25">
      <c r="A457" s="161">
        <v>461</v>
      </c>
      <c r="B457" s="157" t="s">
        <v>322</v>
      </c>
      <c r="C457" s="160" t="s">
        <v>415</v>
      </c>
    </row>
    <row r="458" spans="1:3" x14ac:dyDescent="0.25">
      <c r="A458" s="161">
        <v>462</v>
      </c>
      <c r="B458" s="157" t="s">
        <v>323</v>
      </c>
      <c r="C458" s="160" t="s">
        <v>415</v>
      </c>
    </row>
    <row r="459" spans="1:3" x14ac:dyDescent="0.25">
      <c r="A459" s="161">
        <v>463</v>
      </c>
      <c r="B459" s="157" t="s">
        <v>324</v>
      </c>
      <c r="C459" s="160" t="s">
        <v>415</v>
      </c>
    </row>
    <row r="460" spans="1:3" x14ac:dyDescent="0.25">
      <c r="A460" s="161">
        <v>464</v>
      </c>
      <c r="B460" s="157" t="s">
        <v>325</v>
      </c>
      <c r="C460" s="160" t="s">
        <v>414</v>
      </c>
    </row>
    <row r="461" spans="1:3" x14ac:dyDescent="0.25">
      <c r="A461" s="161">
        <v>465</v>
      </c>
      <c r="B461" s="157" t="s">
        <v>326</v>
      </c>
      <c r="C461" s="160" t="s">
        <v>414</v>
      </c>
    </row>
    <row r="462" spans="1:3" x14ac:dyDescent="0.25">
      <c r="A462" s="161">
        <v>466</v>
      </c>
      <c r="B462" s="157" t="s">
        <v>327</v>
      </c>
      <c r="C462" s="160" t="s">
        <v>414</v>
      </c>
    </row>
    <row r="463" spans="1:3" x14ac:dyDescent="0.25">
      <c r="A463" s="161">
        <v>467</v>
      </c>
      <c r="B463" s="157" t="s">
        <v>327</v>
      </c>
      <c r="C463" s="160" t="s">
        <v>414</v>
      </c>
    </row>
    <row r="464" spans="1:3" x14ac:dyDescent="0.25">
      <c r="A464" s="161">
        <v>468</v>
      </c>
      <c r="B464" s="157" t="s">
        <v>327</v>
      </c>
      <c r="C464" s="160" t="s">
        <v>414</v>
      </c>
    </row>
    <row r="465" spans="1:3" x14ac:dyDescent="0.25">
      <c r="A465" s="161">
        <v>469</v>
      </c>
      <c r="B465" s="157" t="s">
        <v>327</v>
      </c>
      <c r="C465" s="160" t="s">
        <v>414</v>
      </c>
    </row>
    <row r="466" spans="1:3" x14ac:dyDescent="0.25">
      <c r="A466" s="161">
        <v>470</v>
      </c>
      <c r="B466" s="157" t="s">
        <v>327</v>
      </c>
      <c r="C466" s="160" t="s">
        <v>414</v>
      </c>
    </row>
    <row r="467" spans="1:3" x14ac:dyDescent="0.25">
      <c r="A467" s="161">
        <v>473</v>
      </c>
      <c r="B467" s="157" t="s">
        <v>328</v>
      </c>
      <c r="C467" s="160" t="s">
        <v>414</v>
      </c>
    </row>
    <row r="468" spans="1:3" x14ac:dyDescent="0.25">
      <c r="A468" s="161">
        <v>474</v>
      </c>
      <c r="B468" s="157" t="s">
        <v>329</v>
      </c>
      <c r="C468" s="160" t="s">
        <v>415</v>
      </c>
    </row>
    <row r="469" spans="1:3" x14ac:dyDescent="0.25">
      <c r="A469" s="161">
        <v>475</v>
      </c>
      <c r="B469" s="157" t="s">
        <v>330</v>
      </c>
      <c r="C469" s="160" t="s">
        <v>414</v>
      </c>
    </row>
    <row r="470" spans="1:3" x14ac:dyDescent="0.25">
      <c r="A470" s="161">
        <v>476</v>
      </c>
      <c r="B470" s="157" t="s">
        <v>331</v>
      </c>
      <c r="C470" s="160" t="s">
        <v>415</v>
      </c>
    </row>
    <row r="471" spans="1:3" x14ac:dyDescent="0.25">
      <c r="A471" s="161">
        <v>477</v>
      </c>
      <c r="B471" s="157" t="s">
        <v>331</v>
      </c>
      <c r="C471" s="160" t="s">
        <v>415</v>
      </c>
    </row>
    <row r="472" spans="1:3" x14ac:dyDescent="0.25">
      <c r="A472" s="161">
        <v>478</v>
      </c>
      <c r="B472" s="157" t="s">
        <v>262</v>
      </c>
      <c r="C472" s="160" t="s">
        <v>414</v>
      </c>
    </row>
    <row r="473" spans="1:3" x14ac:dyDescent="0.25">
      <c r="A473" s="161">
        <v>479</v>
      </c>
      <c r="B473" s="157" t="s">
        <v>319</v>
      </c>
      <c r="C473" s="160" t="s">
        <v>414</v>
      </c>
    </row>
    <row r="474" spans="1:3" x14ac:dyDescent="0.25">
      <c r="A474" s="161">
        <v>480</v>
      </c>
      <c r="B474" s="157" t="s">
        <v>319</v>
      </c>
      <c r="C474" s="160" t="s">
        <v>414</v>
      </c>
    </row>
    <row r="475" spans="1:3" x14ac:dyDescent="0.25">
      <c r="A475" s="161">
        <v>481</v>
      </c>
      <c r="B475" s="157" t="s">
        <v>319</v>
      </c>
      <c r="C475" s="160" t="s">
        <v>414</v>
      </c>
    </row>
    <row r="476" spans="1:3" x14ac:dyDescent="0.25">
      <c r="A476" s="161">
        <v>482</v>
      </c>
      <c r="B476" s="157" t="s">
        <v>332</v>
      </c>
      <c r="C476" s="160" t="s">
        <v>411</v>
      </c>
    </row>
    <row r="477" spans="1:3" x14ac:dyDescent="0.25">
      <c r="A477" s="161">
        <v>483</v>
      </c>
      <c r="B477" s="157" t="s">
        <v>333</v>
      </c>
      <c r="C477" s="160" t="s">
        <v>411</v>
      </c>
    </row>
    <row r="478" spans="1:3" x14ac:dyDescent="0.25">
      <c r="A478" s="161">
        <v>484</v>
      </c>
      <c r="B478" s="157" t="s">
        <v>334</v>
      </c>
      <c r="C478" s="160" t="s">
        <v>411</v>
      </c>
    </row>
    <row r="479" spans="1:3" x14ac:dyDescent="0.25">
      <c r="A479" s="161">
        <v>485</v>
      </c>
      <c r="B479" s="157" t="s">
        <v>335</v>
      </c>
      <c r="C479" s="160" t="s">
        <v>411</v>
      </c>
    </row>
    <row r="480" spans="1:3" x14ac:dyDescent="0.25">
      <c r="A480" s="161">
        <v>486</v>
      </c>
      <c r="B480" s="157" t="s">
        <v>336</v>
      </c>
      <c r="C480" s="160" t="s">
        <v>411</v>
      </c>
    </row>
    <row r="481" spans="1:3" x14ac:dyDescent="0.25">
      <c r="A481" s="161">
        <v>487</v>
      </c>
      <c r="B481" s="157" t="s">
        <v>337</v>
      </c>
      <c r="C481" s="160" t="s">
        <v>411</v>
      </c>
    </row>
    <row r="482" spans="1:3" x14ac:dyDescent="0.25">
      <c r="A482" s="161">
        <v>488</v>
      </c>
      <c r="B482" s="157" t="s">
        <v>338</v>
      </c>
      <c r="C482" s="160" t="s">
        <v>411</v>
      </c>
    </row>
    <row r="483" spans="1:3" x14ac:dyDescent="0.25">
      <c r="A483" s="161">
        <v>489</v>
      </c>
      <c r="B483" s="157" t="s">
        <v>339</v>
      </c>
      <c r="C483" s="160" t="s">
        <v>411</v>
      </c>
    </row>
    <row r="484" spans="1:3" x14ac:dyDescent="0.25">
      <c r="A484" s="161">
        <v>490</v>
      </c>
      <c r="B484" s="157" t="s">
        <v>340</v>
      </c>
      <c r="C484" s="160" t="s">
        <v>411</v>
      </c>
    </row>
    <row r="485" spans="1:3" x14ac:dyDescent="0.25">
      <c r="A485" s="161">
        <v>491</v>
      </c>
      <c r="B485" s="157" t="s">
        <v>341</v>
      </c>
      <c r="C485" s="160" t="s">
        <v>411</v>
      </c>
    </row>
    <row r="486" spans="1:3" x14ac:dyDescent="0.25">
      <c r="A486" s="161">
        <v>492</v>
      </c>
      <c r="B486" s="157" t="s">
        <v>342</v>
      </c>
      <c r="C486" s="160" t="s">
        <v>411</v>
      </c>
    </row>
    <row r="487" spans="1:3" x14ac:dyDescent="0.25">
      <c r="A487" s="161">
        <v>493</v>
      </c>
      <c r="B487" s="157" t="s">
        <v>343</v>
      </c>
      <c r="C487" s="160" t="s">
        <v>411</v>
      </c>
    </row>
    <row r="488" spans="1:3" x14ac:dyDescent="0.25">
      <c r="A488" s="161">
        <v>494</v>
      </c>
      <c r="B488" s="157" t="s">
        <v>344</v>
      </c>
      <c r="C488" s="160" t="s">
        <v>411</v>
      </c>
    </row>
    <row r="489" spans="1:3" x14ac:dyDescent="0.25">
      <c r="A489" s="161">
        <v>495</v>
      </c>
      <c r="B489" s="157" t="s">
        <v>345</v>
      </c>
      <c r="C489" s="160" t="s">
        <v>411</v>
      </c>
    </row>
    <row r="490" spans="1:3" x14ac:dyDescent="0.25">
      <c r="A490" s="161">
        <v>496</v>
      </c>
      <c r="B490" s="157" t="s">
        <v>346</v>
      </c>
      <c r="C490" s="160" t="s">
        <v>411</v>
      </c>
    </row>
    <row r="491" spans="1:3" x14ac:dyDescent="0.25">
      <c r="A491" s="161">
        <v>497</v>
      </c>
      <c r="B491" s="157" t="s">
        <v>347</v>
      </c>
      <c r="C491" s="160" t="s">
        <v>411</v>
      </c>
    </row>
    <row r="492" spans="1:3" x14ac:dyDescent="0.25">
      <c r="A492" s="161">
        <v>498</v>
      </c>
      <c r="B492" s="157" t="s">
        <v>348</v>
      </c>
      <c r="C492" s="160" t="s">
        <v>411</v>
      </c>
    </row>
    <row r="493" spans="1:3" x14ac:dyDescent="0.25">
      <c r="A493" s="161">
        <v>701</v>
      </c>
      <c r="B493" s="157" t="s">
        <v>349</v>
      </c>
      <c r="C493" s="160" t="s">
        <v>415</v>
      </c>
    </row>
    <row r="494" spans="1:3" x14ac:dyDescent="0.25">
      <c r="A494" s="161">
        <v>702</v>
      </c>
      <c r="B494" s="157" t="s">
        <v>349</v>
      </c>
      <c r="C494" s="160" t="s">
        <v>415</v>
      </c>
    </row>
    <row r="495" spans="1:3" x14ac:dyDescent="0.25">
      <c r="A495" s="161">
        <v>703</v>
      </c>
      <c r="B495" s="157" t="s">
        <v>285</v>
      </c>
      <c r="C495" s="160" t="s">
        <v>415</v>
      </c>
    </row>
    <row r="496" spans="1:3" x14ac:dyDescent="0.25">
      <c r="A496" s="161">
        <v>704</v>
      </c>
      <c r="B496" s="157" t="s">
        <v>285</v>
      </c>
      <c r="C496" s="160" t="s">
        <v>415</v>
      </c>
    </row>
    <row r="497" spans="1:3" x14ac:dyDescent="0.25">
      <c r="A497" s="161">
        <v>705</v>
      </c>
      <c r="B497" s="157" t="s">
        <v>285</v>
      </c>
      <c r="C497" s="160" t="s">
        <v>415</v>
      </c>
    </row>
    <row r="498" spans="1:3" x14ac:dyDescent="0.25">
      <c r="A498" s="161">
        <v>706</v>
      </c>
      <c r="B498" s="157" t="s">
        <v>285</v>
      </c>
      <c r="C498" s="160" t="s">
        <v>415</v>
      </c>
    </row>
    <row r="499" spans="1:3" x14ac:dyDescent="0.25">
      <c r="A499" s="161">
        <v>707</v>
      </c>
      <c r="B499" s="157" t="s">
        <v>285</v>
      </c>
      <c r="C499" s="160" t="s">
        <v>415</v>
      </c>
    </row>
    <row r="500" spans="1:3" x14ac:dyDescent="0.25">
      <c r="A500" s="161">
        <v>708</v>
      </c>
      <c r="B500" s="157" t="s">
        <v>285</v>
      </c>
      <c r="C500" s="160" t="s">
        <v>415</v>
      </c>
    </row>
    <row r="501" spans="1:3" x14ac:dyDescent="0.25">
      <c r="A501" s="161">
        <v>709</v>
      </c>
      <c r="B501" s="157" t="s">
        <v>285</v>
      </c>
      <c r="C501" s="160" t="s">
        <v>415</v>
      </c>
    </row>
    <row r="502" spans="1:3" x14ac:dyDescent="0.25">
      <c r="A502" s="161">
        <v>710</v>
      </c>
      <c r="B502" s="157" t="s">
        <v>285</v>
      </c>
      <c r="C502" s="160" t="s">
        <v>415</v>
      </c>
    </row>
    <row r="503" spans="1:3" x14ac:dyDescent="0.25">
      <c r="A503" s="161">
        <v>711</v>
      </c>
      <c r="B503" s="157" t="s">
        <v>285</v>
      </c>
      <c r="C503" s="160" t="s">
        <v>415</v>
      </c>
    </row>
    <row r="504" spans="1:3" x14ac:dyDescent="0.25">
      <c r="A504" s="161">
        <v>712</v>
      </c>
      <c r="B504" s="157" t="s">
        <v>350</v>
      </c>
      <c r="C504" s="160" t="s">
        <v>415</v>
      </c>
    </row>
    <row r="505" spans="1:3" x14ac:dyDescent="0.25">
      <c r="A505" s="161">
        <v>713</v>
      </c>
      <c r="B505" s="157" t="s">
        <v>350</v>
      </c>
      <c r="C505" s="160" t="s">
        <v>415</v>
      </c>
    </row>
    <row r="506" spans="1:3" x14ac:dyDescent="0.25">
      <c r="A506" s="161">
        <v>714</v>
      </c>
      <c r="B506" s="157" t="s">
        <v>350</v>
      </c>
      <c r="C506" s="160" t="s">
        <v>415</v>
      </c>
    </row>
    <row r="507" spans="1:3" x14ac:dyDescent="0.25">
      <c r="A507" s="161">
        <v>715</v>
      </c>
      <c r="B507" s="157" t="s">
        <v>350</v>
      </c>
      <c r="C507" s="160" t="s">
        <v>415</v>
      </c>
    </row>
    <row r="508" spans="1:3" x14ac:dyDescent="0.25">
      <c r="A508" s="161">
        <v>716</v>
      </c>
      <c r="B508" s="157" t="s">
        <v>351</v>
      </c>
      <c r="C508" s="160" t="s">
        <v>415</v>
      </c>
    </row>
    <row r="509" spans="1:3" x14ac:dyDescent="0.25">
      <c r="A509" s="161">
        <v>717</v>
      </c>
      <c r="B509" s="157" t="s">
        <v>351</v>
      </c>
      <c r="C509" s="160" t="s">
        <v>415</v>
      </c>
    </row>
    <row r="510" spans="1:3" x14ac:dyDescent="0.25">
      <c r="A510" s="161">
        <v>718</v>
      </c>
      <c r="B510" s="157" t="s">
        <v>352</v>
      </c>
      <c r="C510" s="160" t="s">
        <v>415</v>
      </c>
    </row>
    <row r="511" spans="1:3" x14ac:dyDescent="0.25">
      <c r="A511" s="161">
        <v>719</v>
      </c>
      <c r="B511" s="157" t="s">
        <v>352</v>
      </c>
      <c r="C511" s="160" t="s">
        <v>415</v>
      </c>
    </row>
    <row r="512" spans="1:3" x14ac:dyDescent="0.25">
      <c r="A512" s="161">
        <v>720</v>
      </c>
      <c r="B512" s="157" t="s">
        <v>220</v>
      </c>
      <c r="C512" s="160" t="s">
        <v>414</v>
      </c>
    </row>
    <row r="513" spans="1:3" x14ac:dyDescent="0.25">
      <c r="A513" s="161">
        <v>721</v>
      </c>
      <c r="B513" s="157" t="s">
        <v>353</v>
      </c>
      <c r="C513" s="160" t="s">
        <v>414</v>
      </c>
    </row>
    <row r="514" spans="1:3" x14ac:dyDescent="0.25">
      <c r="A514" s="161">
        <v>722</v>
      </c>
      <c r="B514" s="157" t="s">
        <v>353</v>
      </c>
      <c r="C514" s="160" t="s">
        <v>414</v>
      </c>
    </row>
    <row r="515" spans="1:3" x14ac:dyDescent="0.25">
      <c r="A515" s="161">
        <v>723</v>
      </c>
      <c r="B515" s="157" t="s">
        <v>353</v>
      </c>
      <c r="C515" s="160" t="s">
        <v>414</v>
      </c>
    </row>
    <row r="516" spans="1:3" x14ac:dyDescent="0.25">
      <c r="A516" s="161">
        <v>724</v>
      </c>
      <c r="B516" s="157" t="s">
        <v>353</v>
      </c>
      <c r="C516" s="160" t="s">
        <v>414</v>
      </c>
    </row>
    <row r="517" spans="1:3" x14ac:dyDescent="0.25">
      <c r="A517" s="161">
        <v>725</v>
      </c>
      <c r="B517" s="157" t="s">
        <v>353</v>
      </c>
      <c r="C517" s="160" t="s">
        <v>414</v>
      </c>
    </row>
    <row r="518" spans="1:3" x14ac:dyDescent="0.25">
      <c r="A518" s="161">
        <v>726</v>
      </c>
      <c r="B518" s="157" t="s">
        <v>353</v>
      </c>
      <c r="C518" s="160" t="s">
        <v>414</v>
      </c>
    </row>
    <row r="519" spans="1:3" x14ac:dyDescent="0.25">
      <c r="A519" s="161">
        <v>727</v>
      </c>
      <c r="B519" s="157" t="s">
        <v>353</v>
      </c>
      <c r="C519" s="160" t="s">
        <v>414</v>
      </c>
    </row>
    <row r="520" spans="1:3" x14ac:dyDescent="0.25">
      <c r="A520" s="161">
        <v>728</v>
      </c>
      <c r="B520" s="157" t="s">
        <v>354</v>
      </c>
      <c r="C520" s="160" t="s">
        <v>414</v>
      </c>
    </row>
    <row r="521" spans="1:3" x14ac:dyDescent="0.25">
      <c r="A521" s="161">
        <v>729</v>
      </c>
      <c r="B521" s="157" t="s">
        <v>353</v>
      </c>
      <c r="C521" s="160" t="s">
        <v>414</v>
      </c>
    </row>
    <row r="522" spans="1:3" x14ac:dyDescent="0.25">
      <c r="A522" s="161">
        <v>730</v>
      </c>
      <c r="B522" s="157" t="s">
        <v>354</v>
      </c>
      <c r="C522" s="160" t="s">
        <v>414</v>
      </c>
    </row>
    <row r="523" spans="1:3" x14ac:dyDescent="0.25">
      <c r="A523" s="161">
        <v>731</v>
      </c>
      <c r="B523" s="157" t="s">
        <v>353</v>
      </c>
      <c r="C523" s="160" t="s">
        <v>414</v>
      </c>
    </row>
    <row r="524" spans="1:3" x14ac:dyDescent="0.25">
      <c r="A524" s="161">
        <v>732</v>
      </c>
      <c r="B524" s="157" t="s">
        <v>354</v>
      </c>
      <c r="C524" s="160" t="s">
        <v>414</v>
      </c>
    </row>
    <row r="525" spans="1:3" x14ac:dyDescent="0.25">
      <c r="A525" s="161">
        <v>733</v>
      </c>
      <c r="B525" s="157" t="s">
        <v>353</v>
      </c>
      <c r="C525" s="160" t="s">
        <v>414</v>
      </c>
    </row>
    <row r="526" spans="1:3" x14ac:dyDescent="0.25">
      <c r="A526" s="161">
        <v>734</v>
      </c>
      <c r="B526" s="157" t="s">
        <v>354</v>
      </c>
      <c r="C526" s="160" t="s">
        <v>414</v>
      </c>
    </row>
    <row r="527" spans="1:3" x14ac:dyDescent="0.25">
      <c r="A527" s="161">
        <v>735</v>
      </c>
      <c r="B527" s="157" t="s">
        <v>353</v>
      </c>
      <c r="C527" s="160" t="s">
        <v>414</v>
      </c>
    </row>
    <row r="528" spans="1:3" x14ac:dyDescent="0.25">
      <c r="A528" s="161">
        <v>736</v>
      </c>
      <c r="B528" s="157" t="s">
        <v>354</v>
      </c>
      <c r="C528" s="160" t="s">
        <v>414</v>
      </c>
    </row>
    <row r="529" spans="1:3" x14ac:dyDescent="0.25">
      <c r="A529" s="161">
        <v>737</v>
      </c>
      <c r="B529" s="157" t="s">
        <v>353</v>
      </c>
      <c r="C529" s="160" t="s">
        <v>414</v>
      </c>
    </row>
    <row r="530" spans="1:3" x14ac:dyDescent="0.25">
      <c r="A530" s="161">
        <v>738</v>
      </c>
      <c r="B530" s="157" t="s">
        <v>354</v>
      </c>
      <c r="C530" s="160" t="s">
        <v>414</v>
      </c>
    </row>
    <row r="531" spans="1:3" x14ac:dyDescent="0.25">
      <c r="A531" s="161">
        <v>739</v>
      </c>
      <c r="B531" s="157" t="s">
        <v>353</v>
      </c>
      <c r="C531" s="160" t="s">
        <v>414</v>
      </c>
    </row>
    <row r="532" spans="1:3" x14ac:dyDescent="0.25">
      <c r="A532" s="161">
        <v>740</v>
      </c>
      <c r="B532" s="157" t="s">
        <v>354</v>
      </c>
      <c r="C532" s="160" t="s">
        <v>414</v>
      </c>
    </row>
    <row r="533" spans="1:3" x14ac:dyDescent="0.25">
      <c r="A533" s="161">
        <v>741</v>
      </c>
      <c r="B533" s="157" t="s">
        <v>353</v>
      </c>
      <c r="C533" s="160" t="s">
        <v>414</v>
      </c>
    </row>
    <row r="534" spans="1:3" x14ac:dyDescent="0.25">
      <c r="A534" s="161">
        <v>742</v>
      </c>
      <c r="B534" s="157" t="s">
        <v>354</v>
      </c>
      <c r="C534" s="160" t="s">
        <v>414</v>
      </c>
    </row>
    <row r="535" spans="1:3" x14ac:dyDescent="0.25">
      <c r="A535" s="161">
        <v>743</v>
      </c>
      <c r="B535" s="157" t="s">
        <v>353</v>
      </c>
      <c r="C535" s="160" t="s">
        <v>414</v>
      </c>
    </row>
    <row r="536" spans="1:3" x14ac:dyDescent="0.25">
      <c r="A536" s="161">
        <v>744</v>
      </c>
      <c r="B536" s="157" t="s">
        <v>354</v>
      </c>
      <c r="C536" s="160" t="s">
        <v>414</v>
      </c>
    </row>
    <row r="537" spans="1:3" x14ac:dyDescent="0.25">
      <c r="A537" s="161">
        <v>745</v>
      </c>
      <c r="B537" s="157" t="s">
        <v>353</v>
      </c>
      <c r="C537" s="160" t="s">
        <v>414</v>
      </c>
    </row>
    <row r="538" spans="1:3" x14ac:dyDescent="0.25">
      <c r="A538" s="161">
        <v>746</v>
      </c>
      <c r="B538" s="157" t="s">
        <v>354</v>
      </c>
      <c r="C538" s="160" t="s">
        <v>414</v>
      </c>
    </row>
    <row r="539" spans="1:3" x14ac:dyDescent="0.25">
      <c r="A539" s="161">
        <v>747</v>
      </c>
      <c r="B539" s="157" t="s">
        <v>353</v>
      </c>
      <c r="C539" s="160" t="s">
        <v>414</v>
      </c>
    </row>
    <row r="540" spans="1:3" x14ac:dyDescent="0.25">
      <c r="A540" s="161">
        <v>748</v>
      </c>
      <c r="B540" s="157" t="s">
        <v>353</v>
      </c>
      <c r="C540" s="160" t="s">
        <v>414</v>
      </c>
    </row>
    <row r="541" spans="1:3" x14ac:dyDescent="0.25">
      <c r="A541" s="161">
        <v>749</v>
      </c>
      <c r="B541" s="157" t="s">
        <v>354</v>
      </c>
      <c r="C541" s="160" t="s">
        <v>414</v>
      </c>
    </row>
    <row r="542" spans="1:3" x14ac:dyDescent="0.25">
      <c r="A542" s="161">
        <v>752</v>
      </c>
      <c r="B542" s="157" t="s">
        <v>353</v>
      </c>
      <c r="C542" s="160" t="s">
        <v>414</v>
      </c>
    </row>
    <row r="543" spans="1:3" x14ac:dyDescent="0.25">
      <c r="A543" s="161">
        <v>753</v>
      </c>
      <c r="B543" s="157" t="s">
        <v>355</v>
      </c>
      <c r="C543" s="160" t="s">
        <v>414</v>
      </c>
    </row>
    <row r="544" spans="1:3" x14ac:dyDescent="0.25">
      <c r="A544" s="161">
        <v>754</v>
      </c>
      <c r="B544" s="157" t="s">
        <v>353</v>
      </c>
      <c r="C544" s="160" t="s">
        <v>414</v>
      </c>
    </row>
    <row r="545" spans="1:3" x14ac:dyDescent="0.25">
      <c r="A545" s="161">
        <v>755</v>
      </c>
      <c r="B545" s="157" t="s">
        <v>355</v>
      </c>
      <c r="C545" s="160" t="s">
        <v>414</v>
      </c>
    </row>
    <row r="546" spans="1:3" x14ac:dyDescent="0.25">
      <c r="A546" s="161">
        <v>756</v>
      </c>
      <c r="B546" s="157" t="s">
        <v>353</v>
      </c>
      <c r="C546" s="160" t="s">
        <v>414</v>
      </c>
    </row>
    <row r="547" spans="1:3" x14ac:dyDescent="0.25">
      <c r="A547" s="161">
        <v>757</v>
      </c>
      <c r="B547" s="157" t="s">
        <v>355</v>
      </c>
      <c r="C547" s="160" t="s">
        <v>414</v>
      </c>
    </row>
    <row r="548" spans="1:3" x14ac:dyDescent="0.25">
      <c r="A548" s="161">
        <v>758</v>
      </c>
      <c r="B548" s="157" t="s">
        <v>353</v>
      </c>
      <c r="C548" s="160" t="s">
        <v>414</v>
      </c>
    </row>
    <row r="549" spans="1:3" x14ac:dyDescent="0.25">
      <c r="A549" s="161">
        <v>759</v>
      </c>
      <c r="B549" s="157" t="s">
        <v>355</v>
      </c>
      <c r="C549" s="160" t="s">
        <v>414</v>
      </c>
    </row>
    <row r="550" spans="1:3" x14ac:dyDescent="0.25">
      <c r="A550" s="161">
        <v>760</v>
      </c>
      <c r="B550" s="157" t="s">
        <v>353</v>
      </c>
      <c r="C550" s="160" t="s">
        <v>414</v>
      </c>
    </row>
    <row r="551" spans="1:3" x14ac:dyDescent="0.25">
      <c r="A551" s="161">
        <v>761</v>
      </c>
      <c r="B551" s="157" t="s">
        <v>355</v>
      </c>
      <c r="C551" s="160" t="s">
        <v>414</v>
      </c>
    </row>
    <row r="552" spans="1:3" x14ac:dyDescent="0.25">
      <c r="A552" s="161">
        <v>762</v>
      </c>
      <c r="B552" s="157" t="s">
        <v>353</v>
      </c>
      <c r="C552" s="160" t="s">
        <v>414</v>
      </c>
    </row>
    <row r="553" spans="1:3" x14ac:dyDescent="0.25">
      <c r="A553" s="161">
        <v>763</v>
      </c>
      <c r="B553" s="157" t="s">
        <v>355</v>
      </c>
      <c r="C553" s="160" t="s">
        <v>414</v>
      </c>
    </row>
    <row r="554" spans="1:3" x14ac:dyDescent="0.25">
      <c r="A554" s="161">
        <v>764</v>
      </c>
      <c r="B554" s="157" t="s">
        <v>353</v>
      </c>
      <c r="C554" s="160" t="s">
        <v>414</v>
      </c>
    </row>
    <row r="555" spans="1:3" x14ac:dyDescent="0.25">
      <c r="A555" s="161">
        <v>765</v>
      </c>
      <c r="B555" s="157" t="s">
        <v>355</v>
      </c>
      <c r="C555" s="160" t="s">
        <v>414</v>
      </c>
    </row>
    <row r="556" spans="1:3" x14ac:dyDescent="0.25">
      <c r="A556" s="161">
        <v>766</v>
      </c>
      <c r="B556" s="157" t="s">
        <v>353</v>
      </c>
      <c r="C556" s="160" t="s">
        <v>414</v>
      </c>
    </row>
    <row r="557" spans="1:3" x14ac:dyDescent="0.25">
      <c r="A557" s="161">
        <v>767</v>
      </c>
      <c r="B557" s="157" t="s">
        <v>355</v>
      </c>
      <c r="C557" s="160" t="s">
        <v>414</v>
      </c>
    </row>
    <row r="558" spans="1:3" x14ac:dyDescent="0.25">
      <c r="A558" s="161">
        <v>768</v>
      </c>
      <c r="B558" s="157" t="s">
        <v>353</v>
      </c>
      <c r="C558" s="160" t="s">
        <v>414</v>
      </c>
    </row>
    <row r="559" spans="1:3" x14ac:dyDescent="0.25">
      <c r="A559" s="161">
        <v>769</v>
      </c>
      <c r="B559" s="157" t="s">
        <v>355</v>
      </c>
      <c r="C559" s="160" t="s">
        <v>414</v>
      </c>
    </row>
    <row r="560" spans="1:3" x14ac:dyDescent="0.25">
      <c r="A560" s="161">
        <v>770</v>
      </c>
      <c r="B560" s="157" t="s">
        <v>356</v>
      </c>
      <c r="C560" s="160" t="s">
        <v>414</v>
      </c>
    </row>
    <row r="561" spans="1:3" x14ac:dyDescent="0.25">
      <c r="A561" s="161">
        <v>775</v>
      </c>
      <c r="B561" s="157" t="s">
        <v>357</v>
      </c>
      <c r="C561" s="160" t="s">
        <v>414</v>
      </c>
    </row>
    <row r="562" spans="1:3" x14ac:dyDescent="0.25">
      <c r="A562" s="161">
        <v>776</v>
      </c>
      <c r="B562" s="157" t="s">
        <v>357</v>
      </c>
      <c r="C562" s="160" t="s">
        <v>414</v>
      </c>
    </row>
    <row r="563" spans="1:3" x14ac:dyDescent="0.25">
      <c r="A563" s="161">
        <v>781</v>
      </c>
      <c r="B563" s="157" t="s">
        <v>353</v>
      </c>
      <c r="C563" s="160" t="s">
        <v>415</v>
      </c>
    </row>
    <row r="564" spans="1:3" x14ac:dyDescent="0.25">
      <c r="A564" s="161">
        <v>782</v>
      </c>
      <c r="B564" s="157" t="s">
        <v>353</v>
      </c>
      <c r="C564" s="160" t="s">
        <v>414</v>
      </c>
    </row>
    <row r="565" spans="1:3" x14ac:dyDescent="0.25">
      <c r="A565" s="161">
        <v>783</v>
      </c>
      <c r="B565" s="157" t="s">
        <v>353</v>
      </c>
      <c r="C565" s="160" t="s">
        <v>414</v>
      </c>
    </row>
    <row r="566" spans="1:3" x14ac:dyDescent="0.25">
      <c r="A566" s="161">
        <v>784</v>
      </c>
      <c r="B566" s="157" t="s">
        <v>353</v>
      </c>
      <c r="C566" s="160" t="s">
        <v>414</v>
      </c>
    </row>
    <row r="567" spans="1:3" x14ac:dyDescent="0.25">
      <c r="A567" s="161">
        <v>785</v>
      </c>
      <c r="B567" s="157" t="s">
        <v>353</v>
      </c>
      <c r="C567" s="160" t="s">
        <v>414</v>
      </c>
    </row>
    <row r="568" spans="1:3" x14ac:dyDescent="0.25">
      <c r="A568" s="161">
        <v>786</v>
      </c>
      <c r="B568" s="157" t="s">
        <v>353</v>
      </c>
      <c r="C568" s="160" t="s">
        <v>414</v>
      </c>
    </row>
    <row r="569" spans="1:3" x14ac:dyDescent="0.25">
      <c r="A569" s="161">
        <v>787</v>
      </c>
      <c r="B569" s="157" t="s">
        <v>358</v>
      </c>
      <c r="C569" s="160" t="s">
        <v>414</v>
      </c>
    </row>
    <row r="570" spans="1:3" x14ac:dyDescent="0.25">
      <c r="A570" s="161">
        <v>788</v>
      </c>
      <c r="B570" s="157" t="s">
        <v>359</v>
      </c>
      <c r="C570" s="160" t="s">
        <v>414</v>
      </c>
    </row>
    <row r="571" spans="1:3" x14ac:dyDescent="0.25">
      <c r="A571" s="161">
        <v>789</v>
      </c>
      <c r="B571" s="157" t="s">
        <v>360</v>
      </c>
      <c r="C571" s="160" t="s">
        <v>414</v>
      </c>
    </row>
    <row r="572" spans="1:3" x14ac:dyDescent="0.25">
      <c r="A572" s="161">
        <v>790</v>
      </c>
      <c r="B572" s="157" t="s">
        <v>361</v>
      </c>
      <c r="C572" s="160" t="s">
        <v>414</v>
      </c>
    </row>
    <row r="573" spans="1:3" x14ac:dyDescent="0.25">
      <c r="A573" s="161">
        <v>791</v>
      </c>
      <c r="B573" s="157" t="s">
        <v>362</v>
      </c>
      <c r="C573" s="160" t="s">
        <v>414</v>
      </c>
    </row>
    <row r="574" spans="1:3" x14ac:dyDescent="0.25">
      <c r="A574" s="161">
        <v>792</v>
      </c>
      <c r="B574" s="157" t="s">
        <v>363</v>
      </c>
      <c r="C574" s="160" t="s">
        <v>414</v>
      </c>
    </row>
    <row r="575" spans="1:3" x14ac:dyDescent="0.25">
      <c r="A575" s="161">
        <v>793</v>
      </c>
      <c r="B575" s="157" t="s">
        <v>353</v>
      </c>
      <c r="C575" s="160" t="s">
        <v>414</v>
      </c>
    </row>
    <row r="576" spans="1:3" x14ac:dyDescent="0.25">
      <c r="A576" s="161">
        <v>794</v>
      </c>
      <c r="B576" s="157" t="s">
        <v>354</v>
      </c>
      <c r="C576" s="160" t="s">
        <v>414</v>
      </c>
    </row>
    <row r="577" spans="1:3" x14ac:dyDescent="0.25">
      <c r="A577" s="161">
        <v>801</v>
      </c>
      <c r="B577" s="157" t="s">
        <v>282</v>
      </c>
      <c r="C577" s="160" t="s">
        <v>414</v>
      </c>
    </row>
    <row r="578" spans="1:3" x14ac:dyDescent="0.25">
      <c r="A578" s="161">
        <v>802</v>
      </c>
      <c r="B578" s="157" t="s">
        <v>364</v>
      </c>
      <c r="C578" s="160" t="s">
        <v>414</v>
      </c>
    </row>
    <row r="579" spans="1:3" x14ac:dyDescent="0.25">
      <c r="A579" s="161">
        <v>803</v>
      </c>
      <c r="B579" s="157" t="s">
        <v>365</v>
      </c>
      <c r="C579" s="160" t="s">
        <v>415</v>
      </c>
    </row>
    <row r="580" spans="1:3" x14ac:dyDescent="0.25">
      <c r="A580" s="161">
        <v>804</v>
      </c>
      <c r="B580" s="157" t="s">
        <v>364</v>
      </c>
      <c r="C580" s="160" t="s">
        <v>414</v>
      </c>
    </row>
    <row r="581" spans="1:3" x14ac:dyDescent="0.25">
      <c r="A581" s="161">
        <v>805</v>
      </c>
      <c r="B581" s="157" t="s">
        <v>365</v>
      </c>
      <c r="C581" s="160" t="s">
        <v>415</v>
      </c>
    </row>
    <row r="582" spans="1:3" x14ac:dyDescent="0.25">
      <c r="A582" s="161">
        <v>806</v>
      </c>
      <c r="B582" s="157" t="s">
        <v>364</v>
      </c>
      <c r="C582" s="160" t="s">
        <v>414</v>
      </c>
    </row>
    <row r="583" spans="1:3" x14ac:dyDescent="0.25">
      <c r="A583" s="161">
        <v>807</v>
      </c>
      <c r="B583" s="157" t="s">
        <v>365</v>
      </c>
      <c r="C583" s="160" t="s">
        <v>415</v>
      </c>
    </row>
    <row r="584" spans="1:3" x14ac:dyDescent="0.25">
      <c r="A584" s="161">
        <v>808</v>
      </c>
      <c r="B584" s="157" t="s">
        <v>364</v>
      </c>
      <c r="C584" s="160" t="s">
        <v>414</v>
      </c>
    </row>
    <row r="585" spans="1:3" x14ac:dyDescent="0.25">
      <c r="A585" s="161">
        <v>809</v>
      </c>
      <c r="B585" s="157" t="s">
        <v>365</v>
      </c>
      <c r="C585" s="160" t="s">
        <v>415</v>
      </c>
    </row>
    <row r="586" spans="1:3" x14ac:dyDescent="0.25">
      <c r="A586" s="161">
        <v>810</v>
      </c>
      <c r="B586" s="157" t="s">
        <v>364</v>
      </c>
      <c r="C586" s="160" t="s">
        <v>414</v>
      </c>
    </row>
    <row r="587" spans="1:3" x14ac:dyDescent="0.25">
      <c r="A587" s="161">
        <v>811</v>
      </c>
      <c r="B587" s="157" t="s">
        <v>365</v>
      </c>
      <c r="C587" s="160" t="s">
        <v>415</v>
      </c>
    </row>
    <row r="588" spans="1:3" x14ac:dyDescent="0.25">
      <c r="A588" s="161">
        <v>812</v>
      </c>
      <c r="B588" s="157" t="s">
        <v>364</v>
      </c>
      <c r="C588" s="160" t="s">
        <v>414</v>
      </c>
    </row>
    <row r="589" spans="1:3" x14ac:dyDescent="0.25">
      <c r="A589" s="161">
        <v>813</v>
      </c>
      <c r="B589" s="157" t="s">
        <v>365</v>
      </c>
      <c r="C589" s="160" t="s">
        <v>415</v>
      </c>
    </row>
    <row r="590" spans="1:3" x14ac:dyDescent="0.25">
      <c r="A590" s="161">
        <v>814</v>
      </c>
      <c r="B590" s="157" t="s">
        <v>364</v>
      </c>
      <c r="C590" s="160" t="s">
        <v>414</v>
      </c>
    </row>
    <row r="591" spans="1:3" x14ac:dyDescent="0.25">
      <c r="A591" s="161">
        <v>815</v>
      </c>
      <c r="B591" s="157" t="s">
        <v>365</v>
      </c>
      <c r="C591" s="160" t="s">
        <v>415</v>
      </c>
    </row>
    <row r="592" spans="1:3" x14ac:dyDescent="0.25">
      <c r="A592" s="161">
        <v>816</v>
      </c>
      <c r="B592" s="157" t="s">
        <v>364</v>
      </c>
      <c r="C592" s="160" t="s">
        <v>414</v>
      </c>
    </row>
    <row r="593" spans="1:3" x14ac:dyDescent="0.25">
      <c r="A593" s="161">
        <v>817</v>
      </c>
      <c r="B593" s="157" t="s">
        <v>365</v>
      </c>
      <c r="C593" s="160" t="s">
        <v>415</v>
      </c>
    </row>
    <row r="594" spans="1:3" x14ac:dyDescent="0.25">
      <c r="A594" s="161">
        <v>818</v>
      </c>
      <c r="B594" s="157" t="s">
        <v>364</v>
      </c>
      <c r="C594" s="160" t="s">
        <v>414</v>
      </c>
    </row>
    <row r="595" spans="1:3" x14ac:dyDescent="0.25">
      <c r="A595" s="161">
        <v>819</v>
      </c>
      <c r="B595" s="157" t="s">
        <v>365</v>
      </c>
      <c r="C595" s="160" t="s">
        <v>415</v>
      </c>
    </row>
    <row r="596" spans="1:3" x14ac:dyDescent="0.25">
      <c r="A596" s="161">
        <v>820</v>
      </c>
      <c r="B596" s="157" t="s">
        <v>364</v>
      </c>
      <c r="C596" s="160" t="s">
        <v>414</v>
      </c>
    </row>
    <row r="597" spans="1:3" x14ac:dyDescent="0.25">
      <c r="A597" s="161">
        <v>821</v>
      </c>
      <c r="B597" s="157" t="s">
        <v>365</v>
      </c>
      <c r="C597" s="160" t="s">
        <v>415</v>
      </c>
    </row>
    <row r="598" spans="1:3" x14ac:dyDescent="0.25">
      <c r="A598" s="161">
        <v>822</v>
      </c>
      <c r="B598" s="157" t="s">
        <v>364</v>
      </c>
      <c r="C598" s="160" t="s">
        <v>414</v>
      </c>
    </row>
    <row r="599" spans="1:3" x14ac:dyDescent="0.25">
      <c r="A599" s="161">
        <v>823</v>
      </c>
      <c r="B599" s="157" t="s">
        <v>365</v>
      </c>
      <c r="C599" s="160" t="s">
        <v>415</v>
      </c>
    </row>
    <row r="600" spans="1:3" x14ac:dyDescent="0.25">
      <c r="A600" s="161">
        <v>824</v>
      </c>
      <c r="B600" s="157" t="s">
        <v>364</v>
      </c>
      <c r="C600" s="160" t="s">
        <v>414</v>
      </c>
    </row>
    <row r="601" spans="1:3" x14ac:dyDescent="0.25">
      <c r="A601" s="161">
        <v>825</v>
      </c>
      <c r="B601" s="157" t="s">
        <v>365</v>
      </c>
      <c r="C601" s="160" t="s">
        <v>415</v>
      </c>
    </row>
    <row r="602" spans="1:3" x14ac:dyDescent="0.25">
      <c r="A602" s="161">
        <v>826</v>
      </c>
      <c r="B602" s="157" t="s">
        <v>364</v>
      </c>
      <c r="C602" s="160" t="s">
        <v>414</v>
      </c>
    </row>
    <row r="603" spans="1:3" x14ac:dyDescent="0.25">
      <c r="A603" s="161">
        <v>827</v>
      </c>
      <c r="B603" s="157" t="s">
        <v>365</v>
      </c>
      <c r="C603" s="160" t="s">
        <v>415</v>
      </c>
    </row>
    <row r="604" spans="1:3" x14ac:dyDescent="0.25">
      <c r="A604" s="161">
        <v>828</v>
      </c>
      <c r="B604" s="157" t="s">
        <v>364</v>
      </c>
      <c r="C604" s="160" t="s">
        <v>414</v>
      </c>
    </row>
    <row r="605" spans="1:3" x14ac:dyDescent="0.25">
      <c r="A605" s="161">
        <v>829</v>
      </c>
      <c r="B605" s="157" t="s">
        <v>365</v>
      </c>
      <c r="C605" s="160" t="s">
        <v>415</v>
      </c>
    </row>
    <row r="606" spans="1:3" x14ac:dyDescent="0.25">
      <c r="A606" s="161">
        <v>830</v>
      </c>
      <c r="B606" s="157" t="s">
        <v>364</v>
      </c>
      <c r="C606" s="160" t="s">
        <v>414</v>
      </c>
    </row>
    <row r="607" spans="1:3" x14ac:dyDescent="0.25">
      <c r="A607" s="161">
        <v>831</v>
      </c>
      <c r="B607" s="157" t="s">
        <v>365</v>
      </c>
      <c r="C607" s="160" t="s">
        <v>415</v>
      </c>
    </row>
    <row r="608" spans="1:3" x14ac:dyDescent="0.25">
      <c r="A608" s="161">
        <v>832</v>
      </c>
      <c r="B608" s="157" t="s">
        <v>364</v>
      </c>
      <c r="C608" s="160" t="s">
        <v>414</v>
      </c>
    </row>
    <row r="609" spans="1:3" x14ac:dyDescent="0.25">
      <c r="A609" s="161">
        <v>833</v>
      </c>
      <c r="B609" s="157" t="s">
        <v>365</v>
      </c>
      <c r="C609" s="160" t="s">
        <v>415</v>
      </c>
    </row>
    <row r="610" spans="1:3" x14ac:dyDescent="0.25">
      <c r="A610" s="161">
        <v>834</v>
      </c>
      <c r="B610" s="157" t="s">
        <v>364</v>
      </c>
      <c r="C610" s="160" t="s">
        <v>414</v>
      </c>
    </row>
    <row r="611" spans="1:3" x14ac:dyDescent="0.25">
      <c r="A611" s="161">
        <v>835</v>
      </c>
      <c r="B611" s="157" t="s">
        <v>365</v>
      </c>
      <c r="C611" s="160" t="s">
        <v>415</v>
      </c>
    </row>
    <row r="612" spans="1:3" x14ac:dyDescent="0.25">
      <c r="A612" s="161">
        <v>836</v>
      </c>
      <c r="B612" s="157" t="s">
        <v>364</v>
      </c>
      <c r="C612" s="160" t="s">
        <v>414</v>
      </c>
    </row>
    <row r="613" spans="1:3" x14ac:dyDescent="0.25">
      <c r="A613" s="161">
        <v>837</v>
      </c>
      <c r="B613" s="157" t="s">
        <v>365</v>
      </c>
      <c r="C613" s="160" t="s">
        <v>415</v>
      </c>
    </row>
    <row r="614" spans="1:3" x14ac:dyDescent="0.25">
      <c r="A614" s="161">
        <v>838</v>
      </c>
      <c r="B614" s="157" t="s">
        <v>364</v>
      </c>
      <c r="C614" s="160" t="s">
        <v>414</v>
      </c>
    </row>
    <row r="615" spans="1:3" x14ac:dyDescent="0.25">
      <c r="A615" s="161">
        <v>839</v>
      </c>
      <c r="B615" s="157" t="s">
        <v>365</v>
      </c>
      <c r="C615" s="160" t="s">
        <v>415</v>
      </c>
    </row>
    <row r="616" spans="1:3" x14ac:dyDescent="0.25">
      <c r="A616" s="161">
        <v>840</v>
      </c>
      <c r="B616" s="157" t="s">
        <v>364</v>
      </c>
      <c r="C616" s="160" t="s">
        <v>414</v>
      </c>
    </row>
    <row r="617" spans="1:3" x14ac:dyDescent="0.25">
      <c r="A617" s="161">
        <v>841</v>
      </c>
      <c r="B617" s="157" t="s">
        <v>365</v>
      </c>
      <c r="C617" s="160" t="s">
        <v>415</v>
      </c>
    </row>
    <row r="618" spans="1:3" x14ac:dyDescent="0.25">
      <c r="A618" s="161">
        <v>842</v>
      </c>
      <c r="B618" s="157" t="s">
        <v>364</v>
      </c>
      <c r="C618" s="160" t="s">
        <v>414</v>
      </c>
    </row>
    <row r="619" spans="1:3" x14ac:dyDescent="0.25">
      <c r="A619" s="161">
        <v>843</v>
      </c>
      <c r="B619" s="157" t="s">
        <v>365</v>
      </c>
      <c r="C619" s="160" t="s">
        <v>415</v>
      </c>
    </row>
    <row r="620" spans="1:3" x14ac:dyDescent="0.25">
      <c r="A620" s="161">
        <v>844</v>
      </c>
      <c r="B620" s="157" t="s">
        <v>364</v>
      </c>
      <c r="C620" s="160" t="s">
        <v>414</v>
      </c>
    </row>
    <row r="621" spans="1:3" x14ac:dyDescent="0.25">
      <c r="A621" s="161">
        <v>845</v>
      </c>
      <c r="B621" s="157" t="s">
        <v>365</v>
      </c>
      <c r="C621" s="160" t="s">
        <v>415</v>
      </c>
    </row>
    <row r="622" spans="1:3" x14ac:dyDescent="0.25">
      <c r="A622" s="161">
        <v>846</v>
      </c>
      <c r="B622" s="157" t="s">
        <v>364</v>
      </c>
      <c r="C622" s="160" t="s">
        <v>414</v>
      </c>
    </row>
    <row r="623" spans="1:3" x14ac:dyDescent="0.25">
      <c r="A623" s="161">
        <v>847</v>
      </c>
      <c r="B623" s="157" t="s">
        <v>365</v>
      </c>
      <c r="C623" s="160" t="s">
        <v>415</v>
      </c>
    </row>
    <row r="624" spans="1:3" x14ac:dyDescent="0.25">
      <c r="A624" s="161">
        <v>848</v>
      </c>
      <c r="B624" s="157" t="s">
        <v>364</v>
      </c>
      <c r="C624" s="160" t="s">
        <v>414</v>
      </c>
    </row>
    <row r="625" spans="1:3" x14ac:dyDescent="0.25">
      <c r="A625" s="161">
        <v>849</v>
      </c>
      <c r="B625" s="157" t="s">
        <v>365</v>
      </c>
      <c r="C625" s="160" t="s">
        <v>415</v>
      </c>
    </row>
    <row r="626" spans="1:3" x14ac:dyDescent="0.25">
      <c r="A626" s="161">
        <v>850</v>
      </c>
      <c r="B626" s="157" t="s">
        <v>365</v>
      </c>
      <c r="C626" s="160" t="s">
        <v>415</v>
      </c>
    </row>
    <row r="627" spans="1:3" x14ac:dyDescent="0.25">
      <c r="A627" s="161">
        <v>851</v>
      </c>
      <c r="B627" s="157" t="s">
        <v>365</v>
      </c>
      <c r="C627" s="160" t="s">
        <v>415</v>
      </c>
    </row>
    <row r="628" spans="1:3" x14ac:dyDescent="0.25">
      <c r="A628" s="161">
        <v>852</v>
      </c>
      <c r="B628" s="157" t="s">
        <v>364</v>
      </c>
      <c r="C628" s="160" t="s">
        <v>414</v>
      </c>
    </row>
    <row r="629" spans="1:3" x14ac:dyDescent="0.25">
      <c r="A629" s="161">
        <v>853</v>
      </c>
      <c r="B629" s="157" t="s">
        <v>364</v>
      </c>
      <c r="C629" s="160" t="s">
        <v>414</v>
      </c>
    </row>
    <row r="630" spans="1:3" x14ac:dyDescent="0.25">
      <c r="A630" s="161">
        <v>854</v>
      </c>
      <c r="B630" s="157" t="s">
        <v>364</v>
      </c>
      <c r="C630" s="160" t="s">
        <v>414</v>
      </c>
    </row>
    <row r="631" spans="1:3" x14ac:dyDescent="0.25">
      <c r="A631" s="161">
        <v>855</v>
      </c>
      <c r="B631" s="157" t="s">
        <v>364</v>
      </c>
      <c r="C631" s="160" t="s">
        <v>414</v>
      </c>
    </row>
    <row r="632" spans="1:3" x14ac:dyDescent="0.25">
      <c r="A632" s="161">
        <v>856</v>
      </c>
      <c r="B632" s="157" t="s">
        <v>364</v>
      </c>
      <c r="C632" s="160" t="s">
        <v>414</v>
      </c>
    </row>
    <row r="633" spans="1:3" x14ac:dyDescent="0.25">
      <c r="A633" s="161">
        <v>857</v>
      </c>
      <c r="B633" s="157" t="s">
        <v>364</v>
      </c>
      <c r="C633" s="160" t="s">
        <v>414</v>
      </c>
    </row>
    <row r="634" spans="1:3" x14ac:dyDescent="0.25">
      <c r="A634" s="161">
        <v>858</v>
      </c>
      <c r="B634" s="157" t="s">
        <v>364</v>
      </c>
      <c r="C634" s="160" t="s">
        <v>414</v>
      </c>
    </row>
    <row r="635" spans="1:3" x14ac:dyDescent="0.25">
      <c r="A635" s="161">
        <v>859</v>
      </c>
      <c r="B635" s="157" t="s">
        <v>364</v>
      </c>
      <c r="C635" s="160" t="s">
        <v>414</v>
      </c>
    </row>
    <row r="636" spans="1:3" x14ac:dyDescent="0.25">
      <c r="A636" s="161">
        <v>860</v>
      </c>
      <c r="B636" s="157" t="s">
        <v>364</v>
      </c>
      <c r="C636" s="160" t="s">
        <v>414</v>
      </c>
    </row>
    <row r="637" spans="1:3" x14ac:dyDescent="0.25">
      <c r="A637" s="161">
        <v>861</v>
      </c>
      <c r="B637" s="157" t="s">
        <v>364</v>
      </c>
      <c r="C637" s="160" t="s">
        <v>414</v>
      </c>
    </row>
    <row r="638" spans="1:3" x14ac:dyDescent="0.25">
      <c r="A638" s="161">
        <v>862</v>
      </c>
      <c r="B638" s="157" t="s">
        <v>364</v>
      </c>
      <c r="C638" s="160" t="s">
        <v>414</v>
      </c>
    </row>
    <row r="639" spans="1:3" x14ac:dyDescent="0.25">
      <c r="A639" s="161">
        <v>863</v>
      </c>
      <c r="B639" s="157" t="s">
        <v>364</v>
      </c>
      <c r="C639" s="160" t="s">
        <v>414</v>
      </c>
    </row>
    <row r="640" spans="1:3" x14ac:dyDescent="0.25">
      <c r="A640" s="161">
        <v>864</v>
      </c>
      <c r="B640" s="157" t="s">
        <v>364</v>
      </c>
      <c r="C640" s="160" t="s">
        <v>414</v>
      </c>
    </row>
    <row r="641" spans="1:3" x14ac:dyDescent="0.25">
      <c r="A641" s="161">
        <v>865</v>
      </c>
      <c r="B641" s="157" t="s">
        <v>364</v>
      </c>
      <c r="C641" s="160" t="s">
        <v>414</v>
      </c>
    </row>
    <row r="642" spans="1:3" x14ac:dyDescent="0.25">
      <c r="A642" s="161">
        <v>866</v>
      </c>
      <c r="B642" s="157" t="s">
        <v>365</v>
      </c>
      <c r="C642" s="160" t="s">
        <v>415</v>
      </c>
    </row>
    <row r="643" spans="1:3" x14ac:dyDescent="0.25">
      <c r="A643" s="161">
        <v>867</v>
      </c>
      <c r="B643" s="157" t="s">
        <v>364</v>
      </c>
      <c r="C643" s="160" t="s">
        <v>414</v>
      </c>
    </row>
    <row r="644" spans="1:3" x14ac:dyDescent="0.25">
      <c r="A644" s="161">
        <v>868</v>
      </c>
      <c r="B644" s="157" t="s">
        <v>365</v>
      </c>
      <c r="C644" s="160" t="s">
        <v>415</v>
      </c>
    </row>
    <row r="645" spans="1:3" x14ac:dyDescent="0.25">
      <c r="A645" s="161">
        <v>869</v>
      </c>
      <c r="B645" s="157" t="s">
        <v>364</v>
      </c>
      <c r="C645" s="160" t="s">
        <v>414</v>
      </c>
    </row>
    <row r="646" spans="1:3" x14ac:dyDescent="0.25">
      <c r="A646" s="161">
        <v>870</v>
      </c>
      <c r="B646" s="157" t="s">
        <v>365</v>
      </c>
      <c r="C646" s="160" t="s">
        <v>415</v>
      </c>
    </row>
    <row r="647" spans="1:3" x14ac:dyDescent="0.25">
      <c r="A647" s="161">
        <v>871</v>
      </c>
      <c r="B647" s="157" t="s">
        <v>364</v>
      </c>
      <c r="C647" s="160" t="s">
        <v>414</v>
      </c>
    </row>
    <row r="648" spans="1:3" x14ac:dyDescent="0.25">
      <c r="A648" s="161">
        <v>872</v>
      </c>
      <c r="B648" s="157" t="s">
        <v>365</v>
      </c>
      <c r="C648" s="160" t="s">
        <v>415</v>
      </c>
    </row>
    <row r="649" spans="1:3" x14ac:dyDescent="0.25">
      <c r="A649" s="161">
        <v>873</v>
      </c>
      <c r="B649" s="157" t="s">
        <v>364</v>
      </c>
      <c r="C649" s="160" t="s">
        <v>414</v>
      </c>
    </row>
    <row r="650" spans="1:3" x14ac:dyDescent="0.25">
      <c r="A650" s="161">
        <v>874</v>
      </c>
      <c r="B650" s="157" t="s">
        <v>365</v>
      </c>
      <c r="C650" s="160" t="s">
        <v>415</v>
      </c>
    </row>
    <row r="651" spans="1:3" x14ac:dyDescent="0.25">
      <c r="A651" s="161">
        <v>875</v>
      </c>
      <c r="B651" s="157" t="s">
        <v>364</v>
      </c>
      <c r="C651" s="160" t="s">
        <v>414</v>
      </c>
    </row>
    <row r="652" spans="1:3" x14ac:dyDescent="0.25">
      <c r="A652" s="161">
        <v>876</v>
      </c>
      <c r="B652" s="157" t="s">
        <v>365</v>
      </c>
      <c r="C652" s="160" t="s">
        <v>415</v>
      </c>
    </row>
    <row r="653" spans="1:3" x14ac:dyDescent="0.25">
      <c r="A653" s="161">
        <v>877</v>
      </c>
      <c r="B653" s="157" t="s">
        <v>364</v>
      </c>
      <c r="C653" s="160" t="s">
        <v>414</v>
      </c>
    </row>
    <row r="654" spans="1:3" x14ac:dyDescent="0.25">
      <c r="A654" s="161">
        <v>878</v>
      </c>
      <c r="B654" s="157" t="s">
        <v>365</v>
      </c>
      <c r="C654" s="160" t="s">
        <v>415</v>
      </c>
    </row>
    <row r="655" spans="1:3" x14ac:dyDescent="0.25">
      <c r="A655" s="161">
        <v>879</v>
      </c>
      <c r="B655" s="157" t="s">
        <v>364</v>
      </c>
      <c r="C655" s="160" t="s">
        <v>414</v>
      </c>
    </row>
    <row r="656" spans="1:3" x14ac:dyDescent="0.25">
      <c r="A656" s="161">
        <v>880</v>
      </c>
      <c r="B656" s="157" t="s">
        <v>365</v>
      </c>
      <c r="C656" s="160" t="s">
        <v>415</v>
      </c>
    </row>
    <row r="657" spans="1:3" x14ac:dyDescent="0.25">
      <c r="A657" s="161">
        <v>881</v>
      </c>
      <c r="B657" s="157" t="s">
        <v>364</v>
      </c>
      <c r="C657" s="160" t="s">
        <v>414</v>
      </c>
    </row>
    <row r="658" spans="1:3" x14ac:dyDescent="0.25">
      <c r="A658" s="161">
        <v>882</v>
      </c>
      <c r="B658" s="157" t="s">
        <v>365</v>
      </c>
      <c r="C658" s="160" t="s">
        <v>415</v>
      </c>
    </row>
    <row r="659" spans="1:3" x14ac:dyDescent="0.25">
      <c r="A659" s="161">
        <v>883</v>
      </c>
      <c r="B659" s="157" t="s">
        <v>364</v>
      </c>
      <c r="C659" s="160" t="s">
        <v>414</v>
      </c>
    </row>
    <row r="660" spans="1:3" x14ac:dyDescent="0.25">
      <c r="A660" s="161">
        <v>884</v>
      </c>
      <c r="B660" s="157" t="s">
        <v>365</v>
      </c>
      <c r="C660" s="160" t="s">
        <v>415</v>
      </c>
    </row>
    <row r="661" spans="1:3" x14ac:dyDescent="0.25">
      <c r="A661" s="161">
        <v>885</v>
      </c>
      <c r="B661" s="157" t="s">
        <v>364</v>
      </c>
      <c r="C661" s="160" t="s">
        <v>414</v>
      </c>
    </row>
    <row r="662" spans="1:3" x14ac:dyDescent="0.25">
      <c r="A662" s="161">
        <v>886</v>
      </c>
      <c r="B662" s="157" t="s">
        <v>365</v>
      </c>
      <c r="C662" s="160" t="s">
        <v>415</v>
      </c>
    </row>
    <row r="663" spans="1:3" x14ac:dyDescent="0.25">
      <c r="A663" s="161">
        <v>887</v>
      </c>
      <c r="B663" s="157" t="s">
        <v>364</v>
      </c>
      <c r="C663" s="160" t="s">
        <v>414</v>
      </c>
    </row>
    <row r="664" spans="1:3" x14ac:dyDescent="0.25">
      <c r="A664" s="161">
        <v>888</v>
      </c>
      <c r="B664" s="157" t="s">
        <v>365</v>
      </c>
      <c r="C664" s="160" t="s">
        <v>415</v>
      </c>
    </row>
    <row r="665" spans="1:3" x14ac:dyDescent="0.25">
      <c r="A665" s="161">
        <v>889</v>
      </c>
      <c r="B665" s="157" t="s">
        <v>364</v>
      </c>
      <c r="C665" s="160" t="s">
        <v>414</v>
      </c>
    </row>
    <row r="666" spans="1:3" x14ac:dyDescent="0.25">
      <c r="A666" s="161">
        <v>890</v>
      </c>
      <c r="B666" s="157" t="s">
        <v>365</v>
      </c>
      <c r="C666" s="160" t="s">
        <v>415</v>
      </c>
    </row>
    <row r="667" spans="1:3" x14ac:dyDescent="0.25">
      <c r="A667" s="161">
        <v>891</v>
      </c>
      <c r="B667" s="157" t="s">
        <v>365</v>
      </c>
      <c r="C667" s="160" t="s">
        <v>415</v>
      </c>
    </row>
    <row r="668" spans="1:3" x14ac:dyDescent="0.25">
      <c r="A668" s="161">
        <v>892</v>
      </c>
      <c r="B668" s="157" t="s">
        <v>365</v>
      </c>
      <c r="C668" s="160" t="s">
        <v>415</v>
      </c>
    </row>
    <row r="669" spans="1:3" x14ac:dyDescent="0.25">
      <c r="A669" s="161">
        <v>893</v>
      </c>
      <c r="B669" s="157" t="s">
        <v>365</v>
      </c>
      <c r="C669" s="160" t="s">
        <v>415</v>
      </c>
    </row>
    <row r="670" spans="1:3" x14ac:dyDescent="0.25">
      <c r="A670" s="161">
        <v>894</v>
      </c>
      <c r="B670" s="157" t="s">
        <v>323</v>
      </c>
      <c r="C670" s="160" t="s">
        <v>415</v>
      </c>
    </row>
    <row r="671" spans="1:3" x14ac:dyDescent="0.25">
      <c r="A671" s="161">
        <v>895</v>
      </c>
      <c r="B671" s="157" t="s">
        <v>323</v>
      </c>
      <c r="C671" s="160" t="s">
        <v>415</v>
      </c>
    </row>
    <row r="672" spans="1:3" x14ac:dyDescent="0.25">
      <c r="A672" s="161">
        <v>896</v>
      </c>
      <c r="B672" s="157" t="s">
        <v>323</v>
      </c>
      <c r="C672" s="160" t="s">
        <v>415</v>
      </c>
    </row>
    <row r="673" spans="1:3" x14ac:dyDescent="0.25">
      <c r="A673" s="161">
        <v>897</v>
      </c>
      <c r="B673" s="157" t="s">
        <v>365</v>
      </c>
      <c r="C673" s="160" t="s">
        <v>415</v>
      </c>
    </row>
    <row r="674" spans="1:3" x14ac:dyDescent="0.25">
      <c r="A674" s="161">
        <v>898</v>
      </c>
      <c r="B674" s="157" t="s">
        <v>365</v>
      </c>
      <c r="C674" s="160" t="s">
        <v>415</v>
      </c>
    </row>
    <row r="675" spans="1:3" x14ac:dyDescent="0.25">
      <c r="A675" s="161">
        <v>899</v>
      </c>
      <c r="B675" s="157" t="s">
        <v>366</v>
      </c>
      <c r="C675" s="160" t="s">
        <v>415</v>
      </c>
    </row>
    <row r="676" spans="1:3" x14ac:dyDescent="0.25">
      <c r="A676" s="161">
        <v>900</v>
      </c>
      <c r="B676" s="157" t="s">
        <v>366</v>
      </c>
      <c r="C676" s="160" t="s">
        <v>415</v>
      </c>
    </row>
    <row r="677" spans="1:3" x14ac:dyDescent="0.25">
      <c r="A677" s="161">
        <v>901</v>
      </c>
      <c r="B677" s="157" t="s">
        <v>366</v>
      </c>
      <c r="C677" s="160" t="s">
        <v>415</v>
      </c>
    </row>
    <row r="678" spans="1:3" x14ac:dyDescent="0.25">
      <c r="A678" s="161">
        <v>902</v>
      </c>
      <c r="B678" s="157" t="s">
        <v>366</v>
      </c>
      <c r="C678" s="160" t="s">
        <v>415</v>
      </c>
    </row>
    <row r="679" spans="1:3" x14ac:dyDescent="0.25">
      <c r="A679" s="161">
        <v>903</v>
      </c>
      <c r="B679" s="157" t="s">
        <v>366</v>
      </c>
      <c r="C679" s="160" t="s">
        <v>415</v>
      </c>
    </row>
    <row r="680" spans="1:3" x14ac:dyDescent="0.25">
      <c r="A680" s="161">
        <v>904</v>
      </c>
      <c r="B680" s="157" t="s">
        <v>367</v>
      </c>
      <c r="C680" s="160" t="s">
        <v>415</v>
      </c>
    </row>
    <row r="681" spans="1:3" x14ac:dyDescent="0.25">
      <c r="A681" s="161">
        <v>905</v>
      </c>
      <c r="B681" s="157" t="s">
        <v>367</v>
      </c>
      <c r="C681" s="160" t="s">
        <v>415</v>
      </c>
    </row>
    <row r="682" spans="1:3" x14ac:dyDescent="0.25">
      <c r="A682" s="161">
        <v>906</v>
      </c>
      <c r="B682" s="157" t="s">
        <v>367</v>
      </c>
      <c r="C682" s="160" t="s">
        <v>415</v>
      </c>
    </row>
    <row r="683" spans="1:3" x14ac:dyDescent="0.25">
      <c r="A683" s="161">
        <v>907</v>
      </c>
      <c r="B683" s="157" t="s">
        <v>368</v>
      </c>
      <c r="C683" s="160" t="s">
        <v>415</v>
      </c>
    </row>
    <row r="684" spans="1:3" x14ac:dyDescent="0.25">
      <c r="A684" s="161">
        <v>908</v>
      </c>
      <c r="B684" s="157" t="s">
        <v>368</v>
      </c>
      <c r="C684" s="160" t="s">
        <v>415</v>
      </c>
    </row>
    <row r="685" spans="1:3" x14ac:dyDescent="0.25">
      <c r="A685" s="161">
        <v>909</v>
      </c>
      <c r="B685" s="157" t="s">
        <v>368</v>
      </c>
      <c r="C685" s="160" t="s">
        <v>415</v>
      </c>
    </row>
    <row r="686" spans="1:3" x14ac:dyDescent="0.25">
      <c r="A686" s="161">
        <v>910</v>
      </c>
      <c r="B686" s="157" t="s">
        <v>368</v>
      </c>
      <c r="C686" s="160" t="s">
        <v>415</v>
      </c>
    </row>
    <row r="687" spans="1:3" x14ac:dyDescent="0.25">
      <c r="A687" s="161">
        <v>911</v>
      </c>
      <c r="B687" s="157" t="s">
        <v>368</v>
      </c>
      <c r="C687" s="160" t="s">
        <v>415</v>
      </c>
    </row>
    <row r="688" spans="1:3" x14ac:dyDescent="0.25">
      <c r="A688" s="161">
        <v>912</v>
      </c>
      <c r="B688" s="157" t="s">
        <v>368</v>
      </c>
      <c r="C688" s="160" t="s">
        <v>415</v>
      </c>
    </row>
    <row r="689" spans="1:3" x14ac:dyDescent="0.25">
      <c r="A689" s="161">
        <v>913</v>
      </c>
      <c r="B689" s="157" t="s">
        <v>368</v>
      </c>
      <c r="C689" s="160" t="s">
        <v>415</v>
      </c>
    </row>
    <row r="690" spans="1:3" x14ac:dyDescent="0.25">
      <c r="A690" s="161">
        <v>914</v>
      </c>
      <c r="B690" s="157" t="s">
        <v>369</v>
      </c>
      <c r="C690" s="160" t="s">
        <v>414</v>
      </c>
    </row>
    <row r="691" spans="1:3" x14ac:dyDescent="0.25">
      <c r="A691" s="161">
        <v>915</v>
      </c>
      <c r="B691" s="157" t="s">
        <v>323</v>
      </c>
      <c r="C691" s="160" t="s">
        <v>414</v>
      </c>
    </row>
    <row r="692" spans="1:3" x14ac:dyDescent="0.25">
      <c r="A692" s="161">
        <v>916</v>
      </c>
      <c r="B692" s="157" t="s">
        <v>323</v>
      </c>
      <c r="C692" s="160" t="s">
        <v>414</v>
      </c>
    </row>
    <row r="693" spans="1:3" x14ac:dyDescent="0.25">
      <c r="A693" s="161">
        <v>917</v>
      </c>
      <c r="B693" s="157" t="s">
        <v>323</v>
      </c>
      <c r="C693" s="160" t="s">
        <v>414</v>
      </c>
    </row>
    <row r="694" spans="1:3" x14ac:dyDescent="0.25">
      <c r="A694" s="161">
        <v>918</v>
      </c>
      <c r="B694" s="157" t="s">
        <v>259</v>
      </c>
      <c r="C694" s="160" t="s">
        <v>414</v>
      </c>
    </row>
    <row r="695" spans="1:3" x14ac:dyDescent="0.25">
      <c r="A695" s="161">
        <v>919</v>
      </c>
      <c r="B695" s="157" t="s">
        <v>370</v>
      </c>
      <c r="C695" s="160" t="s">
        <v>414</v>
      </c>
    </row>
    <row r="696" spans="1:3" x14ac:dyDescent="0.25">
      <c r="A696" s="161">
        <v>920</v>
      </c>
      <c r="B696" s="157" t="s">
        <v>370</v>
      </c>
      <c r="C696" s="160" t="s">
        <v>414</v>
      </c>
    </row>
    <row r="697" spans="1:3" x14ac:dyDescent="0.25">
      <c r="A697" s="161">
        <v>922</v>
      </c>
      <c r="B697" s="157" t="s">
        <v>282</v>
      </c>
      <c r="C697" s="160" t="s">
        <v>414</v>
      </c>
    </row>
    <row r="698" spans="1:3" x14ac:dyDescent="0.25">
      <c r="A698" s="161">
        <v>923</v>
      </c>
      <c r="B698" s="157" t="s">
        <v>282</v>
      </c>
      <c r="C698" s="160" t="s">
        <v>414</v>
      </c>
    </row>
    <row r="699" spans="1:3" x14ac:dyDescent="0.25">
      <c r="A699" s="161">
        <v>924</v>
      </c>
      <c r="B699" s="157" t="s">
        <v>282</v>
      </c>
      <c r="C699" s="160" t="s">
        <v>414</v>
      </c>
    </row>
    <row r="700" spans="1:3" x14ac:dyDescent="0.25">
      <c r="A700" s="161">
        <v>925</v>
      </c>
      <c r="B700" s="157" t="s">
        <v>371</v>
      </c>
      <c r="C700" s="160" t="s">
        <v>410</v>
      </c>
    </row>
    <row r="701" spans="1:3" x14ac:dyDescent="0.25">
      <c r="A701" s="161">
        <v>926</v>
      </c>
      <c r="B701" s="157" t="s">
        <v>312</v>
      </c>
      <c r="C701" s="160" t="s">
        <v>410</v>
      </c>
    </row>
    <row r="702" spans="1:3" x14ac:dyDescent="0.25">
      <c r="A702" s="161">
        <v>927</v>
      </c>
      <c r="B702" s="157" t="s">
        <v>314</v>
      </c>
      <c r="C702" s="160" t="s">
        <v>410</v>
      </c>
    </row>
    <row r="703" spans="1:3" x14ac:dyDescent="0.25">
      <c r="A703" s="161">
        <v>928</v>
      </c>
      <c r="B703" s="157" t="s">
        <v>313</v>
      </c>
      <c r="C703" s="160" t="s">
        <v>410</v>
      </c>
    </row>
    <row r="704" spans="1:3" x14ac:dyDescent="0.25">
      <c r="A704" s="161">
        <v>929</v>
      </c>
      <c r="B704" s="157" t="s">
        <v>366</v>
      </c>
      <c r="C704" s="160" t="s">
        <v>415</v>
      </c>
    </row>
    <row r="705" spans="1:3" x14ac:dyDescent="0.25">
      <c r="A705" s="161">
        <v>930</v>
      </c>
      <c r="B705" s="157" t="s">
        <v>366</v>
      </c>
      <c r="C705" s="160" t="s">
        <v>415</v>
      </c>
    </row>
    <row r="706" spans="1:3" x14ac:dyDescent="0.25">
      <c r="A706" s="161">
        <v>931</v>
      </c>
      <c r="B706" s="157" t="s">
        <v>366</v>
      </c>
      <c r="C706" s="160" t="s">
        <v>415</v>
      </c>
    </row>
    <row r="707" spans="1:3" x14ac:dyDescent="0.25">
      <c r="A707" s="161">
        <v>932</v>
      </c>
      <c r="B707" s="157" t="s">
        <v>372</v>
      </c>
      <c r="C707" s="160" t="s">
        <v>414</v>
      </c>
    </row>
    <row r="708" spans="1:3" x14ac:dyDescent="0.25">
      <c r="A708" s="161">
        <v>933</v>
      </c>
      <c r="B708" s="157" t="s">
        <v>364</v>
      </c>
      <c r="C708" s="160" t="s">
        <v>414</v>
      </c>
    </row>
    <row r="709" spans="1:3" x14ac:dyDescent="0.25">
      <c r="A709" s="161">
        <v>934</v>
      </c>
      <c r="B709" s="157" t="s">
        <v>365</v>
      </c>
      <c r="C709" s="160" t="s">
        <v>415</v>
      </c>
    </row>
    <row r="710" spans="1:3" x14ac:dyDescent="0.25">
      <c r="A710" s="161">
        <v>935</v>
      </c>
      <c r="B710" s="157" t="s">
        <v>373</v>
      </c>
      <c r="C710" s="160" t="s">
        <v>414</v>
      </c>
    </row>
    <row r="711" spans="1:3" x14ac:dyDescent="0.25">
      <c r="A711" s="161">
        <v>936</v>
      </c>
      <c r="B711" s="157" t="s">
        <v>373</v>
      </c>
      <c r="C711" s="160" t="s">
        <v>414</v>
      </c>
    </row>
    <row r="712" spans="1:3" x14ac:dyDescent="0.25">
      <c r="A712" s="161">
        <v>937</v>
      </c>
      <c r="B712" s="157" t="s">
        <v>373</v>
      </c>
      <c r="C712" s="160" t="s">
        <v>414</v>
      </c>
    </row>
    <row r="713" spans="1:3" x14ac:dyDescent="0.25">
      <c r="A713" s="161">
        <v>938</v>
      </c>
      <c r="B713" s="157" t="s">
        <v>373</v>
      </c>
      <c r="C713" s="160" t="s">
        <v>414</v>
      </c>
    </row>
    <row r="714" spans="1:3" x14ac:dyDescent="0.25">
      <c r="A714" s="161">
        <v>939</v>
      </c>
      <c r="B714" s="157" t="s">
        <v>373</v>
      </c>
      <c r="C714" s="160" t="s">
        <v>414</v>
      </c>
    </row>
    <row r="715" spans="1:3" x14ac:dyDescent="0.25">
      <c r="A715" s="161">
        <v>940</v>
      </c>
      <c r="B715" s="157" t="s">
        <v>374</v>
      </c>
      <c r="C715" s="160" t="s">
        <v>411</v>
      </c>
    </row>
    <row r="716" spans="1:3" x14ac:dyDescent="0.25">
      <c r="A716" s="161">
        <v>941</v>
      </c>
      <c r="B716" s="157" t="s">
        <v>375</v>
      </c>
      <c r="C716" s="160" t="s">
        <v>411</v>
      </c>
    </row>
    <row r="717" spans="1:3" x14ac:dyDescent="0.25">
      <c r="A717" s="161">
        <v>942</v>
      </c>
      <c r="B717" s="157" t="s">
        <v>228</v>
      </c>
      <c r="C717" s="160" t="s">
        <v>414</v>
      </c>
    </row>
    <row r="718" spans="1:3" x14ac:dyDescent="0.25">
      <c r="A718" s="161">
        <v>943</v>
      </c>
      <c r="B718" s="157" t="s">
        <v>219</v>
      </c>
      <c r="C718" s="160" t="s">
        <v>414</v>
      </c>
    </row>
    <row r="719" spans="1:3" x14ac:dyDescent="0.25">
      <c r="A719" s="161">
        <v>944</v>
      </c>
      <c r="B719" s="157" t="s">
        <v>219</v>
      </c>
      <c r="C719" s="160" t="s">
        <v>414</v>
      </c>
    </row>
    <row r="720" spans="1:3" x14ac:dyDescent="0.25">
      <c r="A720" s="161">
        <v>945</v>
      </c>
      <c r="B720" s="157" t="s">
        <v>219</v>
      </c>
      <c r="C720" s="160" t="s">
        <v>414</v>
      </c>
    </row>
    <row r="721" spans="1:3" x14ac:dyDescent="0.25">
      <c r="A721" s="161">
        <v>946</v>
      </c>
      <c r="B721" s="157" t="s">
        <v>219</v>
      </c>
      <c r="C721" s="160" t="s">
        <v>414</v>
      </c>
    </row>
    <row r="722" spans="1:3" x14ac:dyDescent="0.25">
      <c r="A722" s="161">
        <v>947</v>
      </c>
      <c r="B722" s="157" t="s">
        <v>376</v>
      </c>
      <c r="C722" s="160" t="s">
        <v>414</v>
      </c>
    </row>
    <row r="723" spans="1:3" x14ac:dyDescent="0.25">
      <c r="A723" s="161">
        <v>948</v>
      </c>
      <c r="B723" s="157" t="s">
        <v>377</v>
      </c>
      <c r="C723" s="160" t="s">
        <v>414</v>
      </c>
    </row>
    <row r="724" spans="1:3" x14ac:dyDescent="0.25">
      <c r="A724" s="161">
        <v>949</v>
      </c>
      <c r="B724" s="157" t="s">
        <v>378</v>
      </c>
      <c r="C724" s="160" t="s">
        <v>414</v>
      </c>
    </row>
    <row r="725" spans="1:3" x14ac:dyDescent="0.25">
      <c r="A725" s="161">
        <v>950</v>
      </c>
      <c r="B725" s="157" t="s">
        <v>379</v>
      </c>
      <c r="C725" s="160" t="s">
        <v>415</v>
      </c>
    </row>
    <row r="726" spans="1:3" x14ac:dyDescent="0.25">
      <c r="A726" s="161">
        <v>951</v>
      </c>
      <c r="B726" s="157" t="s">
        <v>380</v>
      </c>
      <c r="C726" s="160" t="s">
        <v>415</v>
      </c>
    </row>
    <row r="727" spans="1:3" x14ac:dyDescent="0.25">
      <c r="A727" s="161">
        <v>952</v>
      </c>
      <c r="B727" s="157" t="s">
        <v>381</v>
      </c>
      <c r="C727" s="160" t="s">
        <v>414</v>
      </c>
    </row>
    <row r="728" spans="1:3" x14ac:dyDescent="0.25">
      <c r="A728" s="161">
        <v>953</v>
      </c>
      <c r="B728" s="157" t="s">
        <v>382</v>
      </c>
      <c r="C728" s="160" t="s">
        <v>414</v>
      </c>
    </row>
    <row r="729" spans="1:3" x14ac:dyDescent="0.25">
      <c r="A729" s="161">
        <v>954</v>
      </c>
      <c r="B729" s="157" t="s">
        <v>383</v>
      </c>
      <c r="C729" s="160" t="s">
        <v>414</v>
      </c>
    </row>
    <row r="730" spans="1:3" x14ac:dyDescent="0.25">
      <c r="A730" s="161">
        <v>955</v>
      </c>
      <c r="B730" s="157" t="s">
        <v>384</v>
      </c>
      <c r="C730" s="160" t="s">
        <v>414</v>
      </c>
    </row>
    <row r="731" spans="1:3" x14ac:dyDescent="0.25">
      <c r="A731" s="161">
        <v>956</v>
      </c>
      <c r="B731" s="157" t="s">
        <v>385</v>
      </c>
      <c r="C731" s="160" t="s">
        <v>414</v>
      </c>
    </row>
    <row r="732" spans="1:3" x14ac:dyDescent="0.25">
      <c r="A732" s="161">
        <v>957</v>
      </c>
      <c r="B732" s="157" t="s">
        <v>386</v>
      </c>
      <c r="C732" s="160" t="s">
        <v>414</v>
      </c>
    </row>
    <row r="733" spans="1:3" x14ac:dyDescent="0.25">
      <c r="A733" s="161">
        <v>958</v>
      </c>
      <c r="B733" s="157" t="s">
        <v>387</v>
      </c>
      <c r="C733" s="160" t="s">
        <v>414</v>
      </c>
    </row>
    <row r="734" spans="1:3" x14ac:dyDescent="0.25">
      <c r="A734" s="161">
        <v>959</v>
      </c>
      <c r="B734" s="157" t="s">
        <v>388</v>
      </c>
      <c r="C734" s="160" t="s">
        <v>414</v>
      </c>
    </row>
    <row r="735" spans="1:3" x14ac:dyDescent="0.25">
      <c r="A735" s="161">
        <v>960</v>
      </c>
      <c r="B735" s="157" t="s">
        <v>389</v>
      </c>
      <c r="C735" s="160" t="s">
        <v>414</v>
      </c>
    </row>
    <row r="736" spans="1:3" x14ac:dyDescent="0.25">
      <c r="A736" s="161">
        <v>961</v>
      </c>
      <c r="B736" s="157" t="s">
        <v>390</v>
      </c>
      <c r="C736" s="160" t="s">
        <v>414</v>
      </c>
    </row>
    <row r="737" spans="1:3" x14ac:dyDescent="0.25">
      <c r="A737" s="161">
        <v>962</v>
      </c>
      <c r="B737" s="157" t="s">
        <v>391</v>
      </c>
      <c r="C737" s="160" t="s">
        <v>414</v>
      </c>
    </row>
    <row r="738" spans="1:3" x14ac:dyDescent="0.25">
      <c r="A738" s="161">
        <v>963</v>
      </c>
      <c r="B738" s="157" t="s">
        <v>392</v>
      </c>
      <c r="C738" s="160" t="s">
        <v>414</v>
      </c>
    </row>
    <row r="739" spans="1:3" x14ac:dyDescent="0.25">
      <c r="A739" s="161">
        <v>964</v>
      </c>
      <c r="B739" s="157" t="s">
        <v>393</v>
      </c>
      <c r="C739" s="160" t="s">
        <v>414</v>
      </c>
    </row>
    <row r="740" spans="1:3" x14ac:dyDescent="0.25">
      <c r="A740" s="161">
        <v>965</v>
      </c>
      <c r="B740" s="157" t="s">
        <v>394</v>
      </c>
      <c r="C740" s="160" t="s">
        <v>414</v>
      </c>
    </row>
    <row r="741" spans="1:3" x14ac:dyDescent="0.25">
      <c r="A741" s="161">
        <v>966</v>
      </c>
      <c r="B741" s="157" t="s">
        <v>239</v>
      </c>
      <c r="C741" s="160" t="s">
        <v>415</v>
      </c>
    </row>
    <row r="742" spans="1:3" x14ac:dyDescent="0.25">
      <c r="A742" s="161">
        <v>967</v>
      </c>
      <c r="B742" s="157" t="s">
        <v>251</v>
      </c>
      <c r="C742" s="160" t="s">
        <v>414</v>
      </c>
    </row>
    <row r="743" spans="1:3" x14ac:dyDescent="0.25">
      <c r="A743" s="161">
        <v>968</v>
      </c>
      <c r="B743" s="157" t="s">
        <v>251</v>
      </c>
      <c r="C743" s="160" t="s">
        <v>414</v>
      </c>
    </row>
    <row r="744" spans="1:3" x14ac:dyDescent="0.25">
      <c r="A744" s="161">
        <v>969</v>
      </c>
      <c r="B744" s="157" t="s">
        <v>394</v>
      </c>
      <c r="C744" s="160" t="s">
        <v>414</v>
      </c>
    </row>
    <row r="745" spans="1:3" x14ac:dyDescent="0.25">
      <c r="A745" s="161">
        <v>970</v>
      </c>
      <c r="B745" s="157" t="s">
        <v>207</v>
      </c>
      <c r="C745" s="160" t="s">
        <v>414</v>
      </c>
    </row>
    <row r="746" spans="1:3" x14ac:dyDescent="0.25">
      <c r="A746" s="161">
        <v>971</v>
      </c>
      <c r="B746" s="157" t="s">
        <v>395</v>
      </c>
      <c r="C746" s="160" t="s">
        <v>414</v>
      </c>
    </row>
    <row r="747" spans="1:3" x14ac:dyDescent="0.25">
      <c r="A747" s="161">
        <v>972</v>
      </c>
      <c r="B747" s="157" t="s">
        <v>396</v>
      </c>
      <c r="C747" s="160" t="s">
        <v>414</v>
      </c>
    </row>
    <row r="748" spans="1:3" x14ac:dyDescent="0.25">
      <c r="A748" s="161">
        <v>973</v>
      </c>
      <c r="B748" s="157" t="s">
        <v>249</v>
      </c>
      <c r="C748" s="160" t="s">
        <v>414</v>
      </c>
    </row>
    <row r="749" spans="1:3" x14ac:dyDescent="0.25">
      <c r="A749" s="161">
        <v>974</v>
      </c>
      <c r="B749" s="157" t="s">
        <v>275</v>
      </c>
      <c r="C749" s="160" t="s">
        <v>414</v>
      </c>
    </row>
    <row r="750" spans="1:3" x14ac:dyDescent="0.25">
      <c r="A750" s="161">
        <v>975</v>
      </c>
      <c r="B750" s="157" t="s">
        <v>397</v>
      </c>
      <c r="C750" s="160" t="s">
        <v>414</v>
      </c>
    </row>
    <row r="751" spans="1:3" x14ac:dyDescent="0.25">
      <c r="A751" s="161">
        <v>976</v>
      </c>
      <c r="B751" s="157" t="s">
        <v>398</v>
      </c>
      <c r="C751" s="160" t="s">
        <v>414</v>
      </c>
    </row>
    <row r="752" spans="1:3" x14ac:dyDescent="0.25">
      <c r="A752" s="161">
        <v>978</v>
      </c>
      <c r="B752" s="157" t="s">
        <v>233</v>
      </c>
      <c r="C752" s="160" t="s">
        <v>415</v>
      </c>
    </row>
    <row r="753" spans="1:3" x14ac:dyDescent="0.25">
      <c r="A753" s="161">
        <v>979</v>
      </c>
      <c r="B753" s="157" t="s">
        <v>272</v>
      </c>
      <c r="C753" s="160" t="s">
        <v>415</v>
      </c>
    </row>
    <row r="754" spans="1:3" x14ac:dyDescent="0.25">
      <c r="A754" s="161">
        <v>980</v>
      </c>
      <c r="B754" s="157" t="s">
        <v>399</v>
      </c>
      <c r="C754" s="160" t="s">
        <v>414</v>
      </c>
    </row>
    <row r="755" spans="1:3" x14ac:dyDescent="0.25">
      <c r="A755" s="161">
        <v>981</v>
      </c>
      <c r="B755" s="157" t="s">
        <v>400</v>
      </c>
      <c r="C755" s="160" t="s">
        <v>415</v>
      </c>
    </row>
    <row r="756" spans="1:3" x14ac:dyDescent="0.25">
      <c r="A756" s="161">
        <v>982</v>
      </c>
      <c r="B756" s="157" t="s">
        <v>401</v>
      </c>
      <c r="C756" s="160" t="s">
        <v>414</v>
      </c>
    </row>
    <row r="757" spans="1:3" x14ac:dyDescent="0.25">
      <c r="A757" s="161">
        <v>983</v>
      </c>
      <c r="B757" s="157" t="s">
        <v>402</v>
      </c>
      <c r="C757" s="160" t="s">
        <v>414</v>
      </c>
    </row>
    <row r="758" spans="1:3" x14ac:dyDescent="0.25">
      <c r="A758" s="161">
        <v>984</v>
      </c>
      <c r="B758" s="157" t="s">
        <v>403</v>
      </c>
      <c r="C758" s="160" t="s">
        <v>414</v>
      </c>
    </row>
    <row r="759" spans="1:3" x14ac:dyDescent="0.25">
      <c r="A759" s="161">
        <v>985</v>
      </c>
      <c r="B759" s="157" t="s">
        <v>404</v>
      </c>
      <c r="C759" s="160" t="s">
        <v>414</v>
      </c>
    </row>
    <row r="760" spans="1:3" x14ac:dyDescent="0.25">
      <c r="A760" s="161">
        <v>989</v>
      </c>
      <c r="B760" s="157" t="s">
        <v>288</v>
      </c>
      <c r="C760" s="160" t="s">
        <v>414</v>
      </c>
    </row>
    <row r="761" spans="1:3" x14ac:dyDescent="0.25">
      <c r="A761" s="161">
        <v>990</v>
      </c>
      <c r="B761" s="157" t="s">
        <v>289</v>
      </c>
      <c r="C761" s="160" t="s">
        <v>415</v>
      </c>
    </row>
    <row r="762" spans="1:3" x14ac:dyDescent="0.25">
      <c r="A762" s="161">
        <v>991</v>
      </c>
      <c r="B762" s="157" t="s">
        <v>239</v>
      </c>
      <c r="C762" s="160" t="s">
        <v>415</v>
      </c>
    </row>
    <row r="763" spans="1:3" x14ac:dyDescent="0.25">
      <c r="A763" s="161">
        <v>996</v>
      </c>
      <c r="B763" s="157" t="s">
        <v>318</v>
      </c>
      <c r="C763" s="160" t="s">
        <v>414</v>
      </c>
    </row>
    <row r="764" spans="1:3" x14ac:dyDescent="0.25">
      <c r="A764" s="161">
        <v>997</v>
      </c>
      <c r="B764" s="157" t="s">
        <v>405</v>
      </c>
      <c r="C764" s="160" t="s">
        <v>414</v>
      </c>
    </row>
  </sheetData>
  <hyperlinks>
    <hyperlink ref="A1" location="Overview!A1" display="Back to Overview" xr:uid="{00000000-0004-0000-0B00-000000000000}"/>
    <hyperlink ref="A1" location="Overview!A1" display="Back to Overview" xr:uid="{00000000-0004-0000-0B00-000001000000}"/>
  </hyperlinks>
  <pageMargins left="0.74803149606299213" right="0.74803149606299213" top="0.98425196850393704" bottom="0.98425196850393704" header="0.51181102362204722" footer="0.51181102362204722"/>
  <pageSetup paperSize="9" scale="46" fitToHeight="0" orientation="portrait" r:id="rId1"/>
  <headerFooter differentFirst="1" scaleWithDoc="0">
    <oddFooter>&amp;L_x000D_&amp;1#&amp;"Arial"&amp;6&amp;K737373 Confidentiality: C1 - Public&amp;C&amp;P of &amp;N</oddFooter>
    <firstHeader>&amp;LSSC TPP Unit Rate Lookup Table</firstHeader>
    <firstFooter>&amp;L_x000D_&amp;1#&amp;"Arial"&amp;6&amp;K737373 Confidentiality: C1 - Public&amp;C&amp;P of &amp;N</first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F22"/>
  <sheetViews>
    <sheetView workbookViewId="0">
      <selection activeCell="F14" sqref="F14:F21"/>
    </sheetView>
  </sheetViews>
  <sheetFormatPr defaultRowHeight="13.2" x14ac:dyDescent="0.25"/>
  <cols>
    <col min="1" max="1" width="32.109375" bestFit="1" customWidth="1"/>
    <col min="2" max="2" width="11.88671875" bestFit="1" customWidth="1"/>
    <col min="3" max="3" width="5.44140625" bestFit="1" customWidth="1"/>
    <col min="4" max="4" width="16.44140625" customWidth="1"/>
    <col min="5" max="6" width="16.109375" bestFit="1" customWidth="1"/>
  </cols>
  <sheetData>
    <row r="1" spans="1:6" x14ac:dyDescent="0.25">
      <c r="A1" s="154" t="s">
        <v>27</v>
      </c>
      <c r="B1" s="154"/>
    </row>
    <row r="2" spans="1:6" ht="36.75" customHeight="1" x14ac:dyDescent="0.25">
      <c r="A2" s="243" t="str">
        <f>Overview!B4&amp; " - Effective from "&amp;Overview!C4&amp;" - "&amp;Overview!E4&amp;" Residual Charging Bands"</f>
        <v>Eclipse Power Distribution Limited - GSP K - Effective from 2026/27 - Submitted Residual Charging Bands</v>
      </c>
      <c r="B2" s="244"/>
      <c r="C2" s="244"/>
      <c r="D2" s="244"/>
      <c r="E2" s="244"/>
      <c r="F2" s="244"/>
    </row>
    <row r="4" spans="1:6" ht="26.4" x14ac:dyDescent="0.25">
      <c r="A4" s="173" t="s">
        <v>591</v>
      </c>
      <c r="B4" s="173" t="s">
        <v>587</v>
      </c>
      <c r="C4" s="173" t="s">
        <v>594</v>
      </c>
      <c r="D4" s="173" t="s">
        <v>598</v>
      </c>
      <c r="E4" s="173" t="s">
        <v>599</v>
      </c>
      <c r="F4" s="21" t="s">
        <v>601</v>
      </c>
    </row>
    <row r="5" spans="1:6" ht="13.8" x14ac:dyDescent="0.25">
      <c r="A5" s="174" t="s">
        <v>143</v>
      </c>
      <c r="B5" s="175" t="s">
        <v>589</v>
      </c>
      <c r="C5" s="175" t="s">
        <v>590</v>
      </c>
      <c r="D5" s="180" t="s">
        <v>590</v>
      </c>
      <c r="E5" s="180" t="s">
        <v>590</v>
      </c>
      <c r="F5" s="179">
        <v>2.61</v>
      </c>
    </row>
    <row r="6" spans="1:6" ht="14.25" customHeight="1" x14ac:dyDescent="0.25">
      <c r="A6" s="286" t="s">
        <v>602</v>
      </c>
      <c r="B6" s="175">
        <v>1</v>
      </c>
      <c r="C6" s="175" t="s">
        <v>595</v>
      </c>
      <c r="D6" s="181">
        <v>0</v>
      </c>
      <c r="E6" s="181">
        <v>3986</v>
      </c>
      <c r="F6" s="179">
        <v>2.84</v>
      </c>
    </row>
    <row r="7" spans="1:6" ht="13.8" x14ac:dyDescent="0.25">
      <c r="A7" s="287"/>
      <c r="B7" s="175">
        <v>2</v>
      </c>
      <c r="C7" s="175" t="s">
        <v>595</v>
      </c>
      <c r="D7" s="181">
        <v>3986</v>
      </c>
      <c r="E7" s="181">
        <v>13677</v>
      </c>
      <c r="F7" s="179">
        <v>7.87</v>
      </c>
    </row>
    <row r="8" spans="1:6" ht="13.8" x14ac:dyDescent="0.25">
      <c r="A8" s="287"/>
      <c r="B8" s="175">
        <v>3</v>
      </c>
      <c r="C8" s="175" t="s">
        <v>595</v>
      </c>
      <c r="D8" s="181">
        <v>13677</v>
      </c>
      <c r="E8" s="181">
        <v>27543</v>
      </c>
      <c r="F8" s="179">
        <v>16.57</v>
      </c>
    </row>
    <row r="9" spans="1:6" ht="13.8" x14ac:dyDescent="0.25">
      <c r="A9" s="288"/>
      <c r="B9" s="175">
        <v>4</v>
      </c>
      <c r="C9" s="175" t="s">
        <v>595</v>
      </c>
      <c r="D9" s="181">
        <v>27543</v>
      </c>
      <c r="E9" s="181" t="s">
        <v>597</v>
      </c>
      <c r="F9" s="179">
        <v>42.74</v>
      </c>
    </row>
    <row r="10" spans="1:6" ht="13.8" x14ac:dyDescent="0.25">
      <c r="A10" s="286" t="s">
        <v>605</v>
      </c>
      <c r="B10" s="175">
        <v>1</v>
      </c>
      <c r="C10" s="175" t="s">
        <v>596</v>
      </c>
      <c r="D10" s="181">
        <v>0</v>
      </c>
      <c r="E10" s="181">
        <v>90</v>
      </c>
      <c r="F10" s="179">
        <v>76.739999999999995</v>
      </c>
    </row>
    <row r="11" spans="1:6" ht="13.8" x14ac:dyDescent="0.25">
      <c r="A11" s="287"/>
      <c r="B11" s="175">
        <v>2</v>
      </c>
      <c r="C11" s="175" t="s">
        <v>596</v>
      </c>
      <c r="D11" s="181">
        <v>90</v>
      </c>
      <c r="E11" s="181">
        <v>150</v>
      </c>
      <c r="F11" s="179">
        <v>147.65</v>
      </c>
    </row>
    <row r="12" spans="1:6" ht="13.8" x14ac:dyDescent="0.25">
      <c r="A12" s="287"/>
      <c r="B12" s="175">
        <v>3</v>
      </c>
      <c r="C12" s="175" t="s">
        <v>596</v>
      </c>
      <c r="D12" s="181">
        <v>150</v>
      </c>
      <c r="E12" s="181">
        <v>250</v>
      </c>
      <c r="F12" s="179">
        <v>250.61</v>
      </c>
    </row>
    <row r="13" spans="1:6" ht="13.8" x14ac:dyDescent="0.25">
      <c r="A13" s="288"/>
      <c r="B13" s="175">
        <v>4</v>
      </c>
      <c r="C13" s="175" t="s">
        <v>596</v>
      </c>
      <c r="D13" s="181">
        <v>250</v>
      </c>
      <c r="E13" s="181" t="s">
        <v>597</v>
      </c>
      <c r="F13" s="179">
        <v>582.73</v>
      </c>
    </row>
    <row r="14" spans="1:6" ht="13.8" x14ac:dyDescent="0.25">
      <c r="A14" s="286" t="s">
        <v>604</v>
      </c>
      <c r="B14" s="175">
        <v>1</v>
      </c>
      <c r="C14" s="175" t="s">
        <v>596</v>
      </c>
      <c r="D14" s="181">
        <v>0</v>
      </c>
      <c r="E14" s="181">
        <v>500</v>
      </c>
      <c r="F14" s="179">
        <v>563.36</v>
      </c>
    </row>
    <row r="15" spans="1:6" ht="13.8" x14ac:dyDescent="0.25">
      <c r="A15" s="287"/>
      <c r="B15" s="175">
        <v>2</v>
      </c>
      <c r="C15" s="175" t="s">
        <v>596</v>
      </c>
      <c r="D15" s="181">
        <v>500</v>
      </c>
      <c r="E15" s="181">
        <v>1100</v>
      </c>
      <c r="F15" s="179">
        <v>1462.11</v>
      </c>
    </row>
    <row r="16" spans="1:6" ht="13.8" x14ac:dyDescent="0.25">
      <c r="A16" s="287"/>
      <c r="B16" s="175">
        <v>3</v>
      </c>
      <c r="C16" s="175" t="s">
        <v>596</v>
      </c>
      <c r="D16" s="181">
        <v>1100</v>
      </c>
      <c r="E16" s="181">
        <v>2000</v>
      </c>
      <c r="F16" s="179">
        <v>2742.97</v>
      </c>
    </row>
    <row r="17" spans="1:6" ht="13.8" x14ac:dyDescent="0.25">
      <c r="A17" s="288"/>
      <c r="B17" s="175">
        <v>4</v>
      </c>
      <c r="C17" s="175" t="s">
        <v>596</v>
      </c>
      <c r="D17" s="181">
        <v>2000</v>
      </c>
      <c r="E17" s="181" t="s">
        <v>597</v>
      </c>
      <c r="F17" s="179">
        <v>6437.65</v>
      </c>
    </row>
    <row r="18" spans="1:6" ht="13.8" x14ac:dyDescent="0.25">
      <c r="A18" s="289" t="s">
        <v>603</v>
      </c>
      <c r="B18" s="175">
        <v>1</v>
      </c>
      <c r="C18" s="175" t="s">
        <v>596</v>
      </c>
      <c r="D18" s="181">
        <v>0</v>
      </c>
      <c r="E18" s="181">
        <v>3500</v>
      </c>
      <c r="F18" s="179">
        <v>1583.77</v>
      </c>
    </row>
    <row r="19" spans="1:6" ht="13.8" x14ac:dyDescent="0.25">
      <c r="A19" s="290"/>
      <c r="B19" s="175">
        <v>2</v>
      </c>
      <c r="C19" s="175" t="s">
        <v>596</v>
      </c>
      <c r="D19" s="181">
        <v>3500</v>
      </c>
      <c r="E19" s="181">
        <v>11000</v>
      </c>
      <c r="F19" s="179">
        <v>17050.7</v>
      </c>
    </row>
    <row r="20" spans="1:6" ht="13.8" x14ac:dyDescent="0.25">
      <c r="A20" s="290"/>
      <c r="B20" s="175">
        <v>3</v>
      </c>
      <c r="C20" s="175" t="s">
        <v>596</v>
      </c>
      <c r="D20" s="181">
        <v>11000</v>
      </c>
      <c r="E20" s="181">
        <v>20000</v>
      </c>
      <c r="F20" s="179">
        <v>39545.17</v>
      </c>
    </row>
    <row r="21" spans="1:6" ht="13.8" x14ac:dyDescent="0.25">
      <c r="A21" s="291"/>
      <c r="B21" s="175">
        <v>4</v>
      </c>
      <c r="C21" s="175" t="s">
        <v>596</v>
      </c>
      <c r="D21" s="181">
        <v>20000</v>
      </c>
      <c r="E21" s="181" t="s">
        <v>597</v>
      </c>
      <c r="F21" s="179">
        <v>93334.09</v>
      </c>
    </row>
    <row r="22" spans="1:6" x14ac:dyDescent="0.25">
      <c r="A22" t="s">
        <v>600</v>
      </c>
    </row>
  </sheetData>
  <mergeCells count="5">
    <mergeCell ref="A10:A13"/>
    <mergeCell ref="A14:A17"/>
    <mergeCell ref="A18:A21"/>
    <mergeCell ref="A6:A9"/>
    <mergeCell ref="A2:F2"/>
  </mergeCells>
  <hyperlinks>
    <hyperlink ref="A1" location="Overview!A1" display="Back to Overview" xr:uid="{00000000-0004-0000-0C00-000000000000}"/>
  </hyperlinks>
  <pageMargins left="0.7" right="0.7" top="0.75" bottom="0.75" header="0.3" footer="0.3"/>
  <pageSetup paperSize="9" orientation="portrait" r:id="rId1"/>
  <headerFooter>
    <oddFooter>&amp;L_x000D_&amp;1#&amp;"Arial"&amp;6&amp;K737373 Confidentiality: C1 - Public</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F40"/>
  <sheetViews>
    <sheetView showGridLines="0" workbookViewId="0">
      <selection activeCell="H14" sqref="H14"/>
    </sheetView>
  </sheetViews>
  <sheetFormatPr defaultRowHeight="13.2" x14ac:dyDescent="0.25"/>
  <cols>
    <col min="1" max="1" width="41.109375" customWidth="1"/>
    <col min="2" max="2" width="26.88671875" customWidth="1"/>
    <col min="3" max="3" width="0.109375" customWidth="1"/>
    <col min="4" max="4" width="9.109375" hidden="1" customWidth="1"/>
    <col min="5" max="5" width="0.88671875" hidden="1" customWidth="1"/>
    <col min="6" max="6" width="9.109375" hidden="1" customWidth="1"/>
  </cols>
  <sheetData>
    <row r="1" spans="1:6" x14ac:dyDescent="0.25">
      <c r="A1" s="154" t="s">
        <v>27</v>
      </c>
    </row>
    <row r="2" spans="1:6" ht="33" customHeight="1" x14ac:dyDescent="0.25">
      <c r="A2" s="226" t="str">
        <f>Overview!C4&amp;" - Effective from "&amp;Overview!D4&amp;" - "&amp;Overview!F4&amp;" TNUoS Mapping"</f>
        <v>2026/27 - Effective from 1 April 2026 -  TNUoS Mapping</v>
      </c>
      <c r="B2" s="226"/>
      <c r="C2" s="226"/>
      <c r="D2" s="226"/>
      <c r="E2" s="226"/>
      <c r="F2" s="226"/>
    </row>
    <row r="3" spans="1:6" x14ac:dyDescent="0.25">
      <c r="A3" s="173" t="s">
        <v>661</v>
      </c>
      <c r="B3" s="173" t="s">
        <v>662</v>
      </c>
      <c r="C3" s="182"/>
      <c r="D3" s="182"/>
      <c r="E3" s="182"/>
      <c r="F3" s="182"/>
    </row>
    <row r="4" spans="1:6" x14ac:dyDescent="0.25">
      <c r="A4" s="183" t="s">
        <v>660</v>
      </c>
      <c r="B4" s="183" t="s">
        <v>663</v>
      </c>
      <c r="C4" s="182"/>
      <c r="D4" s="182"/>
      <c r="E4" s="182"/>
      <c r="F4" s="182"/>
    </row>
    <row r="5" spans="1:6" x14ac:dyDescent="0.25">
      <c r="A5" s="184" t="s">
        <v>474</v>
      </c>
      <c r="B5" s="184" t="s">
        <v>664</v>
      </c>
      <c r="C5" s="182"/>
      <c r="D5" s="182"/>
      <c r="E5" s="182"/>
      <c r="F5" s="182"/>
    </row>
    <row r="6" spans="1:6" x14ac:dyDescent="0.25">
      <c r="A6" s="184" t="s">
        <v>607</v>
      </c>
      <c r="B6" s="184" t="str">
        <f>$B$5</f>
        <v>n/a (Non-Final Demand Site)</v>
      </c>
      <c r="C6" s="182"/>
      <c r="D6" s="182"/>
      <c r="E6" s="182"/>
      <c r="F6" s="182"/>
    </row>
    <row r="7" spans="1:6" x14ac:dyDescent="0.25">
      <c r="A7" s="183" t="s">
        <v>608</v>
      </c>
      <c r="B7" s="183" t="s">
        <v>665</v>
      </c>
      <c r="C7" s="182"/>
      <c r="D7" s="182"/>
      <c r="E7" s="182"/>
      <c r="F7" s="182"/>
    </row>
    <row r="8" spans="1:6" x14ac:dyDescent="0.25">
      <c r="A8" s="183" t="s">
        <v>609</v>
      </c>
      <c r="B8" s="183" t="s">
        <v>666</v>
      </c>
      <c r="C8" s="182"/>
      <c r="D8" s="182"/>
      <c r="E8" s="182"/>
      <c r="F8" s="182"/>
    </row>
    <row r="9" spans="1:6" x14ac:dyDescent="0.25">
      <c r="A9" s="183" t="s">
        <v>610</v>
      </c>
      <c r="B9" s="183" t="s">
        <v>667</v>
      </c>
      <c r="C9" s="182"/>
      <c r="D9" s="182"/>
      <c r="E9" s="182"/>
      <c r="F9" s="182"/>
    </row>
    <row r="10" spans="1:6" x14ac:dyDescent="0.25">
      <c r="A10" s="183" t="s">
        <v>611</v>
      </c>
      <c r="B10" s="183" t="s">
        <v>668</v>
      </c>
      <c r="C10" s="182"/>
      <c r="D10" s="182"/>
      <c r="E10" s="182"/>
      <c r="F10" s="182"/>
    </row>
    <row r="11" spans="1:6" x14ac:dyDescent="0.25">
      <c r="A11" s="184" t="s">
        <v>146</v>
      </c>
      <c r="B11" s="184" t="str">
        <f t="shared" ref="B11:B12" si="0">$B$5</f>
        <v>n/a (Non-Final Demand Site)</v>
      </c>
      <c r="C11" s="182"/>
      <c r="D11" s="182"/>
      <c r="E11" s="182"/>
      <c r="F11" s="182"/>
    </row>
    <row r="12" spans="1:6" x14ac:dyDescent="0.25">
      <c r="A12" s="184" t="s">
        <v>475</v>
      </c>
      <c r="B12" s="184" t="str">
        <f t="shared" si="0"/>
        <v>n/a (Non-Final Demand Site)</v>
      </c>
      <c r="C12" s="182"/>
      <c r="D12" s="182"/>
      <c r="E12" s="182"/>
      <c r="F12" s="182"/>
    </row>
    <row r="13" spans="1:6" x14ac:dyDescent="0.25">
      <c r="A13" s="183" t="s">
        <v>476</v>
      </c>
      <c r="B13" s="183" t="s">
        <v>669</v>
      </c>
      <c r="C13" s="182"/>
      <c r="D13" s="182"/>
      <c r="E13" s="182"/>
      <c r="F13" s="182"/>
    </row>
    <row r="14" spans="1:6" x14ac:dyDescent="0.25">
      <c r="A14" s="183" t="s">
        <v>477</v>
      </c>
      <c r="B14" s="183" t="s">
        <v>670</v>
      </c>
      <c r="C14" s="182"/>
      <c r="D14" s="182"/>
      <c r="E14" s="182"/>
      <c r="F14" s="182"/>
    </row>
    <row r="15" spans="1:6" x14ac:dyDescent="0.25">
      <c r="A15" s="183" t="s">
        <v>478</v>
      </c>
      <c r="B15" s="183" t="s">
        <v>671</v>
      </c>
      <c r="C15" s="182"/>
      <c r="D15" s="182"/>
      <c r="E15" s="182"/>
      <c r="F15" s="182"/>
    </row>
    <row r="16" spans="1:6" x14ac:dyDescent="0.25">
      <c r="A16" s="183" t="s">
        <v>479</v>
      </c>
      <c r="B16" s="183" t="s">
        <v>672</v>
      </c>
      <c r="C16" s="182"/>
      <c r="D16" s="182"/>
      <c r="E16" s="182"/>
      <c r="F16" s="182"/>
    </row>
    <row r="17" spans="1:6" x14ac:dyDescent="0.25">
      <c r="A17" s="184" t="s">
        <v>480</v>
      </c>
      <c r="B17" s="184" t="str">
        <f>$B$5</f>
        <v>n/a (Non-Final Demand Site)</v>
      </c>
      <c r="C17" s="182"/>
      <c r="D17" s="182"/>
      <c r="E17" s="182"/>
      <c r="F17" s="182"/>
    </row>
    <row r="18" spans="1:6" x14ac:dyDescent="0.25">
      <c r="A18" s="183" t="s">
        <v>481</v>
      </c>
      <c r="B18" s="183" t="s">
        <v>669</v>
      </c>
      <c r="C18" s="182"/>
      <c r="D18" s="182"/>
      <c r="E18" s="182"/>
      <c r="F18" s="182"/>
    </row>
    <row r="19" spans="1:6" x14ac:dyDescent="0.25">
      <c r="A19" s="183" t="s">
        <v>482</v>
      </c>
      <c r="B19" s="183" t="s">
        <v>670</v>
      </c>
      <c r="C19" s="182"/>
      <c r="D19" s="182"/>
      <c r="E19" s="182"/>
      <c r="F19" s="182"/>
    </row>
    <row r="20" spans="1:6" x14ac:dyDescent="0.25">
      <c r="A20" s="183" t="s">
        <v>483</v>
      </c>
      <c r="B20" s="183" t="s">
        <v>671</v>
      </c>
      <c r="C20" s="182"/>
      <c r="D20" s="182"/>
      <c r="E20" s="182"/>
      <c r="F20" s="182"/>
    </row>
    <row r="21" spans="1:6" x14ac:dyDescent="0.25">
      <c r="A21" s="183" t="s">
        <v>484</v>
      </c>
      <c r="B21" s="183" t="s">
        <v>672</v>
      </c>
      <c r="C21" s="182"/>
      <c r="D21" s="182"/>
      <c r="E21" s="182"/>
      <c r="F21" s="182"/>
    </row>
    <row r="22" spans="1:6" x14ac:dyDescent="0.25">
      <c r="A22" s="184" t="s">
        <v>485</v>
      </c>
      <c r="B22" s="184" t="str">
        <f>$B$5</f>
        <v>n/a (Non-Final Demand Site)</v>
      </c>
      <c r="C22" s="182"/>
      <c r="D22" s="182"/>
      <c r="E22" s="182"/>
      <c r="F22" s="182"/>
    </row>
    <row r="23" spans="1:6" x14ac:dyDescent="0.25">
      <c r="A23" s="183" t="s">
        <v>486</v>
      </c>
      <c r="B23" s="183" t="s">
        <v>673</v>
      </c>
      <c r="C23" s="182"/>
      <c r="D23" s="182"/>
      <c r="E23" s="182"/>
      <c r="F23" s="182"/>
    </row>
    <row r="24" spans="1:6" x14ac:dyDescent="0.25">
      <c r="A24" s="183" t="s">
        <v>487</v>
      </c>
      <c r="B24" s="183" t="s">
        <v>674</v>
      </c>
      <c r="C24" s="182"/>
      <c r="D24" s="182"/>
      <c r="E24" s="182"/>
      <c r="F24" s="182"/>
    </row>
    <row r="25" spans="1:6" x14ac:dyDescent="0.25">
      <c r="A25" s="183" t="s">
        <v>488</v>
      </c>
      <c r="B25" s="183" t="s">
        <v>675</v>
      </c>
      <c r="C25" s="182"/>
      <c r="D25" s="182"/>
      <c r="E25" s="182"/>
      <c r="F25" s="182"/>
    </row>
    <row r="26" spans="1:6" x14ac:dyDescent="0.25">
      <c r="A26" s="183" t="s">
        <v>489</v>
      </c>
      <c r="B26" s="183" t="s">
        <v>676</v>
      </c>
      <c r="C26" s="182"/>
      <c r="D26" s="182"/>
      <c r="E26" s="182"/>
      <c r="F26" s="182"/>
    </row>
    <row r="27" spans="1:6" x14ac:dyDescent="0.25">
      <c r="A27" s="184" t="s">
        <v>150</v>
      </c>
      <c r="B27" s="184" t="s">
        <v>677</v>
      </c>
      <c r="C27" s="182"/>
      <c r="D27" s="182"/>
      <c r="E27" s="182"/>
      <c r="F27" s="182"/>
    </row>
    <row r="28" spans="1:6" x14ac:dyDescent="0.25">
      <c r="A28" s="184" t="s">
        <v>151</v>
      </c>
      <c r="B28" s="184" t="str">
        <f t="shared" ref="B28:B36" si="1">$B$5</f>
        <v>n/a (Non-Final Demand Site)</v>
      </c>
      <c r="C28" s="182"/>
      <c r="D28" s="182"/>
      <c r="E28" s="182"/>
      <c r="F28" s="182"/>
    </row>
    <row r="29" spans="1:6" x14ac:dyDescent="0.25">
      <c r="A29" s="184" t="s">
        <v>152</v>
      </c>
      <c r="B29" s="184" t="str">
        <f t="shared" si="1"/>
        <v>n/a (Non-Final Demand Site)</v>
      </c>
      <c r="C29" s="182"/>
      <c r="D29" s="182"/>
      <c r="E29" s="182"/>
      <c r="F29" s="182"/>
    </row>
    <row r="30" spans="1:6" x14ac:dyDescent="0.25">
      <c r="A30" s="184" t="s">
        <v>153</v>
      </c>
      <c r="B30" s="184" t="str">
        <f t="shared" si="1"/>
        <v>n/a (Non-Final Demand Site)</v>
      </c>
      <c r="C30" s="182"/>
      <c r="D30" s="182"/>
      <c r="E30" s="182"/>
      <c r="F30" s="182"/>
    </row>
    <row r="31" spans="1:6" x14ac:dyDescent="0.25">
      <c r="A31" s="184" t="s">
        <v>154</v>
      </c>
      <c r="B31" s="184" t="str">
        <f t="shared" si="1"/>
        <v>n/a (Non-Final Demand Site)</v>
      </c>
      <c r="C31" s="182"/>
      <c r="D31" s="182"/>
      <c r="E31" s="182"/>
      <c r="F31" s="182"/>
    </row>
    <row r="32" spans="1:6" x14ac:dyDescent="0.25">
      <c r="A32" s="184" t="s">
        <v>155</v>
      </c>
      <c r="B32" s="184" t="str">
        <f t="shared" si="1"/>
        <v>n/a (Non-Final Demand Site)</v>
      </c>
      <c r="C32" s="182"/>
      <c r="D32" s="182"/>
      <c r="E32" s="182"/>
      <c r="F32" s="182"/>
    </row>
    <row r="33" spans="1:6" x14ac:dyDescent="0.25">
      <c r="A33" s="184" t="s">
        <v>156</v>
      </c>
      <c r="B33" s="184" t="str">
        <f t="shared" si="1"/>
        <v>n/a (Non-Final Demand Site)</v>
      </c>
      <c r="C33" s="182"/>
      <c r="D33" s="182"/>
      <c r="E33" s="182"/>
      <c r="F33" s="182"/>
    </row>
    <row r="34" spans="1:6" x14ac:dyDescent="0.25">
      <c r="A34" s="184" t="s">
        <v>157</v>
      </c>
      <c r="B34" s="184" t="str">
        <f t="shared" si="1"/>
        <v>n/a (Non-Final Demand Site)</v>
      </c>
      <c r="C34" s="182"/>
      <c r="D34" s="182"/>
      <c r="E34" s="182"/>
      <c r="F34" s="182"/>
    </row>
    <row r="35" spans="1:6" x14ac:dyDescent="0.25">
      <c r="A35" s="184" t="s">
        <v>158</v>
      </c>
      <c r="B35" s="184" t="str">
        <f t="shared" si="1"/>
        <v>n/a (Non-Final Demand Site)</v>
      </c>
      <c r="C35" s="182"/>
      <c r="D35" s="182"/>
      <c r="E35" s="182"/>
      <c r="F35" s="182"/>
    </row>
    <row r="36" spans="1:6" x14ac:dyDescent="0.25">
      <c r="A36" s="184" t="s">
        <v>682</v>
      </c>
      <c r="B36" s="184" t="str">
        <f t="shared" si="1"/>
        <v>n/a (Non-Final Demand Site)</v>
      </c>
      <c r="C36" s="182"/>
      <c r="D36" s="182"/>
      <c r="E36" s="182"/>
      <c r="F36" s="182"/>
    </row>
    <row r="37" spans="1:6" x14ac:dyDescent="0.25">
      <c r="A37" s="183" t="s">
        <v>683</v>
      </c>
      <c r="B37" s="183" t="s">
        <v>678</v>
      </c>
      <c r="C37" s="182"/>
      <c r="D37" s="182"/>
      <c r="E37" s="182"/>
      <c r="F37" s="182"/>
    </row>
    <row r="38" spans="1:6" x14ac:dyDescent="0.25">
      <c r="A38" s="183" t="s">
        <v>684</v>
      </c>
      <c r="B38" s="183" t="s">
        <v>679</v>
      </c>
      <c r="C38" s="182"/>
      <c r="D38" s="182"/>
      <c r="E38" s="182"/>
      <c r="F38" s="182"/>
    </row>
    <row r="39" spans="1:6" x14ac:dyDescent="0.25">
      <c r="A39" s="183" t="s">
        <v>685</v>
      </c>
      <c r="B39" s="183" t="s">
        <v>680</v>
      </c>
      <c r="C39" s="182"/>
      <c r="D39" s="182"/>
      <c r="E39" s="182"/>
      <c r="F39" s="182"/>
    </row>
    <row r="40" spans="1:6" x14ac:dyDescent="0.25">
      <c r="A40" s="183" t="s">
        <v>686</v>
      </c>
      <c r="B40" s="183" t="s">
        <v>681</v>
      </c>
      <c r="C40" s="182"/>
      <c r="D40" s="182"/>
      <c r="E40" s="182"/>
      <c r="F40" s="182"/>
    </row>
  </sheetData>
  <mergeCells count="1">
    <mergeCell ref="A2:F2"/>
  </mergeCells>
  <hyperlinks>
    <hyperlink ref="A1" location="Overview!A1" display="Back to Overview" xr:uid="{00000000-0004-0000-0D00-000000000000}"/>
  </hyperlinks>
  <pageMargins left="0.7" right="0.7" top="0.75" bottom="0.75" header="0.3" footer="0.3"/>
  <pageSetup paperSize="9" orientation="portrait" r:id="rId1"/>
  <headerFooter>
    <oddFooter>&amp;L_x000D_&amp;1#&amp;"Arial"&amp;6&amp;K737373 Confidentiality: C1 - Public</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2">
    <pageSetUpPr fitToPage="1"/>
  </sheetPr>
  <dimension ref="A1:EX24"/>
  <sheetViews>
    <sheetView zoomScaleNormal="100" workbookViewId="0">
      <selection activeCell="B1" sqref="B1"/>
    </sheetView>
  </sheetViews>
  <sheetFormatPr defaultRowHeight="13.2" x14ac:dyDescent="0.25"/>
  <cols>
    <col min="1" max="1" width="2.44140625" customWidth="1"/>
    <col min="2" max="2" width="33.5546875" customWidth="1"/>
    <col min="3" max="4" width="14.109375" customWidth="1"/>
    <col min="5" max="9" width="12.109375" customWidth="1"/>
    <col min="10" max="10" width="5.5546875" customWidth="1"/>
    <col min="11" max="11" width="5.44140625" customWidth="1"/>
    <col min="12" max="12" width="35.44140625" customWidth="1"/>
    <col min="13" max="20" width="11.5546875" customWidth="1"/>
    <col min="28" max="28" width="25" bestFit="1" customWidth="1"/>
    <col min="29" max="29" width="14.5546875" bestFit="1" customWidth="1"/>
  </cols>
  <sheetData>
    <row r="1" spans="1:154" x14ac:dyDescent="0.25">
      <c r="B1" s="89" t="s">
        <v>27</v>
      </c>
    </row>
    <row r="2" spans="1:154" s="2" customFormat="1" ht="21.75" customHeight="1" x14ac:dyDescent="0.25">
      <c r="B2" s="292" t="str">
        <f>Overview!B4&amp; " - Effective from "&amp;Overview!D4&amp;" - "&amp;Overview!E4</f>
        <v>Eclipse Power Distribution Limited - GSP K - Effective from 1 April 2026 - Submitted</v>
      </c>
      <c r="C2" s="293"/>
      <c r="D2" s="293"/>
      <c r="E2" s="293"/>
      <c r="F2" s="293"/>
      <c r="G2" s="293"/>
      <c r="H2" s="293"/>
      <c r="I2" s="293"/>
      <c r="J2" s="293"/>
      <c r="K2" s="293"/>
      <c r="L2" s="293"/>
      <c r="M2" s="293"/>
      <c r="N2" s="293"/>
      <c r="O2" s="293"/>
      <c r="P2" s="293"/>
      <c r="Q2" s="293"/>
      <c r="R2" s="293"/>
      <c r="S2" s="293"/>
      <c r="T2" s="294"/>
      <c r="U2"/>
      <c r="V2"/>
      <c r="W2"/>
      <c r="X2"/>
      <c r="Y2"/>
      <c r="Z2"/>
      <c r="AA2"/>
      <c r="AB2" s="29"/>
      <c r="AC2" s="53" t="s">
        <v>163</v>
      </c>
      <c r="AD2" s="53" t="s">
        <v>165</v>
      </c>
      <c r="AE2" s="53" t="s">
        <v>164</v>
      </c>
      <c r="AF2" s="15" t="s">
        <v>32</v>
      </c>
      <c r="AG2" s="15" t="s">
        <v>33</v>
      </c>
      <c r="AH2" s="29" t="s">
        <v>129</v>
      </c>
      <c r="AI2" s="15" t="s">
        <v>40</v>
      </c>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row>
    <row r="3" spans="1:154" s="107" customFormat="1" ht="9" customHeight="1" x14ac:dyDescent="0.25">
      <c r="A3" s="106"/>
      <c r="B3" s="106"/>
      <c r="C3" s="106"/>
      <c r="D3" s="106"/>
      <c r="E3" s="106"/>
      <c r="F3" s="106"/>
      <c r="G3" s="106"/>
      <c r="H3" s="106"/>
      <c r="I3" s="106"/>
      <c r="J3" s="106"/>
      <c r="K3" s="106"/>
      <c r="L3"/>
      <c r="M3"/>
      <c r="N3"/>
      <c r="O3"/>
      <c r="P3"/>
      <c r="Q3"/>
      <c r="R3"/>
      <c r="S3"/>
      <c r="T3"/>
      <c r="U3"/>
      <c r="V3"/>
      <c r="W3"/>
      <c r="X3"/>
      <c r="Y3"/>
      <c r="Z3"/>
      <c r="AA3"/>
      <c r="AB3" s="17" t="s">
        <v>143</v>
      </c>
      <c r="AC3" s="140" t="s">
        <v>169</v>
      </c>
      <c r="AD3" s="141" t="s">
        <v>171</v>
      </c>
      <c r="AE3" s="142" t="s">
        <v>164</v>
      </c>
      <c r="AF3" s="148" t="s">
        <v>173</v>
      </c>
      <c r="AG3" s="143" t="s">
        <v>176</v>
      </c>
      <c r="AH3" s="143" t="s">
        <v>176</v>
      </c>
      <c r="AI3" s="144" t="s">
        <v>176</v>
      </c>
      <c r="AJ3"/>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row>
    <row r="4" spans="1:154" ht="26.25" customHeight="1" x14ac:dyDescent="0.25">
      <c r="B4" s="298" t="s">
        <v>167</v>
      </c>
      <c r="C4" s="299"/>
      <c r="D4" s="299"/>
      <c r="E4" s="299"/>
      <c r="F4" s="299"/>
      <c r="G4" s="299"/>
      <c r="H4" s="299"/>
      <c r="I4" s="300"/>
      <c r="L4" s="298" t="s">
        <v>168</v>
      </c>
      <c r="M4" s="299"/>
      <c r="N4" s="299"/>
      <c r="O4" s="299"/>
      <c r="P4" s="299"/>
      <c r="Q4" s="299"/>
      <c r="R4" s="299"/>
      <c r="S4" s="299"/>
      <c r="T4" s="300"/>
      <c r="AB4" s="17" t="s">
        <v>144</v>
      </c>
      <c r="AC4" s="140" t="s">
        <v>169</v>
      </c>
      <c r="AD4" s="141" t="s">
        <v>171</v>
      </c>
      <c r="AE4" s="142" t="s">
        <v>164</v>
      </c>
      <c r="AF4" s="143" t="s">
        <v>176</v>
      </c>
      <c r="AG4" s="143" t="s">
        <v>176</v>
      </c>
      <c r="AH4" s="143" t="s">
        <v>176</v>
      </c>
      <c r="AI4" s="144" t="s">
        <v>176</v>
      </c>
    </row>
    <row r="5" spans="1:154" ht="18" customHeight="1" x14ac:dyDescent="0.25">
      <c r="B5" s="302" t="s">
        <v>100</v>
      </c>
      <c r="C5" s="302"/>
      <c r="D5" s="302"/>
      <c r="E5" s="302"/>
      <c r="F5" s="302"/>
      <c r="G5" s="302"/>
      <c r="H5" s="302"/>
      <c r="I5" s="302"/>
      <c r="L5" s="302" t="s">
        <v>102</v>
      </c>
      <c r="M5" s="302"/>
      <c r="N5" s="302"/>
      <c r="O5" s="302"/>
      <c r="P5" s="302"/>
      <c r="Q5" s="302"/>
      <c r="R5" s="302"/>
      <c r="S5" s="302"/>
      <c r="T5" s="302"/>
      <c r="AB5" s="17" t="s">
        <v>145</v>
      </c>
      <c r="AC5" s="140" t="s">
        <v>169</v>
      </c>
      <c r="AD5" s="141" t="s">
        <v>171</v>
      </c>
      <c r="AE5" s="142" t="s">
        <v>164</v>
      </c>
      <c r="AF5" s="148" t="s">
        <v>173</v>
      </c>
      <c r="AG5" s="143" t="s">
        <v>176</v>
      </c>
      <c r="AH5" s="143" t="s">
        <v>176</v>
      </c>
      <c r="AI5" s="144" t="s">
        <v>176</v>
      </c>
    </row>
    <row r="6" spans="1:154" s="108" customFormat="1" ht="27.75" customHeight="1" x14ac:dyDescent="0.25">
      <c r="B6" s="301" t="s">
        <v>106</v>
      </c>
      <c r="C6" s="301"/>
      <c r="D6" s="301"/>
      <c r="E6" s="301"/>
      <c r="F6" s="301"/>
      <c r="G6" s="301"/>
      <c r="H6" s="301"/>
      <c r="I6" s="301"/>
      <c r="L6" s="301" t="s">
        <v>107</v>
      </c>
      <c r="M6" s="301"/>
      <c r="N6" s="301"/>
      <c r="O6" s="301"/>
      <c r="P6" s="301"/>
      <c r="Q6" s="301"/>
      <c r="R6" s="301"/>
      <c r="S6" s="301"/>
      <c r="T6" s="301"/>
      <c r="AB6" s="17" t="s">
        <v>146</v>
      </c>
      <c r="AC6" s="140" t="s">
        <v>169</v>
      </c>
      <c r="AD6" s="141" t="s">
        <v>171</v>
      </c>
      <c r="AE6" s="142" t="s">
        <v>164</v>
      </c>
      <c r="AF6" s="143" t="s">
        <v>176</v>
      </c>
      <c r="AG6" s="143" t="s">
        <v>176</v>
      </c>
      <c r="AH6" s="143" t="s">
        <v>176</v>
      </c>
      <c r="AI6" s="144" t="s">
        <v>176</v>
      </c>
    </row>
    <row r="7" spans="1:154" ht="18" customHeight="1" x14ac:dyDescent="0.25">
      <c r="B7" s="302" t="s">
        <v>101</v>
      </c>
      <c r="C7" s="302"/>
      <c r="D7" s="302"/>
      <c r="E7" s="302"/>
      <c r="F7" s="302"/>
      <c r="G7" s="302"/>
      <c r="H7" s="302"/>
      <c r="I7" s="302"/>
      <c r="L7" s="302" t="s">
        <v>103</v>
      </c>
      <c r="M7" s="302"/>
      <c r="N7" s="302"/>
      <c r="O7" s="302"/>
      <c r="P7" s="302"/>
      <c r="Q7" s="302"/>
      <c r="R7" s="302"/>
      <c r="S7" s="302"/>
      <c r="T7" s="302"/>
      <c r="AB7" s="17" t="s">
        <v>147</v>
      </c>
      <c r="AC7" s="140" t="s">
        <v>169</v>
      </c>
      <c r="AD7" s="141" t="s">
        <v>171</v>
      </c>
      <c r="AE7" s="142" t="s">
        <v>164</v>
      </c>
      <c r="AF7" s="148" t="s">
        <v>173</v>
      </c>
      <c r="AG7" s="148" t="s">
        <v>174</v>
      </c>
      <c r="AH7" s="149" t="s">
        <v>175</v>
      </c>
      <c r="AI7" s="150" t="s">
        <v>40</v>
      </c>
    </row>
    <row r="8" spans="1:154" ht="8.25" customHeight="1" x14ac:dyDescent="0.25">
      <c r="AB8" s="17" t="s">
        <v>148</v>
      </c>
      <c r="AC8" s="140" t="s">
        <v>169</v>
      </c>
      <c r="AD8" s="141" t="s">
        <v>171</v>
      </c>
      <c r="AE8" s="142" t="s">
        <v>164</v>
      </c>
      <c r="AF8" s="148" t="s">
        <v>173</v>
      </c>
      <c r="AG8" s="148" t="s">
        <v>174</v>
      </c>
      <c r="AH8" s="149" t="s">
        <v>175</v>
      </c>
      <c r="AI8" s="145" t="s">
        <v>40</v>
      </c>
    </row>
    <row r="9" spans="1:154" ht="72" customHeight="1" x14ac:dyDescent="0.25">
      <c r="B9" s="109" t="s">
        <v>104</v>
      </c>
      <c r="C9" s="110" t="str">
        <f>IFERROR(VLOOKUP($B$10,$AB$2:$AI$18,2,FALSE),AC2)</f>
        <v>Red unit charge
p/kWh</v>
      </c>
      <c r="D9" s="110" t="str">
        <f>IFERROR(VLOOKUP($B$10,$AB$2:$AI$18,3,FALSE),AD2)</f>
        <v>Amber unit charge
p/kWh</v>
      </c>
      <c r="E9" s="110" t="str">
        <f>IFERROR(VLOOKUP($B$10,$AB$2:$AI$18,4,FALSE),AE2)</f>
        <v>Green unit charge
p/kWh</v>
      </c>
      <c r="F9" s="110" t="str">
        <f>IFERROR(VLOOKUP($B$10,$AB$2:$AI$18,5,FALSE),AF2)</f>
        <v>Fixed charge 
p/MPAN/day</v>
      </c>
      <c r="G9" s="110" t="str">
        <f>IFERROR(VLOOKUP($B$10,$AB$2:$AI$18,6,FALSE),AG2)</f>
        <v>Capacity charge 
p/kVA/day</v>
      </c>
      <c r="H9" s="110" t="str">
        <f>IFERROR(VLOOKUP($B$10,$AB$2:$AI$18,7,FALSE),AH2)</f>
        <v>Exceeded Capacity charge 
p/kVA/day</v>
      </c>
      <c r="I9" s="110" t="str">
        <f>IFERROR(VLOOKUP($B$10,$AB$2:$AI$18,8,FALSE),AI2)</f>
        <v>Reactive power charge
p/kVArh</v>
      </c>
      <c r="L9" s="109" t="s">
        <v>105</v>
      </c>
      <c r="M9" s="127" t="str">
        <f>'Annex 2 Designated EHV charges'!I10</f>
        <v>Import
Super Red
unit charge
(p/kWh)</v>
      </c>
      <c r="N9" s="127" t="str">
        <f>'Annex 2 Designated EHV charges'!J10</f>
        <v>Import
fixed charge
(p/day)</v>
      </c>
      <c r="O9" s="127" t="str">
        <f>'Annex 2 Designated EHV charges'!K10</f>
        <v>Import
capacity charge
(p/kVA/day)</v>
      </c>
      <c r="P9" s="127" t="str">
        <f>'Annex 2 Designated EHV charges'!L10</f>
        <v>Import
exceeded capacity charge
(p/kVA/day)</v>
      </c>
      <c r="Q9" s="128" t="str">
        <f>'Annex 2 Designated EHV charges'!M10</f>
        <v>Export
Super Red
unit charge
(p/kWh)</v>
      </c>
      <c r="R9" s="128" t="str">
        <f>'Annex 2 Designated EHV charges'!N10</f>
        <v>Export
fixed charge
(p/day)</v>
      </c>
      <c r="S9" s="128" t="str">
        <f>'Annex 2 Designated EHV charges'!O10</f>
        <v>Export
capacity charge
(p/kVA/day)</v>
      </c>
      <c r="T9" s="128" t="str">
        <f>'Annex 2 Designated EHV charges'!P10</f>
        <v>Export
exceeded capacity charge
(p/kVA/day)</v>
      </c>
      <c r="AB9" s="17" t="s">
        <v>149</v>
      </c>
      <c r="AC9" s="140" t="s">
        <v>169</v>
      </c>
      <c r="AD9" s="141" t="s">
        <v>171</v>
      </c>
      <c r="AE9" s="142" t="s">
        <v>164</v>
      </c>
      <c r="AF9" s="148" t="s">
        <v>173</v>
      </c>
      <c r="AG9" s="148" t="s">
        <v>174</v>
      </c>
      <c r="AH9" s="149" t="s">
        <v>175</v>
      </c>
      <c r="AI9" s="145" t="s">
        <v>40</v>
      </c>
    </row>
    <row r="10" spans="1:154" ht="30" customHeight="1" x14ac:dyDescent="0.25">
      <c r="B10" s="100" t="s">
        <v>147</v>
      </c>
      <c r="C10" s="124" t="str">
        <f>IFERROR(VLOOKUP($B$10,'Annex 1 LV, HV and UMS charges'!$A:$K,4,FALSE),"")</f>
        <v/>
      </c>
      <c r="D10" s="125" t="str">
        <f>IFERROR(VLOOKUP($B$10,'Annex 1 LV, HV and UMS charges'!$A:$K,5,FALSE),"")</f>
        <v/>
      </c>
      <c r="E10" s="125" t="str">
        <f>IFERROR(VLOOKUP($B$10,'Annex 1 LV, HV and UMS charges'!$A:$K,6,FALSE),"")</f>
        <v/>
      </c>
      <c r="F10" s="102" t="str">
        <f>IFERROR(VLOOKUP($B$10,'Annex 1 LV, HV and UMS charges'!$A:$K,7,FALSE),"")</f>
        <v/>
      </c>
      <c r="G10" s="102" t="str">
        <f>IFERROR(VLOOKUP($B$10,'Annex 1 LV, HV and UMS charges'!$A:$K,8,FALSE),"")</f>
        <v/>
      </c>
      <c r="H10" s="102" t="str">
        <f>IFERROR(VLOOKUP($B$10,'Annex 1 LV, HV and UMS charges'!$A:$K,9,FALSE),"")</f>
        <v/>
      </c>
      <c r="I10" s="102" t="str">
        <f>IFERROR(VLOOKUP($B$10,'Annex 1 LV, HV and UMS charges'!$A:$K,10,FALSE),"")</f>
        <v/>
      </c>
      <c r="L10" s="100"/>
      <c r="M10" s="102" t="str">
        <f>IFERROR(VLOOKUP($L$10,'Annex 2 Designated EHV charges'!$G:$O,2,FALSE),"")</f>
        <v/>
      </c>
      <c r="N10" s="102" t="str">
        <f>IFERROR(VLOOKUP($L$10,'Annex 2 Designated EHV charges'!$G:$O,3,FALSE),"")</f>
        <v/>
      </c>
      <c r="O10" s="102" t="str">
        <f>IFERROR(VLOOKUP($L$10,'Annex 2 Designated EHV charges'!$G:$O,4,FALSE),"")</f>
        <v/>
      </c>
      <c r="P10" s="102" t="str">
        <f>IFERROR(VLOOKUP($L$10,'Annex 2 Designated EHV charges'!$G:$O,5,FALSE),"")</f>
        <v/>
      </c>
      <c r="Q10" s="112" t="str">
        <f>IFERROR(VLOOKUP($L$10,'Annex 2 Designated EHV charges'!$G:$O,6,FALSE),"")</f>
        <v/>
      </c>
      <c r="R10" s="112" t="str">
        <f>IFERROR(VLOOKUP($L$10,'Annex 2 Designated EHV charges'!$G:$O,7,FALSE),"")</f>
        <v/>
      </c>
      <c r="S10" s="112" t="str">
        <f>IFERROR(VLOOKUP($L$10,'Annex 2 Designated EHV charges'!$G:$O,8,FALSE),"")</f>
        <v/>
      </c>
      <c r="T10" s="112" t="str">
        <f>IFERROR(VLOOKUP($L$10,'Annex 2 Designated EHV charges'!$G:$O,9,FALSE),"")</f>
        <v/>
      </c>
      <c r="AB10" s="17" t="s">
        <v>150</v>
      </c>
      <c r="AC10" s="146" t="s">
        <v>170</v>
      </c>
      <c r="AD10" s="147" t="s">
        <v>172</v>
      </c>
      <c r="AE10" s="142" t="s">
        <v>164</v>
      </c>
      <c r="AF10" s="143" t="s">
        <v>176</v>
      </c>
      <c r="AG10" s="143" t="s">
        <v>176</v>
      </c>
      <c r="AH10" s="143" t="s">
        <v>176</v>
      </c>
      <c r="AI10" s="143" t="s">
        <v>176</v>
      </c>
    </row>
    <row r="11" spans="1:154" ht="7.5" customHeight="1" x14ac:dyDescent="0.25">
      <c r="AB11" s="17" t="s">
        <v>151</v>
      </c>
      <c r="AC11" s="140" t="s">
        <v>169</v>
      </c>
      <c r="AD11" s="141" t="s">
        <v>171</v>
      </c>
      <c r="AE11" s="142" t="s">
        <v>164</v>
      </c>
      <c r="AF11" s="148" t="s">
        <v>173</v>
      </c>
      <c r="AG11" s="143" t="s">
        <v>176</v>
      </c>
      <c r="AH11" s="143" t="s">
        <v>176</v>
      </c>
      <c r="AI11" s="143" t="s">
        <v>176</v>
      </c>
    </row>
    <row r="12" spans="1:154" ht="88.5" customHeight="1" x14ac:dyDescent="0.25">
      <c r="B12" s="113" t="s">
        <v>70</v>
      </c>
      <c r="C12" s="110" t="str">
        <f>C9</f>
        <v>Red unit charge
p/kWh</v>
      </c>
      <c r="D12" s="110" t="str">
        <f>D9</f>
        <v>Amber unit charge
p/kWh</v>
      </c>
      <c r="E12" s="110" t="str">
        <f>E9</f>
        <v>Green unit charge
p/kWh</v>
      </c>
      <c r="F12" s="110" t="s">
        <v>71</v>
      </c>
      <c r="G12" s="110" t="s">
        <v>68</v>
      </c>
      <c r="H12" s="110" t="s">
        <v>132</v>
      </c>
      <c r="I12" s="110" t="s">
        <v>69</v>
      </c>
      <c r="L12" s="113" t="s">
        <v>70</v>
      </c>
      <c r="M12" s="110" t="s">
        <v>90</v>
      </c>
      <c r="N12" s="110" t="s">
        <v>71</v>
      </c>
      <c r="O12" s="110" t="s">
        <v>86</v>
      </c>
      <c r="P12" s="110" t="s">
        <v>132</v>
      </c>
      <c r="Q12" s="111" t="s">
        <v>88</v>
      </c>
      <c r="R12" s="111" t="s">
        <v>71</v>
      </c>
      <c r="S12" s="111" t="s">
        <v>87</v>
      </c>
      <c r="T12" s="111" t="s">
        <v>132</v>
      </c>
      <c r="AB12" s="17" t="s">
        <v>152</v>
      </c>
      <c r="AC12" s="140" t="s">
        <v>169</v>
      </c>
      <c r="AD12" s="141" t="s">
        <v>171</v>
      </c>
      <c r="AE12" s="142" t="s">
        <v>164</v>
      </c>
      <c r="AF12" s="148" t="s">
        <v>173</v>
      </c>
      <c r="AG12" s="143" t="s">
        <v>176</v>
      </c>
      <c r="AH12" s="143" t="s">
        <v>176</v>
      </c>
      <c r="AI12" s="143" t="s">
        <v>176</v>
      </c>
    </row>
    <row r="13" spans="1:154" ht="30" customHeight="1" x14ac:dyDescent="0.25">
      <c r="B13" s="114" t="s">
        <v>72</v>
      </c>
      <c r="C13" s="119"/>
      <c r="D13" s="119"/>
      <c r="E13" s="119"/>
      <c r="F13" s="119"/>
      <c r="G13" s="119"/>
      <c r="H13" s="119"/>
      <c r="I13" s="119"/>
      <c r="L13" s="114" t="s">
        <v>72</v>
      </c>
      <c r="M13" s="103"/>
      <c r="N13" s="103"/>
      <c r="O13" s="103"/>
      <c r="P13" s="103"/>
      <c r="Q13" s="104"/>
      <c r="R13" s="104">
        <f>N13</f>
        <v>0</v>
      </c>
      <c r="S13" s="104"/>
      <c r="T13" s="104"/>
      <c r="AB13" s="17" t="s">
        <v>153</v>
      </c>
      <c r="AC13" s="140" t="s">
        <v>169</v>
      </c>
      <c r="AD13" s="141" t="s">
        <v>171</v>
      </c>
      <c r="AE13" s="142" t="s">
        <v>164</v>
      </c>
      <c r="AF13" s="148" t="s">
        <v>173</v>
      </c>
      <c r="AG13" s="143" t="s">
        <v>176</v>
      </c>
      <c r="AH13" s="143" t="s">
        <v>176</v>
      </c>
      <c r="AI13" s="145" t="s">
        <v>40</v>
      </c>
    </row>
    <row r="14" spans="1:154" ht="30" customHeight="1" x14ac:dyDescent="0.25">
      <c r="B14" s="115" t="s">
        <v>74</v>
      </c>
      <c r="C14" s="101">
        <f t="shared" ref="C14:I14" si="0">C13</f>
        <v>0</v>
      </c>
      <c r="D14" s="101">
        <f t="shared" si="0"/>
        <v>0</v>
      </c>
      <c r="E14" s="101">
        <f t="shared" si="0"/>
        <v>0</v>
      </c>
      <c r="F14" s="101">
        <f t="shared" si="0"/>
        <v>0</v>
      </c>
      <c r="G14" s="101">
        <f t="shared" si="0"/>
        <v>0</v>
      </c>
      <c r="H14" s="101">
        <f t="shared" si="0"/>
        <v>0</v>
      </c>
      <c r="I14" s="101">
        <f t="shared" si="0"/>
        <v>0</v>
      </c>
      <c r="L14" s="115" t="s">
        <v>74</v>
      </c>
      <c r="M14" s="101">
        <f>M13</f>
        <v>0</v>
      </c>
      <c r="N14" s="101">
        <f t="shared" ref="N14:T14" si="1">N13</f>
        <v>0</v>
      </c>
      <c r="O14" s="101">
        <f t="shared" si="1"/>
        <v>0</v>
      </c>
      <c r="P14" s="101">
        <f t="shared" si="1"/>
        <v>0</v>
      </c>
      <c r="Q14" s="105">
        <f t="shared" si="1"/>
        <v>0</v>
      </c>
      <c r="R14" s="105">
        <f t="shared" si="1"/>
        <v>0</v>
      </c>
      <c r="S14" s="105">
        <f t="shared" si="1"/>
        <v>0</v>
      </c>
      <c r="T14" s="105">
        <f t="shared" si="1"/>
        <v>0</v>
      </c>
      <c r="AB14" s="17" t="s">
        <v>154</v>
      </c>
      <c r="AC14" s="140" t="s">
        <v>169</v>
      </c>
      <c r="AD14" s="141" t="s">
        <v>171</v>
      </c>
      <c r="AE14" s="142" t="s">
        <v>164</v>
      </c>
      <c r="AF14" s="148" t="s">
        <v>173</v>
      </c>
      <c r="AG14" s="143" t="s">
        <v>176</v>
      </c>
      <c r="AH14" s="143" t="s">
        <v>176</v>
      </c>
      <c r="AI14" s="143" t="s">
        <v>176</v>
      </c>
    </row>
    <row r="15" spans="1:154" ht="7.5" customHeight="1" x14ac:dyDescent="0.25">
      <c r="AB15" s="17" t="s">
        <v>155</v>
      </c>
      <c r="AC15" s="140" t="s">
        <v>169</v>
      </c>
      <c r="AD15" s="141" t="s">
        <v>171</v>
      </c>
      <c r="AE15" s="142" t="s">
        <v>164</v>
      </c>
      <c r="AF15" s="148" t="s">
        <v>173</v>
      </c>
      <c r="AG15" s="143" t="s">
        <v>176</v>
      </c>
      <c r="AH15" s="143" t="s">
        <v>176</v>
      </c>
      <c r="AI15" s="145" t="s">
        <v>40</v>
      </c>
    </row>
    <row r="16" spans="1:154" ht="63.75" customHeight="1" x14ac:dyDescent="0.25">
      <c r="B16" s="113" t="s">
        <v>73</v>
      </c>
      <c r="C16" s="110" t="s">
        <v>83</v>
      </c>
      <c r="D16" s="110" t="s">
        <v>84</v>
      </c>
      <c r="E16" s="110" t="s">
        <v>85</v>
      </c>
      <c r="F16" s="110" t="s">
        <v>79</v>
      </c>
      <c r="G16" s="110" t="s">
        <v>78</v>
      </c>
      <c r="H16" s="110" t="s">
        <v>133</v>
      </c>
      <c r="I16" s="110" t="s">
        <v>77</v>
      </c>
      <c r="L16" s="113" t="s">
        <v>73</v>
      </c>
      <c r="M16" s="110" t="s">
        <v>91</v>
      </c>
      <c r="N16" s="110" t="s">
        <v>89</v>
      </c>
      <c r="O16" s="110" t="s">
        <v>94</v>
      </c>
      <c r="P16" s="110" t="s">
        <v>134</v>
      </c>
      <c r="Q16" s="111" t="s">
        <v>92</v>
      </c>
      <c r="R16" s="111" t="s">
        <v>93</v>
      </c>
      <c r="S16" s="111" t="s">
        <v>95</v>
      </c>
      <c r="T16" s="111" t="s">
        <v>135</v>
      </c>
      <c r="AB16" s="17" t="s">
        <v>156</v>
      </c>
      <c r="AC16" s="140" t="s">
        <v>169</v>
      </c>
      <c r="AD16" s="141" t="s">
        <v>171</v>
      </c>
      <c r="AE16" s="142" t="s">
        <v>164</v>
      </c>
      <c r="AF16" s="148" t="s">
        <v>173</v>
      </c>
      <c r="AG16" s="143" t="s">
        <v>176</v>
      </c>
      <c r="AH16" s="143" t="s">
        <v>176</v>
      </c>
      <c r="AI16" s="143" t="s">
        <v>176</v>
      </c>
    </row>
    <row r="17" spans="2:35" ht="30" customHeight="1" x14ac:dyDescent="0.25">
      <c r="B17" s="114" t="s">
        <v>75</v>
      </c>
      <c r="C17" s="120" t="str">
        <f>IFERROR(C10*C13/100,"")</f>
        <v/>
      </c>
      <c r="D17" s="120" t="str">
        <f t="shared" ref="D17:I17" si="2">IFERROR(D10*D13/100,"")</f>
        <v/>
      </c>
      <c r="E17" s="120" t="str">
        <f t="shared" si="2"/>
        <v/>
      </c>
      <c r="F17" s="120" t="str">
        <f t="shared" si="2"/>
        <v/>
      </c>
      <c r="G17" s="120" t="str">
        <f>IFERROR(G10*G13*F13/100,"")</f>
        <v/>
      </c>
      <c r="H17" s="120" t="str">
        <f>IFERROR(H10*H13*F13/100,"")</f>
        <v/>
      </c>
      <c r="I17" s="120" t="str">
        <f t="shared" si="2"/>
        <v/>
      </c>
      <c r="L17" s="116" t="s">
        <v>75</v>
      </c>
      <c r="M17" s="120" t="str">
        <f>IFERROR(M10*M13/100,"")</f>
        <v/>
      </c>
      <c r="N17" s="120" t="str">
        <f>IFERROR(N10*N13/100,"")</f>
        <v/>
      </c>
      <c r="O17" s="120" t="str">
        <f>IFERROR(O10*O13*N13/100,"")</f>
        <v/>
      </c>
      <c r="P17" s="120" t="str">
        <f>IFERROR(P10*P13*N13/100,"")</f>
        <v/>
      </c>
      <c r="Q17" s="121" t="str">
        <f>IFERROR(Q10*Q13/100,"")</f>
        <v/>
      </c>
      <c r="R17" s="121" t="str">
        <f>IFERROR(R10*R13/100,"")</f>
        <v/>
      </c>
      <c r="S17" s="121" t="str">
        <f>IFERROR(S10*S13*R13/100,"")</f>
        <v/>
      </c>
      <c r="T17" s="121" t="str">
        <f>IFERROR(T10*T13*R13/100,"")</f>
        <v/>
      </c>
      <c r="AB17" s="17" t="s">
        <v>157</v>
      </c>
      <c r="AC17" s="140" t="s">
        <v>169</v>
      </c>
      <c r="AD17" s="141" t="s">
        <v>171</v>
      </c>
      <c r="AE17" s="142" t="s">
        <v>164</v>
      </c>
      <c r="AF17" s="148" t="s">
        <v>173</v>
      </c>
      <c r="AG17" s="143" t="s">
        <v>176</v>
      </c>
      <c r="AH17" s="143" t="s">
        <v>176</v>
      </c>
      <c r="AI17" s="145" t="s">
        <v>40</v>
      </c>
    </row>
    <row r="18" spans="2:35" ht="30" customHeight="1" x14ac:dyDescent="0.25">
      <c r="B18" s="115" t="s">
        <v>76</v>
      </c>
      <c r="C18" s="122" t="str">
        <f>IFERROR(C10*C14/100,"")</f>
        <v/>
      </c>
      <c r="D18" s="122" t="str">
        <f t="shared" ref="D18:I18" si="3">IFERROR(D10*D14/100,"")</f>
        <v/>
      </c>
      <c r="E18" s="122" t="str">
        <f t="shared" si="3"/>
        <v/>
      </c>
      <c r="F18" s="122" t="str">
        <f t="shared" si="3"/>
        <v/>
      </c>
      <c r="G18" s="122" t="str">
        <f>IFERROR(G10*G14*F14/100,"")</f>
        <v/>
      </c>
      <c r="H18" s="122" t="str">
        <f>IFERROR(H10*H14*F14/100,"")</f>
        <v/>
      </c>
      <c r="I18" s="122" t="str">
        <f t="shared" si="3"/>
        <v/>
      </c>
      <c r="L18" s="117" t="s">
        <v>76</v>
      </c>
      <c r="M18" s="122" t="str">
        <f>IFERROR(M10*M14/100,"")</f>
        <v/>
      </c>
      <c r="N18" s="122" t="str">
        <f>IFERROR(N10*N14/100,"")</f>
        <v/>
      </c>
      <c r="O18" s="122" t="str">
        <f>IFERROR(O10*O14*N14/100,"")</f>
        <v/>
      </c>
      <c r="P18" s="122" t="str">
        <f>IFERROR(P10*P14*N14/100,"")</f>
        <v/>
      </c>
      <c r="Q18" s="123" t="str">
        <f>IFERROR(Q10*Q14/100,"")</f>
        <v/>
      </c>
      <c r="R18" s="123" t="str">
        <f>IFERROR(R10*R14/100,"")</f>
        <v/>
      </c>
      <c r="S18" s="123" t="str">
        <f>IFERROR(S10*S14*R14/100,"")</f>
        <v/>
      </c>
      <c r="T18" s="123" t="str">
        <f>IFERROR(T10*T14*R14/100,"")</f>
        <v/>
      </c>
      <c r="AB18" s="17" t="s">
        <v>158</v>
      </c>
      <c r="AC18" s="140" t="s">
        <v>169</v>
      </c>
      <c r="AD18" s="141" t="s">
        <v>171</v>
      </c>
      <c r="AE18" s="142" t="s">
        <v>164</v>
      </c>
      <c r="AF18" s="148" t="s">
        <v>173</v>
      </c>
      <c r="AG18" s="143" t="s">
        <v>176</v>
      </c>
      <c r="AH18" s="143" t="s">
        <v>176</v>
      </c>
      <c r="AI18" s="143" t="s">
        <v>176</v>
      </c>
    </row>
    <row r="19" spans="2:35" ht="7.5" customHeight="1" x14ac:dyDescent="0.25"/>
    <row r="20" spans="2:35" ht="39.75" customHeight="1" x14ac:dyDescent="0.25">
      <c r="C20" s="118" t="s">
        <v>80</v>
      </c>
      <c r="M20" s="110" t="s">
        <v>96</v>
      </c>
      <c r="N20" s="111" t="s">
        <v>97</v>
      </c>
    </row>
    <row r="21" spans="2:35" ht="30" customHeight="1" x14ac:dyDescent="0.25">
      <c r="B21" s="114" t="s">
        <v>75</v>
      </c>
      <c r="C21" s="120">
        <f>SUM(C17:I17)</f>
        <v>0</v>
      </c>
      <c r="L21" s="114" t="s">
        <v>75</v>
      </c>
      <c r="M21" s="120">
        <f>SUM(M17:P17)</f>
        <v>0</v>
      </c>
      <c r="N21" s="121">
        <f>SUM(Q17:T17)</f>
        <v>0</v>
      </c>
    </row>
    <row r="22" spans="2:35" ht="30" customHeight="1" x14ac:dyDescent="0.25">
      <c r="B22" s="115" t="s">
        <v>76</v>
      </c>
      <c r="C22" s="122">
        <f>SUM(C18:I18)</f>
        <v>0</v>
      </c>
      <c r="L22" s="115" t="s">
        <v>76</v>
      </c>
      <c r="M22" s="122">
        <f>SUM(M18:P18)</f>
        <v>0</v>
      </c>
      <c r="N22" s="123">
        <f>SUM(Q18:T18)</f>
        <v>0</v>
      </c>
    </row>
    <row r="24" spans="2:35" ht="30.75" customHeight="1" x14ac:dyDescent="0.25">
      <c r="B24" s="295" t="s">
        <v>98</v>
      </c>
      <c r="C24" s="296"/>
      <c r="D24" s="297"/>
      <c r="L24" s="295" t="s">
        <v>99</v>
      </c>
      <c r="M24" s="296"/>
      <c r="N24" s="297"/>
    </row>
  </sheetData>
  <dataConsolidate/>
  <mergeCells count="11">
    <mergeCell ref="B2:T2"/>
    <mergeCell ref="B24:D24"/>
    <mergeCell ref="L24:N24"/>
    <mergeCell ref="B4:I4"/>
    <mergeCell ref="L4:T4"/>
    <mergeCell ref="B6:I6"/>
    <mergeCell ref="B5:I5"/>
    <mergeCell ref="B7:I7"/>
    <mergeCell ref="L5:T5"/>
    <mergeCell ref="L6:T6"/>
    <mergeCell ref="L7:T7"/>
  </mergeCells>
  <conditionalFormatting sqref="C9:I9">
    <cfRule type="containsText" dxfId="2" priority="3" operator="containsText" text="n/a">
      <formula>NOT(ISERROR(SEARCH("n/a",C9)))</formula>
    </cfRule>
  </conditionalFormatting>
  <conditionalFormatting sqref="C10:I10 C12:I14 C16:I18">
    <cfRule type="expression" dxfId="1" priority="2">
      <formula>C$9="n/a"</formula>
    </cfRule>
  </conditionalFormatting>
  <conditionalFormatting sqref="Q9:T10 Q12:T14 Q16:T18">
    <cfRule type="expression" dxfId="0" priority="1">
      <formula>$T$10=0</formula>
    </cfRule>
  </conditionalFormatting>
  <hyperlinks>
    <hyperlink ref="B1" location="Overview!A1" display="Back to Overview" xr:uid="{00000000-0004-0000-0E00-000000000000}"/>
  </hyperlinks>
  <pageMargins left="0.70866141732283472" right="0.70866141732283472" top="0.74803149606299213" bottom="0.74803149606299213" header="0.31496062992125984" footer="0.31496062992125984"/>
  <pageSetup paperSize="9" scale="31" orientation="landscape" r:id="rId1"/>
  <headerFooter>
    <oddFooter>&amp;L_x000D_&amp;1#&amp;"Arial"&amp;6&amp;K737373 Confidentiality: C1 - Public</oddFooter>
  </headerFooter>
  <ignoredErrors>
    <ignoredError sqref="G17:G18" formula="1"/>
    <ignoredError sqref="M14:T14 R13 C14:G14" unlocked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Tariff selection" prompt="Choose tariff from drop down list" xr:uid="{00000000-0002-0000-0E00-000000000000}">
          <x14:formula1>
            <xm:f>'Annex 1 LV, HV and UMS charges'!$A$12:$A$43</xm:f>
          </x14:formula1>
          <xm:sqref>B10</xm:sqref>
        </x14:dataValidation>
        <x14:dataValidation type="list" errorStyle="information" allowBlank="1" showInputMessage="1" showErrorMessage="1" promptTitle="Choose site" prompt="Select the EHV site that you would like to calculate charges." xr:uid="{00000000-0002-0000-0E00-000001000000}">
          <x14:formula1>
            <xm:f>'Annex 2 Designated EHV charges'!$G$11:$G$11</xm:f>
          </x14:formula1>
          <xm:sqref>L10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M51"/>
  <sheetViews>
    <sheetView zoomScale="80" zoomScaleNormal="85" zoomScaleSheetLayoutView="100" workbookViewId="0">
      <selection activeCell="B9" sqref="B9"/>
    </sheetView>
  </sheetViews>
  <sheetFormatPr defaultColWidth="9.109375" defaultRowHeight="27.75" customHeight="1" x14ac:dyDescent="0.25"/>
  <cols>
    <col min="1" max="1" width="49" style="2" bestFit="1" customWidth="1"/>
    <col min="2" max="2" width="17.5546875" style="3" customWidth="1"/>
    <col min="3" max="3" width="6.88671875" style="2" customWidth="1"/>
    <col min="4" max="4" width="17.5546875" style="2" customWidth="1"/>
    <col min="5" max="7" width="17.5546875" style="3" customWidth="1"/>
    <col min="8" max="9" width="17.5546875" style="8" customWidth="1"/>
    <col min="10" max="10" width="17.5546875" style="5" customWidth="1"/>
    <col min="11" max="11" width="17.5546875" style="6" customWidth="1"/>
    <col min="12" max="12" width="15.5546875" style="4" customWidth="1"/>
    <col min="13" max="17" width="15.5546875" style="2" customWidth="1"/>
    <col min="18" max="16384" width="9.109375" style="2"/>
  </cols>
  <sheetData>
    <row r="1" spans="1:13" ht="27.75" customHeight="1" x14ac:dyDescent="0.25">
      <c r="A1" s="90" t="s">
        <v>27</v>
      </c>
      <c r="B1" s="220" t="s">
        <v>136</v>
      </c>
      <c r="C1" s="221"/>
      <c r="D1" s="221"/>
      <c r="E1" s="219"/>
      <c r="F1" s="219"/>
      <c r="G1" s="219"/>
      <c r="H1" s="219"/>
      <c r="I1" s="219"/>
      <c r="J1" s="219"/>
      <c r="K1" s="219"/>
      <c r="L1" s="50"/>
      <c r="M1" s="50"/>
    </row>
    <row r="2" spans="1:13" ht="27" customHeight="1" x14ac:dyDescent="0.25">
      <c r="A2" s="226" t="str">
        <f>Overview!B4&amp; " - Effective from "&amp;Overview!D4&amp;" - "&amp;Overview!E4&amp;" LV and HV charges"</f>
        <v>Eclipse Power Distribution Limited - GSP K - Effective from 1 April 2026 - Submitted LV and HV charges</v>
      </c>
      <c r="B2" s="226"/>
      <c r="C2" s="226"/>
      <c r="D2" s="226"/>
      <c r="E2" s="226"/>
      <c r="F2" s="226"/>
      <c r="G2" s="226"/>
      <c r="H2" s="226"/>
      <c r="I2" s="226"/>
      <c r="J2" s="226"/>
      <c r="K2" s="226"/>
    </row>
    <row r="3" spans="1:13" s="72" customFormat="1" ht="15" customHeight="1" x14ac:dyDescent="0.25">
      <c r="A3" s="79"/>
      <c r="B3" s="79"/>
      <c r="C3" s="79"/>
      <c r="D3" s="79"/>
      <c r="E3" s="79"/>
      <c r="F3" s="79"/>
      <c r="G3" s="79"/>
      <c r="H3" s="79"/>
      <c r="I3" s="79"/>
      <c r="J3" s="79"/>
      <c r="K3" s="79"/>
      <c r="L3" s="48"/>
    </row>
    <row r="4" spans="1:13" ht="27" customHeight="1" x14ac:dyDescent="0.25">
      <c r="A4" s="226" t="s">
        <v>160</v>
      </c>
      <c r="B4" s="226"/>
      <c r="C4" s="226"/>
      <c r="D4" s="226"/>
      <c r="E4" s="226"/>
      <c r="F4" s="79"/>
      <c r="G4" s="226" t="s">
        <v>161</v>
      </c>
      <c r="H4" s="226"/>
      <c r="I4" s="226"/>
      <c r="J4" s="226"/>
      <c r="K4" s="226"/>
    </row>
    <row r="5" spans="1:13" ht="28.5" customHeight="1" x14ac:dyDescent="0.25">
      <c r="A5" s="71" t="s">
        <v>16</v>
      </c>
      <c r="B5" s="76" t="s">
        <v>57</v>
      </c>
      <c r="C5" s="227" t="s">
        <v>58</v>
      </c>
      <c r="D5" s="228"/>
      <c r="E5" s="73" t="s">
        <v>59</v>
      </c>
      <c r="F5" s="79"/>
      <c r="G5" s="230"/>
      <c r="H5" s="231"/>
      <c r="I5" s="77" t="s">
        <v>62</v>
      </c>
      <c r="J5" s="78" t="s">
        <v>63</v>
      </c>
      <c r="K5" s="73" t="s">
        <v>59</v>
      </c>
    </row>
    <row r="6" spans="1:13" ht="65.25" customHeight="1" x14ac:dyDescent="0.25">
      <c r="A6" s="74" t="s">
        <v>60</v>
      </c>
      <c r="B6" s="185" t="s">
        <v>694</v>
      </c>
      <c r="C6" s="229" t="s">
        <v>695</v>
      </c>
      <c r="D6" s="229"/>
      <c r="E6" s="186" t="s">
        <v>696</v>
      </c>
      <c r="F6" s="79"/>
      <c r="G6" s="218" t="s">
        <v>701</v>
      </c>
      <c r="H6" s="218"/>
      <c r="I6" s="185" t="s">
        <v>694</v>
      </c>
      <c r="J6" s="188" t="s">
        <v>695</v>
      </c>
      <c r="K6" s="188" t="s">
        <v>696</v>
      </c>
    </row>
    <row r="7" spans="1:13" ht="65.25" customHeight="1" x14ac:dyDescent="0.25">
      <c r="A7" s="74" t="s">
        <v>23</v>
      </c>
      <c r="B7" s="187"/>
      <c r="C7" s="229" t="s">
        <v>697</v>
      </c>
      <c r="D7" s="229"/>
      <c r="E7" s="188" t="s">
        <v>698</v>
      </c>
      <c r="F7" s="79"/>
      <c r="G7" s="218" t="s">
        <v>702</v>
      </c>
      <c r="H7" s="218"/>
      <c r="I7" s="187"/>
      <c r="J7" s="188" t="s">
        <v>699</v>
      </c>
      <c r="K7" s="188" t="s">
        <v>696</v>
      </c>
    </row>
    <row r="8" spans="1:13" ht="65.25" customHeight="1" x14ac:dyDescent="0.25">
      <c r="A8" s="75" t="s">
        <v>21</v>
      </c>
      <c r="B8" s="222" t="s">
        <v>22</v>
      </c>
      <c r="C8" s="223"/>
      <c r="D8" s="223"/>
      <c r="E8" s="224"/>
      <c r="F8" s="79"/>
      <c r="G8" s="218" t="s">
        <v>66</v>
      </c>
      <c r="H8" s="218"/>
      <c r="I8" s="187"/>
      <c r="J8" s="188" t="s">
        <v>697</v>
      </c>
      <c r="K8" s="188" t="s">
        <v>700</v>
      </c>
    </row>
    <row r="9" spans="1:13" s="72" customFormat="1" ht="27" customHeight="1" x14ac:dyDescent="0.25">
      <c r="A9" s="79"/>
      <c r="B9" s="79"/>
      <c r="C9" s="79"/>
      <c r="D9" s="79"/>
      <c r="E9" s="79"/>
      <c r="F9" s="79"/>
      <c r="G9" s="225" t="s">
        <v>21</v>
      </c>
      <c r="H9" s="225"/>
      <c r="I9" s="222" t="s">
        <v>22</v>
      </c>
      <c r="J9" s="223"/>
      <c r="K9" s="224"/>
      <c r="L9" s="48"/>
    </row>
    <row r="10" spans="1:13" s="72" customFormat="1" ht="12.75" customHeight="1" x14ac:dyDescent="0.25">
      <c r="A10" s="79"/>
      <c r="B10" s="79"/>
      <c r="C10" s="79"/>
      <c r="D10" s="79"/>
      <c r="E10" s="79"/>
      <c r="F10" s="79"/>
      <c r="G10" s="79"/>
      <c r="H10" s="79"/>
      <c r="I10" s="79"/>
      <c r="J10" s="79"/>
      <c r="K10" s="79"/>
      <c r="L10" s="48"/>
    </row>
    <row r="11" spans="1:13" ht="78.75" customHeight="1" x14ac:dyDescent="0.25">
      <c r="A11" s="29" t="s">
        <v>127</v>
      </c>
      <c r="B11" s="15" t="s">
        <v>726</v>
      </c>
      <c r="C11" s="15" t="s">
        <v>31</v>
      </c>
      <c r="D11" s="53" t="s">
        <v>163</v>
      </c>
      <c r="E11" s="53" t="s">
        <v>165</v>
      </c>
      <c r="F11" s="53" t="s">
        <v>164</v>
      </c>
      <c r="G11" s="15" t="s">
        <v>32</v>
      </c>
      <c r="H11" s="15" t="s">
        <v>33</v>
      </c>
      <c r="I11" s="29" t="s">
        <v>129</v>
      </c>
      <c r="J11" s="15" t="s">
        <v>40</v>
      </c>
      <c r="K11" s="15" t="s">
        <v>727</v>
      </c>
    </row>
    <row r="12" spans="1:13" ht="13.8" x14ac:dyDescent="0.25">
      <c r="A12" s="17" t="s">
        <v>660</v>
      </c>
      <c r="B12" s="44" t="s">
        <v>730</v>
      </c>
      <c r="C12" s="176" t="s">
        <v>593</v>
      </c>
      <c r="D12" s="191">
        <v>18.538</v>
      </c>
      <c r="E12" s="192">
        <v>1.53</v>
      </c>
      <c r="F12" s="193">
        <v>0.29399999999999998</v>
      </c>
      <c r="G12" s="198">
        <v>12.01</v>
      </c>
      <c r="H12" s="199">
        <v>0</v>
      </c>
      <c r="I12" s="199">
        <v>0</v>
      </c>
      <c r="J12" s="194">
        <v>0</v>
      </c>
      <c r="K12" s="43"/>
    </row>
    <row r="13" spans="1:13" ht="32.25" customHeight="1" x14ac:dyDescent="0.25">
      <c r="A13" s="17" t="s">
        <v>474</v>
      </c>
      <c r="B13" s="44" t="s">
        <v>731</v>
      </c>
      <c r="C13" s="170" t="s">
        <v>420</v>
      </c>
      <c r="D13" s="191">
        <v>18.538</v>
      </c>
      <c r="E13" s="192">
        <v>1.53</v>
      </c>
      <c r="F13" s="193">
        <v>0.29399999999999998</v>
      </c>
      <c r="G13" s="199">
        <v>0</v>
      </c>
      <c r="H13" s="199">
        <v>0</v>
      </c>
      <c r="I13" s="199">
        <v>0</v>
      </c>
      <c r="J13" s="194">
        <v>0</v>
      </c>
      <c r="K13" s="43"/>
    </row>
    <row r="14" spans="1:13" ht="27.6" x14ac:dyDescent="0.25">
      <c r="A14" s="17" t="s">
        <v>607</v>
      </c>
      <c r="B14" s="44" t="s">
        <v>732</v>
      </c>
      <c r="C14" s="162" t="s">
        <v>592</v>
      </c>
      <c r="D14" s="191">
        <v>20.286000000000001</v>
      </c>
      <c r="E14" s="192">
        <v>1.6739999999999999</v>
      </c>
      <c r="F14" s="193">
        <v>0.32100000000000001</v>
      </c>
      <c r="G14" s="198">
        <v>15.3</v>
      </c>
      <c r="H14" s="199">
        <v>0</v>
      </c>
      <c r="I14" s="199">
        <v>0</v>
      </c>
      <c r="J14" s="194">
        <v>0</v>
      </c>
      <c r="K14" s="43"/>
    </row>
    <row r="15" spans="1:13" ht="27.6" x14ac:dyDescent="0.25">
      <c r="A15" s="17" t="s">
        <v>608</v>
      </c>
      <c r="B15" s="44" t="s">
        <v>733</v>
      </c>
      <c r="C15" s="162" t="s">
        <v>592</v>
      </c>
      <c r="D15" s="191">
        <v>20.286000000000001</v>
      </c>
      <c r="E15" s="192">
        <v>1.6739999999999999</v>
      </c>
      <c r="F15" s="193">
        <v>0.32100000000000001</v>
      </c>
      <c r="G15" s="198">
        <v>18.14</v>
      </c>
      <c r="H15" s="199">
        <v>0</v>
      </c>
      <c r="I15" s="199">
        <v>0</v>
      </c>
      <c r="J15" s="194">
        <v>0</v>
      </c>
      <c r="K15" s="43"/>
    </row>
    <row r="16" spans="1:13" ht="27.6" x14ac:dyDescent="0.25">
      <c r="A16" s="17" t="s">
        <v>609</v>
      </c>
      <c r="B16" s="44" t="s">
        <v>734</v>
      </c>
      <c r="C16" s="162" t="s">
        <v>592</v>
      </c>
      <c r="D16" s="191">
        <v>20.286000000000001</v>
      </c>
      <c r="E16" s="192">
        <v>1.6739999999999999</v>
      </c>
      <c r="F16" s="193">
        <v>0.32100000000000001</v>
      </c>
      <c r="G16" s="198">
        <v>23.18</v>
      </c>
      <c r="H16" s="199">
        <v>0</v>
      </c>
      <c r="I16" s="199">
        <v>0</v>
      </c>
      <c r="J16" s="194">
        <v>0</v>
      </c>
      <c r="K16" s="43"/>
    </row>
    <row r="17" spans="1:11" ht="27.6" x14ac:dyDescent="0.25">
      <c r="A17" s="17" t="s">
        <v>610</v>
      </c>
      <c r="B17" s="44" t="s">
        <v>735</v>
      </c>
      <c r="C17" s="162" t="s">
        <v>592</v>
      </c>
      <c r="D17" s="191">
        <v>20.286000000000001</v>
      </c>
      <c r="E17" s="192">
        <v>1.6739999999999999</v>
      </c>
      <c r="F17" s="193">
        <v>0.32100000000000001</v>
      </c>
      <c r="G17" s="198">
        <v>31.87</v>
      </c>
      <c r="H17" s="199">
        <v>0</v>
      </c>
      <c r="I17" s="199">
        <v>0</v>
      </c>
      <c r="J17" s="194">
        <v>0</v>
      </c>
      <c r="K17" s="43"/>
    </row>
    <row r="18" spans="1:11" ht="27.6" x14ac:dyDescent="0.25">
      <c r="A18" s="17" t="s">
        <v>611</v>
      </c>
      <c r="B18" s="44" t="s">
        <v>736</v>
      </c>
      <c r="C18" s="162" t="s">
        <v>592</v>
      </c>
      <c r="D18" s="191">
        <v>20.286000000000001</v>
      </c>
      <c r="E18" s="192">
        <v>1.6739999999999999</v>
      </c>
      <c r="F18" s="193">
        <v>0.32100000000000001</v>
      </c>
      <c r="G18" s="198">
        <v>58.04</v>
      </c>
      <c r="H18" s="199">
        <v>0</v>
      </c>
      <c r="I18" s="199">
        <v>0</v>
      </c>
      <c r="J18" s="194">
        <v>0</v>
      </c>
      <c r="K18" s="43"/>
    </row>
    <row r="19" spans="1:11" ht="32.25" customHeight="1" x14ac:dyDescent="0.25">
      <c r="A19" s="17" t="s">
        <v>146</v>
      </c>
      <c r="B19" s="44" t="s">
        <v>737</v>
      </c>
      <c r="C19" s="170" t="s">
        <v>421</v>
      </c>
      <c r="D19" s="191">
        <v>20.286000000000001</v>
      </c>
      <c r="E19" s="192">
        <v>1.6739999999999999</v>
      </c>
      <c r="F19" s="193">
        <v>0.32100000000000001</v>
      </c>
      <c r="G19" s="199">
        <v>0</v>
      </c>
      <c r="H19" s="199">
        <v>0</v>
      </c>
      <c r="I19" s="199">
        <v>0</v>
      </c>
      <c r="J19" s="194">
        <v>0</v>
      </c>
      <c r="K19" s="43"/>
    </row>
    <row r="20" spans="1:11" ht="32.25" customHeight="1" x14ac:dyDescent="0.25">
      <c r="A20" s="17" t="s">
        <v>475</v>
      </c>
      <c r="B20" s="44" t="s">
        <v>738</v>
      </c>
      <c r="C20" s="172">
        <v>0</v>
      </c>
      <c r="D20" s="191">
        <v>12.885</v>
      </c>
      <c r="E20" s="192">
        <v>0.98899999999999999</v>
      </c>
      <c r="F20" s="193">
        <v>0.20599999999999999</v>
      </c>
      <c r="G20" s="198">
        <v>17.88</v>
      </c>
      <c r="H20" s="198">
        <v>10.49</v>
      </c>
      <c r="I20" s="200">
        <v>10.49</v>
      </c>
      <c r="J20" s="195">
        <v>0.28699999999999998</v>
      </c>
      <c r="K20" s="43"/>
    </row>
    <row r="21" spans="1:11" ht="32.25" customHeight="1" x14ac:dyDescent="0.25">
      <c r="A21" s="17" t="s">
        <v>476</v>
      </c>
      <c r="B21" s="44" t="s">
        <v>739</v>
      </c>
      <c r="C21" s="172">
        <v>0</v>
      </c>
      <c r="D21" s="191">
        <v>12.885</v>
      </c>
      <c r="E21" s="192">
        <v>0.98899999999999999</v>
      </c>
      <c r="F21" s="193">
        <v>0.20599999999999999</v>
      </c>
      <c r="G21" s="198">
        <v>94.61</v>
      </c>
      <c r="H21" s="198">
        <v>10.49</v>
      </c>
      <c r="I21" s="200">
        <v>10.49</v>
      </c>
      <c r="J21" s="195">
        <v>0.28699999999999998</v>
      </c>
      <c r="K21" s="43"/>
    </row>
    <row r="22" spans="1:11" ht="32.25" customHeight="1" x14ac:dyDescent="0.25">
      <c r="A22" s="17" t="s">
        <v>477</v>
      </c>
      <c r="B22" s="44" t="s">
        <v>740</v>
      </c>
      <c r="C22" s="172">
        <v>0</v>
      </c>
      <c r="D22" s="191">
        <v>12.885</v>
      </c>
      <c r="E22" s="192">
        <v>0.98899999999999999</v>
      </c>
      <c r="F22" s="193">
        <v>0.20599999999999999</v>
      </c>
      <c r="G22" s="198">
        <v>165.52</v>
      </c>
      <c r="H22" s="198">
        <v>10.49</v>
      </c>
      <c r="I22" s="200">
        <v>10.49</v>
      </c>
      <c r="J22" s="195">
        <v>0.28699999999999998</v>
      </c>
      <c r="K22" s="43"/>
    </row>
    <row r="23" spans="1:11" ht="32.25" customHeight="1" x14ac:dyDescent="0.25">
      <c r="A23" s="17" t="s">
        <v>478</v>
      </c>
      <c r="B23" s="44" t="s">
        <v>741</v>
      </c>
      <c r="C23" s="172">
        <v>0</v>
      </c>
      <c r="D23" s="191">
        <v>12.885</v>
      </c>
      <c r="E23" s="192">
        <v>0.98899999999999999</v>
      </c>
      <c r="F23" s="193">
        <v>0.20599999999999999</v>
      </c>
      <c r="G23" s="198">
        <v>268.48</v>
      </c>
      <c r="H23" s="198">
        <v>10.49</v>
      </c>
      <c r="I23" s="200">
        <v>10.49</v>
      </c>
      <c r="J23" s="195">
        <v>0.28699999999999998</v>
      </c>
      <c r="K23" s="43"/>
    </row>
    <row r="24" spans="1:11" ht="32.25" customHeight="1" x14ac:dyDescent="0.25">
      <c r="A24" s="17" t="s">
        <v>479</v>
      </c>
      <c r="B24" s="44" t="s">
        <v>742</v>
      </c>
      <c r="C24" s="172">
        <v>0</v>
      </c>
      <c r="D24" s="191">
        <v>12.885</v>
      </c>
      <c r="E24" s="192">
        <v>0.98899999999999999</v>
      </c>
      <c r="F24" s="193">
        <v>0.20599999999999999</v>
      </c>
      <c r="G24" s="198">
        <v>600.61</v>
      </c>
      <c r="H24" s="198">
        <v>10.49</v>
      </c>
      <c r="I24" s="200">
        <v>10.49</v>
      </c>
      <c r="J24" s="195">
        <v>0.28699999999999998</v>
      </c>
      <c r="K24" s="43"/>
    </row>
    <row r="25" spans="1:11" ht="32.25" customHeight="1" x14ac:dyDescent="0.25">
      <c r="A25" s="17" t="s">
        <v>480</v>
      </c>
      <c r="B25" s="44" t="s">
        <v>743</v>
      </c>
      <c r="C25" s="172">
        <v>0</v>
      </c>
      <c r="D25" s="191">
        <v>8.5449999999999999</v>
      </c>
      <c r="E25" s="192">
        <v>0.52600000000000002</v>
      </c>
      <c r="F25" s="193">
        <v>0.14000000000000001</v>
      </c>
      <c r="G25" s="198">
        <v>13.96</v>
      </c>
      <c r="H25" s="198">
        <v>10.07</v>
      </c>
      <c r="I25" s="200">
        <v>10.07</v>
      </c>
      <c r="J25" s="195">
        <v>0.17899999999999999</v>
      </c>
      <c r="K25" s="43"/>
    </row>
    <row r="26" spans="1:11" ht="32.25" customHeight="1" x14ac:dyDescent="0.25">
      <c r="A26" s="17" t="s">
        <v>481</v>
      </c>
      <c r="B26" s="44" t="s">
        <v>744</v>
      </c>
      <c r="C26" s="172">
        <v>0</v>
      </c>
      <c r="D26" s="191">
        <v>8.5449999999999999</v>
      </c>
      <c r="E26" s="192">
        <v>0.52600000000000002</v>
      </c>
      <c r="F26" s="193">
        <v>0.14000000000000001</v>
      </c>
      <c r="G26" s="198">
        <v>90.69</v>
      </c>
      <c r="H26" s="198">
        <v>10.07</v>
      </c>
      <c r="I26" s="200">
        <v>10.07</v>
      </c>
      <c r="J26" s="195">
        <v>0.17899999999999999</v>
      </c>
      <c r="K26" s="43"/>
    </row>
    <row r="27" spans="1:11" ht="32.25" customHeight="1" x14ac:dyDescent="0.25">
      <c r="A27" s="17" t="s">
        <v>482</v>
      </c>
      <c r="B27" s="44" t="s">
        <v>745</v>
      </c>
      <c r="C27" s="172">
        <v>0</v>
      </c>
      <c r="D27" s="191">
        <v>8.5449999999999999</v>
      </c>
      <c r="E27" s="192">
        <v>0.52600000000000002</v>
      </c>
      <c r="F27" s="193">
        <v>0.14000000000000001</v>
      </c>
      <c r="G27" s="198">
        <v>161.6</v>
      </c>
      <c r="H27" s="198">
        <v>10.07</v>
      </c>
      <c r="I27" s="200">
        <v>10.07</v>
      </c>
      <c r="J27" s="195">
        <v>0.17899999999999999</v>
      </c>
      <c r="K27" s="43"/>
    </row>
    <row r="28" spans="1:11" ht="32.25" customHeight="1" x14ac:dyDescent="0.25">
      <c r="A28" s="17" t="s">
        <v>483</v>
      </c>
      <c r="B28" s="44" t="s">
        <v>746</v>
      </c>
      <c r="C28" s="172">
        <v>0</v>
      </c>
      <c r="D28" s="191">
        <v>8.5449999999999999</v>
      </c>
      <c r="E28" s="192">
        <v>0.52600000000000002</v>
      </c>
      <c r="F28" s="193">
        <v>0.14000000000000001</v>
      </c>
      <c r="G28" s="198">
        <v>264.56</v>
      </c>
      <c r="H28" s="198">
        <v>10.07</v>
      </c>
      <c r="I28" s="200">
        <v>10.07</v>
      </c>
      <c r="J28" s="195">
        <v>0.17899999999999999</v>
      </c>
      <c r="K28" s="43"/>
    </row>
    <row r="29" spans="1:11" ht="32.25" customHeight="1" x14ac:dyDescent="0.25">
      <c r="A29" s="17" t="s">
        <v>484</v>
      </c>
      <c r="B29" s="44" t="s">
        <v>747</v>
      </c>
      <c r="C29" s="172">
        <v>0</v>
      </c>
      <c r="D29" s="191">
        <v>8.5449999999999999</v>
      </c>
      <c r="E29" s="192">
        <v>0.52600000000000002</v>
      </c>
      <c r="F29" s="193">
        <v>0.14000000000000001</v>
      </c>
      <c r="G29" s="198">
        <v>596.69000000000005</v>
      </c>
      <c r="H29" s="198">
        <v>10.07</v>
      </c>
      <c r="I29" s="200">
        <v>10.07</v>
      </c>
      <c r="J29" s="195">
        <v>0.17899999999999999</v>
      </c>
      <c r="K29" s="43"/>
    </row>
    <row r="30" spans="1:11" ht="32.25" customHeight="1" x14ac:dyDescent="0.25">
      <c r="A30" s="17" t="s">
        <v>485</v>
      </c>
      <c r="B30" s="44" t="s">
        <v>748</v>
      </c>
      <c r="C30" s="172">
        <v>0</v>
      </c>
      <c r="D30" s="191">
        <v>5.9530000000000003</v>
      </c>
      <c r="E30" s="192">
        <v>0.32700000000000001</v>
      </c>
      <c r="F30" s="193">
        <v>9.6000000000000002E-2</v>
      </c>
      <c r="G30" s="198">
        <v>128.84</v>
      </c>
      <c r="H30" s="198">
        <v>10.43</v>
      </c>
      <c r="I30" s="200">
        <v>10.43</v>
      </c>
      <c r="J30" s="195">
        <v>0.115</v>
      </c>
      <c r="K30" s="43"/>
    </row>
    <row r="31" spans="1:11" ht="32.25" customHeight="1" x14ac:dyDescent="0.25">
      <c r="A31" s="17" t="s">
        <v>486</v>
      </c>
      <c r="B31" s="44" t="s">
        <v>749</v>
      </c>
      <c r="C31" s="172">
        <v>0</v>
      </c>
      <c r="D31" s="191">
        <v>5.9530000000000003</v>
      </c>
      <c r="E31" s="192">
        <v>0.32700000000000001</v>
      </c>
      <c r="F31" s="193">
        <v>9.6000000000000002E-2</v>
      </c>
      <c r="G31" s="198">
        <v>692.19</v>
      </c>
      <c r="H31" s="198">
        <v>10.43</v>
      </c>
      <c r="I31" s="200">
        <v>10.43</v>
      </c>
      <c r="J31" s="195">
        <v>0.115</v>
      </c>
      <c r="K31" s="43"/>
    </row>
    <row r="32" spans="1:11" ht="32.25" customHeight="1" x14ac:dyDescent="0.25">
      <c r="A32" s="17" t="s">
        <v>487</v>
      </c>
      <c r="B32" s="44" t="s">
        <v>750</v>
      </c>
      <c r="C32" s="172">
        <v>0</v>
      </c>
      <c r="D32" s="191">
        <v>5.9530000000000003</v>
      </c>
      <c r="E32" s="192">
        <v>0.32700000000000001</v>
      </c>
      <c r="F32" s="193">
        <v>9.6000000000000002E-2</v>
      </c>
      <c r="G32" s="198">
        <v>1590.95</v>
      </c>
      <c r="H32" s="198">
        <v>10.43</v>
      </c>
      <c r="I32" s="200">
        <v>10.43</v>
      </c>
      <c r="J32" s="195">
        <v>0.115</v>
      </c>
      <c r="K32" s="43"/>
    </row>
    <row r="33" spans="1:11" ht="32.25" customHeight="1" x14ac:dyDescent="0.25">
      <c r="A33" s="17" t="s">
        <v>488</v>
      </c>
      <c r="B33" s="44" t="s">
        <v>751</v>
      </c>
      <c r="C33" s="172">
        <v>0</v>
      </c>
      <c r="D33" s="191">
        <v>5.9530000000000003</v>
      </c>
      <c r="E33" s="192">
        <v>0.32700000000000001</v>
      </c>
      <c r="F33" s="193">
        <v>9.6000000000000002E-2</v>
      </c>
      <c r="G33" s="198">
        <v>2871.8</v>
      </c>
      <c r="H33" s="198">
        <v>10.43</v>
      </c>
      <c r="I33" s="200">
        <v>10.43</v>
      </c>
      <c r="J33" s="195">
        <v>0.115</v>
      </c>
      <c r="K33" s="43"/>
    </row>
    <row r="34" spans="1:11" ht="32.25" customHeight="1" x14ac:dyDescent="0.25">
      <c r="A34" s="17" t="s">
        <v>489</v>
      </c>
      <c r="B34" s="44" t="s">
        <v>752</v>
      </c>
      <c r="C34" s="172">
        <v>0</v>
      </c>
      <c r="D34" s="191">
        <v>5.9530000000000003</v>
      </c>
      <c r="E34" s="192">
        <v>0.32700000000000001</v>
      </c>
      <c r="F34" s="193">
        <v>9.6000000000000002E-2</v>
      </c>
      <c r="G34" s="198">
        <v>6566.48</v>
      </c>
      <c r="H34" s="198">
        <v>10.43</v>
      </c>
      <c r="I34" s="200">
        <v>10.43</v>
      </c>
      <c r="J34" s="195">
        <v>0.115</v>
      </c>
      <c r="K34" s="43"/>
    </row>
    <row r="35" spans="1:11" ht="32.25" customHeight="1" x14ac:dyDescent="0.25">
      <c r="A35" s="17" t="s">
        <v>150</v>
      </c>
      <c r="B35" s="44" t="s">
        <v>753</v>
      </c>
      <c r="C35" s="172" t="s">
        <v>422</v>
      </c>
      <c r="D35" s="196">
        <v>65.378</v>
      </c>
      <c r="E35" s="197">
        <v>3.2240000000000002</v>
      </c>
      <c r="F35" s="193">
        <v>1.8819999999999999</v>
      </c>
      <c r="G35" s="199">
        <v>0</v>
      </c>
      <c r="H35" s="199">
        <v>0</v>
      </c>
      <c r="I35" s="199">
        <v>0</v>
      </c>
      <c r="J35" s="194">
        <v>0</v>
      </c>
      <c r="K35" s="43"/>
    </row>
    <row r="36" spans="1:11" ht="27.75" customHeight="1" x14ac:dyDescent="0.25">
      <c r="A36" s="17" t="s">
        <v>151</v>
      </c>
      <c r="B36" s="44" t="s">
        <v>754</v>
      </c>
      <c r="C36" s="171">
        <v>0</v>
      </c>
      <c r="D36" s="191">
        <v>-12.885999999999999</v>
      </c>
      <c r="E36" s="192">
        <v>-1.0629999999999999</v>
      </c>
      <c r="F36" s="193">
        <v>-0.20399999999999999</v>
      </c>
      <c r="G36" s="165">
        <v>0</v>
      </c>
      <c r="H36" s="199">
        <v>0</v>
      </c>
      <c r="I36" s="199">
        <v>0</v>
      </c>
      <c r="J36" s="194">
        <v>0</v>
      </c>
      <c r="K36" s="43"/>
    </row>
    <row r="37" spans="1:11" ht="27.75" customHeight="1" x14ac:dyDescent="0.25">
      <c r="A37" s="17" t="s">
        <v>152</v>
      </c>
      <c r="B37" s="44"/>
      <c r="C37" s="172">
        <v>0</v>
      </c>
      <c r="D37" s="191">
        <v>-11.227</v>
      </c>
      <c r="E37" s="192">
        <v>-0.88800000000000001</v>
      </c>
      <c r="F37" s="193">
        <v>-0.17899999999999999</v>
      </c>
      <c r="G37" s="165">
        <v>0</v>
      </c>
      <c r="H37" s="199">
        <v>0</v>
      </c>
      <c r="I37" s="199">
        <v>0</v>
      </c>
      <c r="J37" s="194">
        <v>0</v>
      </c>
      <c r="K37" s="43"/>
    </row>
    <row r="38" spans="1:11" ht="27.75" customHeight="1" x14ac:dyDescent="0.25">
      <c r="A38" s="17" t="s">
        <v>153</v>
      </c>
      <c r="B38" s="44" t="s">
        <v>755</v>
      </c>
      <c r="C38" s="172">
        <v>0</v>
      </c>
      <c r="D38" s="191">
        <v>-12.885999999999999</v>
      </c>
      <c r="E38" s="192">
        <v>-1.0629999999999999</v>
      </c>
      <c r="F38" s="193">
        <v>-0.20399999999999999</v>
      </c>
      <c r="G38" s="165">
        <v>0</v>
      </c>
      <c r="H38" s="199">
        <v>0</v>
      </c>
      <c r="I38" s="199">
        <v>0</v>
      </c>
      <c r="J38" s="195">
        <v>0.35499999999999998</v>
      </c>
      <c r="K38" s="43"/>
    </row>
    <row r="39" spans="1:11" ht="27.75" customHeight="1" x14ac:dyDescent="0.25">
      <c r="A39" s="17" t="s">
        <v>154</v>
      </c>
      <c r="B39" s="44"/>
      <c r="C39" s="172">
        <v>0</v>
      </c>
      <c r="D39" s="191">
        <v>-12.885999999999999</v>
      </c>
      <c r="E39" s="192">
        <v>-1.0629999999999999</v>
      </c>
      <c r="F39" s="193">
        <v>-0.20399999999999999</v>
      </c>
      <c r="G39" s="165">
        <v>0</v>
      </c>
      <c r="H39" s="199">
        <v>0</v>
      </c>
      <c r="I39" s="199">
        <v>0</v>
      </c>
      <c r="J39" s="194">
        <v>0</v>
      </c>
      <c r="K39" s="43"/>
    </row>
    <row r="40" spans="1:11" ht="27.75" customHeight="1" x14ac:dyDescent="0.25">
      <c r="A40" s="17" t="s">
        <v>155</v>
      </c>
      <c r="B40" s="44" t="s">
        <v>756</v>
      </c>
      <c r="C40" s="172">
        <v>0</v>
      </c>
      <c r="D40" s="191">
        <v>-11.227</v>
      </c>
      <c r="E40" s="192">
        <v>-0.88800000000000001</v>
      </c>
      <c r="F40" s="193">
        <v>-0.17899999999999999</v>
      </c>
      <c r="G40" s="165">
        <v>0</v>
      </c>
      <c r="H40" s="199">
        <v>0</v>
      </c>
      <c r="I40" s="199">
        <v>0</v>
      </c>
      <c r="J40" s="195">
        <v>0.26600000000000001</v>
      </c>
      <c r="K40" s="43"/>
    </row>
    <row r="41" spans="1:11" ht="27.75" customHeight="1" x14ac:dyDescent="0.25">
      <c r="A41" s="17" t="s">
        <v>156</v>
      </c>
      <c r="B41" s="44" t="s">
        <v>721</v>
      </c>
      <c r="C41" s="172">
        <v>0</v>
      </c>
      <c r="D41" s="191">
        <v>-11.227</v>
      </c>
      <c r="E41" s="192">
        <v>-0.88800000000000001</v>
      </c>
      <c r="F41" s="193">
        <v>-0.17899999999999999</v>
      </c>
      <c r="G41" s="165">
        <v>0</v>
      </c>
      <c r="H41" s="199">
        <v>0</v>
      </c>
      <c r="I41" s="199">
        <v>0</v>
      </c>
      <c r="J41" s="194">
        <v>0</v>
      </c>
      <c r="K41" s="43"/>
    </row>
    <row r="42" spans="1:11" ht="27.75" customHeight="1" x14ac:dyDescent="0.25">
      <c r="A42" s="17" t="s">
        <v>157</v>
      </c>
      <c r="B42" s="44" t="s">
        <v>757</v>
      </c>
      <c r="C42" s="172">
        <v>0</v>
      </c>
      <c r="D42" s="191">
        <v>-6.8109999999999999</v>
      </c>
      <c r="E42" s="192">
        <v>-0.41899999999999998</v>
      </c>
      <c r="F42" s="193">
        <v>-0.112</v>
      </c>
      <c r="G42" s="198">
        <v>80.63</v>
      </c>
      <c r="H42" s="199">
        <v>0</v>
      </c>
      <c r="I42" s="199">
        <v>0</v>
      </c>
      <c r="J42" s="195">
        <v>0.22700000000000001</v>
      </c>
      <c r="K42" s="43"/>
    </row>
    <row r="43" spans="1:11" ht="27.75" customHeight="1" x14ac:dyDescent="0.25">
      <c r="A43" s="17" t="s">
        <v>158</v>
      </c>
      <c r="B43" s="44"/>
      <c r="C43" s="172">
        <v>0</v>
      </c>
      <c r="D43" s="191">
        <v>-6.8109999999999999</v>
      </c>
      <c r="E43" s="192">
        <v>-0.41899999999999998</v>
      </c>
      <c r="F43" s="193">
        <v>-0.112</v>
      </c>
      <c r="G43" s="198">
        <v>80.63</v>
      </c>
      <c r="H43" s="199">
        <v>0</v>
      </c>
      <c r="I43" s="199">
        <v>0</v>
      </c>
      <c r="J43" s="194">
        <v>0</v>
      </c>
      <c r="K43" s="43"/>
    </row>
    <row r="44" spans="1:11" ht="27.75" customHeight="1" x14ac:dyDescent="0.25">
      <c r="C44" s="3"/>
    </row>
    <row r="51" ht="27.75" hidden="1" customHeight="1" x14ac:dyDescent="0.25"/>
  </sheetData>
  <customSheetViews>
    <customSheetView guid="{5032A364-B81A-48DA-88DA-AB3B86B47EE9}" scale="80" fitToPage="1">
      <pageMargins left="0.39370078740157483" right="0.35433070866141736" top="0.86614173228346458" bottom="0.74803149606299213" header="0.43307086614173229" footer="0.51181102362204722"/>
      <pageSetup paperSize="9" scale="48" fitToHeight="0" orientation="portrait" r:id="rId1"/>
      <headerFooter scaleWithDoc="0">
        <oddHeader>&amp;L&amp;"Arial,Bold"
Annex 1&amp;"Arial,Regular" - Schedule of Charges for use of the Distribution System by LV and HV Designated Properties</oddHeader>
        <oddFooter>&amp;C&amp;P of &amp;N</oddFooter>
      </headerFooter>
    </customSheetView>
  </customSheetViews>
  <mergeCells count="15">
    <mergeCell ref="G8:H8"/>
    <mergeCell ref="E1:K1"/>
    <mergeCell ref="B1:D1"/>
    <mergeCell ref="I9:K9"/>
    <mergeCell ref="G9:H9"/>
    <mergeCell ref="A2:K2"/>
    <mergeCell ref="C5:D5"/>
    <mergeCell ref="C6:D6"/>
    <mergeCell ref="G5:H5"/>
    <mergeCell ref="G6:H6"/>
    <mergeCell ref="G4:K4"/>
    <mergeCell ref="A4:E4"/>
    <mergeCell ref="C7:D7"/>
    <mergeCell ref="B8:E8"/>
    <mergeCell ref="G7:H7"/>
  </mergeCells>
  <phoneticPr fontId="5" type="noConversion"/>
  <hyperlinks>
    <hyperlink ref="A1" location="Overview!A1" display="Back to Overview" xr:uid="{00000000-0004-0000-0100-000000000000}"/>
  </hyperlinks>
  <pageMargins left="0.39370078740157483" right="0.35433070866141736" top="0.86614173228346458" bottom="0.74803149606299213" header="0.43307086614173229" footer="0.51181102362204722"/>
  <pageSetup paperSize="9" scale="46" fitToHeight="0" orientation="portrait" r:id="rId2"/>
  <headerFooter scaleWithDoc="0">
    <oddHeader>&amp;L&amp;"Arial,Bold"
Annex 1&amp;"Arial,Regular" - Schedule of Charges for use of the Distribution System by LV and HV Designated Properties</oddHeader>
    <oddFooter>&amp;LNote: Where a tariff only has a p/kWh unit rate in Unit Charge 1 then this unit rate applies at all times._x000D_&amp;1#&amp;"Arial"&amp;6&amp;K737373 Confidentiality: C1 - Public</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pageSetUpPr fitToPage="1"/>
  </sheetPr>
  <dimension ref="A1:P11"/>
  <sheetViews>
    <sheetView zoomScale="90" zoomScaleNormal="90" zoomScaleSheetLayoutView="100" workbookViewId="0">
      <selection activeCell="E8" sqref="E8"/>
    </sheetView>
  </sheetViews>
  <sheetFormatPr defaultColWidth="9.109375" defaultRowHeight="27.75" customHeight="1" x14ac:dyDescent="0.25"/>
  <cols>
    <col min="1" max="1" width="14.5546875" style="51" customWidth="1"/>
    <col min="2" max="2" width="13.88671875" style="51" bestFit="1" customWidth="1"/>
    <col min="3" max="3" width="17.44140625" style="51" customWidth="1"/>
    <col min="4" max="4" width="14.5546875" style="59" customWidth="1"/>
    <col min="5" max="5" width="13.44140625" style="59" bestFit="1" customWidth="1"/>
    <col min="6" max="6" width="17.44140625" style="59" customWidth="1"/>
    <col min="7" max="7" width="29.5546875" style="59" bestFit="1" customWidth="1"/>
    <col min="8" max="8" width="14.5546875" style="59" customWidth="1"/>
    <col min="9" max="9" width="14.5546875" style="60" customWidth="1"/>
    <col min="10" max="11" width="14.5546875" style="61" customWidth="1"/>
    <col min="12" max="15" width="14.5546875" style="51" customWidth="1"/>
    <col min="16" max="17" width="15.5546875" style="51" customWidth="1"/>
    <col min="18" max="16384" width="9.109375" style="51"/>
  </cols>
  <sheetData>
    <row r="1" spans="1:16" ht="66.75" customHeight="1" x14ac:dyDescent="0.25">
      <c r="A1" s="49" t="s">
        <v>27</v>
      </c>
      <c r="B1" s="49"/>
      <c r="C1" s="242" t="s">
        <v>124</v>
      </c>
      <c r="D1" s="242"/>
      <c r="E1" s="50"/>
      <c r="F1" s="245" t="s">
        <v>38</v>
      </c>
      <c r="G1" s="245"/>
      <c r="H1" s="245"/>
      <c r="I1" s="245"/>
      <c r="J1" s="245"/>
      <c r="K1" s="245"/>
      <c r="L1" s="245"/>
      <c r="M1" s="245"/>
      <c r="N1" s="245"/>
      <c r="O1" s="245"/>
      <c r="P1" s="245"/>
    </row>
    <row r="2" spans="1:16" s="52" customFormat="1" ht="25.5" customHeight="1" x14ac:dyDescent="0.25">
      <c r="A2" s="243" t="str">
        <f>Overview!B4&amp; " - Effective from "&amp;Overview!D4&amp;" - "&amp;Overview!E4&amp;" Designated EHV charges"</f>
        <v>Eclipse Power Distribution Limited - GSP K - Effective from 1 April 2026 - Submitted Designated EHV charges</v>
      </c>
      <c r="B2" s="244"/>
      <c r="C2" s="244"/>
      <c r="D2" s="244"/>
      <c r="E2" s="244"/>
      <c r="F2" s="244"/>
      <c r="G2" s="244"/>
      <c r="H2" s="244"/>
      <c r="I2" s="244"/>
      <c r="J2" s="244"/>
      <c r="K2" s="244"/>
      <c r="L2" s="244"/>
      <c r="M2" s="244"/>
      <c r="N2" s="244"/>
      <c r="O2" s="244"/>
      <c r="P2" s="244"/>
    </row>
    <row r="3" spans="1:16" s="80" customFormat="1" ht="10.5" customHeight="1" x14ac:dyDescent="0.25">
      <c r="A3" s="79"/>
      <c r="B3" s="79"/>
      <c r="C3" s="79"/>
      <c r="D3" s="79"/>
      <c r="E3" s="79"/>
      <c r="F3" s="79"/>
      <c r="G3" s="79"/>
      <c r="H3" s="79"/>
      <c r="I3" s="79"/>
      <c r="J3" s="79"/>
      <c r="K3" s="79"/>
      <c r="L3" s="79"/>
      <c r="M3" s="79"/>
      <c r="N3" s="79"/>
      <c r="O3" s="79"/>
    </row>
    <row r="4" spans="1:16" s="80" customFormat="1" ht="25.5" customHeight="1" x14ac:dyDescent="0.25">
      <c r="A4" s="226" t="s">
        <v>64</v>
      </c>
      <c r="B4" s="226"/>
      <c r="C4" s="226"/>
      <c r="D4" s="226"/>
      <c r="E4" s="226"/>
      <c r="F4" s="226"/>
      <c r="G4" s="79"/>
      <c r="H4" s="79"/>
      <c r="I4" s="79"/>
      <c r="J4" s="79"/>
      <c r="K4" s="79"/>
      <c r="L4" s="79"/>
      <c r="M4" s="79"/>
      <c r="N4" s="79"/>
      <c r="O4" s="79"/>
    </row>
    <row r="5" spans="1:16" s="80" customFormat="1" ht="25.5" customHeight="1" x14ac:dyDescent="0.25">
      <c r="A5" s="236" t="s">
        <v>16</v>
      </c>
      <c r="B5" s="237"/>
      <c r="C5" s="237"/>
      <c r="D5" s="241" t="s">
        <v>61</v>
      </c>
      <c r="E5" s="241"/>
      <c r="F5" s="241"/>
      <c r="G5" s="79"/>
      <c r="H5" s="79"/>
      <c r="I5" s="79"/>
      <c r="J5" s="79"/>
      <c r="K5" s="79"/>
      <c r="L5" s="79"/>
      <c r="M5" s="79"/>
      <c r="N5" s="79"/>
      <c r="O5" s="79"/>
    </row>
    <row r="6" spans="1:16" s="80" customFormat="1" ht="51.75" customHeight="1" x14ac:dyDescent="0.25">
      <c r="A6" s="238" t="s">
        <v>722</v>
      </c>
      <c r="B6" s="239"/>
      <c r="C6" s="240"/>
      <c r="D6" s="232" t="s">
        <v>703</v>
      </c>
      <c r="E6" s="233"/>
      <c r="F6" s="234"/>
      <c r="G6" s="79"/>
      <c r="H6" s="79"/>
      <c r="I6" s="79"/>
      <c r="J6" s="79"/>
      <c r="K6" s="79"/>
      <c r="L6" s="79"/>
      <c r="M6" s="79"/>
      <c r="N6" s="79"/>
      <c r="O6" s="79"/>
    </row>
    <row r="7" spans="1:16" s="80" customFormat="1" ht="53.25" customHeight="1" x14ac:dyDescent="0.25">
      <c r="A7" s="225" t="s">
        <v>21</v>
      </c>
      <c r="B7" s="225"/>
      <c r="C7" s="225"/>
      <c r="D7" s="235" t="s">
        <v>22</v>
      </c>
      <c r="E7" s="235"/>
      <c r="F7" s="235"/>
      <c r="G7" s="79"/>
      <c r="H7" s="79"/>
      <c r="I7" s="79"/>
      <c r="J7" s="79"/>
      <c r="K7" s="79"/>
      <c r="L7" s="79"/>
      <c r="M7" s="79"/>
      <c r="N7" s="79"/>
      <c r="O7" s="79"/>
    </row>
    <row r="8" spans="1:16" s="80" customFormat="1" ht="25.5" customHeight="1" x14ac:dyDescent="0.25">
      <c r="G8" s="79"/>
      <c r="H8" s="79"/>
      <c r="I8" s="79"/>
      <c r="J8" s="79"/>
      <c r="K8" s="79"/>
      <c r="L8" s="79"/>
      <c r="M8" s="79"/>
      <c r="N8" s="79"/>
      <c r="O8" s="79"/>
    </row>
    <row r="9" spans="1:16" s="80" customFormat="1" ht="10.5" customHeight="1" x14ac:dyDescent="0.25">
      <c r="A9" s="79"/>
      <c r="B9" s="79"/>
      <c r="C9" s="79"/>
      <c r="D9" s="79"/>
      <c r="E9" s="79"/>
      <c r="F9" s="79"/>
      <c r="G9" s="79"/>
      <c r="H9" s="79"/>
      <c r="I9" s="79"/>
      <c r="J9" s="79"/>
      <c r="K9" s="79"/>
      <c r="L9" s="79"/>
      <c r="M9" s="79"/>
      <c r="N9" s="79"/>
      <c r="O9" s="79"/>
    </row>
    <row r="10" spans="1:16" ht="63.75" customHeight="1" x14ac:dyDescent="0.25">
      <c r="A10" s="53" t="s">
        <v>52</v>
      </c>
      <c r="B10" s="54" t="s">
        <v>725</v>
      </c>
      <c r="C10" s="53" t="s">
        <v>43</v>
      </c>
      <c r="D10" s="53" t="s">
        <v>54</v>
      </c>
      <c r="E10" s="54" t="s">
        <v>725</v>
      </c>
      <c r="F10" s="53" t="s">
        <v>44</v>
      </c>
      <c r="G10" s="55" t="s">
        <v>37</v>
      </c>
      <c r="H10" s="55" t="s">
        <v>606</v>
      </c>
      <c r="I10" s="56" t="s">
        <v>119</v>
      </c>
      <c r="J10" s="55" t="s">
        <v>55</v>
      </c>
      <c r="K10" s="55" t="s">
        <v>117</v>
      </c>
      <c r="L10" s="132" t="s">
        <v>130</v>
      </c>
      <c r="M10" s="56" t="s">
        <v>120</v>
      </c>
      <c r="N10" s="55" t="s">
        <v>56</v>
      </c>
      <c r="O10" s="55" t="s">
        <v>118</v>
      </c>
      <c r="P10" s="132" t="s">
        <v>131</v>
      </c>
    </row>
    <row r="11" spans="1:16" ht="13.2" x14ac:dyDescent="0.25">
      <c r="A11" s="45"/>
      <c r="B11" s="91"/>
      <c r="C11" s="57"/>
      <c r="D11" s="46"/>
      <c r="E11" s="91"/>
      <c r="F11" s="57"/>
      <c r="G11" s="58"/>
      <c r="H11" s="202"/>
      <c r="I11" s="203"/>
      <c r="J11" s="204"/>
      <c r="K11" s="204"/>
      <c r="L11" s="204"/>
      <c r="M11" s="205"/>
      <c r="N11" s="206"/>
      <c r="O11" s="206"/>
      <c r="P11" s="206"/>
    </row>
  </sheetData>
  <autoFilter ref="A10:P11" xr:uid="{00000000-0009-0000-0000-000002000000}"/>
  <mergeCells count="10">
    <mergeCell ref="A4:F4"/>
    <mergeCell ref="D5:F5"/>
    <mergeCell ref="C1:D1"/>
    <mergeCell ref="A2:P2"/>
    <mergeCell ref="F1:P1"/>
    <mergeCell ref="D6:F6"/>
    <mergeCell ref="D7:F7"/>
    <mergeCell ref="A5:C5"/>
    <mergeCell ref="A6:C6"/>
    <mergeCell ref="A7:C7"/>
  </mergeCells>
  <hyperlinks>
    <hyperlink ref="A1" location="Overview!A1" display="Back to Overview" xr:uid="{00000000-0004-0000-0200-000000000000}"/>
  </hyperlinks>
  <pageMargins left="0.39370078740157483" right="0.39370078740157483" top="0.51181102362204722" bottom="0.74803149606299213" header="0.27559055118110237" footer="0.27559055118110237"/>
  <pageSetup paperSize="9" scale="54" fitToHeight="0" orientation="landscape" r:id="rId1"/>
  <headerFooter scaleWithDoc="0">
    <oddHeader>&amp;LAnnex 2 - Schedule of Charges for use of the Distribution System by Designated EHV Properties (including LDNOs with Designated EHV Properties/end-users).</oddHeader>
    <oddFooter>&amp;L&amp;8Note: The list of MPANs / MSIDs provided may be incomplete; the DNO reserves the right to apply the listed charges to any other MPANs / MSIDs associated with the site._x000D_&amp;1#&amp;"Arial"&amp;6&amp;K737373 Confidentiality: C1 - Public</oddFooter>
    <firstHeader>&amp;L
Annex 2 -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N250"/>
  <sheetViews>
    <sheetView zoomScale="90" zoomScaleNormal="90" zoomScaleSheetLayoutView="100" workbookViewId="0">
      <selection activeCell="A216" sqref="A216:H250"/>
    </sheetView>
  </sheetViews>
  <sheetFormatPr defaultColWidth="9.109375" defaultRowHeight="13.2" x14ac:dyDescent="0.25"/>
  <cols>
    <col min="1" max="1" width="14.5546875" style="51" customWidth="1"/>
    <col min="2" max="2" width="22.109375" style="51" customWidth="1"/>
    <col min="3" max="3" width="18.109375" style="59" customWidth="1"/>
    <col min="4" max="4" width="50.5546875" style="59" customWidth="1"/>
    <col min="5" max="5" width="14.5546875" style="60" customWidth="1"/>
    <col min="6" max="7" width="14.5546875" style="61" customWidth="1"/>
    <col min="8" max="8" width="14.5546875" style="51" customWidth="1"/>
    <col min="9" max="9" width="15.5546875" style="51" customWidth="1"/>
    <col min="10" max="13" width="9.109375" style="51"/>
    <col min="14" max="14" width="9.44140625" style="51" bestFit="1" customWidth="1"/>
    <col min="15" max="16384" width="9.109375" style="51"/>
  </cols>
  <sheetData>
    <row r="1" spans="1:14" ht="66.75" customHeight="1" x14ac:dyDescent="0.25">
      <c r="A1" s="249" t="s">
        <v>67</v>
      </c>
      <c r="B1" s="249"/>
      <c r="C1" s="249"/>
      <c r="D1" s="249"/>
      <c r="E1" s="249"/>
      <c r="F1" s="249"/>
      <c r="G1" s="249"/>
      <c r="H1" s="249"/>
    </row>
    <row r="2" spans="1:14" s="52" customFormat="1" ht="25.5" customHeight="1" x14ac:dyDescent="0.25">
      <c r="A2" s="246" t="str">
        <f>Overview!B4&amp; " - Effective from "&amp;Overview!D4&amp;" - "&amp;Overview!E4&amp;" Designated EHV import charges"</f>
        <v>Eclipse Power Distribution Limited - GSP K - Effective from 1 April 2026 - Submitted Designated EHV import charges</v>
      </c>
      <c r="B2" s="247"/>
      <c r="C2" s="247"/>
      <c r="D2" s="247"/>
      <c r="E2" s="247"/>
      <c r="F2" s="247"/>
      <c r="G2" s="247"/>
      <c r="H2" s="248"/>
    </row>
    <row r="3" spans="1:14" s="80" customFormat="1" ht="17.399999999999999" x14ac:dyDescent="0.25">
      <c r="A3" s="84"/>
      <c r="B3" s="84"/>
      <c r="C3" s="84"/>
      <c r="D3" s="85"/>
      <c r="E3" s="86"/>
      <c r="F3" s="86"/>
      <c r="G3" s="87"/>
      <c r="H3" s="87"/>
      <c r="I3" s="79"/>
      <c r="J3" s="79"/>
      <c r="K3" s="79"/>
      <c r="L3" s="79"/>
      <c r="M3" s="79"/>
      <c r="N3" s="79"/>
    </row>
    <row r="4" spans="1:14" ht="60.75" customHeight="1" x14ac:dyDescent="0.25">
      <c r="A4" s="53" t="s">
        <v>52</v>
      </c>
      <c r="B4" s="54" t="s">
        <v>725</v>
      </c>
      <c r="C4" s="53" t="s">
        <v>43</v>
      </c>
      <c r="D4" s="55" t="s">
        <v>37</v>
      </c>
      <c r="E4" s="126" t="str">
        <f>'Annex 2 Designated EHV charges'!I10</f>
        <v>Import
Super Red
unit charge
(p/kWh)</v>
      </c>
      <c r="F4" s="126" t="str">
        <f>'Annex 2 Designated EHV charges'!J10</f>
        <v>Import
fixed charge
(p/day)</v>
      </c>
      <c r="G4" s="126" t="str">
        <f>'Annex 2 Designated EHV charges'!K10</f>
        <v>Import
capacity charge
(p/kVA/day)</v>
      </c>
      <c r="H4" s="126" t="str">
        <f>'Annex 2 Designated EHV charges'!L10</f>
        <v>Import
exceeded capacity charge
(p/kVA/day)</v>
      </c>
    </row>
    <row r="5" spans="1:14" x14ac:dyDescent="0.25">
      <c r="A5" s="92" t="str">
        <f t="array" ref="A5">IFERROR(INDEX('Annex 2 Designated EHV charges'!$A$11:$A$11, MATCH(0, IF(ISBLANK('Annex 2 Designated EHV charges'!$A$11:$A$11),1, COUNTIF(A$4:$A4, 'Annex 2 Designated EHV charges'!$A$11:$A$11)), 0)),"")</f>
        <v/>
      </c>
      <c r="B5" s="92" t="str">
        <f>IF($A5="","",VLOOKUP($A5,'Annex 2 Designated EHV charges'!$A:$O,2,0))</f>
        <v/>
      </c>
      <c r="C5" s="93" t="str">
        <f>IF($A5="","",VLOOKUP($A5,'Annex 2 Designated EHV charges'!$A:$O,3,0))</f>
        <v/>
      </c>
      <c r="D5" s="92" t="str">
        <f>IF($A5="","",VLOOKUP($A5,'Annex 2 Designated EHV charges'!$A:$O,7,0))</f>
        <v/>
      </c>
      <c r="E5" s="97" t="str">
        <f>IFERROR(IF(VLOOKUP($A5,'Annex 2 Designated EHV charges'!$A:$O,9,FALSE)=0,"",VLOOKUP($A5,'Annex 2 Designated EHV charges'!$A:$O,9,FALSE)),"")</f>
        <v/>
      </c>
      <c r="F5" s="98" t="str">
        <f>IFERROR(IF(VLOOKUP($A5,'Annex 2 Designated EHV charges'!$A:$O,10,FALSE)=0,"",VLOOKUP($A5,'Annex 2 Designated EHV charges'!$A:$O,10,FALSE)),"")</f>
        <v/>
      </c>
      <c r="G5" s="99" t="str">
        <f>IFERROR(IF(VLOOKUP($A5,'Annex 2 Designated EHV charges'!$A:$O,11,FALSE)=0,"",VLOOKUP($A5,'Annex 2 Designated EHV charges'!$A:$O,11,FALSE)),"")</f>
        <v/>
      </c>
      <c r="H5" s="99" t="str">
        <f>IFERROR(IF(VLOOKUP($A5,'Annex 2 Designated EHV charges'!$A:$O,12,FALSE)=0,"",VLOOKUP($A5,'Annex 2 Designated EHV charges'!$A:$O,12,FALSE)),"")</f>
        <v/>
      </c>
    </row>
    <row r="6" spans="1:14" x14ac:dyDescent="0.25">
      <c r="A6" s="92" t="str">
        <f t="array" ref="A6">IFERROR(INDEX('Annex 2 Designated EHV charges'!$A$11:$A$11, MATCH(0, IF(ISBLANK('Annex 2 Designated EHV charges'!$A$11:$A$11),1, COUNTIF(A$4:$A5, 'Annex 2 Designated EHV charges'!$A$11:$A$11)), 0)),"")</f>
        <v/>
      </c>
      <c r="B6" s="92" t="str">
        <f>IF($A6="","",VLOOKUP($A6,'Annex 2 Designated EHV charges'!$A:$O,2,0))</f>
        <v/>
      </c>
      <c r="C6" s="93" t="str">
        <f>IF($A6="","",VLOOKUP($A6,'Annex 2 Designated EHV charges'!$A:$O,3,0))</f>
        <v/>
      </c>
      <c r="D6" s="92" t="str">
        <f>IF($A6="","",VLOOKUP($A6,'Annex 2 Designated EHV charges'!$A:$O,7,0))</f>
        <v/>
      </c>
      <c r="E6" s="97" t="str">
        <f>IFERROR(IF(VLOOKUP($A6,'Annex 2 Designated EHV charges'!$A:$O,9,FALSE)=0,"",VLOOKUP($A6,'Annex 2 Designated EHV charges'!$A:$O,9,FALSE)),"")</f>
        <v/>
      </c>
      <c r="F6" s="98" t="str">
        <f>IFERROR(IF(VLOOKUP($A6,'Annex 2 Designated EHV charges'!$A:$O,10,FALSE)=0,"",VLOOKUP($A6,'Annex 2 Designated EHV charges'!$A:$O,10,FALSE)),"")</f>
        <v/>
      </c>
      <c r="G6" s="99" t="str">
        <f>IFERROR(IF(VLOOKUP($A6,'Annex 2 Designated EHV charges'!$A:$O,11,FALSE)=0,"",VLOOKUP($A6,'Annex 2 Designated EHV charges'!$A:$O,11,FALSE)),"")</f>
        <v/>
      </c>
      <c r="H6" s="99" t="str">
        <f>IFERROR(IF(VLOOKUP($A6,'Annex 2 Designated EHV charges'!$A:$O,12,FALSE)=0,"",VLOOKUP($A6,'Annex 2 Designated EHV charges'!$A:$O,12,FALSE)),"")</f>
        <v/>
      </c>
    </row>
    <row r="7" spans="1:14" x14ac:dyDescent="0.25">
      <c r="A7" s="92" t="str">
        <f t="array" ref="A7">IFERROR(INDEX('Annex 2 Designated EHV charges'!$A$11:$A$11, MATCH(0, IF(ISBLANK('Annex 2 Designated EHV charges'!$A$11:$A$11),1, COUNTIF(A$4:$A6, 'Annex 2 Designated EHV charges'!$A$11:$A$11)), 0)),"")</f>
        <v/>
      </c>
      <c r="B7" s="92" t="str">
        <f>IF($A7="","",VLOOKUP($A7,'Annex 2 Designated EHV charges'!$A:$O,2,0))</f>
        <v/>
      </c>
      <c r="C7" s="93" t="str">
        <f>IF($A7="","",VLOOKUP($A7,'Annex 2 Designated EHV charges'!$A:$O,3,0))</f>
        <v/>
      </c>
      <c r="D7" s="92" t="str">
        <f>IF($A7="","",VLOOKUP($A7,'Annex 2 Designated EHV charges'!$A:$O,7,0))</f>
        <v/>
      </c>
      <c r="E7" s="97" t="str">
        <f>IFERROR(IF(VLOOKUP($A7,'Annex 2 Designated EHV charges'!$A:$O,9,FALSE)=0,"",VLOOKUP($A7,'Annex 2 Designated EHV charges'!$A:$O,9,FALSE)),"")</f>
        <v/>
      </c>
      <c r="F7" s="98" t="str">
        <f>IFERROR(IF(VLOOKUP($A7,'Annex 2 Designated EHV charges'!$A:$O,10,FALSE)=0,"",VLOOKUP($A7,'Annex 2 Designated EHV charges'!$A:$O,10,FALSE)),"")</f>
        <v/>
      </c>
      <c r="G7" s="99" t="str">
        <f>IFERROR(IF(VLOOKUP($A7,'Annex 2 Designated EHV charges'!$A:$O,11,FALSE)=0,"",VLOOKUP($A7,'Annex 2 Designated EHV charges'!$A:$O,11,FALSE)),"")</f>
        <v/>
      </c>
      <c r="H7" s="99" t="str">
        <f>IFERROR(IF(VLOOKUP($A7,'Annex 2 Designated EHV charges'!$A:$O,12,FALSE)=0,"",VLOOKUP($A7,'Annex 2 Designated EHV charges'!$A:$O,12,FALSE)),"")</f>
        <v/>
      </c>
    </row>
    <row r="8" spans="1:14" x14ac:dyDescent="0.25">
      <c r="A8" s="92" t="str">
        <f t="array" ref="A8">IFERROR(INDEX('Annex 2 Designated EHV charges'!$A$11:$A$11, MATCH(0, IF(ISBLANK('Annex 2 Designated EHV charges'!$A$11:$A$11),1, COUNTIF(A$4:$A7, 'Annex 2 Designated EHV charges'!$A$11:$A$11)), 0)),"")</f>
        <v/>
      </c>
      <c r="B8" s="92" t="str">
        <f>IF($A8="","",VLOOKUP($A8,'Annex 2 Designated EHV charges'!$A:$O,2,0))</f>
        <v/>
      </c>
      <c r="C8" s="93" t="str">
        <f>IF($A8="","",VLOOKUP($A8,'Annex 2 Designated EHV charges'!$A:$O,3,0))</f>
        <v/>
      </c>
      <c r="D8" s="92" t="str">
        <f>IF($A8="","",VLOOKUP($A8,'Annex 2 Designated EHV charges'!$A:$O,7,0))</f>
        <v/>
      </c>
      <c r="E8" s="97" t="str">
        <f>IFERROR(IF(VLOOKUP($A8,'Annex 2 Designated EHV charges'!$A:$O,9,FALSE)=0,"",VLOOKUP($A8,'Annex 2 Designated EHV charges'!$A:$O,9,FALSE)),"")</f>
        <v/>
      </c>
      <c r="F8" s="98" t="str">
        <f>IFERROR(IF(VLOOKUP($A8,'Annex 2 Designated EHV charges'!$A:$O,10,FALSE)=0,"",VLOOKUP($A8,'Annex 2 Designated EHV charges'!$A:$O,10,FALSE)),"")</f>
        <v/>
      </c>
      <c r="G8" s="99" t="str">
        <f>IFERROR(IF(VLOOKUP($A8,'Annex 2 Designated EHV charges'!$A:$O,11,FALSE)=0,"",VLOOKUP($A8,'Annex 2 Designated EHV charges'!$A:$O,11,FALSE)),"")</f>
        <v/>
      </c>
      <c r="H8" s="99" t="str">
        <f>IFERROR(IF(VLOOKUP($A8,'Annex 2 Designated EHV charges'!$A:$O,12,FALSE)=0,"",VLOOKUP($A8,'Annex 2 Designated EHV charges'!$A:$O,12,FALSE)),"")</f>
        <v/>
      </c>
    </row>
    <row r="9" spans="1:14" x14ac:dyDescent="0.25">
      <c r="A9" s="92" t="str">
        <f t="array" ref="A9">IFERROR(INDEX('Annex 2 Designated EHV charges'!$A$11:$A$11, MATCH(0, IF(ISBLANK('Annex 2 Designated EHV charges'!$A$11:$A$11),1, COUNTIF(A$4:$A8, 'Annex 2 Designated EHV charges'!$A$11:$A$11)), 0)),"")</f>
        <v/>
      </c>
      <c r="B9" s="92" t="str">
        <f>IF($A9="","",VLOOKUP($A9,'Annex 2 Designated EHV charges'!$A:$O,2,0))</f>
        <v/>
      </c>
      <c r="C9" s="93" t="str">
        <f>IF($A9="","",VLOOKUP($A9,'Annex 2 Designated EHV charges'!$A:$O,3,0))</f>
        <v/>
      </c>
      <c r="D9" s="92" t="str">
        <f>IF($A9="","",VLOOKUP($A9,'Annex 2 Designated EHV charges'!$A:$O,7,0))</f>
        <v/>
      </c>
      <c r="E9" s="97" t="str">
        <f>IFERROR(IF(VLOOKUP($A9,'Annex 2 Designated EHV charges'!$A:$O,9,FALSE)=0,"",VLOOKUP($A9,'Annex 2 Designated EHV charges'!$A:$O,9,FALSE)),"")</f>
        <v/>
      </c>
      <c r="F9" s="98" t="str">
        <f>IFERROR(IF(VLOOKUP($A9,'Annex 2 Designated EHV charges'!$A:$O,10,FALSE)=0,"",VLOOKUP($A9,'Annex 2 Designated EHV charges'!$A:$O,10,FALSE)),"")</f>
        <v/>
      </c>
      <c r="G9" s="99" t="str">
        <f>IFERROR(IF(VLOOKUP($A9,'Annex 2 Designated EHV charges'!$A:$O,11,FALSE)=0,"",VLOOKUP($A9,'Annex 2 Designated EHV charges'!$A:$O,11,FALSE)),"")</f>
        <v/>
      </c>
      <c r="H9" s="99" t="str">
        <f>IFERROR(IF(VLOOKUP($A9,'Annex 2 Designated EHV charges'!$A:$O,12,FALSE)=0,"",VLOOKUP($A9,'Annex 2 Designated EHV charges'!$A:$O,12,FALSE)),"")</f>
        <v/>
      </c>
    </row>
    <row r="10" spans="1:14" x14ac:dyDescent="0.25">
      <c r="A10" s="92" t="str">
        <f t="array" ref="A10">IFERROR(INDEX('Annex 2 Designated EHV charges'!$A$11:$A$11, MATCH(0, IF(ISBLANK('Annex 2 Designated EHV charges'!$A$11:$A$11),1, COUNTIF(A$4:$A9, 'Annex 2 Designated EHV charges'!$A$11:$A$11)), 0)),"")</f>
        <v/>
      </c>
      <c r="B10" s="92" t="str">
        <f>IF($A10="","",VLOOKUP($A10,'Annex 2 Designated EHV charges'!$A:$O,2,0))</f>
        <v/>
      </c>
      <c r="C10" s="93" t="str">
        <f>IF($A10="","",VLOOKUP($A10,'Annex 2 Designated EHV charges'!$A:$O,3,0))</f>
        <v/>
      </c>
      <c r="D10" s="92" t="str">
        <f>IF($A10="","",VLOOKUP($A10,'Annex 2 Designated EHV charges'!$A:$O,7,0))</f>
        <v/>
      </c>
      <c r="E10" s="97" t="str">
        <f>IFERROR(IF(VLOOKUP($A10,'Annex 2 Designated EHV charges'!$A:$O,9,FALSE)=0,"",VLOOKUP($A10,'Annex 2 Designated EHV charges'!$A:$O,9,FALSE)),"")</f>
        <v/>
      </c>
      <c r="F10" s="98" t="str">
        <f>IFERROR(IF(VLOOKUP($A10,'Annex 2 Designated EHV charges'!$A:$O,10,FALSE)=0,"",VLOOKUP($A10,'Annex 2 Designated EHV charges'!$A:$O,10,FALSE)),"")</f>
        <v/>
      </c>
      <c r="G10" s="99" t="str">
        <f>IFERROR(IF(VLOOKUP($A10,'Annex 2 Designated EHV charges'!$A:$O,11,FALSE)=0,"",VLOOKUP($A10,'Annex 2 Designated EHV charges'!$A:$O,11,FALSE)),"")</f>
        <v/>
      </c>
      <c r="H10" s="99" t="str">
        <f>IFERROR(IF(VLOOKUP($A10,'Annex 2 Designated EHV charges'!$A:$O,12,FALSE)=0,"",VLOOKUP($A10,'Annex 2 Designated EHV charges'!$A:$O,12,FALSE)),"")</f>
        <v/>
      </c>
    </row>
    <row r="11" spans="1:14" x14ac:dyDescent="0.25">
      <c r="A11" s="92" t="str">
        <f t="array" ref="A11">IFERROR(INDEX('Annex 2 Designated EHV charges'!$A$11:$A$11, MATCH(0, IF(ISBLANK('Annex 2 Designated EHV charges'!$A$11:$A$11),1, COUNTIF(A$4:$A10, 'Annex 2 Designated EHV charges'!$A$11:$A$11)), 0)),"")</f>
        <v/>
      </c>
      <c r="B11" s="92" t="str">
        <f>IF($A11="","",VLOOKUP($A11,'Annex 2 Designated EHV charges'!$A:$O,2,0))</f>
        <v/>
      </c>
      <c r="C11" s="93" t="str">
        <f>IF($A11="","",VLOOKUP($A11,'Annex 2 Designated EHV charges'!$A:$O,3,0))</f>
        <v/>
      </c>
      <c r="D11" s="92" t="str">
        <f>IF($A11="","",VLOOKUP($A11,'Annex 2 Designated EHV charges'!$A:$O,7,0))</f>
        <v/>
      </c>
      <c r="E11" s="97" t="str">
        <f>IFERROR(IF(VLOOKUP($A11,'Annex 2 Designated EHV charges'!$A:$O,9,FALSE)=0,"",VLOOKUP($A11,'Annex 2 Designated EHV charges'!$A:$O,9,FALSE)),"")</f>
        <v/>
      </c>
      <c r="F11" s="98" t="str">
        <f>IFERROR(IF(VLOOKUP($A11,'Annex 2 Designated EHV charges'!$A:$O,10,FALSE)=0,"",VLOOKUP($A11,'Annex 2 Designated EHV charges'!$A:$O,10,FALSE)),"")</f>
        <v/>
      </c>
      <c r="G11" s="99" t="str">
        <f>IFERROR(IF(VLOOKUP($A11,'Annex 2 Designated EHV charges'!$A:$O,11,FALSE)=0,"",VLOOKUP($A11,'Annex 2 Designated EHV charges'!$A:$O,11,FALSE)),"")</f>
        <v/>
      </c>
      <c r="H11" s="99" t="str">
        <f>IFERROR(IF(VLOOKUP($A11,'Annex 2 Designated EHV charges'!$A:$O,12,FALSE)=0,"",VLOOKUP($A11,'Annex 2 Designated EHV charges'!$A:$O,12,FALSE)),"")</f>
        <v/>
      </c>
    </row>
    <row r="12" spans="1:14" x14ac:dyDescent="0.25">
      <c r="A12" s="92" t="str">
        <f t="array" ref="A12">IFERROR(INDEX('Annex 2 Designated EHV charges'!$A$11:$A$11, MATCH(0, IF(ISBLANK('Annex 2 Designated EHV charges'!$A$11:$A$11),1, COUNTIF(A$4:$A11, 'Annex 2 Designated EHV charges'!$A$11:$A$11)), 0)),"")</f>
        <v/>
      </c>
      <c r="B12" s="92" t="str">
        <f>IF($A12="","",VLOOKUP($A12,'Annex 2 Designated EHV charges'!$A:$O,2,0))</f>
        <v/>
      </c>
      <c r="C12" s="93" t="str">
        <f>IF($A12="","",VLOOKUP($A12,'Annex 2 Designated EHV charges'!$A:$O,3,0))</f>
        <v/>
      </c>
      <c r="D12" s="92" t="str">
        <f>IF($A12="","",VLOOKUP($A12,'Annex 2 Designated EHV charges'!$A:$O,7,0))</f>
        <v/>
      </c>
      <c r="E12" s="97" t="str">
        <f>IFERROR(IF(VLOOKUP($A12,'Annex 2 Designated EHV charges'!$A:$O,9,FALSE)=0,"",VLOOKUP($A12,'Annex 2 Designated EHV charges'!$A:$O,9,FALSE)),"")</f>
        <v/>
      </c>
      <c r="F12" s="98" t="str">
        <f>IFERROR(IF(VLOOKUP($A12,'Annex 2 Designated EHV charges'!$A:$O,10,FALSE)=0,"",VLOOKUP($A12,'Annex 2 Designated EHV charges'!$A:$O,10,FALSE)),"")</f>
        <v/>
      </c>
      <c r="G12" s="99" t="str">
        <f>IFERROR(IF(VLOOKUP($A12,'Annex 2 Designated EHV charges'!$A:$O,11,FALSE)=0,"",VLOOKUP($A12,'Annex 2 Designated EHV charges'!$A:$O,11,FALSE)),"")</f>
        <v/>
      </c>
      <c r="H12" s="99" t="str">
        <f>IFERROR(IF(VLOOKUP($A12,'Annex 2 Designated EHV charges'!$A:$O,12,FALSE)=0,"",VLOOKUP($A12,'Annex 2 Designated EHV charges'!$A:$O,12,FALSE)),"")</f>
        <v/>
      </c>
    </row>
    <row r="13" spans="1:14" x14ac:dyDescent="0.25">
      <c r="A13" s="92" t="str">
        <f t="array" ref="A13">IFERROR(INDEX('Annex 2 Designated EHV charges'!$A$11:$A$11, MATCH(0, IF(ISBLANK('Annex 2 Designated EHV charges'!$A$11:$A$11),1, COUNTIF(A$4:$A12, 'Annex 2 Designated EHV charges'!$A$11:$A$11)), 0)),"")</f>
        <v/>
      </c>
      <c r="B13" s="92" t="str">
        <f>IF($A13="","",VLOOKUP($A13,'Annex 2 Designated EHV charges'!$A:$O,2,0))</f>
        <v/>
      </c>
      <c r="C13" s="93" t="str">
        <f>IF($A13="","",VLOOKUP($A13,'Annex 2 Designated EHV charges'!$A:$O,3,0))</f>
        <v/>
      </c>
      <c r="D13" s="92" t="str">
        <f>IF($A13="","",VLOOKUP($A13,'Annex 2 Designated EHV charges'!$A:$O,7,0))</f>
        <v/>
      </c>
      <c r="E13" s="97" t="str">
        <f>IFERROR(IF(VLOOKUP($A13,'Annex 2 Designated EHV charges'!$A:$O,9,FALSE)=0,"",VLOOKUP($A13,'Annex 2 Designated EHV charges'!$A:$O,9,FALSE)),"")</f>
        <v/>
      </c>
      <c r="F13" s="98" t="str">
        <f>IFERROR(IF(VLOOKUP($A13,'Annex 2 Designated EHV charges'!$A:$O,10,FALSE)=0,"",VLOOKUP($A13,'Annex 2 Designated EHV charges'!$A:$O,10,FALSE)),"")</f>
        <v/>
      </c>
      <c r="G13" s="99" t="str">
        <f>IFERROR(IF(VLOOKUP($A13,'Annex 2 Designated EHV charges'!$A:$O,11,FALSE)=0,"",VLOOKUP($A13,'Annex 2 Designated EHV charges'!$A:$O,11,FALSE)),"")</f>
        <v/>
      </c>
      <c r="H13" s="99" t="str">
        <f>IFERROR(IF(VLOOKUP($A13,'Annex 2 Designated EHV charges'!$A:$O,12,FALSE)=0,"",VLOOKUP($A13,'Annex 2 Designated EHV charges'!$A:$O,12,FALSE)),"")</f>
        <v/>
      </c>
    </row>
    <row r="14" spans="1:14" x14ac:dyDescent="0.25">
      <c r="A14" s="92" t="str">
        <f t="array" ref="A14">IFERROR(INDEX('Annex 2 Designated EHV charges'!$A$11:$A$11, MATCH(0, IF(ISBLANK('Annex 2 Designated EHV charges'!$A$11:$A$11),1, COUNTIF(A$4:$A13, 'Annex 2 Designated EHV charges'!$A$11:$A$11)), 0)),"")</f>
        <v/>
      </c>
      <c r="B14" s="92" t="str">
        <f>IF($A14="","",VLOOKUP($A14,'Annex 2 Designated EHV charges'!$A:$O,2,0))</f>
        <v/>
      </c>
      <c r="C14" s="93" t="str">
        <f>IF($A14="","",VLOOKUP($A14,'Annex 2 Designated EHV charges'!$A:$O,3,0))</f>
        <v/>
      </c>
      <c r="D14" s="92" t="str">
        <f>IF($A14="","",VLOOKUP($A14,'Annex 2 Designated EHV charges'!$A:$O,7,0))</f>
        <v/>
      </c>
      <c r="E14" s="97" t="str">
        <f>IFERROR(IF(VLOOKUP($A14,'Annex 2 Designated EHV charges'!$A:$O,9,FALSE)=0,"",VLOOKUP($A14,'Annex 2 Designated EHV charges'!$A:$O,9,FALSE)),"")</f>
        <v/>
      </c>
      <c r="F14" s="98" t="str">
        <f>IFERROR(IF(VLOOKUP($A14,'Annex 2 Designated EHV charges'!$A:$O,10,FALSE)=0,"",VLOOKUP($A14,'Annex 2 Designated EHV charges'!$A:$O,10,FALSE)),"")</f>
        <v/>
      </c>
      <c r="G14" s="99" t="str">
        <f>IFERROR(IF(VLOOKUP($A14,'Annex 2 Designated EHV charges'!$A:$O,11,FALSE)=0,"",VLOOKUP($A14,'Annex 2 Designated EHV charges'!$A:$O,11,FALSE)),"")</f>
        <v/>
      </c>
      <c r="H14" s="99" t="str">
        <f>IFERROR(IF(VLOOKUP($A14,'Annex 2 Designated EHV charges'!$A:$O,12,FALSE)=0,"",VLOOKUP($A14,'Annex 2 Designated EHV charges'!$A:$O,12,FALSE)),"")</f>
        <v/>
      </c>
    </row>
    <row r="15" spans="1:14" x14ac:dyDescent="0.25">
      <c r="A15" s="92" t="str">
        <f t="array" ref="A15">IFERROR(INDEX('Annex 2 Designated EHV charges'!$A$11:$A$11, MATCH(0, IF(ISBLANK('Annex 2 Designated EHV charges'!$A$11:$A$11),1, COUNTIF(A$4:$A14, 'Annex 2 Designated EHV charges'!$A$11:$A$11)), 0)),"")</f>
        <v/>
      </c>
      <c r="B15" s="92" t="str">
        <f>IF($A15="","",VLOOKUP($A15,'Annex 2 Designated EHV charges'!$A:$O,2,0))</f>
        <v/>
      </c>
      <c r="C15" s="93" t="str">
        <f>IF($A15="","",VLOOKUP($A15,'Annex 2 Designated EHV charges'!$A:$O,3,0))</f>
        <v/>
      </c>
      <c r="D15" s="92" t="str">
        <f>IF($A15="","",VLOOKUP($A15,'Annex 2 Designated EHV charges'!$A:$O,7,0))</f>
        <v/>
      </c>
      <c r="E15" s="97" t="str">
        <f>IFERROR(IF(VLOOKUP($A15,'Annex 2 Designated EHV charges'!$A:$O,9,FALSE)=0,"",VLOOKUP($A15,'Annex 2 Designated EHV charges'!$A:$O,9,FALSE)),"")</f>
        <v/>
      </c>
      <c r="F15" s="98" t="str">
        <f>IFERROR(IF(VLOOKUP($A15,'Annex 2 Designated EHV charges'!$A:$O,10,FALSE)=0,"",VLOOKUP($A15,'Annex 2 Designated EHV charges'!$A:$O,10,FALSE)),"")</f>
        <v/>
      </c>
      <c r="G15" s="99" t="str">
        <f>IFERROR(IF(VLOOKUP($A15,'Annex 2 Designated EHV charges'!$A:$O,11,FALSE)=0,"",VLOOKUP($A15,'Annex 2 Designated EHV charges'!$A:$O,11,FALSE)),"")</f>
        <v/>
      </c>
      <c r="H15" s="99" t="str">
        <f>IFERROR(IF(VLOOKUP($A15,'Annex 2 Designated EHV charges'!$A:$O,12,FALSE)=0,"",VLOOKUP($A15,'Annex 2 Designated EHV charges'!$A:$O,12,FALSE)),"")</f>
        <v/>
      </c>
    </row>
    <row r="16" spans="1:14" x14ac:dyDescent="0.25">
      <c r="A16" s="92" t="str">
        <f t="array" ref="A16">IFERROR(INDEX('Annex 2 Designated EHV charges'!$A$11:$A$11, MATCH(0, IF(ISBLANK('Annex 2 Designated EHV charges'!$A$11:$A$11),1, COUNTIF(A$4:$A15, 'Annex 2 Designated EHV charges'!$A$11:$A$11)), 0)),"")</f>
        <v/>
      </c>
      <c r="B16" s="92" t="str">
        <f>IF($A16="","",VLOOKUP($A16,'Annex 2 Designated EHV charges'!$A:$O,2,0))</f>
        <v/>
      </c>
      <c r="C16" s="93" t="str">
        <f>IF($A16="","",VLOOKUP($A16,'Annex 2 Designated EHV charges'!$A:$O,3,0))</f>
        <v/>
      </c>
      <c r="D16" s="92" t="str">
        <f>IF($A16="","",VLOOKUP($A16,'Annex 2 Designated EHV charges'!$A:$O,7,0))</f>
        <v/>
      </c>
      <c r="E16" s="97" t="str">
        <f>IFERROR(IF(VLOOKUP($A16,'Annex 2 Designated EHV charges'!$A:$O,9,FALSE)=0,"",VLOOKUP($A16,'Annex 2 Designated EHV charges'!$A:$O,9,FALSE)),"")</f>
        <v/>
      </c>
      <c r="F16" s="98" t="str">
        <f>IFERROR(IF(VLOOKUP($A16,'Annex 2 Designated EHV charges'!$A:$O,10,FALSE)=0,"",VLOOKUP($A16,'Annex 2 Designated EHV charges'!$A:$O,10,FALSE)),"")</f>
        <v/>
      </c>
      <c r="G16" s="99" t="str">
        <f>IFERROR(IF(VLOOKUP($A16,'Annex 2 Designated EHV charges'!$A:$O,11,FALSE)=0,"",VLOOKUP($A16,'Annex 2 Designated EHV charges'!$A:$O,11,FALSE)),"")</f>
        <v/>
      </c>
      <c r="H16" s="99" t="str">
        <f>IFERROR(IF(VLOOKUP($A16,'Annex 2 Designated EHV charges'!$A:$O,12,FALSE)=0,"",VLOOKUP($A16,'Annex 2 Designated EHV charges'!$A:$O,12,FALSE)),"")</f>
        <v/>
      </c>
    </row>
    <row r="17" spans="1:8" x14ac:dyDescent="0.25">
      <c r="A17" s="92" t="str">
        <f t="array" ref="A17">IFERROR(INDEX('Annex 2 Designated EHV charges'!$A$11:$A$11, MATCH(0, IF(ISBLANK('Annex 2 Designated EHV charges'!$A$11:$A$11),1, COUNTIF(A$4:$A16, 'Annex 2 Designated EHV charges'!$A$11:$A$11)), 0)),"")</f>
        <v/>
      </c>
      <c r="B17" s="92" t="str">
        <f>IF($A17="","",VLOOKUP($A17,'Annex 2 Designated EHV charges'!$A:$O,2,0))</f>
        <v/>
      </c>
      <c r="C17" s="93" t="str">
        <f>IF($A17="","",VLOOKUP($A17,'Annex 2 Designated EHV charges'!$A:$O,3,0))</f>
        <v/>
      </c>
      <c r="D17" s="92" t="str">
        <f>IF($A17="","",VLOOKUP($A17,'Annex 2 Designated EHV charges'!$A:$O,7,0))</f>
        <v/>
      </c>
      <c r="E17" s="97" t="str">
        <f>IFERROR(IF(VLOOKUP($A17,'Annex 2 Designated EHV charges'!$A:$O,9,FALSE)=0,"",VLOOKUP($A17,'Annex 2 Designated EHV charges'!$A:$O,9,FALSE)),"")</f>
        <v/>
      </c>
      <c r="F17" s="98" t="str">
        <f>IFERROR(IF(VLOOKUP($A17,'Annex 2 Designated EHV charges'!$A:$O,10,FALSE)=0,"",VLOOKUP($A17,'Annex 2 Designated EHV charges'!$A:$O,10,FALSE)),"")</f>
        <v/>
      </c>
      <c r="G17" s="99" t="str">
        <f>IFERROR(IF(VLOOKUP($A17,'Annex 2 Designated EHV charges'!$A:$O,11,FALSE)=0,"",VLOOKUP($A17,'Annex 2 Designated EHV charges'!$A:$O,11,FALSE)),"")</f>
        <v/>
      </c>
      <c r="H17" s="99" t="str">
        <f>IFERROR(IF(VLOOKUP($A17,'Annex 2 Designated EHV charges'!$A:$O,12,FALSE)=0,"",VLOOKUP($A17,'Annex 2 Designated EHV charges'!$A:$O,12,FALSE)),"")</f>
        <v/>
      </c>
    </row>
    <row r="18" spans="1:8" x14ac:dyDescent="0.25">
      <c r="A18" s="92" t="str">
        <f t="array" ref="A18">IFERROR(INDEX('Annex 2 Designated EHV charges'!$A$11:$A$11, MATCH(0, IF(ISBLANK('Annex 2 Designated EHV charges'!$A$11:$A$11),1, COUNTIF(A$4:$A17, 'Annex 2 Designated EHV charges'!$A$11:$A$11)), 0)),"")</f>
        <v/>
      </c>
      <c r="B18" s="92" t="str">
        <f>IF($A18="","",VLOOKUP($A18,'Annex 2 Designated EHV charges'!$A:$O,2,0))</f>
        <v/>
      </c>
      <c r="C18" s="93" t="str">
        <f>IF($A18="","",VLOOKUP($A18,'Annex 2 Designated EHV charges'!$A:$O,3,0))</f>
        <v/>
      </c>
      <c r="D18" s="92" t="str">
        <f>IF($A18="","",VLOOKUP($A18,'Annex 2 Designated EHV charges'!$A:$O,7,0))</f>
        <v/>
      </c>
      <c r="E18" s="97" t="str">
        <f>IFERROR(IF(VLOOKUP($A18,'Annex 2 Designated EHV charges'!$A:$O,9,FALSE)=0,"",VLOOKUP($A18,'Annex 2 Designated EHV charges'!$A:$O,9,FALSE)),"")</f>
        <v/>
      </c>
      <c r="F18" s="98" t="str">
        <f>IFERROR(IF(VLOOKUP($A18,'Annex 2 Designated EHV charges'!$A:$O,10,FALSE)=0,"",VLOOKUP($A18,'Annex 2 Designated EHV charges'!$A:$O,10,FALSE)),"")</f>
        <v/>
      </c>
      <c r="G18" s="99" t="str">
        <f>IFERROR(IF(VLOOKUP($A18,'Annex 2 Designated EHV charges'!$A:$O,11,FALSE)=0,"",VLOOKUP($A18,'Annex 2 Designated EHV charges'!$A:$O,11,FALSE)),"")</f>
        <v/>
      </c>
      <c r="H18" s="99" t="str">
        <f>IFERROR(IF(VLOOKUP($A18,'Annex 2 Designated EHV charges'!$A:$O,12,FALSE)=0,"",VLOOKUP($A18,'Annex 2 Designated EHV charges'!$A:$O,12,FALSE)),"")</f>
        <v/>
      </c>
    </row>
    <row r="19" spans="1:8" x14ac:dyDescent="0.25">
      <c r="A19" s="92" t="str">
        <f t="array" ref="A19">IFERROR(INDEX('Annex 2 Designated EHV charges'!$A$11:$A$11, MATCH(0, IF(ISBLANK('Annex 2 Designated EHV charges'!$A$11:$A$11),1, COUNTIF(A$4:$A18, 'Annex 2 Designated EHV charges'!$A$11:$A$11)), 0)),"")</f>
        <v/>
      </c>
      <c r="B19" s="92" t="str">
        <f>IF($A19="","",VLOOKUP($A19,'Annex 2 Designated EHV charges'!$A:$O,2,0))</f>
        <v/>
      </c>
      <c r="C19" s="93" t="str">
        <f>IF($A19="","",VLOOKUP($A19,'Annex 2 Designated EHV charges'!$A:$O,3,0))</f>
        <v/>
      </c>
      <c r="D19" s="92" t="str">
        <f>IF($A19="","",VLOOKUP($A19,'Annex 2 Designated EHV charges'!$A:$O,7,0))</f>
        <v/>
      </c>
      <c r="E19" s="97" t="str">
        <f>IFERROR(IF(VLOOKUP($A19,'Annex 2 Designated EHV charges'!$A:$O,9,FALSE)=0,"",VLOOKUP($A19,'Annex 2 Designated EHV charges'!$A:$O,9,FALSE)),"")</f>
        <v/>
      </c>
      <c r="F19" s="98" t="str">
        <f>IFERROR(IF(VLOOKUP($A19,'Annex 2 Designated EHV charges'!$A:$O,10,FALSE)=0,"",VLOOKUP($A19,'Annex 2 Designated EHV charges'!$A:$O,10,FALSE)),"")</f>
        <v/>
      </c>
      <c r="G19" s="99" t="str">
        <f>IFERROR(IF(VLOOKUP($A19,'Annex 2 Designated EHV charges'!$A:$O,11,FALSE)=0,"",VLOOKUP($A19,'Annex 2 Designated EHV charges'!$A:$O,11,FALSE)),"")</f>
        <v/>
      </c>
      <c r="H19" s="99" t="str">
        <f>IFERROR(IF(VLOOKUP($A19,'Annex 2 Designated EHV charges'!$A:$O,12,FALSE)=0,"",VLOOKUP($A19,'Annex 2 Designated EHV charges'!$A:$O,12,FALSE)),"")</f>
        <v/>
      </c>
    </row>
    <row r="20" spans="1:8" x14ac:dyDescent="0.25">
      <c r="A20" s="92" t="str">
        <f t="array" ref="A20">IFERROR(INDEX('Annex 2 Designated EHV charges'!$A$11:$A$11, MATCH(0, IF(ISBLANK('Annex 2 Designated EHV charges'!$A$11:$A$11),1, COUNTIF(A$4:$A19, 'Annex 2 Designated EHV charges'!$A$11:$A$11)), 0)),"")</f>
        <v/>
      </c>
      <c r="B20" s="92" t="str">
        <f>IF($A20="","",VLOOKUP($A20,'Annex 2 Designated EHV charges'!$A:$O,2,0))</f>
        <v/>
      </c>
      <c r="C20" s="93" t="str">
        <f>IF($A20="","",VLOOKUP($A20,'Annex 2 Designated EHV charges'!$A:$O,3,0))</f>
        <v/>
      </c>
      <c r="D20" s="92" t="str">
        <f>IF($A20="","",VLOOKUP($A20,'Annex 2 Designated EHV charges'!$A:$O,7,0))</f>
        <v/>
      </c>
      <c r="E20" s="97" t="str">
        <f>IFERROR(IF(VLOOKUP($A20,'Annex 2 Designated EHV charges'!$A:$O,9,FALSE)=0,"",VLOOKUP($A20,'Annex 2 Designated EHV charges'!$A:$O,9,FALSE)),"")</f>
        <v/>
      </c>
      <c r="F20" s="98" t="str">
        <f>IFERROR(IF(VLOOKUP($A20,'Annex 2 Designated EHV charges'!$A:$O,10,FALSE)=0,"",VLOOKUP($A20,'Annex 2 Designated EHV charges'!$A:$O,10,FALSE)),"")</f>
        <v/>
      </c>
      <c r="G20" s="99" t="str">
        <f>IFERROR(IF(VLOOKUP($A20,'Annex 2 Designated EHV charges'!$A:$O,11,FALSE)=0,"",VLOOKUP($A20,'Annex 2 Designated EHV charges'!$A:$O,11,FALSE)),"")</f>
        <v/>
      </c>
      <c r="H20" s="99" t="str">
        <f>IFERROR(IF(VLOOKUP($A20,'Annex 2 Designated EHV charges'!$A:$O,12,FALSE)=0,"",VLOOKUP($A20,'Annex 2 Designated EHV charges'!$A:$O,12,FALSE)),"")</f>
        <v/>
      </c>
    </row>
    <row r="21" spans="1:8" x14ac:dyDescent="0.25">
      <c r="A21" s="92" t="str">
        <f t="array" ref="A21">IFERROR(INDEX('Annex 2 Designated EHV charges'!$A$11:$A$11, MATCH(0, IF(ISBLANK('Annex 2 Designated EHV charges'!$A$11:$A$11),1, COUNTIF(A$4:$A20, 'Annex 2 Designated EHV charges'!$A$11:$A$11)), 0)),"")</f>
        <v/>
      </c>
      <c r="B21" s="92" t="str">
        <f>IF($A21="","",VLOOKUP($A21,'Annex 2 Designated EHV charges'!$A:$O,2,0))</f>
        <v/>
      </c>
      <c r="C21" s="93" t="str">
        <f>IF($A21="","",VLOOKUP($A21,'Annex 2 Designated EHV charges'!$A:$O,3,0))</f>
        <v/>
      </c>
      <c r="D21" s="92" t="str">
        <f>IF($A21="","",VLOOKUP($A21,'Annex 2 Designated EHV charges'!$A:$O,7,0))</f>
        <v/>
      </c>
      <c r="E21" s="97" t="str">
        <f>IFERROR(IF(VLOOKUP($A21,'Annex 2 Designated EHV charges'!$A:$O,9,FALSE)=0,"",VLOOKUP($A21,'Annex 2 Designated EHV charges'!$A:$O,9,FALSE)),"")</f>
        <v/>
      </c>
      <c r="F21" s="98" t="str">
        <f>IFERROR(IF(VLOOKUP($A21,'Annex 2 Designated EHV charges'!$A:$O,10,FALSE)=0,"",VLOOKUP($A21,'Annex 2 Designated EHV charges'!$A:$O,10,FALSE)),"")</f>
        <v/>
      </c>
      <c r="G21" s="99" t="str">
        <f>IFERROR(IF(VLOOKUP($A21,'Annex 2 Designated EHV charges'!$A:$O,11,FALSE)=0,"",VLOOKUP($A21,'Annex 2 Designated EHV charges'!$A:$O,11,FALSE)),"")</f>
        <v/>
      </c>
      <c r="H21" s="99" t="str">
        <f>IFERROR(IF(VLOOKUP($A21,'Annex 2 Designated EHV charges'!$A:$O,12,FALSE)=0,"",VLOOKUP($A21,'Annex 2 Designated EHV charges'!$A:$O,12,FALSE)),"")</f>
        <v/>
      </c>
    </row>
    <row r="22" spans="1:8" x14ac:dyDescent="0.25">
      <c r="A22" s="92" t="str">
        <f t="array" ref="A22">IFERROR(INDEX('Annex 2 Designated EHV charges'!$A$11:$A$11, MATCH(0, IF(ISBLANK('Annex 2 Designated EHV charges'!$A$11:$A$11),1, COUNTIF(A$4:$A21, 'Annex 2 Designated EHV charges'!$A$11:$A$11)), 0)),"")</f>
        <v/>
      </c>
      <c r="B22" s="92" t="str">
        <f>IF($A22="","",VLOOKUP($A22,'Annex 2 Designated EHV charges'!$A:$O,2,0))</f>
        <v/>
      </c>
      <c r="C22" s="93" t="str">
        <f>IF($A22="","",VLOOKUP($A22,'Annex 2 Designated EHV charges'!$A:$O,3,0))</f>
        <v/>
      </c>
      <c r="D22" s="92" t="str">
        <f>IF($A22="","",VLOOKUP($A22,'Annex 2 Designated EHV charges'!$A:$O,7,0))</f>
        <v/>
      </c>
      <c r="E22" s="97" t="str">
        <f>IFERROR(IF(VLOOKUP($A22,'Annex 2 Designated EHV charges'!$A:$O,9,FALSE)=0,"",VLOOKUP($A22,'Annex 2 Designated EHV charges'!$A:$O,9,FALSE)),"")</f>
        <v/>
      </c>
      <c r="F22" s="98" t="str">
        <f>IFERROR(IF(VLOOKUP($A22,'Annex 2 Designated EHV charges'!$A:$O,10,FALSE)=0,"",VLOOKUP($A22,'Annex 2 Designated EHV charges'!$A:$O,10,FALSE)),"")</f>
        <v/>
      </c>
      <c r="G22" s="99" t="str">
        <f>IFERROR(IF(VLOOKUP($A22,'Annex 2 Designated EHV charges'!$A:$O,11,FALSE)=0,"",VLOOKUP($A22,'Annex 2 Designated EHV charges'!$A:$O,11,FALSE)),"")</f>
        <v/>
      </c>
      <c r="H22" s="99" t="str">
        <f>IFERROR(IF(VLOOKUP($A22,'Annex 2 Designated EHV charges'!$A:$O,12,FALSE)=0,"",VLOOKUP($A22,'Annex 2 Designated EHV charges'!$A:$O,12,FALSE)),"")</f>
        <v/>
      </c>
    </row>
    <row r="23" spans="1:8" x14ac:dyDescent="0.25">
      <c r="A23" s="92" t="str">
        <f t="array" ref="A23">IFERROR(INDEX('Annex 2 Designated EHV charges'!$A$11:$A$11, MATCH(0, IF(ISBLANK('Annex 2 Designated EHV charges'!$A$11:$A$11),1, COUNTIF(A$4:$A22, 'Annex 2 Designated EHV charges'!$A$11:$A$11)), 0)),"")</f>
        <v/>
      </c>
      <c r="B23" s="92" t="str">
        <f>IF($A23="","",VLOOKUP($A23,'Annex 2 Designated EHV charges'!$A:$O,2,0))</f>
        <v/>
      </c>
      <c r="C23" s="93" t="str">
        <f>IF($A23="","",VLOOKUP($A23,'Annex 2 Designated EHV charges'!$A:$O,3,0))</f>
        <v/>
      </c>
      <c r="D23" s="92" t="str">
        <f>IF($A23="","",VLOOKUP($A23,'Annex 2 Designated EHV charges'!$A:$O,7,0))</f>
        <v/>
      </c>
      <c r="E23" s="97" t="str">
        <f>IFERROR(IF(VLOOKUP($A23,'Annex 2 Designated EHV charges'!$A:$O,9,FALSE)=0,"",VLOOKUP($A23,'Annex 2 Designated EHV charges'!$A:$O,9,FALSE)),"")</f>
        <v/>
      </c>
      <c r="F23" s="98" t="str">
        <f>IFERROR(IF(VLOOKUP($A23,'Annex 2 Designated EHV charges'!$A:$O,10,FALSE)=0,"",VLOOKUP($A23,'Annex 2 Designated EHV charges'!$A:$O,10,FALSE)),"")</f>
        <v/>
      </c>
      <c r="G23" s="99" t="str">
        <f>IFERROR(IF(VLOOKUP($A23,'Annex 2 Designated EHV charges'!$A:$O,11,FALSE)=0,"",VLOOKUP($A23,'Annex 2 Designated EHV charges'!$A:$O,11,FALSE)),"")</f>
        <v/>
      </c>
      <c r="H23" s="99" t="str">
        <f>IFERROR(IF(VLOOKUP($A23,'Annex 2 Designated EHV charges'!$A:$O,12,FALSE)=0,"",VLOOKUP($A23,'Annex 2 Designated EHV charges'!$A:$O,12,FALSE)),"")</f>
        <v/>
      </c>
    </row>
    <row r="24" spans="1:8" x14ac:dyDescent="0.25">
      <c r="A24" s="92" t="str">
        <f t="array" ref="A24">IFERROR(INDEX('Annex 2 Designated EHV charges'!$A$11:$A$11, MATCH(0, IF(ISBLANK('Annex 2 Designated EHV charges'!$A$11:$A$11),1, COUNTIF(A$4:$A23, 'Annex 2 Designated EHV charges'!$A$11:$A$11)), 0)),"")</f>
        <v/>
      </c>
      <c r="B24" s="92" t="str">
        <f>IF($A24="","",VLOOKUP($A24,'Annex 2 Designated EHV charges'!$A:$O,2,0))</f>
        <v/>
      </c>
      <c r="C24" s="93" t="str">
        <f>IF($A24="","",VLOOKUP($A24,'Annex 2 Designated EHV charges'!$A:$O,3,0))</f>
        <v/>
      </c>
      <c r="D24" s="92" t="str">
        <f>IF($A24="","",VLOOKUP($A24,'Annex 2 Designated EHV charges'!$A:$O,7,0))</f>
        <v/>
      </c>
      <c r="E24" s="97" t="str">
        <f>IFERROR(IF(VLOOKUP($A24,'Annex 2 Designated EHV charges'!$A:$O,9,FALSE)=0,"",VLOOKUP($A24,'Annex 2 Designated EHV charges'!$A:$O,9,FALSE)),"")</f>
        <v/>
      </c>
      <c r="F24" s="98" t="str">
        <f>IFERROR(IF(VLOOKUP($A24,'Annex 2 Designated EHV charges'!$A:$O,10,FALSE)=0,"",VLOOKUP($A24,'Annex 2 Designated EHV charges'!$A:$O,10,FALSE)),"")</f>
        <v/>
      </c>
      <c r="G24" s="99" t="str">
        <f>IFERROR(IF(VLOOKUP($A24,'Annex 2 Designated EHV charges'!$A:$O,11,FALSE)=0,"",VLOOKUP($A24,'Annex 2 Designated EHV charges'!$A:$O,11,FALSE)),"")</f>
        <v/>
      </c>
      <c r="H24" s="99" t="str">
        <f>IFERROR(IF(VLOOKUP($A24,'Annex 2 Designated EHV charges'!$A:$O,12,FALSE)=0,"",VLOOKUP($A24,'Annex 2 Designated EHV charges'!$A:$O,12,FALSE)),"")</f>
        <v/>
      </c>
    </row>
    <row r="25" spans="1:8" x14ac:dyDescent="0.25">
      <c r="A25" s="92" t="str">
        <f t="array" ref="A25">IFERROR(INDEX('Annex 2 Designated EHV charges'!$A$11:$A$11, MATCH(0, IF(ISBLANK('Annex 2 Designated EHV charges'!$A$11:$A$11),1, COUNTIF(A$4:$A24, 'Annex 2 Designated EHV charges'!$A$11:$A$11)), 0)),"")</f>
        <v/>
      </c>
      <c r="B25" s="92" t="str">
        <f>IF($A25="","",VLOOKUP($A25,'Annex 2 Designated EHV charges'!$A:$O,2,0))</f>
        <v/>
      </c>
      <c r="C25" s="93" t="str">
        <f>IF($A25="","",VLOOKUP($A25,'Annex 2 Designated EHV charges'!$A:$O,3,0))</f>
        <v/>
      </c>
      <c r="D25" s="92" t="str">
        <f>IF($A25="","",VLOOKUP($A25,'Annex 2 Designated EHV charges'!$A:$O,7,0))</f>
        <v/>
      </c>
      <c r="E25" s="97" t="str">
        <f>IFERROR(IF(VLOOKUP($A25,'Annex 2 Designated EHV charges'!$A:$O,9,FALSE)=0,"",VLOOKUP($A25,'Annex 2 Designated EHV charges'!$A:$O,9,FALSE)),"")</f>
        <v/>
      </c>
      <c r="F25" s="98" t="str">
        <f>IFERROR(IF(VLOOKUP($A25,'Annex 2 Designated EHV charges'!$A:$O,10,FALSE)=0,"",VLOOKUP($A25,'Annex 2 Designated EHV charges'!$A:$O,10,FALSE)),"")</f>
        <v/>
      </c>
      <c r="G25" s="99" t="str">
        <f>IFERROR(IF(VLOOKUP($A25,'Annex 2 Designated EHV charges'!$A:$O,11,FALSE)=0,"",VLOOKUP($A25,'Annex 2 Designated EHV charges'!$A:$O,11,FALSE)),"")</f>
        <v/>
      </c>
      <c r="H25" s="99" t="str">
        <f>IFERROR(IF(VLOOKUP($A25,'Annex 2 Designated EHV charges'!$A:$O,12,FALSE)=0,"",VLOOKUP($A25,'Annex 2 Designated EHV charges'!$A:$O,12,FALSE)),"")</f>
        <v/>
      </c>
    </row>
    <row r="26" spans="1:8" x14ac:dyDescent="0.25">
      <c r="A26" s="92" t="str">
        <f t="array" ref="A26">IFERROR(INDEX('Annex 2 Designated EHV charges'!$A$11:$A$11, MATCH(0, IF(ISBLANK('Annex 2 Designated EHV charges'!$A$11:$A$11),1, COUNTIF(A$4:$A25, 'Annex 2 Designated EHV charges'!$A$11:$A$11)), 0)),"")</f>
        <v/>
      </c>
      <c r="B26" s="92" t="str">
        <f>IF($A26="","",VLOOKUP($A26,'Annex 2 Designated EHV charges'!$A:$O,2,0))</f>
        <v/>
      </c>
      <c r="C26" s="93" t="str">
        <f>IF($A26="","",VLOOKUP($A26,'Annex 2 Designated EHV charges'!$A:$O,3,0))</f>
        <v/>
      </c>
      <c r="D26" s="92" t="str">
        <f>IF($A26="","",VLOOKUP($A26,'Annex 2 Designated EHV charges'!$A:$O,7,0))</f>
        <v/>
      </c>
      <c r="E26" s="97" t="str">
        <f>IFERROR(IF(VLOOKUP($A26,'Annex 2 Designated EHV charges'!$A:$O,9,FALSE)=0,"",VLOOKUP($A26,'Annex 2 Designated EHV charges'!$A:$O,9,FALSE)),"")</f>
        <v/>
      </c>
      <c r="F26" s="98" t="str">
        <f>IFERROR(IF(VLOOKUP($A26,'Annex 2 Designated EHV charges'!$A:$O,10,FALSE)=0,"",VLOOKUP($A26,'Annex 2 Designated EHV charges'!$A:$O,10,FALSE)),"")</f>
        <v/>
      </c>
      <c r="G26" s="99" t="str">
        <f>IFERROR(IF(VLOOKUP($A26,'Annex 2 Designated EHV charges'!$A:$O,11,FALSE)=0,"",VLOOKUP($A26,'Annex 2 Designated EHV charges'!$A:$O,11,FALSE)),"")</f>
        <v/>
      </c>
      <c r="H26" s="99" t="str">
        <f>IFERROR(IF(VLOOKUP($A26,'Annex 2 Designated EHV charges'!$A:$O,12,FALSE)=0,"",VLOOKUP($A26,'Annex 2 Designated EHV charges'!$A:$O,12,FALSE)),"")</f>
        <v/>
      </c>
    </row>
    <row r="27" spans="1:8" x14ac:dyDescent="0.25">
      <c r="A27" s="92" t="str">
        <f t="array" ref="A27">IFERROR(INDEX('Annex 2 Designated EHV charges'!$A$11:$A$11, MATCH(0, IF(ISBLANK('Annex 2 Designated EHV charges'!$A$11:$A$11),1, COUNTIF(A$4:$A26, 'Annex 2 Designated EHV charges'!$A$11:$A$11)), 0)),"")</f>
        <v/>
      </c>
      <c r="B27" s="92" t="str">
        <f>IF($A27="","",VLOOKUP($A27,'Annex 2 Designated EHV charges'!$A:$O,2,0))</f>
        <v/>
      </c>
      <c r="C27" s="93" t="str">
        <f>IF($A27="","",VLOOKUP($A27,'Annex 2 Designated EHV charges'!$A:$O,3,0))</f>
        <v/>
      </c>
      <c r="D27" s="92" t="str">
        <f>IF($A27="","",VLOOKUP($A27,'Annex 2 Designated EHV charges'!$A:$O,7,0))</f>
        <v/>
      </c>
      <c r="E27" s="97" t="str">
        <f>IFERROR(IF(VLOOKUP($A27,'Annex 2 Designated EHV charges'!$A:$O,9,FALSE)=0,"",VLOOKUP($A27,'Annex 2 Designated EHV charges'!$A:$O,9,FALSE)),"")</f>
        <v/>
      </c>
      <c r="F27" s="98" t="str">
        <f>IFERROR(IF(VLOOKUP($A27,'Annex 2 Designated EHV charges'!$A:$O,10,FALSE)=0,"",VLOOKUP($A27,'Annex 2 Designated EHV charges'!$A:$O,10,FALSE)),"")</f>
        <v/>
      </c>
      <c r="G27" s="99" t="str">
        <f>IFERROR(IF(VLOOKUP($A27,'Annex 2 Designated EHV charges'!$A:$O,11,FALSE)=0,"",VLOOKUP($A27,'Annex 2 Designated EHV charges'!$A:$O,11,FALSE)),"")</f>
        <v/>
      </c>
      <c r="H27" s="99" t="str">
        <f>IFERROR(IF(VLOOKUP($A27,'Annex 2 Designated EHV charges'!$A:$O,12,FALSE)=0,"",VLOOKUP($A27,'Annex 2 Designated EHV charges'!$A:$O,12,FALSE)),"")</f>
        <v/>
      </c>
    </row>
    <row r="28" spans="1:8" x14ac:dyDescent="0.25">
      <c r="A28" s="92" t="str">
        <f t="array" ref="A28">IFERROR(INDEX('Annex 2 Designated EHV charges'!$A$11:$A$11, MATCH(0, IF(ISBLANK('Annex 2 Designated EHV charges'!$A$11:$A$11),1, COUNTIF(A$4:$A27, 'Annex 2 Designated EHV charges'!$A$11:$A$11)), 0)),"")</f>
        <v/>
      </c>
      <c r="B28" s="92" t="str">
        <f>IF($A28="","",VLOOKUP($A28,'Annex 2 Designated EHV charges'!$A:$O,2,0))</f>
        <v/>
      </c>
      <c r="C28" s="93" t="str">
        <f>IF($A28="","",VLOOKUP($A28,'Annex 2 Designated EHV charges'!$A:$O,3,0))</f>
        <v/>
      </c>
      <c r="D28" s="92" t="str">
        <f>IF($A28="","",VLOOKUP($A28,'Annex 2 Designated EHV charges'!$A:$O,7,0))</f>
        <v/>
      </c>
      <c r="E28" s="97" t="str">
        <f>IFERROR(IF(VLOOKUP($A28,'Annex 2 Designated EHV charges'!$A:$O,9,FALSE)=0,"",VLOOKUP($A28,'Annex 2 Designated EHV charges'!$A:$O,9,FALSE)),"")</f>
        <v/>
      </c>
      <c r="F28" s="98" t="str">
        <f>IFERROR(IF(VLOOKUP($A28,'Annex 2 Designated EHV charges'!$A:$O,10,FALSE)=0,"",VLOOKUP($A28,'Annex 2 Designated EHV charges'!$A:$O,10,FALSE)),"")</f>
        <v/>
      </c>
      <c r="G28" s="99" t="str">
        <f>IFERROR(IF(VLOOKUP($A28,'Annex 2 Designated EHV charges'!$A:$O,11,FALSE)=0,"",VLOOKUP($A28,'Annex 2 Designated EHV charges'!$A:$O,11,FALSE)),"")</f>
        <v/>
      </c>
      <c r="H28" s="99" t="str">
        <f>IFERROR(IF(VLOOKUP($A28,'Annex 2 Designated EHV charges'!$A:$O,12,FALSE)=0,"",VLOOKUP($A28,'Annex 2 Designated EHV charges'!$A:$O,12,FALSE)),"")</f>
        <v/>
      </c>
    </row>
    <row r="29" spans="1:8" x14ac:dyDescent="0.25">
      <c r="A29" s="92" t="str">
        <f t="array" ref="A29">IFERROR(INDEX('Annex 2 Designated EHV charges'!$A$11:$A$11, MATCH(0, IF(ISBLANK('Annex 2 Designated EHV charges'!$A$11:$A$11),1, COUNTIF(A$4:$A28, 'Annex 2 Designated EHV charges'!$A$11:$A$11)), 0)),"")</f>
        <v/>
      </c>
      <c r="B29" s="92" t="str">
        <f>IF($A29="","",VLOOKUP($A29,'Annex 2 Designated EHV charges'!$A:$O,2,0))</f>
        <v/>
      </c>
      <c r="C29" s="93" t="str">
        <f>IF($A29="","",VLOOKUP($A29,'Annex 2 Designated EHV charges'!$A:$O,3,0))</f>
        <v/>
      </c>
      <c r="D29" s="92" t="str">
        <f>IF($A29="","",VLOOKUP($A29,'Annex 2 Designated EHV charges'!$A:$O,7,0))</f>
        <v/>
      </c>
      <c r="E29" s="97" t="str">
        <f>IFERROR(IF(VLOOKUP($A29,'Annex 2 Designated EHV charges'!$A:$O,9,FALSE)=0,"",VLOOKUP($A29,'Annex 2 Designated EHV charges'!$A:$O,9,FALSE)),"")</f>
        <v/>
      </c>
      <c r="F29" s="98" t="str">
        <f>IFERROR(IF(VLOOKUP($A29,'Annex 2 Designated EHV charges'!$A:$O,10,FALSE)=0,"",VLOOKUP($A29,'Annex 2 Designated EHV charges'!$A:$O,10,FALSE)),"")</f>
        <v/>
      </c>
      <c r="G29" s="99" t="str">
        <f>IFERROR(IF(VLOOKUP($A29,'Annex 2 Designated EHV charges'!$A:$O,11,FALSE)=0,"",VLOOKUP($A29,'Annex 2 Designated EHV charges'!$A:$O,11,FALSE)),"")</f>
        <v/>
      </c>
      <c r="H29" s="99" t="str">
        <f>IFERROR(IF(VLOOKUP($A29,'Annex 2 Designated EHV charges'!$A:$O,12,FALSE)=0,"",VLOOKUP($A29,'Annex 2 Designated EHV charges'!$A:$O,12,FALSE)),"")</f>
        <v/>
      </c>
    </row>
    <row r="30" spans="1:8" x14ac:dyDescent="0.25">
      <c r="A30" s="92" t="str">
        <f t="array" ref="A30">IFERROR(INDEX('Annex 2 Designated EHV charges'!$A$11:$A$11, MATCH(0, IF(ISBLANK('Annex 2 Designated EHV charges'!$A$11:$A$11),1, COUNTIF(A$4:$A29, 'Annex 2 Designated EHV charges'!$A$11:$A$11)), 0)),"")</f>
        <v/>
      </c>
      <c r="B30" s="92" t="str">
        <f>IF($A30="","",VLOOKUP($A30,'Annex 2 Designated EHV charges'!$A:$O,2,0))</f>
        <v/>
      </c>
      <c r="C30" s="93" t="str">
        <f>IF($A30="","",VLOOKUP($A30,'Annex 2 Designated EHV charges'!$A:$O,3,0))</f>
        <v/>
      </c>
      <c r="D30" s="92" t="str">
        <f>IF($A30="","",VLOOKUP($A30,'Annex 2 Designated EHV charges'!$A:$O,7,0))</f>
        <v/>
      </c>
      <c r="E30" s="97" t="str">
        <f>IFERROR(IF(VLOOKUP($A30,'Annex 2 Designated EHV charges'!$A:$O,9,FALSE)=0,"",VLOOKUP($A30,'Annex 2 Designated EHV charges'!$A:$O,9,FALSE)),"")</f>
        <v/>
      </c>
      <c r="F30" s="98" t="str">
        <f>IFERROR(IF(VLOOKUP($A30,'Annex 2 Designated EHV charges'!$A:$O,10,FALSE)=0,"",VLOOKUP($A30,'Annex 2 Designated EHV charges'!$A:$O,10,FALSE)),"")</f>
        <v/>
      </c>
      <c r="G30" s="99" t="str">
        <f>IFERROR(IF(VLOOKUP($A30,'Annex 2 Designated EHV charges'!$A:$O,11,FALSE)=0,"",VLOOKUP($A30,'Annex 2 Designated EHV charges'!$A:$O,11,FALSE)),"")</f>
        <v/>
      </c>
      <c r="H30" s="99" t="str">
        <f>IFERROR(IF(VLOOKUP($A30,'Annex 2 Designated EHV charges'!$A:$O,12,FALSE)=0,"",VLOOKUP($A30,'Annex 2 Designated EHV charges'!$A:$O,12,FALSE)),"")</f>
        <v/>
      </c>
    </row>
    <row r="31" spans="1:8" x14ac:dyDescent="0.25">
      <c r="A31" s="92" t="str">
        <f t="array" ref="A31">IFERROR(INDEX('Annex 2 Designated EHV charges'!$A$11:$A$11, MATCH(0, IF(ISBLANK('Annex 2 Designated EHV charges'!$A$11:$A$11),1, COUNTIF(A$4:$A30, 'Annex 2 Designated EHV charges'!$A$11:$A$11)), 0)),"")</f>
        <v/>
      </c>
      <c r="B31" s="92" t="str">
        <f>IF($A31="","",VLOOKUP($A31,'Annex 2 Designated EHV charges'!$A:$O,2,0))</f>
        <v/>
      </c>
      <c r="C31" s="93" t="str">
        <f>IF($A31="","",VLOOKUP($A31,'Annex 2 Designated EHV charges'!$A:$O,3,0))</f>
        <v/>
      </c>
      <c r="D31" s="92" t="str">
        <f>IF($A31="","",VLOOKUP($A31,'Annex 2 Designated EHV charges'!$A:$O,7,0))</f>
        <v/>
      </c>
      <c r="E31" s="97" t="str">
        <f>IFERROR(IF(VLOOKUP($A31,'Annex 2 Designated EHV charges'!$A:$O,9,FALSE)=0,"",VLOOKUP($A31,'Annex 2 Designated EHV charges'!$A:$O,9,FALSE)),"")</f>
        <v/>
      </c>
      <c r="F31" s="98" t="str">
        <f>IFERROR(IF(VLOOKUP($A31,'Annex 2 Designated EHV charges'!$A:$O,10,FALSE)=0,"",VLOOKUP($A31,'Annex 2 Designated EHV charges'!$A:$O,10,FALSE)),"")</f>
        <v/>
      </c>
      <c r="G31" s="99" t="str">
        <f>IFERROR(IF(VLOOKUP($A31,'Annex 2 Designated EHV charges'!$A:$O,11,FALSE)=0,"",VLOOKUP($A31,'Annex 2 Designated EHV charges'!$A:$O,11,FALSE)),"")</f>
        <v/>
      </c>
      <c r="H31" s="99" t="str">
        <f>IFERROR(IF(VLOOKUP($A31,'Annex 2 Designated EHV charges'!$A:$O,12,FALSE)=0,"",VLOOKUP($A31,'Annex 2 Designated EHV charges'!$A:$O,12,FALSE)),"")</f>
        <v/>
      </c>
    </row>
    <row r="32" spans="1:8" x14ac:dyDescent="0.25">
      <c r="A32" s="92" t="str">
        <f t="array" ref="A32">IFERROR(INDEX('Annex 2 Designated EHV charges'!$A$11:$A$11, MATCH(0, IF(ISBLANK('Annex 2 Designated EHV charges'!$A$11:$A$11),1, COUNTIF(A$4:$A31, 'Annex 2 Designated EHV charges'!$A$11:$A$11)), 0)),"")</f>
        <v/>
      </c>
      <c r="B32" s="92" t="str">
        <f>IF($A32="","",VLOOKUP($A32,'Annex 2 Designated EHV charges'!$A:$O,2,0))</f>
        <v/>
      </c>
      <c r="C32" s="93" t="str">
        <f>IF($A32="","",VLOOKUP($A32,'Annex 2 Designated EHV charges'!$A:$O,3,0))</f>
        <v/>
      </c>
      <c r="D32" s="92" t="str">
        <f>IF($A32="","",VLOOKUP($A32,'Annex 2 Designated EHV charges'!$A:$O,7,0))</f>
        <v/>
      </c>
      <c r="E32" s="97" t="str">
        <f>IFERROR(IF(VLOOKUP($A32,'Annex 2 Designated EHV charges'!$A:$O,9,FALSE)=0,"",VLOOKUP($A32,'Annex 2 Designated EHV charges'!$A:$O,9,FALSE)),"")</f>
        <v/>
      </c>
      <c r="F32" s="98" t="str">
        <f>IFERROR(IF(VLOOKUP($A32,'Annex 2 Designated EHV charges'!$A:$O,10,FALSE)=0,"",VLOOKUP($A32,'Annex 2 Designated EHV charges'!$A:$O,10,FALSE)),"")</f>
        <v/>
      </c>
      <c r="G32" s="99" t="str">
        <f>IFERROR(IF(VLOOKUP($A32,'Annex 2 Designated EHV charges'!$A:$O,11,FALSE)=0,"",VLOOKUP($A32,'Annex 2 Designated EHV charges'!$A:$O,11,FALSE)),"")</f>
        <v/>
      </c>
      <c r="H32" s="99" t="str">
        <f>IFERROR(IF(VLOOKUP($A32,'Annex 2 Designated EHV charges'!$A:$O,12,FALSE)=0,"",VLOOKUP($A32,'Annex 2 Designated EHV charges'!$A:$O,12,FALSE)),"")</f>
        <v/>
      </c>
    </row>
    <row r="33" spans="1:8" x14ac:dyDescent="0.25">
      <c r="A33" s="92" t="str">
        <f t="array" ref="A33">IFERROR(INDEX('Annex 2 Designated EHV charges'!$A$11:$A$11, MATCH(0, IF(ISBLANK('Annex 2 Designated EHV charges'!$A$11:$A$11),1, COUNTIF(A$4:$A32, 'Annex 2 Designated EHV charges'!$A$11:$A$11)), 0)),"")</f>
        <v/>
      </c>
      <c r="B33" s="92" t="str">
        <f>IF($A33="","",VLOOKUP($A33,'Annex 2 Designated EHV charges'!$A:$O,2,0))</f>
        <v/>
      </c>
      <c r="C33" s="93" t="str">
        <f>IF($A33="","",VLOOKUP($A33,'Annex 2 Designated EHV charges'!$A:$O,3,0))</f>
        <v/>
      </c>
      <c r="D33" s="92" t="str">
        <f>IF($A33="","",VLOOKUP($A33,'Annex 2 Designated EHV charges'!$A:$O,7,0))</f>
        <v/>
      </c>
      <c r="E33" s="97" t="str">
        <f>IFERROR(IF(VLOOKUP($A33,'Annex 2 Designated EHV charges'!$A:$O,9,FALSE)=0,"",VLOOKUP($A33,'Annex 2 Designated EHV charges'!$A:$O,9,FALSE)),"")</f>
        <v/>
      </c>
      <c r="F33" s="98" t="str">
        <f>IFERROR(IF(VLOOKUP($A33,'Annex 2 Designated EHV charges'!$A:$O,10,FALSE)=0,"",VLOOKUP($A33,'Annex 2 Designated EHV charges'!$A:$O,10,FALSE)),"")</f>
        <v/>
      </c>
      <c r="G33" s="99" t="str">
        <f>IFERROR(IF(VLOOKUP($A33,'Annex 2 Designated EHV charges'!$A:$O,11,FALSE)=0,"",VLOOKUP($A33,'Annex 2 Designated EHV charges'!$A:$O,11,FALSE)),"")</f>
        <v/>
      </c>
      <c r="H33" s="99" t="str">
        <f>IFERROR(IF(VLOOKUP($A33,'Annex 2 Designated EHV charges'!$A:$O,12,FALSE)=0,"",VLOOKUP($A33,'Annex 2 Designated EHV charges'!$A:$O,12,FALSE)),"")</f>
        <v/>
      </c>
    </row>
    <row r="34" spans="1:8" x14ac:dyDescent="0.25">
      <c r="A34" s="92" t="str">
        <f t="array" ref="A34">IFERROR(INDEX('Annex 2 Designated EHV charges'!$A$11:$A$11, MATCH(0, IF(ISBLANK('Annex 2 Designated EHV charges'!$A$11:$A$11),1, COUNTIF(A$4:$A33, 'Annex 2 Designated EHV charges'!$A$11:$A$11)), 0)),"")</f>
        <v/>
      </c>
      <c r="B34" s="92" t="str">
        <f>IF($A34="","",VLOOKUP($A34,'Annex 2 Designated EHV charges'!$A:$O,2,0))</f>
        <v/>
      </c>
      <c r="C34" s="93" t="str">
        <f>IF($A34="","",VLOOKUP($A34,'Annex 2 Designated EHV charges'!$A:$O,3,0))</f>
        <v/>
      </c>
      <c r="D34" s="92" t="str">
        <f>IF($A34="","",VLOOKUP($A34,'Annex 2 Designated EHV charges'!$A:$O,7,0))</f>
        <v/>
      </c>
      <c r="E34" s="97" t="str">
        <f>IFERROR(IF(VLOOKUP($A34,'Annex 2 Designated EHV charges'!$A:$O,9,FALSE)=0,"",VLOOKUP($A34,'Annex 2 Designated EHV charges'!$A:$O,9,FALSE)),"")</f>
        <v/>
      </c>
      <c r="F34" s="98" t="str">
        <f>IFERROR(IF(VLOOKUP($A34,'Annex 2 Designated EHV charges'!$A:$O,10,FALSE)=0,"",VLOOKUP($A34,'Annex 2 Designated EHV charges'!$A:$O,10,FALSE)),"")</f>
        <v/>
      </c>
      <c r="G34" s="99" t="str">
        <f>IFERROR(IF(VLOOKUP($A34,'Annex 2 Designated EHV charges'!$A:$O,11,FALSE)=0,"",VLOOKUP($A34,'Annex 2 Designated EHV charges'!$A:$O,11,FALSE)),"")</f>
        <v/>
      </c>
      <c r="H34" s="99" t="str">
        <f>IFERROR(IF(VLOOKUP($A34,'Annex 2 Designated EHV charges'!$A:$O,12,FALSE)=0,"",VLOOKUP($A34,'Annex 2 Designated EHV charges'!$A:$O,12,FALSE)),"")</f>
        <v/>
      </c>
    </row>
    <row r="35" spans="1:8" x14ac:dyDescent="0.25">
      <c r="A35" s="92" t="str">
        <f t="array" ref="A35">IFERROR(INDEX('Annex 2 Designated EHV charges'!$A$11:$A$11, MATCH(0, IF(ISBLANK('Annex 2 Designated EHV charges'!$A$11:$A$11),1, COUNTIF(A$4:$A34, 'Annex 2 Designated EHV charges'!$A$11:$A$11)), 0)),"")</f>
        <v/>
      </c>
      <c r="B35" s="92" t="str">
        <f>IF($A35="","",VLOOKUP($A35,'Annex 2 Designated EHV charges'!$A:$O,2,0))</f>
        <v/>
      </c>
      <c r="C35" s="93" t="str">
        <f>IF($A35="","",VLOOKUP($A35,'Annex 2 Designated EHV charges'!$A:$O,3,0))</f>
        <v/>
      </c>
      <c r="D35" s="92" t="str">
        <f>IF($A35="","",VLOOKUP($A35,'Annex 2 Designated EHV charges'!$A:$O,7,0))</f>
        <v/>
      </c>
      <c r="E35" s="97" t="str">
        <f>IFERROR(IF(VLOOKUP($A35,'Annex 2 Designated EHV charges'!$A:$O,9,FALSE)=0,"",VLOOKUP($A35,'Annex 2 Designated EHV charges'!$A:$O,9,FALSE)),"")</f>
        <v/>
      </c>
      <c r="F35" s="98" t="str">
        <f>IFERROR(IF(VLOOKUP($A35,'Annex 2 Designated EHV charges'!$A:$O,10,FALSE)=0,"",VLOOKUP($A35,'Annex 2 Designated EHV charges'!$A:$O,10,FALSE)),"")</f>
        <v/>
      </c>
      <c r="G35" s="99" t="str">
        <f>IFERROR(IF(VLOOKUP($A35,'Annex 2 Designated EHV charges'!$A:$O,11,FALSE)=0,"",VLOOKUP($A35,'Annex 2 Designated EHV charges'!$A:$O,11,FALSE)),"")</f>
        <v/>
      </c>
      <c r="H35" s="99" t="str">
        <f>IFERROR(IF(VLOOKUP($A35,'Annex 2 Designated EHV charges'!$A:$O,12,FALSE)=0,"",VLOOKUP($A35,'Annex 2 Designated EHV charges'!$A:$O,12,FALSE)),"")</f>
        <v/>
      </c>
    </row>
    <row r="36" spans="1:8" x14ac:dyDescent="0.25">
      <c r="A36" s="92" t="str">
        <f t="array" ref="A36">IFERROR(INDEX('Annex 2 Designated EHV charges'!$A$11:$A$11, MATCH(0, IF(ISBLANK('Annex 2 Designated EHV charges'!$A$11:$A$11),1, COUNTIF(A$4:$A35, 'Annex 2 Designated EHV charges'!$A$11:$A$11)), 0)),"")</f>
        <v/>
      </c>
      <c r="B36" s="92" t="str">
        <f>IF($A36="","",VLOOKUP($A36,'Annex 2 Designated EHV charges'!$A:$O,2,0))</f>
        <v/>
      </c>
      <c r="C36" s="93" t="str">
        <f>IF($A36="","",VLOOKUP($A36,'Annex 2 Designated EHV charges'!$A:$O,3,0))</f>
        <v/>
      </c>
      <c r="D36" s="92" t="str">
        <f>IF($A36="","",VLOOKUP($A36,'Annex 2 Designated EHV charges'!$A:$O,7,0))</f>
        <v/>
      </c>
      <c r="E36" s="97" t="str">
        <f>IFERROR(IF(VLOOKUP($A36,'Annex 2 Designated EHV charges'!$A:$O,9,FALSE)=0,"",VLOOKUP($A36,'Annex 2 Designated EHV charges'!$A:$O,9,FALSE)),"")</f>
        <v/>
      </c>
      <c r="F36" s="98" t="str">
        <f>IFERROR(IF(VLOOKUP($A36,'Annex 2 Designated EHV charges'!$A:$O,10,FALSE)=0,"",VLOOKUP($A36,'Annex 2 Designated EHV charges'!$A:$O,10,FALSE)),"")</f>
        <v/>
      </c>
      <c r="G36" s="99" t="str">
        <f>IFERROR(IF(VLOOKUP($A36,'Annex 2 Designated EHV charges'!$A:$O,11,FALSE)=0,"",VLOOKUP($A36,'Annex 2 Designated EHV charges'!$A:$O,11,FALSE)),"")</f>
        <v/>
      </c>
      <c r="H36" s="99" t="str">
        <f>IFERROR(IF(VLOOKUP($A36,'Annex 2 Designated EHV charges'!$A:$O,12,FALSE)=0,"",VLOOKUP($A36,'Annex 2 Designated EHV charges'!$A:$O,12,FALSE)),"")</f>
        <v/>
      </c>
    </row>
    <row r="37" spans="1:8" x14ac:dyDescent="0.25">
      <c r="A37" s="92" t="str">
        <f t="array" ref="A37">IFERROR(INDEX('Annex 2 Designated EHV charges'!$A$11:$A$11, MATCH(0, IF(ISBLANK('Annex 2 Designated EHV charges'!$A$11:$A$11),1, COUNTIF(A$4:$A36, 'Annex 2 Designated EHV charges'!$A$11:$A$11)), 0)),"")</f>
        <v/>
      </c>
      <c r="B37" s="92" t="str">
        <f>IF($A37="","",VLOOKUP($A37,'Annex 2 Designated EHV charges'!$A:$O,2,0))</f>
        <v/>
      </c>
      <c r="C37" s="93" t="str">
        <f>IF($A37="","",VLOOKUP($A37,'Annex 2 Designated EHV charges'!$A:$O,3,0))</f>
        <v/>
      </c>
      <c r="D37" s="92" t="str">
        <f>IF($A37="","",VLOOKUP($A37,'Annex 2 Designated EHV charges'!$A:$O,7,0))</f>
        <v/>
      </c>
      <c r="E37" s="97" t="str">
        <f>IFERROR(IF(VLOOKUP($A37,'Annex 2 Designated EHV charges'!$A:$O,9,FALSE)=0,"",VLOOKUP($A37,'Annex 2 Designated EHV charges'!$A:$O,9,FALSE)),"")</f>
        <v/>
      </c>
      <c r="F37" s="98" t="str">
        <f>IFERROR(IF(VLOOKUP($A37,'Annex 2 Designated EHV charges'!$A:$O,10,FALSE)=0,"",VLOOKUP($A37,'Annex 2 Designated EHV charges'!$A:$O,10,FALSE)),"")</f>
        <v/>
      </c>
      <c r="G37" s="99" t="str">
        <f>IFERROR(IF(VLOOKUP($A37,'Annex 2 Designated EHV charges'!$A:$O,11,FALSE)=0,"",VLOOKUP($A37,'Annex 2 Designated EHV charges'!$A:$O,11,FALSE)),"")</f>
        <v/>
      </c>
      <c r="H37" s="99" t="str">
        <f>IFERROR(IF(VLOOKUP($A37,'Annex 2 Designated EHV charges'!$A:$O,12,FALSE)=0,"",VLOOKUP($A37,'Annex 2 Designated EHV charges'!$A:$O,12,FALSE)),"")</f>
        <v/>
      </c>
    </row>
    <row r="38" spans="1:8" x14ac:dyDescent="0.25">
      <c r="A38" s="92" t="str">
        <f t="array" ref="A38">IFERROR(INDEX('Annex 2 Designated EHV charges'!$A$11:$A$11, MATCH(0, IF(ISBLANK('Annex 2 Designated EHV charges'!$A$11:$A$11),1, COUNTIF(A$4:$A37, 'Annex 2 Designated EHV charges'!$A$11:$A$11)), 0)),"")</f>
        <v/>
      </c>
      <c r="B38" s="92" t="str">
        <f>IF($A38="","",VLOOKUP($A38,'Annex 2 Designated EHV charges'!$A:$O,2,0))</f>
        <v/>
      </c>
      <c r="C38" s="93" t="str">
        <f>IF($A38="","",VLOOKUP($A38,'Annex 2 Designated EHV charges'!$A:$O,3,0))</f>
        <v/>
      </c>
      <c r="D38" s="92" t="str">
        <f>IF($A38="","",VLOOKUP($A38,'Annex 2 Designated EHV charges'!$A:$O,7,0))</f>
        <v/>
      </c>
      <c r="E38" s="97" t="str">
        <f>IFERROR(IF(VLOOKUP($A38,'Annex 2 Designated EHV charges'!$A:$O,9,FALSE)=0,"",VLOOKUP($A38,'Annex 2 Designated EHV charges'!$A:$O,9,FALSE)),"")</f>
        <v/>
      </c>
      <c r="F38" s="98" t="str">
        <f>IFERROR(IF(VLOOKUP($A38,'Annex 2 Designated EHV charges'!$A:$O,10,FALSE)=0,"",VLOOKUP($A38,'Annex 2 Designated EHV charges'!$A:$O,10,FALSE)),"")</f>
        <v/>
      </c>
      <c r="G38" s="99" t="str">
        <f>IFERROR(IF(VLOOKUP($A38,'Annex 2 Designated EHV charges'!$A:$O,11,FALSE)=0,"",VLOOKUP($A38,'Annex 2 Designated EHV charges'!$A:$O,11,FALSE)),"")</f>
        <v/>
      </c>
      <c r="H38" s="99" t="str">
        <f>IFERROR(IF(VLOOKUP($A38,'Annex 2 Designated EHV charges'!$A:$O,12,FALSE)=0,"",VLOOKUP($A38,'Annex 2 Designated EHV charges'!$A:$O,12,FALSE)),"")</f>
        <v/>
      </c>
    </row>
    <row r="39" spans="1:8" x14ac:dyDescent="0.25">
      <c r="A39" s="92" t="str">
        <f t="array" ref="A39">IFERROR(INDEX('Annex 2 Designated EHV charges'!$A$11:$A$11, MATCH(0, IF(ISBLANK('Annex 2 Designated EHV charges'!$A$11:$A$11),1, COUNTIF(A$4:$A38, 'Annex 2 Designated EHV charges'!$A$11:$A$11)), 0)),"")</f>
        <v/>
      </c>
      <c r="B39" s="92" t="str">
        <f>IF($A39="","",VLOOKUP($A39,'Annex 2 Designated EHV charges'!$A:$O,2,0))</f>
        <v/>
      </c>
      <c r="C39" s="93" t="str">
        <f>IF($A39="","",VLOOKUP($A39,'Annex 2 Designated EHV charges'!$A:$O,3,0))</f>
        <v/>
      </c>
      <c r="D39" s="92" t="str">
        <f>IF($A39="","",VLOOKUP($A39,'Annex 2 Designated EHV charges'!$A:$O,7,0))</f>
        <v/>
      </c>
      <c r="E39" s="97" t="str">
        <f>IFERROR(IF(VLOOKUP($A39,'Annex 2 Designated EHV charges'!$A:$O,9,FALSE)=0,"",VLOOKUP($A39,'Annex 2 Designated EHV charges'!$A:$O,9,FALSE)),"")</f>
        <v/>
      </c>
      <c r="F39" s="98" t="str">
        <f>IFERROR(IF(VLOOKUP($A39,'Annex 2 Designated EHV charges'!$A:$O,10,FALSE)=0,"",VLOOKUP($A39,'Annex 2 Designated EHV charges'!$A:$O,10,FALSE)),"")</f>
        <v/>
      </c>
      <c r="G39" s="99" t="str">
        <f>IFERROR(IF(VLOOKUP($A39,'Annex 2 Designated EHV charges'!$A:$O,11,FALSE)=0,"",VLOOKUP($A39,'Annex 2 Designated EHV charges'!$A:$O,11,FALSE)),"")</f>
        <v/>
      </c>
      <c r="H39" s="99" t="str">
        <f>IFERROR(IF(VLOOKUP($A39,'Annex 2 Designated EHV charges'!$A:$O,12,FALSE)=0,"",VLOOKUP($A39,'Annex 2 Designated EHV charges'!$A:$O,12,FALSE)),"")</f>
        <v/>
      </c>
    </row>
    <row r="40" spans="1:8" x14ac:dyDescent="0.25">
      <c r="A40" s="92" t="str">
        <f t="array" ref="A40">IFERROR(INDEX('Annex 2 Designated EHV charges'!$A$11:$A$11, MATCH(0, IF(ISBLANK('Annex 2 Designated EHV charges'!$A$11:$A$11),1, COUNTIF(A$4:$A39, 'Annex 2 Designated EHV charges'!$A$11:$A$11)), 0)),"")</f>
        <v/>
      </c>
      <c r="B40" s="92" t="str">
        <f>IF($A40="","",VLOOKUP($A40,'Annex 2 Designated EHV charges'!$A:$O,2,0))</f>
        <v/>
      </c>
      <c r="C40" s="93" t="str">
        <f>IF($A40="","",VLOOKUP($A40,'Annex 2 Designated EHV charges'!$A:$O,3,0))</f>
        <v/>
      </c>
      <c r="D40" s="92" t="str">
        <f>IF($A40="","",VLOOKUP($A40,'Annex 2 Designated EHV charges'!$A:$O,7,0))</f>
        <v/>
      </c>
      <c r="E40" s="97" t="str">
        <f>IFERROR(IF(VLOOKUP($A40,'Annex 2 Designated EHV charges'!$A:$O,9,FALSE)=0,"",VLOOKUP($A40,'Annex 2 Designated EHV charges'!$A:$O,9,FALSE)),"")</f>
        <v/>
      </c>
      <c r="F40" s="98" t="str">
        <f>IFERROR(IF(VLOOKUP($A40,'Annex 2 Designated EHV charges'!$A:$O,10,FALSE)=0,"",VLOOKUP($A40,'Annex 2 Designated EHV charges'!$A:$O,10,FALSE)),"")</f>
        <v/>
      </c>
      <c r="G40" s="99" t="str">
        <f>IFERROR(IF(VLOOKUP($A40,'Annex 2 Designated EHV charges'!$A:$O,11,FALSE)=0,"",VLOOKUP($A40,'Annex 2 Designated EHV charges'!$A:$O,11,FALSE)),"")</f>
        <v/>
      </c>
      <c r="H40" s="99" t="str">
        <f>IFERROR(IF(VLOOKUP($A40,'Annex 2 Designated EHV charges'!$A:$O,12,FALSE)=0,"",VLOOKUP($A40,'Annex 2 Designated EHV charges'!$A:$O,12,FALSE)),"")</f>
        <v/>
      </c>
    </row>
    <row r="41" spans="1:8" x14ac:dyDescent="0.25">
      <c r="A41" s="92" t="str">
        <f t="array" ref="A41">IFERROR(INDEX('Annex 2 Designated EHV charges'!$A$11:$A$11, MATCH(0, IF(ISBLANK('Annex 2 Designated EHV charges'!$A$11:$A$11),1, COUNTIF(A$4:$A40, 'Annex 2 Designated EHV charges'!$A$11:$A$11)), 0)),"")</f>
        <v/>
      </c>
      <c r="B41" s="92" t="str">
        <f>IF($A41="","",VLOOKUP($A41,'Annex 2 Designated EHV charges'!$A:$O,2,0))</f>
        <v/>
      </c>
      <c r="C41" s="93" t="str">
        <f>IF($A41="","",VLOOKUP($A41,'Annex 2 Designated EHV charges'!$A:$O,3,0))</f>
        <v/>
      </c>
      <c r="D41" s="92" t="str">
        <f>IF($A41="","",VLOOKUP($A41,'Annex 2 Designated EHV charges'!$A:$O,7,0))</f>
        <v/>
      </c>
      <c r="E41" s="97" t="str">
        <f>IFERROR(IF(VLOOKUP($A41,'Annex 2 Designated EHV charges'!$A:$O,9,FALSE)=0,"",VLOOKUP($A41,'Annex 2 Designated EHV charges'!$A:$O,9,FALSE)),"")</f>
        <v/>
      </c>
      <c r="F41" s="98" t="str">
        <f>IFERROR(IF(VLOOKUP($A41,'Annex 2 Designated EHV charges'!$A:$O,10,FALSE)=0,"",VLOOKUP($A41,'Annex 2 Designated EHV charges'!$A:$O,10,FALSE)),"")</f>
        <v/>
      </c>
      <c r="G41" s="99" t="str">
        <f>IFERROR(IF(VLOOKUP($A41,'Annex 2 Designated EHV charges'!$A:$O,11,FALSE)=0,"",VLOOKUP($A41,'Annex 2 Designated EHV charges'!$A:$O,11,FALSE)),"")</f>
        <v/>
      </c>
      <c r="H41" s="99" t="str">
        <f>IFERROR(IF(VLOOKUP($A41,'Annex 2 Designated EHV charges'!$A:$O,12,FALSE)=0,"",VLOOKUP($A41,'Annex 2 Designated EHV charges'!$A:$O,12,FALSE)),"")</f>
        <v/>
      </c>
    </row>
    <row r="42" spans="1:8" x14ac:dyDescent="0.25">
      <c r="A42" s="92" t="str">
        <f t="array" ref="A42">IFERROR(INDEX('Annex 2 Designated EHV charges'!$A$11:$A$11, MATCH(0, IF(ISBLANK('Annex 2 Designated EHV charges'!$A$11:$A$11),1, COUNTIF(A$4:$A41, 'Annex 2 Designated EHV charges'!$A$11:$A$11)), 0)),"")</f>
        <v/>
      </c>
      <c r="B42" s="92" t="str">
        <f>IF($A42="","",VLOOKUP($A42,'Annex 2 Designated EHV charges'!$A:$O,2,0))</f>
        <v/>
      </c>
      <c r="C42" s="93" t="str">
        <f>IF($A42="","",VLOOKUP($A42,'Annex 2 Designated EHV charges'!$A:$O,3,0))</f>
        <v/>
      </c>
      <c r="D42" s="92" t="str">
        <f>IF($A42="","",VLOOKUP($A42,'Annex 2 Designated EHV charges'!$A:$O,7,0))</f>
        <v/>
      </c>
      <c r="E42" s="97" t="str">
        <f>IFERROR(IF(VLOOKUP($A42,'Annex 2 Designated EHV charges'!$A:$O,9,FALSE)=0,"",VLOOKUP($A42,'Annex 2 Designated EHV charges'!$A:$O,9,FALSE)),"")</f>
        <v/>
      </c>
      <c r="F42" s="98" t="str">
        <f>IFERROR(IF(VLOOKUP($A42,'Annex 2 Designated EHV charges'!$A:$O,10,FALSE)=0,"",VLOOKUP($A42,'Annex 2 Designated EHV charges'!$A:$O,10,FALSE)),"")</f>
        <v/>
      </c>
      <c r="G42" s="99" t="str">
        <f>IFERROR(IF(VLOOKUP($A42,'Annex 2 Designated EHV charges'!$A:$O,11,FALSE)=0,"",VLOOKUP($A42,'Annex 2 Designated EHV charges'!$A:$O,11,FALSE)),"")</f>
        <v/>
      </c>
      <c r="H42" s="99" t="str">
        <f>IFERROR(IF(VLOOKUP($A42,'Annex 2 Designated EHV charges'!$A:$O,12,FALSE)=0,"",VLOOKUP($A42,'Annex 2 Designated EHV charges'!$A:$O,12,FALSE)),"")</f>
        <v/>
      </c>
    </row>
    <row r="43" spans="1:8" x14ac:dyDescent="0.25">
      <c r="A43" s="92" t="str">
        <f t="array" ref="A43">IFERROR(INDEX('Annex 2 Designated EHV charges'!$A$11:$A$11, MATCH(0, IF(ISBLANK('Annex 2 Designated EHV charges'!$A$11:$A$11),1, COUNTIF(A$4:$A42, 'Annex 2 Designated EHV charges'!$A$11:$A$11)), 0)),"")</f>
        <v/>
      </c>
      <c r="B43" s="92" t="str">
        <f>IF($A43="","",VLOOKUP($A43,'Annex 2 Designated EHV charges'!$A:$O,2,0))</f>
        <v/>
      </c>
      <c r="C43" s="93" t="str">
        <f>IF($A43="","",VLOOKUP($A43,'Annex 2 Designated EHV charges'!$A:$O,3,0))</f>
        <v/>
      </c>
      <c r="D43" s="92" t="str">
        <f>IF($A43="","",VLOOKUP($A43,'Annex 2 Designated EHV charges'!$A:$O,7,0))</f>
        <v/>
      </c>
      <c r="E43" s="97" t="str">
        <f>IFERROR(IF(VLOOKUP($A43,'Annex 2 Designated EHV charges'!$A:$O,9,FALSE)=0,"",VLOOKUP($A43,'Annex 2 Designated EHV charges'!$A:$O,9,FALSE)),"")</f>
        <v/>
      </c>
      <c r="F43" s="98" t="str">
        <f>IFERROR(IF(VLOOKUP($A43,'Annex 2 Designated EHV charges'!$A:$O,10,FALSE)=0,"",VLOOKUP($A43,'Annex 2 Designated EHV charges'!$A:$O,10,FALSE)),"")</f>
        <v/>
      </c>
      <c r="G43" s="99" t="str">
        <f>IFERROR(IF(VLOOKUP($A43,'Annex 2 Designated EHV charges'!$A:$O,11,FALSE)=0,"",VLOOKUP($A43,'Annex 2 Designated EHV charges'!$A:$O,11,FALSE)),"")</f>
        <v/>
      </c>
      <c r="H43" s="99" t="str">
        <f>IFERROR(IF(VLOOKUP($A43,'Annex 2 Designated EHV charges'!$A:$O,12,FALSE)=0,"",VLOOKUP($A43,'Annex 2 Designated EHV charges'!$A:$O,12,FALSE)),"")</f>
        <v/>
      </c>
    </row>
    <row r="44" spans="1:8" x14ac:dyDescent="0.25">
      <c r="A44" s="92" t="str">
        <f t="array" ref="A44">IFERROR(INDEX('Annex 2 Designated EHV charges'!$A$11:$A$11, MATCH(0, IF(ISBLANK('Annex 2 Designated EHV charges'!$A$11:$A$11),1, COUNTIF(A$4:$A43, 'Annex 2 Designated EHV charges'!$A$11:$A$11)), 0)),"")</f>
        <v/>
      </c>
      <c r="B44" s="92" t="str">
        <f>IF($A44="","",VLOOKUP($A44,'Annex 2 Designated EHV charges'!$A:$O,2,0))</f>
        <v/>
      </c>
      <c r="C44" s="93" t="str">
        <f>IF($A44="","",VLOOKUP($A44,'Annex 2 Designated EHV charges'!$A:$O,3,0))</f>
        <v/>
      </c>
      <c r="D44" s="92" t="str">
        <f>IF($A44="","",VLOOKUP($A44,'Annex 2 Designated EHV charges'!$A:$O,7,0))</f>
        <v/>
      </c>
      <c r="E44" s="97" t="str">
        <f>IFERROR(IF(VLOOKUP($A44,'Annex 2 Designated EHV charges'!$A:$O,9,FALSE)=0,"",VLOOKUP($A44,'Annex 2 Designated EHV charges'!$A:$O,9,FALSE)),"")</f>
        <v/>
      </c>
      <c r="F44" s="98" t="str">
        <f>IFERROR(IF(VLOOKUP($A44,'Annex 2 Designated EHV charges'!$A:$O,10,FALSE)=0,"",VLOOKUP($A44,'Annex 2 Designated EHV charges'!$A:$O,10,FALSE)),"")</f>
        <v/>
      </c>
      <c r="G44" s="99" t="str">
        <f>IFERROR(IF(VLOOKUP($A44,'Annex 2 Designated EHV charges'!$A:$O,11,FALSE)=0,"",VLOOKUP($A44,'Annex 2 Designated EHV charges'!$A:$O,11,FALSE)),"")</f>
        <v/>
      </c>
      <c r="H44" s="99" t="str">
        <f>IFERROR(IF(VLOOKUP($A44,'Annex 2 Designated EHV charges'!$A:$O,12,FALSE)=0,"",VLOOKUP($A44,'Annex 2 Designated EHV charges'!$A:$O,12,FALSE)),"")</f>
        <v/>
      </c>
    </row>
    <row r="45" spans="1:8" x14ac:dyDescent="0.25">
      <c r="A45" s="92" t="str">
        <f t="array" ref="A45">IFERROR(INDEX('Annex 2 Designated EHV charges'!$A$11:$A$11, MATCH(0, IF(ISBLANK('Annex 2 Designated EHV charges'!$A$11:$A$11),1, COUNTIF(A$4:$A44, 'Annex 2 Designated EHV charges'!$A$11:$A$11)), 0)),"")</f>
        <v/>
      </c>
      <c r="B45" s="92" t="str">
        <f>IF($A45="","",VLOOKUP($A45,'Annex 2 Designated EHV charges'!$A:$O,2,0))</f>
        <v/>
      </c>
      <c r="C45" s="93" t="str">
        <f>IF($A45="","",VLOOKUP($A45,'Annex 2 Designated EHV charges'!$A:$O,3,0))</f>
        <v/>
      </c>
      <c r="D45" s="92" t="str">
        <f>IF($A45="","",VLOOKUP($A45,'Annex 2 Designated EHV charges'!$A:$O,7,0))</f>
        <v/>
      </c>
      <c r="E45" s="97" t="str">
        <f>IFERROR(IF(VLOOKUP($A45,'Annex 2 Designated EHV charges'!$A:$O,9,FALSE)=0,"",VLOOKUP($A45,'Annex 2 Designated EHV charges'!$A:$O,9,FALSE)),"")</f>
        <v/>
      </c>
      <c r="F45" s="98" t="str">
        <f>IFERROR(IF(VLOOKUP($A45,'Annex 2 Designated EHV charges'!$A:$O,10,FALSE)=0,"",VLOOKUP($A45,'Annex 2 Designated EHV charges'!$A:$O,10,FALSE)),"")</f>
        <v/>
      </c>
      <c r="G45" s="99" t="str">
        <f>IFERROR(IF(VLOOKUP($A45,'Annex 2 Designated EHV charges'!$A:$O,11,FALSE)=0,"",VLOOKUP($A45,'Annex 2 Designated EHV charges'!$A:$O,11,FALSE)),"")</f>
        <v/>
      </c>
      <c r="H45" s="99" t="str">
        <f>IFERROR(IF(VLOOKUP($A45,'Annex 2 Designated EHV charges'!$A:$O,12,FALSE)=0,"",VLOOKUP($A45,'Annex 2 Designated EHV charges'!$A:$O,12,FALSE)),"")</f>
        <v/>
      </c>
    </row>
    <row r="46" spans="1:8" x14ac:dyDescent="0.25">
      <c r="A46" s="92" t="str">
        <f t="array" ref="A46">IFERROR(INDEX('Annex 2 Designated EHV charges'!$A$11:$A$11, MATCH(0, IF(ISBLANK('Annex 2 Designated EHV charges'!$A$11:$A$11),1, COUNTIF(A$4:$A45, 'Annex 2 Designated EHV charges'!$A$11:$A$11)), 0)),"")</f>
        <v/>
      </c>
      <c r="B46" s="92" t="str">
        <f>IF($A46="","",VLOOKUP($A46,'Annex 2 Designated EHV charges'!$A:$O,2,0))</f>
        <v/>
      </c>
      <c r="C46" s="93" t="str">
        <f>IF($A46="","",VLOOKUP($A46,'Annex 2 Designated EHV charges'!$A:$O,3,0))</f>
        <v/>
      </c>
      <c r="D46" s="92" t="str">
        <f>IF($A46="","",VLOOKUP($A46,'Annex 2 Designated EHV charges'!$A:$O,7,0))</f>
        <v/>
      </c>
      <c r="E46" s="97" t="str">
        <f>IFERROR(IF(VLOOKUP($A46,'Annex 2 Designated EHV charges'!$A:$O,9,FALSE)=0,"",VLOOKUP($A46,'Annex 2 Designated EHV charges'!$A:$O,9,FALSE)),"")</f>
        <v/>
      </c>
      <c r="F46" s="98" t="str">
        <f>IFERROR(IF(VLOOKUP($A46,'Annex 2 Designated EHV charges'!$A:$O,10,FALSE)=0,"",VLOOKUP($A46,'Annex 2 Designated EHV charges'!$A:$O,10,FALSE)),"")</f>
        <v/>
      </c>
      <c r="G46" s="99" t="str">
        <f>IFERROR(IF(VLOOKUP($A46,'Annex 2 Designated EHV charges'!$A:$O,11,FALSE)=0,"",VLOOKUP($A46,'Annex 2 Designated EHV charges'!$A:$O,11,FALSE)),"")</f>
        <v/>
      </c>
      <c r="H46" s="99" t="str">
        <f>IFERROR(IF(VLOOKUP($A46,'Annex 2 Designated EHV charges'!$A:$O,12,FALSE)=0,"",VLOOKUP($A46,'Annex 2 Designated EHV charges'!$A:$O,12,FALSE)),"")</f>
        <v/>
      </c>
    </row>
    <row r="47" spans="1:8" x14ac:dyDescent="0.25">
      <c r="A47" s="92" t="str">
        <f t="array" ref="A47">IFERROR(INDEX('Annex 2 Designated EHV charges'!$A$11:$A$11, MATCH(0, IF(ISBLANK('Annex 2 Designated EHV charges'!$A$11:$A$11),1, COUNTIF(A$4:$A46, 'Annex 2 Designated EHV charges'!$A$11:$A$11)), 0)),"")</f>
        <v/>
      </c>
      <c r="B47" s="92" t="str">
        <f>IF($A47="","",VLOOKUP($A47,'Annex 2 Designated EHV charges'!$A:$O,2,0))</f>
        <v/>
      </c>
      <c r="C47" s="93" t="str">
        <f>IF($A47="","",VLOOKUP($A47,'Annex 2 Designated EHV charges'!$A:$O,3,0))</f>
        <v/>
      </c>
      <c r="D47" s="92" t="str">
        <f>IF($A47="","",VLOOKUP($A47,'Annex 2 Designated EHV charges'!$A:$O,7,0))</f>
        <v/>
      </c>
      <c r="E47" s="97" t="str">
        <f>IFERROR(IF(VLOOKUP($A47,'Annex 2 Designated EHV charges'!$A:$O,9,FALSE)=0,"",VLOOKUP($A47,'Annex 2 Designated EHV charges'!$A:$O,9,FALSE)),"")</f>
        <v/>
      </c>
      <c r="F47" s="98" t="str">
        <f>IFERROR(IF(VLOOKUP($A47,'Annex 2 Designated EHV charges'!$A:$O,10,FALSE)=0,"",VLOOKUP($A47,'Annex 2 Designated EHV charges'!$A:$O,10,FALSE)),"")</f>
        <v/>
      </c>
      <c r="G47" s="99" t="str">
        <f>IFERROR(IF(VLOOKUP($A47,'Annex 2 Designated EHV charges'!$A:$O,11,FALSE)=0,"",VLOOKUP($A47,'Annex 2 Designated EHV charges'!$A:$O,11,FALSE)),"")</f>
        <v/>
      </c>
      <c r="H47" s="99" t="str">
        <f>IFERROR(IF(VLOOKUP($A47,'Annex 2 Designated EHV charges'!$A:$O,12,FALSE)=0,"",VLOOKUP($A47,'Annex 2 Designated EHV charges'!$A:$O,12,FALSE)),"")</f>
        <v/>
      </c>
    </row>
    <row r="48" spans="1:8" x14ac:dyDescent="0.25">
      <c r="A48" s="92" t="str">
        <f t="array" ref="A48">IFERROR(INDEX('Annex 2 Designated EHV charges'!$A$11:$A$11, MATCH(0, IF(ISBLANK('Annex 2 Designated EHV charges'!$A$11:$A$11),1, COUNTIF(A$4:$A47, 'Annex 2 Designated EHV charges'!$A$11:$A$11)), 0)),"")</f>
        <v/>
      </c>
      <c r="B48" s="92" t="str">
        <f>IF($A48="","",VLOOKUP($A48,'Annex 2 Designated EHV charges'!$A:$O,2,0))</f>
        <v/>
      </c>
      <c r="C48" s="93" t="str">
        <f>IF($A48="","",VLOOKUP($A48,'Annex 2 Designated EHV charges'!$A:$O,3,0))</f>
        <v/>
      </c>
      <c r="D48" s="92" t="str">
        <f>IF($A48="","",VLOOKUP($A48,'Annex 2 Designated EHV charges'!$A:$O,7,0))</f>
        <v/>
      </c>
      <c r="E48" s="97" t="str">
        <f>IFERROR(IF(VLOOKUP($A48,'Annex 2 Designated EHV charges'!$A:$O,9,FALSE)=0,"",VLOOKUP($A48,'Annex 2 Designated EHV charges'!$A:$O,9,FALSE)),"")</f>
        <v/>
      </c>
      <c r="F48" s="98" t="str">
        <f>IFERROR(IF(VLOOKUP($A48,'Annex 2 Designated EHV charges'!$A:$O,10,FALSE)=0,"",VLOOKUP($A48,'Annex 2 Designated EHV charges'!$A:$O,10,FALSE)),"")</f>
        <v/>
      </c>
      <c r="G48" s="99" t="str">
        <f>IFERROR(IF(VLOOKUP($A48,'Annex 2 Designated EHV charges'!$A:$O,11,FALSE)=0,"",VLOOKUP($A48,'Annex 2 Designated EHV charges'!$A:$O,11,FALSE)),"")</f>
        <v/>
      </c>
      <c r="H48" s="99" t="str">
        <f>IFERROR(IF(VLOOKUP($A48,'Annex 2 Designated EHV charges'!$A:$O,12,FALSE)=0,"",VLOOKUP($A48,'Annex 2 Designated EHV charges'!$A:$O,12,FALSE)),"")</f>
        <v/>
      </c>
    </row>
    <row r="49" spans="1:8" x14ac:dyDescent="0.25">
      <c r="A49" s="92" t="str">
        <f t="array" ref="A49">IFERROR(INDEX('Annex 2 Designated EHV charges'!$A$11:$A$11, MATCH(0, IF(ISBLANK('Annex 2 Designated EHV charges'!$A$11:$A$11),1, COUNTIF(A$4:$A48, 'Annex 2 Designated EHV charges'!$A$11:$A$11)), 0)),"")</f>
        <v/>
      </c>
      <c r="B49" s="92" t="str">
        <f>IF($A49="","",VLOOKUP($A49,'Annex 2 Designated EHV charges'!$A:$O,2,0))</f>
        <v/>
      </c>
      <c r="C49" s="93" t="str">
        <f>IF($A49="","",VLOOKUP($A49,'Annex 2 Designated EHV charges'!$A:$O,3,0))</f>
        <v/>
      </c>
      <c r="D49" s="92" t="str">
        <f>IF($A49="","",VLOOKUP($A49,'Annex 2 Designated EHV charges'!$A:$O,7,0))</f>
        <v/>
      </c>
      <c r="E49" s="97" t="str">
        <f>IFERROR(IF(VLOOKUP($A49,'Annex 2 Designated EHV charges'!$A:$O,9,FALSE)=0,"",VLOOKUP($A49,'Annex 2 Designated EHV charges'!$A:$O,9,FALSE)),"")</f>
        <v/>
      </c>
      <c r="F49" s="98" t="str">
        <f>IFERROR(IF(VLOOKUP($A49,'Annex 2 Designated EHV charges'!$A:$O,10,FALSE)=0,"",VLOOKUP($A49,'Annex 2 Designated EHV charges'!$A:$O,10,FALSE)),"")</f>
        <v/>
      </c>
      <c r="G49" s="99" t="str">
        <f>IFERROR(IF(VLOOKUP($A49,'Annex 2 Designated EHV charges'!$A:$O,11,FALSE)=0,"",VLOOKUP($A49,'Annex 2 Designated EHV charges'!$A:$O,11,FALSE)),"")</f>
        <v/>
      </c>
      <c r="H49" s="99" t="str">
        <f>IFERROR(IF(VLOOKUP($A49,'Annex 2 Designated EHV charges'!$A:$O,12,FALSE)=0,"",VLOOKUP($A49,'Annex 2 Designated EHV charges'!$A:$O,12,FALSE)),"")</f>
        <v/>
      </c>
    </row>
    <row r="50" spans="1:8" x14ac:dyDescent="0.25">
      <c r="A50" s="92" t="str">
        <f t="array" ref="A50">IFERROR(INDEX('Annex 2 Designated EHV charges'!$A$11:$A$11, MATCH(0, IF(ISBLANK('Annex 2 Designated EHV charges'!$A$11:$A$11),1, COUNTIF(A$4:$A49, 'Annex 2 Designated EHV charges'!$A$11:$A$11)), 0)),"")</f>
        <v/>
      </c>
      <c r="B50" s="92" t="str">
        <f>IF($A50="","",VLOOKUP($A50,'Annex 2 Designated EHV charges'!$A:$O,2,0))</f>
        <v/>
      </c>
      <c r="C50" s="93" t="str">
        <f>IF($A50="","",VLOOKUP($A50,'Annex 2 Designated EHV charges'!$A:$O,3,0))</f>
        <v/>
      </c>
      <c r="D50" s="92" t="str">
        <f>IF($A50="","",VLOOKUP($A50,'Annex 2 Designated EHV charges'!$A:$O,7,0))</f>
        <v/>
      </c>
      <c r="E50" s="97" t="str">
        <f>IFERROR(IF(VLOOKUP($A50,'Annex 2 Designated EHV charges'!$A:$O,9,FALSE)=0,"",VLOOKUP($A50,'Annex 2 Designated EHV charges'!$A:$O,9,FALSE)),"")</f>
        <v/>
      </c>
      <c r="F50" s="98" t="str">
        <f>IFERROR(IF(VLOOKUP($A50,'Annex 2 Designated EHV charges'!$A:$O,10,FALSE)=0,"",VLOOKUP($A50,'Annex 2 Designated EHV charges'!$A:$O,10,FALSE)),"")</f>
        <v/>
      </c>
      <c r="G50" s="99" t="str">
        <f>IFERROR(IF(VLOOKUP($A50,'Annex 2 Designated EHV charges'!$A:$O,11,FALSE)=0,"",VLOOKUP($A50,'Annex 2 Designated EHV charges'!$A:$O,11,FALSE)),"")</f>
        <v/>
      </c>
      <c r="H50" s="99" t="str">
        <f>IFERROR(IF(VLOOKUP($A50,'Annex 2 Designated EHV charges'!$A:$O,12,FALSE)=0,"",VLOOKUP($A50,'Annex 2 Designated EHV charges'!$A:$O,12,FALSE)),"")</f>
        <v/>
      </c>
    </row>
    <row r="51" spans="1:8" hidden="1" x14ac:dyDescent="0.25">
      <c r="A51" s="92" t="str">
        <f t="array" ref="A51">IFERROR(INDEX('Annex 2 Designated EHV charges'!$A$11:$A$11, MATCH(0, IF(ISBLANK('Annex 2 Designated EHV charges'!$A$11:$A$11),1, COUNTIF(A$4:$A50, 'Annex 2 Designated EHV charges'!$A$11:$A$11)), 0)),"")</f>
        <v/>
      </c>
      <c r="B51" s="92" t="str">
        <f>IF($A51="","",VLOOKUP($A51,'Annex 2 Designated EHV charges'!$A:$O,2,0))</f>
        <v/>
      </c>
      <c r="C51" s="93" t="str">
        <f>IF($A51="","",VLOOKUP($A51,'Annex 2 Designated EHV charges'!$A:$O,3,0))</f>
        <v/>
      </c>
      <c r="D51" s="92" t="str">
        <f>IF($A51="","",VLOOKUP($A51,'Annex 2 Designated EHV charges'!$A:$O,7,0))</f>
        <v/>
      </c>
      <c r="E51" s="97" t="str">
        <f>IFERROR(IF(VLOOKUP($A51,'Annex 2 Designated EHV charges'!$A:$O,9,FALSE)=0,"",VLOOKUP($A51,'Annex 2 Designated EHV charges'!$A:$O,9,FALSE)),"")</f>
        <v/>
      </c>
      <c r="F51" s="98" t="str">
        <f>IFERROR(IF(VLOOKUP($A51,'Annex 2 Designated EHV charges'!$A:$O,10,FALSE)=0,"",VLOOKUP($A51,'Annex 2 Designated EHV charges'!$A:$O,10,FALSE)),"")</f>
        <v/>
      </c>
      <c r="G51" s="99" t="str">
        <f>IFERROR(IF(VLOOKUP($A51,'Annex 2 Designated EHV charges'!$A:$O,11,FALSE)=0,"",VLOOKUP($A51,'Annex 2 Designated EHV charges'!$A:$O,11,FALSE)),"")</f>
        <v/>
      </c>
      <c r="H51" s="99" t="str">
        <f>IFERROR(IF(VLOOKUP($A51,'Annex 2 Designated EHV charges'!$A:$O,12,FALSE)=0,"",VLOOKUP($A51,'Annex 2 Designated EHV charges'!$A:$O,12,FALSE)),"")</f>
        <v/>
      </c>
    </row>
    <row r="52" spans="1:8" x14ac:dyDescent="0.25">
      <c r="A52" s="92" t="str">
        <f t="array" ref="A52">IFERROR(INDEX('Annex 2 Designated EHV charges'!$A$11:$A$11, MATCH(0, IF(ISBLANK('Annex 2 Designated EHV charges'!$A$11:$A$11),1, COUNTIF(A$4:$A51, 'Annex 2 Designated EHV charges'!$A$11:$A$11)), 0)),"")</f>
        <v/>
      </c>
      <c r="B52" s="92" t="str">
        <f>IF($A52="","",VLOOKUP($A52,'Annex 2 Designated EHV charges'!$A:$O,2,0))</f>
        <v/>
      </c>
      <c r="C52" s="93" t="str">
        <f>IF($A52="","",VLOOKUP($A52,'Annex 2 Designated EHV charges'!$A:$O,3,0))</f>
        <v/>
      </c>
      <c r="D52" s="92" t="str">
        <f>IF($A52="","",VLOOKUP($A52,'Annex 2 Designated EHV charges'!$A:$O,7,0))</f>
        <v/>
      </c>
      <c r="E52" s="97" t="str">
        <f>IFERROR(IF(VLOOKUP($A52,'Annex 2 Designated EHV charges'!$A:$O,9,FALSE)=0,"",VLOOKUP($A52,'Annex 2 Designated EHV charges'!$A:$O,9,FALSE)),"")</f>
        <v/>
      </c>
      <c r="F52" s="98" t="str">
        <f>IFERROR(IF(VLOOKUP($A52,'Annex 2 Designated EHV charges'!$A:$O,10,FALSE)=0,"",VLOOKUP($A52,'Annex 2 Designated EHV charges'!$A:$O,10,FALSE)),"")</f>
        <v/>
      </c>
      <c r="G52" s="99" t="str">
        <f>IFERROR(IF(VLOOKUP($A52,'Annex 2 Designated EHV charges'!$A:$O,11,FALSE)=0,"",VLOOKUP($A52,'Annex 2 Designated EHV charges'!$A:$O,11,FALSE)),"")</f>
        <v/>
      </c>
      <c r="H52" s="99" t="str">
        <f>IFERROR(IF(VLOOKUP($A52,'Annex 2 Designated EHV charges'!$A:$O,12,FALSE)=0,"",VLOOKUP($A52,'Annex 2 Designated EHV charges'!$A:$O,12,FALSE)),"")</f>
        <v/>
      </c>
    </row>
    <row r="53" spans="1:8" x14ac:dyDescent="0.25">
      <c r="A53" s="92" t="str">
        <f t="array" ref="A53">IFERROR(INDEX('Annex 2 Designated EHV charges'!$A$11:$A$11, MATCH(0, IF(ISBLANK('Annex 2 Designated EHV charges'!$A$11:$A$11),1, COUNTIF(A$4:$A52, 'Annex 2 Designated EHV charges'!$A$11:$A$11)), 0)),"")</f>
        <v/>
      </c>
      <c r="B53" s="92" t="str">
        <f>IF($A53="","",VLOOKUP($A53,'Annex 2 Designated EHV charges'!$A:$O,2,0))</f>
        <v/>
      </c>
      <c r="C53" s="93" t="str">
        <f>IF($A53="","",VLOOKUP($A53,'Annex 2 Designated EHV charges'!$A:$O,3,0))</f>
        <v/>
      </c>
      <c r="D53" s="92" t="str">
        <f>IF($A53="","",VLOOKUP($A53,'Annex 2 Designated EHV charges'!$A:$O,7,0))</f>
        <v/>
      </c>
      <c r="E53" s="97" t="str">
        <f>IFERROR(IF(VLOOKUP($A53,'Annex 2 Designated EHV charges'!$A:$O,9,FALSE)=0,"",VLOOKUP($A53,'Annex 2 Designated EHV charges'!$A:$O,9,FALSE)),"")</f>
        <v/>
      </c>
      <c r="F53" s="98" t="str">
        <f>IFERROR(IF(VLOOKUP($A53,'Annex 2 Designated EHV charges'!$A:$O,10,FALSE)=0,"",VLOOKUP($A53,'Annex 2 Designated EHV charges'!$A:$O,10,FALSE)),"")</f>
        <v/>
      </c>
      <c r="G53" s="99" t="str">
        <f>IFERROR(IF(VLOOKUP($A53,'Annex 2 Designated EHV charges'!$A:$O,11,FALSE)=0,"",VLOOKUP($A53,'Annex 2 Designated EHV charges'!$A:$O,11,FALSE)),"")</f>
        <v/>
      </c>
      <c r="H53" s="99" t="str">
        <f>IFERROR(IF(VLOOKUP($A53,'Annex 2 Designated EHV charges'!$A:$O,12,FALSE)=0,"",VLOOKUP($A53,'Annex 2 Designated EHV charges'!$A:$O,12,FALSE)),"")</f>
        <v/>
      </c>
    </row>
    <row r="54" spans="1:8" x14ac:dyDescent="0.25">
      <c r="A54" s="92" t="str">
        <f t="array" ref="A54">IFERROR(INDEX('Annex 2 Designated EHV charges'!$A$11:$A$11, MATCH(0, IF(ISBLANK('Annex 2 Designated EHV charges'!$A$11:$A$11),1, COUNTIF(A$4:$A53, 'Annex 2 Designated EHV charges'!$A$11:$A$11)), 0)),"")</f>
        <v/>
      </c>
      <c r="B54" s="92" t="str">
        <f>IF($A54="","",VLOOKUP($A54,'Annex 2 Designated EHV charges'!$A:$O,2,0))</f>
        <v/>
      </c>
      <c r="C54" s="93" t="str">
        <f>IF($A54="","",VLOOKUP($A54,'Annex 2 Designated EHV charges'!$A:$O,3,0))</f>
        <v/>
      </c>
      <c r="D54" s="92" t="str">
        <f>IF($A54="","",VLOOKUP($A54,'Annex 2 Designated EHV charges'!$A:$O,7,0))</f>
        <v/>
      </c>
      <c r="E54" s="97" t="str">
        <f>IFERROR(IF(VLOOKUP($A54,'Annex 2 Designated EHV charges'!$A:$O,9,FALSE)=0,"",VLOOKUP($A54,'Annex 2 Designated EHV charges'!$A:$O,9,FALSE)),"")</f>
        <v/>
      </c>
      <c r="F54" s="98" t="str">
        <f>IFERROR(IF(VLOOKUP($A54,'Annex 2 Designated EHV charges'!$A:$O,10,FALSE)=0,"",VLOOKUP($A54,'Annex 2 Designated EHV charges'!$A:$O,10,FALSE)),"")</f>
        <v/>
      </c>
      <c r="G54" s="99" t="str">
        <f>IFERROR(IF(VLOOKUP($A54,'Annex 2 Designated EHV charges'!$A:$O,11,FALSE)=0,"",VLOOKUP($A54,'Annex 2 Designated EHV charges'!$A:$O,11,FALSE)),"")</f>
        <v/>
      </c>
      <c r="H54" s="99" t="str">
        <f>IFERROR(IF(VLOOKUP($A54,'Annex 2 Designated EHV charges'!$A:$O,12,FALSE)=0,"",VLOOKUP($A54,'Annex 2 Designated EHV charges'!$A:$O,12,FALSE)),"")</f>
        <v/>
      </c>
    </row>
    <row r="55" spans="1:8" x14ac:dyDescent="0.25">
      <c r="A55" s="92" t="str">
        <f t="array" ref="A55">IFERROR(INDEX('Annex 2 Designated EHV charges'!$A$11:$A$11, MATCH(0, IF(ISBLANK('Annex 2 Designated EHV charges'!$A$11:$A$11),1, COUNTIF(A$4:$A54, 'Annex 2 Designated EHV charges'!$A$11:$A$11)), 0)),"")</f>
        <v/>
      </c>
      <c r="B55" s="92" t="str">
        <f>IF($A55="","",VLOOKUP($A55,'Annex 2 Designated EHV charges'!$A:$O,2,0))</f>
        <v/>
      </c>
      <c r="C55" s="93" t="str">
        <f>IF($A55="","",VLOOKUP($A55,'Annex 2 Designated EHV charges'!$A:$O,3,0))</f>
        <v/>
      </c>
      <c r="D55" s="92" t="str">
        <f>IF($A55="","",VLOOKUP($A55,'Annex 2 Designated EHV charges'!$A:$O,7,0))</f>
        <v/>
      </c>
      <c r="E55" s="97" t="str">
        <f>IFERROR(IF(VLOOKUP($A55,'Annex 2 Designated EHV charges'!$A:$O,9,FALSE)=0,"",VLOOKUP($A55,'Annex 2 Designated EHV charges'!$A:$O,9,FALSE)),"")</f>
        <v/>
      </c>
      <c r="F55" s="98" t="str">
        <f>IFERROR(IF(VLOOKUP($A55,'Annex 2 Designated EHV charges'!$A:$O,10,FALSE)=0,"",VLOOKUP($A55,'Annex 2 Designated EHV charges'!$A:$O,10,FALSE)),"")</f>
        <v/>
      </c>
      <c r="G55" s="99" t="str">
        <f>IFERROR(IF(VLOOKUP($A55,'Annex 2 Designated EHV charges'!$A:$O,11,FALSE)=0,"",VLOOKUP($A55,'Annex 2 Designated EHV charges'!$A:$O,11,FALSE)),"")</f>
        <v/>
      </c>
      <c r="H55" s="99" t="str">
        <f>IFERROR(IF(VLOOKUP($A55,'Annex 2 Designated EHV charges'!$A:$O,12,FALSE)=0,"",VLOOKUP($A55,'Annex 2 Designated EHV charges'!$A:$O,12,FALSE)),"")</f>
        <v/>
      </c>
    </row>
    <row r="56" spans="1:8" x14ac:dyDescent="0.25">
      <c r="A56" s="92" t="str">
        <f t="array" ref="A56">IFERROR(INDEX('Annex 2 Designated EHV charges'!$A$11:$A$11, MATCH(0, IF(ISBLANK('Annex 2 Designated EHV charges'!$A$11:$A$11),1, COUNTIF(A$4:$A55, 'Annex 2 Designated EHV charges'!$A$11:$A$11)), 0)),"")</f>
        <v/>
      </c>
      <c r="B56" s="92" t="str">
        <f>IF($A56="","",VLOOKUP($A56,'Annex 2 Designated EHV charges'!$A:$O,2,0))</f>
        <v/>
      </c>
      <c r="C56" s="93" t="str">
        <f>IF($A56="","",VLOOKUP($A56,'Annex 2 Designated EHV charges'!$A:$O,3,0))</f>
        <v/>
      </c>
      <c r="D56" s="92" t="str">
        <f>IF($A56="","",VLOOKUP($A56,'Annex 2 Designated EHV charges'!$A:$O,7,0))</f>
        <v/>
      </c>
      <c r="E56" s="97" t="str">
        <f>IFERROR(IF(VLOOKUP($A56,'Annex 2 Designated EHV charges'!$A:$O,9,FALSE)=0,"",VLOOKUP($A56,'Annex 2 Designated EHV charges'!$A:$O,9,FALSE)),"")</f>
        <v/>
      </c>
      <c r="F56" s="98" t="str">
        <f>IFERROR(IF(VLOOKUP($A56,'Annex 2 Designated EHV charges'!$A:$O,10,FALSE)=0,"",VLOOKUP($A56,'Annex 2 Designated EHV charges'!$A:$O,10,FALSE)),"")</f>
        <v/>
      </c>
      <c r="G56" s="99" t="str">
        <f>IFERROR(IF(VLOOKUP($A56,'Annex 2 Designated EHV charges'!$A:$O,11,FALSE)=0,"",VLOOKUP($A56,'Annex 2 Designated EHV charges'!$A:$O,11,FALSE)),"")</f>
        <v/>
      </c>
      <c r="H56" s="99" t="str">
        <f>IFERROR(IF(VLOOKUP($A56,'Annex 2 Designated EHV charges'!$A:$O,12,FALSE)=0,"",VLOOKUP($A56,'Annex 2 Designated EHV charges'!$A:$O,12,FALSE)),"")</f>
        <v/>
      </c>
    </row>
    <row r="57" spans="1:8" x14ac:dyDescent="0.25">
      <c r="A57" s="92" t="str">
        <f t="array" ref="A57">IFERROR(INDEX('Annex 2 Designated EHV charges'!$A$11:$A$11, MATCH(0, IF(ISBLANK('Annex 2 Designated EHV charges'!$A$11:$A$11),1, COUNTIF(A$4:$A56, 'Annex 2 Designated EHV charges'!$A$11:$A$11)), 0)),"")</f>
        <v/>
      </c>
      <c r="B57" s="92" t="str">
        <f>IF($A57="","",VLOOKUP($A57,'Annex 2 Designated EHV charges'!$A:$O,2,0))</f>
        <v/>
      </c>
      <c r="C57" s="93" t="str">
        <f>IF($A57="","",VLOOKUP($A57,'Annex 2 Designated EHV charges'!$A:$O,3,0))</f>
        <v/>
      </c>
      <c r="D57" s="92" t="str">
        <f>IF($A57="","",VLOOKUP($A57,'Annex 2 Designated EHV charges'!$A:$O,7,0))</f>
        <v/>
      </c>
      <c r="E57" s="97" t="str">
        <f>IFERROR(IF(VLOOKUP($A57,'Annex 2 Designated EHV charges'!$A:$O,9,FALSE)=0,"",VLOOKUP($A57,'Annex 2 Designated EHV charges'!$A:$O,9,FALSE)),"")</f>
        <v/>
      </c>
      <c r="F57" s="98" t="str">
        <f>IFERROR(IF(VLOOKUP($A57,'Annex 2 Designated EHV charges'!$A:$O,10,FALSE)=0,"",VLOOKUP($A57,'Annex 2 Designated EHV charges'!$A:$O,10,FALSE)),"")</f>
        <v/>
      </c>
      <c r="G57" s="99" t="str">
        <f>IFERROR(IF(VLOOKUP($A57,'Annex 2 Designated EHV charges'!$A:$O,11,FALSE)=0,"",VLOOKUP($A57,'Annex 2 Designated EHV charges'!$A:$O,11,FALSE)),"")</f>
        <v/>
      </c>
      <c r="H57" s="99" t="str">
        <f>IFERROR(IF(VLOOKUP($A57,'Annex 2 Designated EHV charges'!$A:$O,12,FALSE)=0,"",VLOOKUP($A57,'Annex 2 Designated EHV charges'!$A:$O,12,FALSE)),"")</f>
        <v/>
      </c>
    </row>
    <row r="58" spans="1:8" x14ac:dyDescent="0.25">
      <c r="A58" s="92" t="str">
        <f t="array" ref="A58">IFERROR(INDEX('Annex 2 Designated EHV charges'!$A$11:$A$11, MATCH(0, IF(ISBLANK('Annex 2 Designated EHV charges'!$A$11:$A$11),1, COUNTIF(A$4:$A57, 'Annex 2 Designated EHV charges'!$A$11:$A$11)), 0)),"")</f>
        <v/>
      </c>
      <c r="B58" s="92" t="str">
        <f>IF($A58="","",VLOOKUP($A58,'Annex 2 Designated EHV charges'!$A:$O,2,0))</f>
        <v/>
      </c>
      <c r="C58" s="93" t="str">
        <f>IF($A58="","",VLOOKUP($A58,'Annex 2 Designated EHV charges'!$A:$O,3,0))</f>
        <v/>
      </c>
      <c r="D58" s="92" t="str">
        <f>IF($A58="","",VLOOKUP($A58,'Annex 2 Designated EHV charges'!$A:$O,7,0))</f>
        <v/>
      </c>
      <c r="E58" s="97" t="str">
        <f>IFERROR(IF(VLOOKUP($A58,'Annex 2 Designated EHV charges'!$A:$O,9,FALSE)=0,"",VLOOKUP($A58,'Annex 2 Designated EHV charges'!$A:$O,9,FALSE)),"")</f>
        <v/>
      </c>
      <c r="F58" s="98" t="str">
        <f>IFERROR(IF(VLOOKUP($A58,'Annex 2 Designated EHV charges'!$A:$O,10,FALSE)=0,"",VLOOKUP($A58,'Annex 2 Designated EHV charges'!$A:$O,10,FALSE)),"")</f>
        <v/>
      </c>
      <c r="G58" s="99" t="str">
        <f>IFERROR(IF(VLOOKUP($A58,'Annex 2 Designated EHV charges'!$A:$O,11,FALSE)=0,"",VLOOKUP($A58,'Annex 2 Designated EHV charges'!$A:$O,11,FALSE)),"")</f>
        <v/>
      </c>
      <c r="H58" s="99" t="str">
        <f>IFERROR(IF(VLOOKUP($A58,'Annex 2 Designated EHV charges'!$A:$O,12,FALSE)=0,"",VLOOKUP($A58,'Annex 2 Designated EHV charges'!$A:$O,12,FALSE)),"")</f>
        <v/>
      </c>
    </row>
    <row r="59" spans="1:8" x14ac:dyDescent="0.25">
      <c r="A59" s="92" t="str">
        <f t="array" ref="A59">IFERROR(INDEX('Annex 2 Designated EHV charges'!$A$11:$A$11, MATCH(0, IF(ISBLANK('Annex 2 Designated EHV charges'!$A$11:$A$11),1, COUNTIF(A$4:$A58, 'Annex 2 Designated EHV charges'!$A$11:$A$11)), 0)),"")</f>
        <v/>
      </c>
      <c r="B59" s="92" t="str">
        <f>IF($A59="","",VLOOKUP($A59,'Annex 2 Designated EHV charges'!$A:$O,2,0))</f>
        <v/>
      </c>
      <c r="C59" s="93" t="str">
        <f>IF($A59="","",VLOOKUP($A59,'Annex 2 Designated EHV charges'!$A:$O,3,0))</f>
        <v/>
      </c>
      <c r="D59" s="92" t="str">
        <f>IF($A59="","",VLOOKUP($A59,'Annex 2 Designated EHV charges'!$A:$O,7,0))</f>
        <v/>
      </c>
      <c r="E59" s="97" t="str">
        <f>IFERROR(IF(VLOOKUP($A59,'Annex 2 Designated EHV charges'!$A:$O,9,FALSE)=0,"",VLOOKUP($A59,'Annex 2 Designated EHV charges'!$A:$O,9,FALSE)),"")</f>
        <v/>
      </c>
      <c r="F59" s="98" t="str">
        <f>IFERROR(IF(VLOOKUP($A59,'Annex 2 Designated EHV charges'!$A:$O,10,FALSE)=0,"",VLOOKUP($A59,'Annex 2 Designated EHV charges'!$A:$O,10,FALSE)),"")</f>
        <v/>
      </c>
      <c r="G59" s="99" t="str">
        <f>IFERROR(IF(VLOOKUP($A59,'Annex 2 Designated EHV charges'!$A:$O,11,FALSE)=0,"",VLOOKUP($A59,'Annex 2 Designated EHV charges'!$A:$O,11,FALSE)),"")</f>
        <v/>
      </c>
      <c r="H59" s="99" t="str">
        <f>IFERROR(IF(VLOOKUP($A59,'Annex 2 Designated EHV charges'!$A:$O,12,FALSE)=0,"",VLOOKUP($A59,'Annex 2 Designated EHV charges'!$A:$O,12,FALSE)),"")</f>
        <v/>
      </c>
    </row>
    <row r="60" spans="1:8" x14ac:dyDescent="0.25">
      <c r="A60" s="92" t="str">
        <f t="array" ref="A60">IFERROR(INDEX('Annex 2 Designated EHV charges'!$A$11:$A$11, MATCH(0, IF(ISBLANK('Annex 2 Designated EHV charges'!$A$11:$A$11),1, COUNTIF(A$4:$A59, 'Annex 2 Designated EHV charges'!$A$11:$A$11)), 0)),"")</f>
        <v/>
      </c>
      <c r="B60" s="92" t="str">
        <f>IF($A60="","",VLOOKUP($A60,'Annex 2 Designated EHV charges'!$A:$O,2,0))</f>
        <v/>
      </c>
      <c r="C60" s="93" t="str">
        <f>IF($A60="","",VLOOKUP($A60,'Annex 2 Designated EHV charges'!$A:$O,3,0))</f>
        <v/>
      </c>
      <c r="D60" s="92" t="str">
        <f>IF($A60="","",VLOOKUP($A60,'Annex 2 Designated EHV charges'!$A:$O,7,0))</f>
        <v/>
      </c>
      <c r="E60" s="97" t="str">
        <f>IFERROR(IF(VLOOKUP($A60,'Annex 2 Designated EHV charges'!$A:$O,9,FALSE)=0,"",VLOOKUP($A60,'Annex 2 Designated EHV charges'!$A:$O,9,FALSE)),"")</f>
        <v/>
      </c>
      <c r="F60" s="98" t="str">
        <f>IFERROR(IF(VLOOKUP($A60,'Annex 2 Designated EHV charges'!$A:$O,10,FALSE)=0,"",VLOOKUP($A60,'Annex 2 Designated EHV charges'!$A:$O,10,FALSE)),"")</f>
        <v/>
      </c>
      <c r="G60" s="99" t="str">
        <f>IFERROR(IF(VLOOKUP($A60,'Annex 2 Designated EHV charges'!$A:$O,11,FALSE)=0,"",VLOOKUP($A60,'Annex 2 Designated EHV charges'!$A:$O,11,FALSE)),"")</f>
        <v/>
      </c>
      <c r="H60" s="99" t="str">
        <f>IFERROR(IF(VLOOKUP($A60,'Annex 2 Designated EHV charges'!$A:$O,12,FALSE)=0,"",VLOOKUP($A60,'Annex 2 Designated EHV charges'!$A:$O,12,FALSE)),"")</f>
        <v/>
      </c>
    </row>
    <row r="61" spans="1:8" x14ac:dyDescent="0.25">
      <c r="A61" s="92" t="str">
        <f t="array" ref="A61">IFERROR(INDEX('Annex 2 Designated EHV charges'!$A$11:$A$11, MATCH(0, IF(ISBLANK('Annex 2 Designated EHV charges'!$A$11:$A$11),1, COUNTIF(A$4:$A60, 'Annex 2 Designated EHV charges'!$A$11:$A$11)), 0)),"")</f>
        <v/>
      </c>
      <c r="B61" s="92" t="str">
        <f>IF($A61="","",VLOOKUP($A61,'Annex 2 Designated EHV charges'!$A:$O,2,0))</f>
        <v/>
      </c>
      <c r="C61" s="93" t="str">
        <f>IF($A61="","",VLOOKUP($A61,'Annex 2 Designated EHV charges'!$A:$O,3,0))</f>
        <v/>
      </c>
      <c r="D61" s="92" t="str">
        <f>IF($A61="","",VLOOKUP($A61,'Annex 2 Designated EHV charges'!$A:$O,7,0))</f>
        <v/>
      </c>
      <c r="E61" s="97" t="str">
        <f>IFERROR(IF(VLOOKUP($A61,'Annex 2 Designated EHV charges'!$A:$O,9,FALSE)=0,"",VLOOKUP($A61,'Annex 2 Designated EHV charges'!$A:$O,9,FALSE)),"")</f>
        <v/>
      </c>
      <c r="F61" s="98" t="str">
        <f>IFERROR(IF(VLOOKUP($A61,'Annex 2 Designated EHV charges'!$A:$O,10,FALSE)=0,"",VLOOKUP($A61,'Annex 2 Designated EHV charges'!$A:$O,10,FALSE)),"")</f>
        <v/>
      </c>
      <c r="G61" s="99" t="str">
        <f>IFERROR(IF(VLOOKUP($A61,'Annex 2 Designated EHV charges'!$A:$O,11,FALSE)=0,"",VLOOKUP($A61,'Annex 2 Designated EHV charges'!$A:$O,11,FALSE)),"")</f>
        <v/>
      </c>
      <c r="H61" s="99" t="str">
        <f>IFERROR(IF(VLOOKUP($A61,'Annex 2 Designated EHV charges'!$A:$O,12,FALSE)=0,"",VLOOKUP($A61,'Annex 2 Designated EHV charges'!$A:$O,12,FALSE)),"")</f>
        <v/>
      </c>
    </row>
    <row r="62" spans="1:8" x14ac:dyDescent="0.25">
      <c r="A62" s="92" t="str">
        <f t="array" ref="A62">IFERROR(INDEX('Annex 2 Designated EHV charges'!$A$11:$A$11, MATCH(0, IF(ISBLANK('Annex 2 Designated EHV charges'!$A$11:$A$11),1, COUNTIF(A$4:$A61, 'Annex 2 Designated EHV charges'!$A$11:$A$11)), 0)),"")</f>
        <v/>
      </c>
      <c r="B62" s="92" t="str">
        <f>IF($A62="","",VLOOKUP($A62,'Annex 2 Designated EHV charges'!$A:$O,2,0))</f>
        <v/>
      </c>
      <c r="C62" s="93" t="str">
        <f>IF($A62="","",VLOOKUP($A62,'Annex 2 Designated EHV charges'!$A:$O,3,0))</f>
        <v/>
      </c>
      <c r="D62" s="92" t="str">
        <f>IF($A62="","",VLOOKUP($A62,'Annex 2 Designated EHV charges'!$A:$O,7,0))</f>
        <v/>
      </c>
      <c r="E62" s="97" t="str">
        <f>IFERROR(IF(VLOOKUP($A62,'Annex 2 Designated EHV charges'!$A:$O,9,FALSE)=0,"",VLOOKUP($A62,'Annex 2 Designated EHV charges'!$A:$O,9,FALSE)),"")</f>
        <v/>
      </c>
      <c r="F62" s="98" t="str">
        <f>IFERROR(IF(VLOOKUP($A62,'Annex 2 Designated EHV charges'!$A:$O,10,FALSE)=0,"",VLOOKUP($A62,'Annex 2 Designated EHV charges'!$A:$O,10,FALSE)),"")</f>
        <v/>
      </c>
      <c r="G62" s="99" t="str">
        <f>IFERROR(IF(VLOOKUP($A62,'Annex 2 Designated EHV charges'!$A:$O,11,FALSE)=0,"",VLOOKUP($A62,'Annex 2 Designated EHV charges'!$A:$O,11,FALSE)),"")</f>
        <v/>
      </c>
      <c r="H62" s="99" t="str">
        <f>IFERROR(IF(VLOOKUP($A62,'Annex 2 Designated EHV charges'!$A:$O,12,FALSE)=0,"",VLOOKUP($A62,'Annex 2 Designated EHV charges'!$A:$O,12,FALSE)),"")</f>
        <v/>
      </c>
    </row>
    <row r="63" spans="1:8" x14ac:dyDescent="0.25">
      <c r="A63" s="92" t="str">
        <f t="array" ref="A63">IFERROR(INDEX('Annex 2 Designated EHV charges'!$A$11:$A$11, MATCH(0, IF(ISBLANK('Annex 2 Designated EHV charges'!$A$11:$A$11),1, COUNTIF(A$4:$A62, 'Annex 2 Designated EHV charges'!$A$11:$A$11)), 0)),"")</f>
        <v/>
      </c>
      <c r="B63" s="92" t="str">
        <f>IF($A63="","",VLOOKUP($A63,'Annex 2 Designated EHV charges'!$A:$O,2,0))</f>
        <v/>
      </c>
      <c r="C63" s="93" t="str">
        <f>IF($A63="","",VLOOKUP($A63,'Annex 2 Designated EHV charges'!$A:$O,3,0))</f>
        <v/>
      </c>
      <c r="D63" s="92" t="str">
        <f>IF($A63="","",VLOOKUP($A63,'Annex 2 Designated EHV charges'!$A:$O,7,0))</f>
        <v/>
      </c>
      <c r="E63" s="97" t="str">
        <f>IFERROR(IF(VLOOKUP($A63,'Annex 2 Designated EHV charges'!$A:$O,9,FALSE)=0,"",VLOOKUP($A63,'Annex 2 Designated EHV charges'!$A:$O,9,FALSE)),"")</f>
        <v/>
      </c>
      <c r="F63" s="98" t="str">
        <f>IFERROR(IF(VLOOKUP($A63,'Annex 2 Designated EHV charges'!$A:$O,10,FALSE)=0,"",VLOOKUP($A63,'Annex 2 Designated EHV charges'!$A:$O,10,FALSE)),"")</f>
        <v/>
      </c>
      <c r="G63" s="99" t="str">
        <f>IFERROR(IF(VLOOKUP($A63,'Annex 2 Designated EHV charges'!$A:$O,11,FALSE)=0,"",VLOOKUP($A63,'Annex 2 Designated EHV charges'!$A:$O,11,FALSE)),"")</f>
        <v/>
      </c>
      <c r="H63" s="99" t="str">
        <f>IFERROR(IF(VLOOKUP($A63,'Annex 2 Designated EHV charges'!$A:$O,12,FALSE)=0,"",VLOOKUP($A63,'Annex 2 Designated EHV charges'!$A:$O,12,FALSE)),"")</f>
        <v/>
      </c>
    </row>
    <row r="64" spans="1:8" x14ac:dyDescent="0.25">
      <c r="A64" s="92" t="str">
        <f t="array" ref="A64">IFERROR(INDEX('Annex 2 Designated EHV charges'!$A$11:$A$11, MATCH(0, IF(ISBLANK('Annex 2 Designated EHV charges'!$A$11:$A$11),1, COUNTIF(A$4:$A63, 'Annex 2 Designated EHV charges'!$A$11:$A$11)), 0)),"")</f>
        <v/>
      </c>
      <c r="B64" s="92" t="str">
        <f>IF($A64="","",VLOOKUP($A64,'Annex 2 Designated EHV charges'!$A:$O,2,0))</f>
        <v/>
      </c>
      <c r="C64" s="93" t="str">
        <f>IF($A64="","",VLOOKUP($A64,'Annex 2 Designated EHV charges'!$A:$O,3,0))</f>
        <v/>
      </c>
      <c r="D64" s="92" t="str">
        <f>IF($A64="","",VLOOKUP($A64,'Annex 2 Designated EHV charges'!$A:$O,7,0))</f>
        <v/>
      </c>
      <c r="E64" s="97" t="str">
        <f>IFERROR(IF(VLOOKUP($A64,'Annex 2 Designated EHV charges'!$A:$O,9,FALSE)=0,"",VLOOKUP($A64,'Annex 2 Designated EHV charges'!$A:$O,9,FALSE)),"")</f>
        <v/>
      </c>
      <c r="F64" s="98" t="str">
        <f>IFERROR(IF(VLOOKUP($A64,'Annex 2 Designated EHV charges'!$A:$O,10,FALSE)=0,"",VLOOKUP($A64,'Annex 2 Designated EHV charges'!$A:$O,10,FALSE)),"")</f>
        <v/>
      </c>
      <c r="G64" s="99" t="str">
        <f>IFERROR(IF(VLOOKUP($A64,'Annex 2 Designated EHV charges'!$A:$O,11,FALSE)=0,"",VLOOKUP($A64,'Annex 2 Designated EHV charges'!$A:$O,11,FALSE)),"")</f>
        <v/>
      </c>
      <c r="H64" s="99" t="str">
        <f>IFERROR(IF(VLOOKUP($A64,'Annex 2 Designated EHV charges'!$A:$O,12,FALSE)=0,"",VLOOKUP($A64,'Annex 2 Designated EHV charges'!$A:$O,12,FALSE)),"")</f>
        <v/>
      </c>
    </row>
    <row r="65" spans="1:8" x14ac:dyDescent="0.25">
      <c r="A65" s="92" t="str">
        <f t="array" ref="A65">IFERROR(INDEX('Annex 2 Designated EHV charges'!$A$11:$A$11, MATCH(0, IF(ISBLANK('Annex 2 Designated EHV charges'!$A$11:$A$11),1, COUNTIF(A$4:$A64, 'Annex 2 Designated EHV charges'!$A$11:$A$11)), 0)),"")</f>
        <v/>
      </c>
      <c r="B65" s="92" t="str">
        <f>IF($A65="","",VLOOKUP($A65,'Annex 2 Designated EHV charges'!$A:$O,2,0))</f>
        <v/>
      </c>
      <c r="C65" s="93" t="str">
        <f>IF($A65="","",VLOOKUP($A65,'Annex 2 Designated EHV charges'!$A:$O,3,0))</f>
        <v/>
      </c>
      <c r="D65" s="92" t="str">
        <f>IF($A65="","",VLOOKUP($A65,'Annex 2 Designated EHV charges'!$A:$O,7,0))</f>
        <v/>
      </c>
      <c r="E65" s="97" t="str">
        <f>IFERROR(IF(VLOOKUP($A65,'Annex 2 Designated EHV charges'!$A:$O,9,FALSE)=0,"",VLOOKUP($A65,'Annex 2 Designated EHV charges'!$A:$O,9,FALSE)),"")</f>
        <v/>
      </c>
      <c r="F65" s="98" t="str">
        <f>IFERROR(IF(VLOOKUP($A65,'Annex 2 Designated EHV charges'!$A:$O,10,FALSE)=0,"",VLOOKUP($A65,'Annex 2 Designated EHV charges'!$A:$O,10,FALSE)),"")</f>
        <v/>
      </c>
      <c r="G65" s="99" t="str">
        <f>IFERROR(IF(VLOOKUP($A65,'Annex 2 Designated EHV charges'!$A:$O,11,FALSE)=0,"",VLOOKUP($A65,'Annex 2 Designated EHV charges'!$A:$O,11,FALSE)),"")</f>
        <v/>
      </c>
      <c r="H65" s="99" t="str">
        <f>IFERROR(IF(VLOOKUP($A65,'Annex 2 Designated EHV charges'!$A:$O,12,FALSE)=0,"",VLOOKUP($A65,'Annex 2 Designated EHV charges'!$A:$O,12,FALSE)),"")</f>
        <v/>
      </c>
    </row>
    <row r="66" spans="1:8" x14ac:dyDescent="0.25">
      <c r="A66" s="92" t="str">
        <f t="array" ref="A66">IFERROR(INDEX('Annex 2 Designated EHV charges'!$A$11:$A$11, MATCH(0, IF(ISBLANK('Annex 2 Designated EHV charges'!$A$11:$A$11),1, COUNTIF(A$4:$A65, 'Annex 2 Designated EHV charges'!$A$11:$A$11)), 0)),"")</f>
        <v/>
      </c>
      <c r="B66" s="92" t="str">
        <f>IF($A66="","",VLOOKUP($A66,'Annex 2 Designated EHV charges'!$A:$O,2,0))</f>
        <v/>
      </c>
      <c r="C66" s="93" t="str">
        <f>IF($A66="","",VLOOKUP($A66,'Annex 2 Designated EHV charges'!$A:$O,3,0))</f>
        <v/>
      </c>
      <c r="D66" s="92" t="str">
        <f>IF($A66="","",VLOOKUP($A66,'Annex 2 Designated EHV charges'!$A:$O,7,0))</f>
        <v/>
      </c>
      <c r="E66" s="97" t="str">
        <f>IFERROR(IF(VLOOKUP($A66,'Annex 2 Designated EHV charges'!$A:$O,9,FALSE)=0,"",VLOOKUP($A66,'Annex 2 Designated EHV charges'!$A:$O,9,FALSE)),"")</f>
        <v/>
      </c>
      <c r="F66" s="98" t="str">
        <f>IFERROR(IF(VLOOKUP($A66,'Annex 2 Designated EHV charges'!$A:$O,10,FALSE)=0,"",VLOOKUP($A66,'Annex 2 Designated EHV charges'!$A:$O,10,FALSE)),"")</f>
        <v/>
      </c>
      <c r="G66" s="99" t="str">
        <f>IFERROR(IF(VLOOKUP($A66,'Annex 2 Designated EHV charges'!$A:$O,11,FALSE)=0,"",VLOOKUP($A66,'Annex 2 Designated EHV charges'!$A:$O,11,FALSE)),"")</f>
        <v/>
      </c>
      <c r="H66" s="99" t="str">
        <f>IFERROR(IF(VLOOKUP($A66,'Annex 2 Designated EHV charges'!$A:$O,12,FALSE)=0,"",VLOOKUP($A66,'Annex 2 Designated EHV charges'!$A:$O,12,FALSE)),"")</f>
        <v/>
      </c>
    </row>
    <row r="67" spans="1:8" x14ac:dyDescent="0.25">
      <c r="A67" s="92" t="str">
        <f t="array" ref="A67">IFERROR(INDEX('Annex 2 Designated EHV charges'!$A$11:$A$11, MATCH(0, IF(ISBLANK('Annex 2 Designated EHV charges'!$A$11:$A$11),1, COUNTIF(A$4:$A66, 'Annex 2 Designated EHV charges'!$A$11:$A$11)), 0)),"")</f>
        <v/>
      </c>
      <c r="B67" s="92" t="str">
        <f>IF($A67="","",VLOOKUP($A67,'Annex 2 Designated EHV charges'!$A:$O,2,0))</f>
        <v/>
      </c>
      <c r="C67" s="93" t="str">
        <f>IF($A67="","",VLOOKUP($A67,'Annex 2 Designated EHV charges'!$A:$O,3,0))</f>
        <v/>
      </c>
      <c r="D67" s="92" t="str">
        <f>IF($A67="","",VLOOKUP($A67,'Annex 2 Designated EHV charges'!$A:$O,7,0))</f>
        <v/>
      </c>
      <c r="E67" s="97" t="str">
        <f>IFERROR(IF(VLOOKUP($A67,'Annex 2 Designated EHV charges'!$A:$O,9,FALSE)=0,"",VLOOKUP($A67,'Annex 2 Designated EHV charges'!$A:$O,9,FALSE)),"")</f>
        <v/>
      </c>
      <c r="F67" s="98" t="str">
        <f>IFERROR(IF(VLOOKUP($A67,'Annex 2 Designated EHV charges'!$A:$O,10,FALSE)=0,"",VLOOKUP($A67,'Annex 2 Designated EHV charges'!$A:$O,10,FALSE)),"")</f>
        <v/>
      </c>
      <c r="G67" s="99" t="str">
        <f>IFERROR(IF(VLOOKUP($A67,'Annex 2 Designated EHV charges'!$A:$O,11,FALSE)=0,"",VLOOKUP($A67,'Annex 2 Designated EHV charges'!$A:$O,11,FALSE)),"")</f>
        <v/>
      </c>
      <c r="H67" s="99" t="str">
        <f>IFERROR(IF(VLOOKUP($A67,'Annex 2 Designated EHV charges'!$A:$O,12,FALSE)=0,"",VLOOKUP($A67,'Annex 2 Designated EHV charges'!$A:$O,12,FALSE)),"")</f>
        <v/>
      </c>
    </row>
    <row r="68" spans="1:8" x14ac:dyDescent="0.25">
      <c r="A68" s="92" t="str">
        <f t="array" ref="A68">IFERROR(INDEX('Annex 2 Designated EHV charges'!$A$11:$A$11, MATCH(0, IF(ISBLANK('Annex 2 Designated EHV charges'!$A$11:$A$11),1, COUNTIF(A$4:$A67, 'Annex 2 Designated EHV charges'!$A$11:$A$11)), 0)),"")</f>
        <v/>
      </c>
      <c r="B68" s="92" t="str">
        <f>IF($A68="","",VLOOKUP($A68,'Annex 2 Designated EHV charges'!$A:$O,2,0))</f>
        <v/>
      </c>
      <c r="C68" s="93" t="str">
        <f>IF($A68="","",VLOOKUP($A68,'Annex 2 Designated EHV charges'!$A:$O,3,0))</f>
        <v/>
      </c>
      <c r="D68" s="92" t="str">
        <f>IF($A68="","",VLOOKUP($A68,'Annex 2 Designated EHV charges'!$A:$O,7,0))</f>
        <v/>
      </c>
      <c r="E68" s="97" t="str">
        <f>IFERROR(IF(VLOOKUP($A68,'Annex 2 Designated EHV charges'!$A:$O,9,FALSE)=0,"",VLOOKUP($A68,'Annex 2 Designated EHV charges'!$A:$O,9,FALSE)),"")</f>
        <v/>
      </c>
      <c r="F68" s="98" t="str">
        <f>IFERROR(IF(VLOOKUP($A68,'Annex 2 Designated EHV charges'!$A:$O,10,FALSE)=0,"",VLOOKUP($A68,'Annex 2 Designated EHV charges'!$A:$O,10,FALSE)),"")</f>
        <v/>
      </c>
      <c r="G68" s="99" t="str">
        <f>IFERROR(IF(VLOOKUP($A68,'Annex 2 Designated EHV charges'!$A:$O,11,FALSE)=0,"",VLOOKUP($A68,'Annex 2 Designated EHV charges'!$A:$O,11,FALSE)),"")</f>
        <v/>
      </c>
      <c r="H68" s="99" t="str">
        <f>IFERROR(IF(VLOOKUP($A68,'Annex 2 Designated EHV charges'!$A:$O,12,FALSE)=0,"",VLOOKUP($A68,'Annex 2 Designated EHV charges'!$A:$O,12,FALSE)),"")</f>
        <v/>
      </c>
    </row>
    <row r="69" spans="1:8" x14ac:dyDescent="0.25">
      <c r="A69" s="92" t="str">
        <f t="array" ref="A69">IFERROR(INDEX('Annex 2 Designated EHV charges'!$A$11:$A$11, MATCH(0, IF(ISBLANK('Annex 2 Designated EHV charges'!$A$11:$A$11),1, COUNTIF(A$4:$A68, 'Annex 2 Designated EHV charges'!$A$11:$A$11)), 0)),"")</f>
        <v/>
      </c>
      <c r="B69" s="92" t="str">
        <f>IF($A69="","",VLOOKUP($A69,'Annex 2 Designated EHV charges'!$A:$O,2,0))</f>
        <v/>
      </c>
      <c r="C69" s="93" t="str">
        <f>IF($A69="","",VLOOKUP($A69,'Annex 2 Designated EHV charges'!$A:$O,3,0))</f>
        <v/>
      </c>
      <c r="D69" s="92" t="str">
        <f>IF($A69="","",VLOOKUP($A69,'Annex 2 Designated EHV charges'!$A:$O,7,0))</f>
        <v/>
      </c>
      <c r="E69" s="97" t="str">
        <f>IFERROR(IF(VLOOKUP($A69,'Annex 2 Designated EHV charges'!$A:$O,9,FALSE)=0,"",VLOOKUP($A69,'Annex 2 Designated EHV charges'!$A:$O,9,FALSE)),"")</f>
        <v/>
      </c>
      <c r="F69" s="98" t="str">
        <f>IFERROR(IF(VLOOKUP($A69,'Annex 2 Designated EHV charges'!$A:$O,10,FALSE)=0,"",VLOOKUP($A69,'Annex 2 Designated EHV charges'!$A:$O,10,FALSE)),"")</f>
        <v/>
      </c>
      <c r="G69" s="99" t="str">
        <f>IFERROR(IF(VLOOKUP($A69,'Annex 2 Designated EHV charges'!$A:$O,11,FALSE)=0,"",VLOOKUP($A69,'Annex 2 Designated EHV charges'!$A:$O,11,FALSE)),"")</f>
        <v/>
      </c>
      <c r="H69" s="99" t="str">
        <f>IFERROR(IF(VLOOKUP($A69,'Annex 2 Designated EHV charges'!$A:$O,12,FALSE)=0,"",VLOOKUP($A69,'Annex 2 Designated EHV charges'!$A:$O,12,FALSE)),"")</f>
        <v/>
      </c>
    </row>
    <row r="70" spans="1:8" x14ac:dyDescent="0.25">
      <c r="A70" s="92" t="str">
        <f t="array" ref="A70">IFERROR(INDEX('Annex 2 Designated EHV charges'!$A$11:$A$11, MATCH(0, IF(ISBLANK('Annex 2 Designated EHV charges'!$A$11:$A$11),1, COUNTIF(A$4:$A69, 'Annex 2 Designated EHV charges'!$A$11:$A$11)), 0)),"")</f>
        <v/>
      </c>
      <c r="B70" s="92" t="str">
        <f>IF($A70="","",VLOOKUP($A70,'Annex 2 Designated EHV charges'!$A:$O,2,0))</f>
        <v/>
      </c>
      <c r="C70" s="93" t="str">
        <f>IF($A70="","",VLOOKUP($A70,'Annex 2 Designated EHV charges'!$A:$O,3,0))</f>
        <v/>
      </c>
      <c r="D70" s="92" t="str">
        <f>IF($A70="","",VLOOKUP($A70,'Annex 2 Designated EHV charges'!$A:$O,7,0))</f>
        <v/>
      </c>
      <c r="E70" s="97" t="str">
        <f>IFERROR(IF(VLOOKUP($A70,'Annex 2 Designated EHV charges'!$A:$O,9,FALSE)=0,"",VLOOKUP($A70,'Annex 2 Designated EHV charges'!$A:$O,9,FALSE)),"")</f>
        <v/>
      </c>
      <c r="F70" s="98" t="str">
        <f>IFERROR(IF(VLOOKUP($A70,'Annex 2 Designated EHV charges'!$A:$O,10,FALSE)=0,"",VLOOKUP($A70,'Annex 2 Designated EHV charges'!$A:$O,10,FALSE)),"")</f>
        <v/>
      </c>
      <c r="G70" s="99" t="str">
        <f>IFERROR(IF(VLOOKUP($A70,'Annex 2 Designated EHV charges'!$A:$O,11,FALSE)=0,"",VLOOKUP($A70,'Annex 2 Designated EHV charges'!$A:$O,11,FALSE)),"")</f>
        <v/>
      </c>
      <c r="H70" s="99" t="str">
        <f>IFERROR(IF(VLOOKUP($A70,'Annex 2 Designated EHV charges'!$A:$O,12,FALSE)=0,"",VLOOKUP($A70,'Annex 2 Designated EHV charges'!$A:$O,12,FALSE)),"")</f>
        <v/>
      </c>
    </row>
    <row r="71" spans="1:8" x14ac:dyDescent="0.25">
      <c r="A71" s="92" t="str">
        <f t="array" ref="A71">IFERROR(INDEX('Annex 2 Designated EHV charges'!$A$11:$A$11, MATCH(0, IF(ISBLANK('Annex 2 Designated EHV charges'!$A$11:$A$11),1, COUNTIF(A$4:$A70, 'Annex 2 Designated EHV charges'!$A$11:$A$11)), 0)),"")</f>
        <v/>
      </c>
      <c r="B71" s="92" t="str">
        <f>IF($A71="","",VLOOKUP($A71,'Annex 2 Designated EHV charges'!$A:$O,2,0))</f>
        <v/>
      </c>
      <c r="C71" s="93" t="str">
        <f>IF($A71="","",VLOOKUP($A71,'Annex 2 Designated EHV charges'!$A:$O,3,0))</f>
        <v/>
      </c>
      <c r="D71" s="92" t="str">
        <f>IF($A71="","",VLOOKUP($A71,'Annex 2 Designated EHV charges'!$A:$O,7,0))</f>
        <v/>
      </c>
      <c r="E71" s="97" t="str">
        <f>IFERROR(IF(VLOOKUP($A71,'Annex 2 Designated EHV charges'!$A:$O,9,FALSE)=0,"",VLOOKUP($A71,'Annex 2 Designated EHV charges'!$A:$O,9,FALSE)),"")</f>
        <v/>
      </c>
      <c r="F71" s="98" t="str">
        <f>IFERROR(IF(VLOOKUP($A71,'Annex 2 Designated EHV charges'!$A:$O,10,FALSE)=0,"",VLOOKUP($A71,'Annex 2 Designated EHV charges'!$A:$O,10,FALSE)),"")</f>
        <v/>
      </c>
      <c r="G71" s="99" t="str">
        <f>IFERROR(IF(VLOOKUP($A71,'Annex 2 Designated EHV charges'!$A:$O,11,FALSE)=0,"",VLOOKUP($A71,'Annex 2 Designated EHV charges'!$A:$O,11,FALSE)),"")</f>
        <v/>
      </c>
      <c r="H71" s="99" t="str">
        <f>IFERROR(IF(VLOOKUP($A71,'Annex 2 Designated EHV charges'!$A:$O,12,FALSE)=0,"",VLOOKUP($A71,'Annex 2 Designated EHV charges'!$A:$O,12,FALSE)),"")</f>
        <v/>
      </c>
    </row>
    <row r="72" spans="1:8" x14ac:dyDescent="0.25">
      <c r="A72" s="92" t="str">
        <f t="array" ref="A72">IFERROR(INDEX('Annex 2 Designated EHV charges'!$A$11:$A$11, MATCH(0, IF(ISBLANK('Annex 2 Designated EHV charges'!$A$11:$A$11),1, COUNTIF(A$4:$A71, 'Annex 2 Designated EHV charges'!$A$11:$A$11)), 0)),"")</f>
        <v/>
      </c>
      <c r="B72" s="92" t="str">
        <f>IF($A72="","",VLOOKUP($A72,'Annex 2 Designated EHV charges'!$A:$O,2,0))</f>
        <v/>
      </c>
      <c r="C72" s="93" t="str">
        <f>IF($A72="","",VLOOKUP($A72,'Annex 2 Designated EHV charges'!$A:$O,3,0))</f>
        <v/>
      </c>
      <c r="D72" s="92" t="str">
        <f>IF($A72="","",VLOOKUP($A72,'Annex 2 Designated EHV charges'!$A:$O,7,0))</f>
        <v/>
      </c>
      <c r="E72" s="97" t="str">
        <f>IFERROR(IF(VLOOKUP($A72,'Annex 2 Designated EHV charges'!$A:$O,9,FALSE)=0,"",VLOOKUP($A72,'Annex 2 Designated EHV charges'!$A:$O,9,FALSE)),"")</f>
        <v/>
      </c>
      <c r="F72" s="98" t="str">
        <f>IFERROR(IF(VLOOKUP($A72,'Annex 2 Designated EHV charges'!$A:$O,10,FALSE)=0,"",VLOOKUP($A72,'Annex 2 Designated EHV charges'!$A:$O,10,FALSE)),"")</f>
        <v/>
      </c>
      <c r="G72" s="99" t="str">
        <f>IFERROR(IF(VLOOKUP($A72,'Annex 2 Designated EHV charges'!$A:$O,11,FALSE)=0,"",VLOOKUP($A72,'Annex 2 Designated EHV charges'!$A:$O,11,FALSE)),"")</f>
        <v/>
      </c>
      <c r="H72" s="99" t="str">
        <f>IFERROR(IF(VLOOKUP($A72,'Annex 2 Designated EHV charges'!$A:$O,12,FALSE)=0,"",VLOOKUP($A72,'Annex 2 Designated EHV charges'!$A:$O,12,FALSE)),"")</f>
        <v/>
      </c>
    </row>
    <row r="73" spans="1:8" x14ac:dyDescent="0.25">
      <c r="A73" s="92" t="str">
        <f t="array" ref="A73">IFERROR(INDEX('Annex 2 Designated EHV charges'!$A$11:$A$11, MATCH(0, IF(ISBLANK('Annex 2 Designated EHV charges'!$A$11:$A$11),1, COUNTIF(A$4:$A72, 'Annex 2 Designated EHV charges'!$A$11:$A$11)), 0)),"")</f>
        <v/>
      </c>
      <c r="B73" s="92" t="str">
        <f>IF($A73="","",VLOOKUP($A73,'Annex 2 Designated EHV charges'!$A:$O,2,0))</f>
        <v/>
      </c>
      <c r="C73" s="93" t="str">
        <f>IF($A73="","",VLOOKUP($A73,'Annex 2 Designated EHV charges'!$A:$O,3,0))</f>
        <v/>
      </c>
      <c r="D73" s="92" t="str">
        <f>IF($A73="","",VLOOKUP($A73,'Annex 2 Designated EHV charges'!$A:$O,7,0))</f>
        <v/>
      </c>
      <c r="E73" s="97" t="str">
        <f>IFERROR(IF(VLOOKUP($A73,'Annex 2 Designated EHV charges'!$A:$O,9,FALSE)=0,"",VLOOKUP($A73,'Annex 2 Designated EHV charges'!$A:$O,9,FALSE)),"")</f>
        <v/>
      </c>
      <c r="F73" s="98" t="str">
        <f>IFERROR(IF(VLOOKUP($A73,'Annex 2 Designated EHV charges'!$A:$O,10,FALSE)=0,"",VLOOKUP($A73,'Annex 2 Designated EHV charges'!$A:$O,10,FALSE)),"")</f>
        <v/>
      </c>
      <c r="G73" s="99" t="str">
        <f>IFERROR(IF(VLOOKUP($A73,'Annex 2 Designated EHV charges'!$A:$O,11,FALSE)=0,"",VLOOKUP($A73,'Annex 2 Designated EHV charges'!$A:$O,11,FALSE)),"")</f>
        <v/>
      </c>
      <c r="H73" s="99" t="str">
        <f>IFERROR(IF(VLOOKUP($A73,'Annex 2 Designated EHV charges'!$A:$O,12,FALSE)=0,"",VLOOKUP($A73,'Annex 2 Designated EHV charges'!$A:$O,12,FALSE)),"")</f>
        <v/>
      </c>
    </row>
    <row r="74" spans="1:8" x14ac:dyDescent="0.25">
      <c r="A74" s="92" t="str">
        <f t="array" ref="A74">IFERROR(INDEX('Annex 2 Designated EHV charges'!$A$11:$A$11, MATCH(0, IF(ISBLANK('Annex 2 Designated EHV charges'!$A$11:$A$11),1, COUNTIF(A$4:$A73, 'Annex 2 Designated EHV charges'!$A$11:$A$11)), 0)),"")</f>
        <v/>
      </c>
      <c r="B74" s="92" t="str">
        <f>IF($A74="","",VLOOKUP($A74,'Annex 2 Designated EHV charges'!$A:$O,2,0))</f>
        <v/>
      </c>
      <c r="C74" s="93" t="str">
        <f>IF($A74="","",VLOOKUP($A74,'Annex 2 Designated EHV charges'!$A:$O,3,0))</f>
        <v/>
      </c>
      <c r="D74" s="92" t="str">
        <f>IF($A74="","",VLOOKUP($A74,'Annex 2 Designated EHV charges'!$A:$O,7,0))</f>
        <v/>
      </c>
      <c r="E74" s="97" t="str">
        <f>IFERROR(IF(VLOOKUP($A74,'Annex 2 Designated EHV charges'!$A:$O,9,FALSE)=0,"",VLOOKUP($A74,'Annex 2 Designated EHV charges'!$A:$O,9,FALSE)),"")</f>
        <v/>
      </c>
      <c r="F74" s="98" t="str">
        <f>IFERROR(IF(VLOOKUP($A74,'Annex 2 Designated EHV charges'!$A:$O,10,FALSE)=0,"",VLOOKUP($A74,'Annex 2 Designated EHV charges'!$A:$O,10,FALSE)),"")</f>
        <v/>
      </c>
      <c r="G74" s="99" t="str">
        <f>IFERROR(IF(VLOOKUP($A74,'Annex 2 Designated EHV charges'!$A:$O,11,FALSE)=0,"",VLOOKUP($A74,'Annex 2 Designated EHV charges'!$A:$O,11,FALSE)),"")</f>
        <v/>
      </c>
      <c r="H74" s="99" t="str">
        <f>IFERROR(IF(VLOOKUP($A74,'Annex 2 Designated EHV charges'!$A:$O,12,FALSE)=0,"",VLOOKUP($A74,'Annex 2 Designated EHV charges'!$A:$O,12,FALSE)),"")</f>
        <v/>
      </c>
    </row>
    <row r="75" spans="1:8" x14ac:dyDescent="0.25">
      <c r="A75" s="92" t="str">
        <f t="array" ref="A75">IFERROR(INDEX('Annex 2 Designated EHV charges'!$A$11:$A$11, MATCH(0, IF(ISBLANK('Annex 2 Designated EHV charges'!$A$11:$A$11),1, COUNTIF(A$4:$A74, 'Annex 2 Designated EHV charges'!$A$11:$A$11)), 0)),"")</f>
        <v/>
      </c>
      <c r="B75" s="92" t="str">
        <f>IF($A75="","",VLOOKUP($A75,'Annex 2 Designated EHV charges'!$A:$O,2,0))</f>
        <v/>
      </c>
      <c r="C75" s="93" t="str">
        <f>IF($A75="","",VLOOKUP($A75,'Annex 2 Designated EHV charges'!$A:$O,3,0))</f>
        <v/>
      </c>
      <c r="D75" s="92" t="str">
        <f>IF($A75="","",VLOOKUP($A75,'Annex 2 Designated EHV charges'!$A:$O,7,0))</f>
        <v/>
      </c>
      <c r="E75" s="97" t="str">
        <f>IFERROR(IF(VLOOKUP($A75,'Annex 2 Designated EHV charges'!$A:$O,9,FALSE)=0,"",VLOOKUP($A75,'Annex 2 Designated EHV charges'!$A:$O,9,FALSE)),"")</f>
        <v/>
      </c>
      <c r="F75" s="98" t="str">
        <f>IFERROR(IF(VLOOKUP($A75,'Annex 2 Designated EHV charges'!$A:$O,10,FALSE)=0,"",VLOOKUP($A75,'Annex 2 Designated EHV charges'!$A:$O,10,FALSE)),"")</f>
        <v/>
      </c>
      <c r="G75" s="99" t="str">
        <f>IFERROR(IF(VLOOKUP($A75,'Annex 2 Designated EHV charges'!$A:$O,11,FALSE)=0,"",VLOOKUP($A75,'Annex 2 Designated EHV charges'!$A:$O,11,FALSE)),"")</f>
        <v/>
      </c>
      <c r="H75" s="99" t="str">
        <f>IFERROR(IF(VLOOKUP($A75,'Annex 2 Designated EHV charges'!$A:$O,12,FALSE)=0,"",VLOOKUP($A75,'Annex 2 Designated EHV charges'!$A:$O,12,FALSE)),"")</f>
        <v/>
      </c>
    </row>
    <row r="76" spans="1:8" x14ac:dyDescent="0.25">
      <c r="A76" s="92" t="str">
        <f t="array" ref="A76">IFERROR(INDEX('Annex 2 Designated EHV charges'!$A$11:$A$11, MATCH(0, IF(ISBLANK('Annex 2 Designated EHV charges'!$A$11:$A$11),1, COUNTIF(A$4:$A75, 'Annex 2 Designated EHV charges'!$A$11:$A$11)), 0)),"")</f>
        <v/>
      </c>
      <c r="B76" s="92" t="str">
        <f>IF($A76="","",VLOOKUP($A76,'Annex 2 Designated EHV charges'!$A:$O,2,0))</f>
        <v/>
      </c>
      <c r="C76" s="93" t="str">
        <f>IF($A76="","",VLOOKUP($A76,'Annex 2 Designated EHV charges'!$A:$O,3,0))</f>
        <v/>
      </c>
      <c r="D76" s="92" t="str">
        <f>IF($A76="","",VLOOKUP($A76,'Annex 2 Designated EHV charges'!$A:$O,7,0))</f>
        <v/>
      </c>
      <c r="E76" s="97" t="str">
        <f>IFERROR(IF(VLOOKUP($A76,'Annex 2 Designated EHV charges'!$A:$O,9,FALSE)=0,"",VLOOKUP($A76,'Annex 2 Designated EHV charges'!$A:$O,9,FALSE)),"")</f>
        <v/>
      </c>
      <c r="F76" s="98" t="str">
        <f>IFERROR(IF(VLOOKUP($A76,'Annex 2 Designated EHV charges'!$A:$O,10,FALSE)=0,"",VLOOKUP($A76,'Annex 2 Designated EHV charges'!$A:$O,10,FALSE)),"")</f>
        <v/>
      </c>
      <c r="G76" s="99" t="str">
        <f>IFERROR(IF(VLOOKUP($A76,'Annex 2 Designated EHV charges'!$A:$O,11,FALSE)=0,"",VLOOKUP($A76,'Annex 2 Designated EHV charges'!$A:$O,11,FALSE)),"")</f>
        <v/>
      </c>
      <c r="H76" s="99" t="str">
        <f>IFERROR(IF(VLOOKUP($A76,'Annex 2 Designated EHV charges'!$A:$O,12,FALSE)=0,"",VLOOKUP($A76,'Annex 2 Designated EHV charges'!$A:$O,12,FALSE)),"")</f>
        <v/>
      </c>
    </row>
    <row r="77" spans="1:8" x14ac:dyDescent="0.25">
      <c r="A77" s="92" t="str">
        <f t="array" ref="A77">IFERROR(INDEX('Annex 2 Designated EHV charges'!$A$11:$A$11, MATCH(0, IF(ISBLANK('Annex 2 Designated EHV charges'!$A$11:$A$11),1, COUNTIF(A$4:$A76, 'Annex 2 Designated EHV charges'!$A$11:$A$11)), 0)),"")</f>
        <v/>
      </c>
      <c r="B77" s="92" t="str">
        <f>IF($A77="","",VLOOKUP($A77,'Annex 2 Designated EHV charges'!$A:$O,2,0))</f>
        <v/>
      </c>
      <c r="C77" s="93" t="str">
        <f>IF($A77="","",VLOOKUP($A77,'Annex 2 Designated EHV charges'!$A:$O,3,0))</f>
        <v/>
      </c>
      <c r="D77" s="92" t="str">
        <f>IF($A77="","",VLOOKUP($A77,'Annex 2 Designated EHV charges'!$A:$O,7,0))</f>
        <v/>
      </c>
      <c r="E77" s="97" t="str">
        <f>IFERROR(IF(VLOOKUP($A77,'Annex 2 Designated EHV charges'!$A:$O,9,FALSE)=0,"",VLOOKUP($A77,'Annex 2 Designated EHV charges'!$A:$O,9,FALSE)),"")</f>
        <v/>
      </c>
      <c r="F77" s="98" t="str">
        <f>IFERROR(IF(VLOOKUP($A77,'Annex 2 Designated EHV charges'!$A:$O,10,FALSE)=0,"",VLOOKUP($A77,'Annex 2 Designated EHV charges'!$A:$O,10,FALSE)),"")</f>
        <v/>
      </c>
      <c r="G77" s="99" t="str">
        <f>IFERROR(IF(VLOOKUP($A77,'Annex 2 Designated EHV charges'!$A:$O,11,FALSE)=0,"",VLOOKUP($A77,'Annex 2 Designated EHV charges'!$A:$O,11,FALSE)),"")</f>
        <v/>
      </c>
      <c r="H77" s="99" t="str">
        <f>IFERROR(IF(VLOOKUP($A77,'Annex 2 Designated EHV charges'!$A:$O,12,FALSE)=0,"",VLOOKUP($A77,'Annex 2 Designated EHV charges'!$A:$O,12,FALSE)),"")</f>
        <v/>
      </c>
    </row>
    <row r="78" spans="1:8" x14ac:dyDescent="0.25">
      <c r="A78" s="92" t="str">
        <f t="array" ref="A78">IFERROR(INDEX('Annex 2 Designated EHV charges'!$A$11:$A$11, MATCH(0, IF(ISBLANK('Annex 2 Designated EHV charges'!$A$11:$A$11),1, COUNTIF(A$4:$A77, 'Annex 2 Designated EHV charges'!$A$11:$A$11)), 0)),"")</f>
        <v/>
      </c>
      <c r="B78" s="92" t="str">
        <f>IF($A78="","",VLOOKUP($A78,'Annex 2 Designated EHV charges'!$A:$O,2,0))</f>
        <v/>
      </c>
      <c r="C78" s="93" t="str">
        <f>IF($A78="","",VLOOKUP($A78,'Annex 2 Designated EHV charges'!$A:$O,3,0))</f>
        <v/>
      </c>
      <c r="D78" s="92" t="str">
        <f>IF($A78="","",VLOOKUP($A78,'Annex 2 Designated EHV charges'!$A:$O,7,0))</f>
        <v/>
      </c>
      <c r="E78" s="97" t="str">
        <f>IFERROR(IF(VLOOKUP($A78,'Annex 2 Designated EHV charges'!$A:$O,9,FALSE)=0,"",VLOOKUP($A78,'Annex 2 Designated EHV charges'!$A:$O,9,FALSE)),"")</f>
        <v/>
      </c>
      <c r="F78" s="98" t="str">
        <f>IFERROR(IF(VLOOKUP($A78,'Annex 2 Designated EHV charges'!$A:$O,10,FALSE)=0,"",VLOOKUP($A78,'Annex 2 Designated EHV charges'!$A:$O,10,FALSE)),"")</f>
        <v/>
      </c>
      <c r="G78" s="99" t="str">
        <f>IFERROR(IF(VLOOKUP($A78,'Annex 2 Designated EHV charges'!$A:$O,11,FALSE)=0,"",VLOOKUP($A78,'Annex 2 Designated EHV charges'!$A:$O,11,FALSE)),"")</f>
        <v/>
      </c>
      <c r="H78" s="99" t="str">
        <f>IFERROR(IF(VLOOKUP($A78,'Annex 2 Designated EHV charges'!$A:$O,12,FALSE)=0,"",VLOOKUP($A78,'Annex 2 Designated EHV charges'!$A:$O,12,FALSE)),"")</f>
        <v/>
      </c>
    </row>
    <row r="79" spans="1:8" x14ac:dyDescent="0.25">
      <c r="A79" s="92" t="str">
        <f t="array" ref="A79">IFERROR(INDEX('Annex 2 Designated EHV charges'!$A$11:$A$11, MATCH(0, IF(ISBLANK('Annex 2 Designated EHV charges'!$A$11:$A$11),1, COUNTIF(A$4:$A78, 'Annex 2 Designated EHV charges'!$A$11:$A$11)), 0)),"")</f>
        <v/>
      </c>
      <c r="B79" s="92" t="str">
        <f>IF($A79="","",VLOOKUP($A79,'Annex 2 Designated EHV charges'!$A:$O,2,0))</f>
        <v/>
      </c>
      <c r="C79" s="93" t="str">
        <f>IF($A79="","",VLOOKUP($A79,'Annex 2 Designated EHV charges'!$A:$O,3,0))</f>
        <v/>
      </c>
      <c r="D79" s="92" t="str">
        <f>IF($A79="","",VLOOKUP($A79,'Annex 2 Designated EHV charges'!$A:$O,7,0))</f>
        <v/>
      </c>
      <c r="E79" s="97" t="str">
        <f>IFERROR(IF(VLOOKUP($A79,'Annex 2 Designated EHV charges'!$A:$O,9,FALSE)=0,"",VLOOKUP($A79,'Annex 2 Designated EHV charges'!$A:$O,9,FALSE)),"")</f>
        <v/>
      </c>
      <c r="F79" s="98" t="str">
        <f>IFERROR(IF(VLOOKUP($A79,'Annex 2 Designated EHV charges'!$A:$O,10,FALSE)=0,"",VLOOKUP($A79,'Annex 2 Designated EHV charges'!$A:$O,10,FALSE)),"")</f>
        <v/>
      </c>
      <c r="G79" s="99" t="str">
        <f>IFERROR(IF(VLOOKUP($A79,'Annex 2 Designated EHV charges'!$A:$O,11,FALSE)=0,"",VLOOKUP($A79,'Annex 2 Designated EHV charges'!$A:$O,11,FALSE)),"")</f>
        <v/>
      </c>
      <c r="H79" s="99" t="str">
        <f>IFERROR(IF(VLOOKUP($A79,'Annex 2 Designated EHV charges'!$A:$O,12,FALSE)=0,"",VLOOKUP($A79,'Annex 2 Designated EHV charges'!$A:$O,12,FALSE)),"")</f>
        <v/>
      </c>
    </row>
    <row r="80" spans="1:8" x14ac:dyDescent="0.25">
      <c r="A80" s="92" t="str">
        <f t="array" ref="A80">IFERROR(INDEX('Annex 2 Designated EHV charges'!$A$11:$A$11, MATCH(0, IF(ISBLANK('Annex 2 Designated EHV charges'!$A$11:$A$11),1, COUNTIF(A$4:$A79, 'Annex 2 Designated EHV charges'!$A$11:$A$11)), 0)),"")</f>
        <v/>
      </c>
      <c r="B80" s="92" t="str">
        <f>IF($A80="","",VLOOKUP($A80,'Annex 2 Designated EHV charges'!$A:$O,2,0))</f>
        <v/>
      </c>
      <c r="C80" s="93" t="str">
        <f>IF($A80="","",VLOOKUP($A80,'Annex 2 Designated EHV charges'!$A:$O,3,0))</f>
        <v/>
      </c>
      <c r="D80" s="92" t="str">
        <f>IF($A80="","",VLOOKUP($A80,'Annex 2 Designated EHV charges'!$A:$O,7,0))</f>
        <v/>
      </c>
      <c r="E80" s="97" t="str">
        <f>IFERROR(IF(VLOOKUP($A80,'Annex 2 Designated EHV charges'!$A:$O,9,FALSE)=0,"",VLOOKUP($A80,'Annex 2 Designated EHV charges'!$A:$O,9,FALSE)),"")</f>
        <v/>
      </c>
      <c r="F80" s="98" t="str">
        <f>IFERROR(IF(VLOOKUP($A80,'Annex 2 Designated EHV charges'!$A:$O,10,FALSE)=0,"",VLOOKUP($A80,'Annex 2 Designated EHV charges'!$A:$O,10,FALSE)),"")</f>
        <v/>
      </c>
      <c r="G80" s="99" t="str">
        <f>IFERROR(IF(VLOOKUP($A80,'Annex 2 Designated EHV charges'!$A:$O,11,FALSE)=0,"",VLOOKUP($A80,'Annex 2 Designated EHV charges'!$A:$O,11,FALSE)),"")</f>
        <v/>
      </c>
      <c r="H80" s="99" t="str">
        <f>IFERROR(IF(VLOOKUP($A80,'Annex 2 Designated EHV charges'!$A:$O,12,FALSE)=0,"",VLOOKUP($A80,'Annex 2 Designated EHV charges'!$A:$O,12,FALSE)),"")</f>
        <v/>
      </c>
    </row>
    <row r="81" spans="1:8" x14ac:dyDescent="0.25">
      <c r="A81" s="92" t="str">
        <f t="array" ref="A81">IFERROR(INDEX('Annex 2 Designated EHV charges'!$A$11:$A$11, MATCH(0, IF(ISBLANK('Annex 2 Designated EHV charges'!$A$11:$A$11),1, COUNTIF(A$4:$A80, 'Annex 2 Designated EHV charges'!$A$11:$A$11)), 0)),"")</f>
        <v/>
      </c>
      <c r="B81" s="92" t="str">
        <f>IF($A81="","",VLOOKUP($A81,'Annex 2 Designated EHV charges'!$A:$O,2,0))</f>
        <v/>
      </c>
      <c r="C81" s="93" t="str">
        <f>IF($A81="","",VLOOKUP($A81,'Annex 2 Designated EHV charges'!$A:$O,3,0))</f>
        <v/>
      </c>
      <c r="D81" s="92" t="str">
        <f>IF($A81="","",VLOOKUP($A81,'Annex 2 Designated EHV charges'!$A:$O,7,0))</f>
        <v/>
      </c>
      <c r="E81" s="97" t="str">
        <f>IFERROR(IF(VLOOKUP($A81,'Annex 2 Designated EHV charges'!$A:$O,9,FALSE)=0,"",VLOOKUP($A81,'Annex 2 Designated EHV charges'!$A:$O,9,FALSE)),"")</f>
        <v/>
      </c>
      <c r="F81" s="98" t="str">
        <f>IFERROR(IF(VLOOKUP($A81,'Annex 2 Designated EHV charges'!$A:$O,10,FALSE)=0,"",VLOOKUP($A81,'Annex 2 Designated EHV charges'!$A:$O,10,FALSE)),"")</f>
        <v/>
      </c>
      <c r="G81" s="99" t="str">
        <f>IFERROR(IF(VLOOKUP($A81,'Annex 2 Designated EHV charges'!$A:$O,11,FALSE)=0,"",VLOOKUP($A81,'Annex 2 Designated EHV charges'!$A:$O,11,FALSE)),"")</f>
        <v/>
      </c>
      <c r="H81" s="99" t="str">
        <f>IFERROR(IF(VLOOKUP($A81,'Annex 2 Designated EHV charges'!$A:$O,12,FALSE)=0,"",VLOOKUP($A81,'Annex 2 Designated EHV charges'!$A:$O,12,FALSE)),"")</f>
        <v/>
      </c>
    </row>
    <row r="82" spans="1:8" x14ac:dyDescent="0.25">
      <c r="A82" s="92" t="str">
        <f t="array" ref="A82">IFERROR(INDEX('Annex 2 Designated EHV charges'!$A$11:$A$11, MATCH(0, IF(ISBLANK('Annex 2 Designated EHV charges'!$A$11:$A$11),1, COUNTIF(A$4:$A81, 'Annex 2 Designated EHV charges'!$A$11:$A$11)), 0)),"")</f>
        <v/>
      </c>
      <c r="B82" s="92" t="str">
        <f>IF($A82="","",VLOOKUP($A82,'Annex 2 Designated EHV charges'!$A:$O,2,0))</f>
        <v/>
      </c>
      <c r="C82" s="93" t="str">
        <f>IF($A82="","",VLOOKUP($A82,'Annex 2 Designated EHV charges'!$A:$O,3,0))</f>
        <v/>
      </c>
      <c r="D82" s="92" t="str">
        <f>IF($A82="","",VLOOKUP($A82,'Annex 2 Designated EHV charges'!$A:$O,7,0))</f>
        <v/>
      </c>
      <c r="E82" s="97" t="str">
        <f>IFERROR(IF(VLOOKUP($A82,'Annex 2 Designated EHV charges'!$A:$O,9,FALSE)=0,"",VLOOKUP($A82,'Annex 2 Designated EHV charges'!$A:$O,9,FALSE)),"")</f>
        <v/>
      </c>
      <c r="F82" s="98" t="str">
        <f>IFERROR(IF(VLOOKUP($A82,'Annex 2 Designated EHV charges'!$A:$O,10,FALSE)=0,"",VLOOKUP($A82,'Annex 2 Designated EHV charges'!$A:$O,10,FALSE)),"")</f>
        <v/>
      </c>
      <c r="G82" s="99" t="str">
        <f>IFERROR(IF(VLOOKUP($A82,'Annex 2 Designated EHV charges'!$A:$O,11,FALSE)=0,"",VLOOKUP($A82,'Annex 2 Designated EHV charges'!$A:$O,11,FALSE)),"")</f>
        <v/>
      </c>
      <c r="H82" s="99" t="str">
        <f>IFERROR(IF(VLOOKUP($A82,'Annex 2 Designated EHV charges'!$A:$O,12,FALSE)=0,"",VLOOKUP($A82,'Annex 2 Designated EHV charges'!$A:$O,12,FALSE)),"")</f>
        <v/>
      </c>
    </row>
    <row r="83" spans="1:8" x14ac:dyDescent="0.25">
      <c r="A83" s="92" t="str">
        <f t="array" ref="A83">IFERROR(INDEX('Annex 2 Designated EHV charges'!$A$11:$A$11, MATCH(0, IF(ISBLANK('Annex 2 Designated EHV charges'!$A$11:$A$11),1, COUNTIF(A$4:$A82, 'Annex 2 Designated EHV charges'!$A$11:$A$11)), 0)),"")</f>
        <v/>
      </c>
      <c r="B83" s="92" t="str">
        <f>IF($A83="","",VLOOKUP($A83,'Annex 2 Designated EHV charges'!$A:$O,2,0))</f>
        <v/>
      </c>
      <c r="C83" s="93" t="str">
        <f>IF($A83="","",VLOOKUP($A83,'Annex 2 Designated EHV charges'!$A:$O,3,0))</f>
        <v/>
      </c>
      <c r="D83" s="92" t="str">
        <f>IF($A83="","",VLOOKUP($A83,'Annex 2 Designated EHV charges'!$A:$O,7,0))</f>
        <v/>
      </c>
      <c r="E83" s="97" t="str">
        <f>IFERROR(IF(VLOOKUP($A83,'Annex 2 Designated EHV charges'!$A:$O,9,FALSE)=0,"",VLOOKUP($A83,'Annex 2 Designated EHV charges'!$A:$O,9,FALSE)),"")</f>
        <v/>
      </c>
      <c r="F83" s="98" t="str">
        <f>IFERROR(IF(VLOOKUP($A83,'Annex 2 Designated EHV charges'!$A:$O,10,FALSE)=0,"",VLOOKUP($A83,'Annex 2 Designated EHV charges'!$A:$O,10,FALSE)),"")</f>
        <v/>
      </c>
      <c r="G83" s="99" t="str">
        <f>IFERROR(IF(VLOOKUP($A83,'Annex 2 Designated EHV charges'!$A:$O,11,FALSE)=0,"",VLOOKUP($A83,'Annex 2 Designated EHV charges'!$A:$O,11,FALSE)),"")</f>
        <v/>
      </c>
      <c r="H83" s="99" t="str">
        <f>IFERROR(IF(VLOOKUP($A83,'Annex 2 Designated EHV charges'!$A:$O,12,FALSE)=0,"",VLOOKUP($A83,'Annex 2 Designated EHV charges'!$A:$O,12,FALSE)),"")</f>
        <v/>
      </c>
    </row>
    <row r="84" spans="1:8" x14ac:dyDescent="0.25">
      <c r="A84" s="92" t="str">
        <f t="array" ref="A84">IFERROR(INDEX('Annex 2 Designated EHV charges'!$A$11:$A$11, MATCH(0, IF(ISBLANK('Annex 2 Designated EHV charges'!$A$11:$A$11),1, COUNTIF(A$4:$A83, 'Annex 2 Designated EHV charges'!$A$11:$A$11)), 0)),"")</f>
        <v/>
      </c>
      <c r="B84" s="92" t="str">
        <f>IF($A84="","",VLOOKUP($A84,'Annex 2 Designated EHV charges'!$A:$O,2,0))</f>
        <v/>
      </c>
      <c r="C84" s="93" t="str">
        <f>IF($A84="","",VLOOKUP($A84,'Annex 2 Designated EHV charges'!$A:$O,3,0))</f>
        <v/>
      </c>
      <c r="D84" s="92" t="str">
        <f>IF($A84="","",VLOOKUP($A84,'Annex 2 Designated EHV charges'!$A:$O,7,0))</f>
        <v/>
      </c>
      <c r="E84" s="97" t="str">
        <f>IFERROR(IF(VLOOKUP($A84,'Annex 2 Designated EHV charges'!$A:$O,9,FALSE)=0,"",VLOOKUP($A84,'Annex 2 Designated EHV charges'!$A:$O,9,FALSE)),"")</f>
        <v/>
      </c>
      <c r="F84" s="98" t="str">
        <f>IFERROR(IF(VLOOKUP($A84,'Annex 2 Designated EHV charges'!$A:$O,10,FALSE)=0,"",VLOOKUP($A84,'Annex 2 Designated EHV charges'!$A:$O,10,FALSE)),"")</f>
        <v/>
      </c>
      <c r="G84" s="99" t="str">
        <f>IFERROR(IF(VLOOKUP($A84,'Annex 2 Designated EHV charges'!$A:$O,11,FALSE)=0,"",VLOOKUP($A84,'Annex 2 Designated EHV charges'!$A:$O,11,FALSE)),"")</f>
        <v/>
      </c>
      <c r="H84" s="99" t="str">
        <f>IFERROR(IF(VLOOKUP($A84,'Annex 2 Designated EHV charges'!$A:$O,12,FALSE)=0,"",VLOOKUP($A84,'Annex 2 Designated EHV charges'!$A:$O,12,FALSE)),"")</f>
        <v/>
      </c>
    </row>
    <row r="85" spans="1:8" x14ac:dyDescent="0.25">
      <c r="A85" s="92" t="str">
        <f t="array" ref="A85">IFERROR(INDEX('Annex 2 Designated EHV charges'!$A$11:$A$11, MATCH(0, IF(ISBLANK('Annex 2 Designated EHV charges'!$A$11:$A$11),1, COUNTIF(A$4:$A84, 'Annex 2 Designated EHV charges'!$A$11:$A$11)), 0)),"")</f>
        <v/>
      </c>
      <c r="B85" s="92" t="str">
        <f>IF($A85="","",VLOOKUP($A85,'Annex 2 Designated EHV charges'!$A:$O,2,0))</f>
        <v/>
      </c>
      <c r="C85" s="93" t="str">
        <f>IF($A85="","",VLOOKUP($A85,'Annex 2 Designated EHV charges'!$A:$O,3,0))</f>
        <v/>
      </c>
      <c r="D85" s="92" t="str">
        <f>IF($A85="","",VLOOKUP($A85,'Annex 2 Designated EHV charges'!$A:$O,7,0))</f>
        <v/>
      </c>
      <c r="E85" s="97" t="str">
        <f>IFERROR(IF(VLOOKUP($A85,'Annex 2 Designated EHV charges'!$A:$O,9,FALSE)=0,"",VLOOKUP($A85,'Annex 2 Designated EHV charges'!$A:$O,9,FALSE)),"")</f>
        <v/>
      </c>
      <c r="F85" s="98" t="str">
        <f>IFERROR(IF(VLOOKUP($A85,'Annex 2 Designated EHV charges'!$A:$O,10,FALSE)=0,"",VLOOKUP($A85,'Annex 2 Designated EHV charges'!$A:$O,10,FALSE)),"")</f>
        <v/>
      </c>
      <c r="G85" s="99" t="str">
        <f>IFERROR(IF(VLOOKUP($A85,'Annex 2 Designated EHV charges'!$A:$O,11,FALSE)=0,"",VLOOKUP($A85,'Annex 2 Designated EHV charges'!$A:$O,11,FALSE)),"")</f>
        <v/>
      </c>
      <c r="H85" s="99" t="str">
        <f>IFERROR(IF(VLOOKUP($A85,'Annex 2 Designated EHV charges'!$A:$O,12,FALSE)=0,"",VLOOKUP($A85,'Annex 2 Designated EHV charges'!$A:$O,12,FALSE)),"")</f>
        <v/>
      </c>
    </row>
    <row r="86" spans="1:8" x14ac:dyDescent="0.25">
      <c r="A86" s="92" t="str">
        <f t="array" ref="A86">IFERROR(INDEX('Annex 2 Designated EHV charges'!$A$11:$A$11, MATCH(0, IF(ISBLANK('Annex 2 Designated EHV charges'!$A$11:$A$11),1, COUNTIF(A$4:$A85, 'Annex 2 Designated EHV charges'!$A$11:$A$11)), 0)),"")</f>
        <v/>
      </c>
      <c r="B86" s="92" t="str">
        <f>IF($A86="","",VLOOKUP($A86,'Annex 2 Designated EHV charges'!$A:$O,2,0))</f>
        <v/>
      </c>
      <c r="C86" s="93" t="str">
        <f>IF($A86="","",VLOOKUP($A86,'Annex 2 Designated EHV charges'!$A:$O,3,0))</f>
        <v/>
      </c>
      <c r="D86" s="92" t="str">
        <f>IF($A86="","",VLOOKUP($A86,'Annex 2 Designated EHV charges'!$A:$O,7,0))</f>
        <v/>
      </c>
      <c r="E86" s="97" t="str">
        <f>IFERROR(IF(VLOOKUP($A86,'Annex 2 Designated EHV charges'!$A:$O,9,FALSE)=0,"",VLOOKUP($A86,'Annex 2 Designated EHV charges'!$A:$O,9,FALSE)),"")</f>
        <v/>
      </c>
      <c r="F86" s="98" t="str">
        <f>IFERROR(IF(VLOOKUP($A86,'Annex 2 Designated EHV charges'!$A:$O,10,FALSE)=0,"",VLOOKUP($A86,'Annex 2 Designated EHV charges'!$A:$O,10,FALSE)),"")</f>
        <v/>
      </c>
      <c r="G86" s="99" t="str">
        <f>IFERROR(IF(VLOOKUP($A86,'Annex 2 Designated EHV charges'!$A:$O,11,FALSE)=0,"",VLOOKUP($A86,'Annex 2 Designated EHV charges'!$A:$O,11,FALSE)),"")</f>
        <v/>
      </c>
      <c r="H86" s="99" t="str">
        <f>IFERROR(IF(VLOOKUP($A86,'Annex 2 Designated EHV charges'!$A:$O,12,FALSE)=0,"",VLOOKUP($A86,'Annex 2 Designated EHV charges'!$A:$O,12,FALSE)),"")</f>
        <v/>
      </c>
    </row>
    <row r="87" spans="1:8" x14ac:dyDescent="0.25">
      <c r="A87" s="92" t="str">
        <f t="array" ref="A87">IFERROR(INDEX('Annex 2 Designated EHV charges'!$A$11:$A$11, MATCH(0, IF(ISBLANK('Annex 2 Designated EHV charges'!$A$11:$A$11),1, COUNTIF(A$4:$A86, 'Annex 2 Designated EHV charges'!$A$11:$A$11)), 0)),"")</f>
        <v/>
      </c>
      <c r="B87" s="92" t="str">
        <f>IF($A87="","",VLOOKUP($A87,'Annex 2 Designated EHV charges'!$A:$O,2,0))</f>
        <v/>
      </c>
      <c r="C87" s="93" t="str">
        <f>IF($A87="","",VLOOKUP($A87,'Annex 2 Designated EHV charges'!$A:$O,3,0))</f>
        <v/>
      </c>
      <c r="D87" s="92" t="str">
        <f>IF($A87="","",VLOOKUP($A87,'Annex 2 Designated EHV charges'!$A:$O,7,0))</f>
        <v/>
      </c>
      <c r="E87" s="97" t="str">
        <f>IFERROR(IF(VLOOKUP($A87,'Annex 2 Designated EHV charges'!$A:$O,9,FALSE)=0,"",VLOOKUP($A87,'Annex 2 Designated EHV charges'!$A:$O,9,FALSE)),"")</f>
        <v/>
      </c>
      <c r="F87" s="98" t="str">
        <f>IFERROR(IF(VLOOKUP($A87,'Annex 2 Designated EHV charges'!$A:$O,10,FALSE)=0,"",VLOOKUP($A87,'Annex 2 Designated EHV charges'!$A:$O,10,FALSE)),"")</f>
        <v/>
      </c>
      <c r="G87" s="99" t="str">
        <f>IFERROR(IF(VLOOKUP($A87,'Annex 2 Designated EHV charges'!$A:$O,11,FALSE)=0,"",VLOOKUP($A87,'Annex 2 Designated EHV charges'!$A:$O,11,FALSE)),"")</f>
        <v/>
      </c>
      <c r="H87" s="99" t="str">
        <f>IFERROR(IF(VLOOKUP($A87,'Annex 2 Designated EHV charges'!$A:$O,12,FALSE)=0,"",VLOOKUP($A87,'Annex 2 Designated EHV charges'!$A:$O,12,FALSE)),"")</f>
        <v/>
      </c>
    </row>
    <row r="88" spans="1:8" x14ac:dyDescent="0.25">
      <c r="A88" s="92" t="str">
        <f t="array" ref="A88">IFERROR(INDEX('Annex 2 Designated EHV charges'!$A$11:$A$11, MATCH(0, IF(ISBLANK('Annex 2 Designated EHV charges'!$A$11:$A$11),1, COUNTIF(A$4:$A87, 'Annex 2 Designated EHV charges'!$A$11:$A$11)), 0)),"")</f>
        <v/>
      </c>
      <c r="B88" s="92" t="str">
        <f>IF($A88="","",VLOOKUP($A88,'Annex 2 Designated EHV charges'!$A:$O,2,0))</f>
        <v/>
      </c>
      <c r="C88" s="93" t="str">
        <f>IF($A88="","",VLOOKUP($A88,'Annex 2 Designated EHV charges'!$A:$O,3,0))</f>
        <v/>
      </c>
      <c r="D88" s="92" t="str">
        <f>IF($A88="","",VLOOKUP($A88,'Annex 2 Designated EHV charges'!$A:$O,7,0))</f>
        <v/>
      </c>
      <c r="E88" s="97" t="str">
        <f>IFERROR(IF(VLOOKUP($A88,'Annex 2 Designated EHV charges'!$A:$O,9,FALSE)=0,"",VLOOKUP($A88,'Annex 2 Designated EHV charges'!$A:$O,9,FALSE)),"")</f>
        <v/>
      </c>
      <c r="F88" s="98" t="str">
        <f>IFERROR(IF(VLOOKUP($A88,'Annex 2 Designated EHV charges'!$A:$O,10,FALSE)=0,"",VLOOKUP($A88,'Annex 2 Designated EHV charges'!$A:$O,10,FALSE)),"")</f>
        <v/>
      </c>
      <c r="G88" s="99" t="str">
        <f>IFERROR(IF(VLOOKUP($A88,'Annex 2 Designated EHV charges'!$A:$O,11,FALSE)=0,"",VLOOKUP($A88,'Annex 2 Designated EHV charges'!$A:$O,11,FALSE)),"")</f>
        <v/>
      </c>
      <c r="H88" s="99" t="str">
        <f>IFERROR(IF(VLOOKUP($A88,'Annex 2 Designated EHV charges'!$A:$O,12,FALSE)=0,"",VLOOKUP($A88,'Annex 2 Designated EHV charges'!$A:$O,12,FALSE)),"")</f>
        <v/>
      </c>
    </row>
    <row r="89" spans="1:8" x14ac:dyDescent="0.25">
      <c r="A89" s="92" t="str">
        <f t="array" ref="A89">IFERROR(INDEX('Annex 2 Designated EHV charges'!$A$11:$A$11, MATCH(0, IF(ISBLANK('Annex 2 Designated EHV charges'!$A$11:$A$11),1, COUNTIF(A$4:$A88, 'Annex 2 Designated EHV charges'!$A$11:$A$11)), 0)),"")</f>
        <v/>
      </c>
      <c r="B89" s="92" t="str">
        <f>IF($A89="","",VLOOKUP($A89,'Annex 2 Designated EHV charges'!$A:$O,2,0))</f>
        <v/>
      </c>
      <c r="C89" s="93" t="str">
        <f>IF($A89="","",VLOOKUP($A89,'Annex 2 Designated EHV charges'!$A:$O,3,0))</f>
        <v/>
      </c>
      <c r="D89" s="92" t="str">
        <f>IF($A89="","",VLOOKUP($A89,'Annex 2 Designated EHV charges'!$A:$O,7,0))</f>
        <v/>
      </c>
      <c r="E89" s="97" t="str">
        <f>IFERROR(IF(VLOOKUP($A89,'Annex 2 Designated EHV charges'!$A:$O,9,FALSE)=0,"",VLOOKUP($A89,'Annex 2 Designated EHV charges'!$A:$O,9,FALSE)),"")</f>
        <v/>
      </c>
      <c r="F89" s="98" t="str">
        <f>IFERROR(IF(VLOOKUP($A89,'Annex 2 Designated EHV charges'!$A:$O,10,FALSE)=0,"",VLOOKUP($A89,'Annex 2 Designated EHV charges'!$A:$O,10,FALSE)),"")</f>
        <v/>
      </c>
      <c r="G89" s="99" t="str">
        <f>IFERROR(IF(VLOOKUP($A89,'Annex 2 Designated EHV charges'!$A:$O,11,FALSE)=0,"",VLOOKUP($A89,'Annex 2 Designated EHV charges'!$A:$O,11,FALSE)),"")</f>
        <v/>
      </c>
      <c r="H89" s="99" t="str">
        <f>IFERROR(IF(VLOOKUP($A89,'Annex 2 Designated EHV charges'!$A:$O,12,FALSE)=0,"",VLOOKUP($A89,'Annex 2 Designated EHV charges'!$A:$O,12,FALSE)),"")</f>
        <v/>
      </c>
    </row>
    <row r="90" spans="1:8" x14ac:dyDescent="0.25">
      <c r="A90" s="92" t="str">
        <f t="array" ref="A90">IFERROR(INDEX('Annex 2 Designated EHV charges'!$A$11:$A$11, MATCH(0, IF(ISBLANK('Annex 2 Designated EHV charges'!$A$11:$A$11),1, COUNTIF(A$4:$A89, 'Annex 2 Designated EHV charges'!$A$11:$A$11)), 0)),"")</f>
        <v/>
      </c>
      <c r="B90" s="92" t="str">
        <f>IF($A90="","",VLOOKUP($A90,'Annex 2 Designated EHV charges'!$A:$O,2,0))</f>
        <v/>
      </c>
      <c r="C90" s="93" t="str">
        <f>IF($A90="","",VLOOKUP($A90,'Annex 2 Designated EHV charges'!$A:$O,3,0))</f>
        <v/>
      </c>
      <c r="D90" s="92" t="str">
        <f>IF($A90="","",VLOOKUP($A90,'Annex 2 Designated EHV charges'!$A:$O,7,0))</f>
        <v/>
      </c>
      <c r="E90" s="97" t="str">
        <f>IFERROR(IF(VLOOKUP($A90,'Annex 2 Designated EHV charges'!$A:$O,9,FALSE)=0,"",VLOOKUP($A90,'Annex 2 Designated EHV charges'!$A:$O,9,FALSE)),"")</f>
        <v/>
      </c>
      <c r="F90" s="98" t="str">
        <f>IFERROR(IF(VLOOKUP($A90,'Annex 2 Designated EHV charges'!$A:$O,10,FALSE)=0,"",VLOOKUP($A90,'Annex 2 Designated EHV charges'!$A:$O,10,FALSE)),"")</f>
        <v/>
      </c>
      <c r="G90" s="99" t="str">
        <f>IFERROR(IF(VLOOKUP($A90,'Annex 2 Designated EHV charges'!$A:$O,11,FALSE)=0,"",VLOOKUP($A90,'Annex 2 Designated EHV charges'!$A:$O,11,FALSE)),"")</f>
        <v/>
      </c>
      <c r="H90" s="99" t="str">
        <f>IFERROR(IF(VLOOKUP($A90,'Annex 2 Designated EHV charges'!$A:$O,12,FALSE)=0,"",VLOOKUP($A90,'Annex 2 Designated EHV charges'!$A:$O,12,FALSE)),"")</f>
        <v/>
      </c>
    </row>
    <row r="91" spans="1:8" x14ac:dyDescent="0.25">
      <c r="A91" s="92" t="str">
        <f t="array" ref="A91">IFERROR(INDEX('Annex 2 Designated EHV charges'!$A$11:$A$11, MATCH(0, IF(ISBLANK('Annex 2 Designated EHV charges'!$A$11:$A$11),1, COUNTIF(A$4:$A90, 'Annex 2 Designated EHV charges'!$A$11:$A$11)), 0)),"")</f>
        <v/>
      </c>
      <c r="B91" s="92" t="str">
        <f>IF($A91="","",VLOOKUP($A91,'Annex 2 Designated EHV charges'!$A:$O,2,0))</f>
        <v/>
      </c>
      <c r="C91" s="93" t="str">
        <f>IF($A91="","",VLOOKUP($A91,'Annex 2 Designated EHV charges'!$A:$O,3,0))</f>
        <v/>
      </c>
      <c r="D91" s="92" t="str">
        <f>IF($A91="","",VLOOKUP($A91,'Annex 2 Designated EHV charges'!$A:$O,7,0))</f>
        <v/>
      </c>
      <c r="E91" s="97" t="str">
        <f>IFERROR(IF(VLOOKUP($A91,'Annex 2 Designated EHV charges'!$A:$O,9,FALSE)=0,"",VLOOKUP($A91,'Annex 2 Designated EHV charges'!$A:$O,9,FALSE)),"")</f>
        <v/>
      </c>
      <c r="F91" s="98" t="str">
        <f>IFERROR(IF(VLOOKUP($A91,'Annex 2 Designated EHV charges'!$A:$O,10,FALSE)=0,"",VLOOKUP($A91,'Annex 2 Designated EHV charges'!$A:$O,10,FALSE)),"")</f>
        <v/>
      </c>
      <c r="G91" s="99" t="str">
        <f>IFERROR(IF(VLOOKUP($A91,'Annex 2 Designated EHV charges'!$A:$O,11,FALSE)=0,"",VLOOKUP($A91,'Annex 2 Designated EHV charges'!$A:$O,11,FALSE)),"")</f>
        <v/>
      </c>
      <c r="H91" s="99" t="str">
        <f>IFERROR(IF(VLOOKUP($A91,'Annex 2 Designated EHV charges'!$A:$O,12,FALSE)=0,"",VLOOKUP($A91,'Annex 2 Designated EHV charges'!$A:$O,12,FALSE)),"")</f>
        <v/>
      </c>
    </row>
    <row r="92" spans="1:8" x14ac:dyDescent="0.25">
      <c r="A92" s="92" t="str">
        <f t="array" ref="A92">IFERROR(INDEX('Annex 2 Designated EHV charges'!$A$11:$A$11, MATCH(0, IF(ISBLANK('Annex 2 Designated EHV charges'!$A$11:$A$11),1, COUNTIF(A$4:$A91, 'Annex 2 Designated EHV charges'!$A$11:$A$11)), 0)),"")</f>
        <v/>
      </c>
      <c r="B92" s="92" t="str">
        <f>IF($A92="","",VLOOKUP($A92,'Annex 2 Designated EHV charges'!$A:$O,2,0))</f>
        <v/>
      </c>
      <c r="C92" s="93" t="str">
        <f>IF($A92="","",VLOOKUP($A92,'Annex 2 Designated EHV charges'!$A:$O,3,0))</f>
        <v/>
      </c>
      <c r="D92" s="92" t="str">
        <f>IF($A92="","",VLOOKUP($A92,'Annex 2 Designated EHV charges'!$A:$O,7,0))</f>
        <v/>
      </c>
      <c r="E92" s="97" t="str">
        <f>IFERROR(IF(VLOOKUP($A92,'Annex 2 Designated EHV charges'!$A:$O,9,FALSE)=0,"",VLOOKUP($A92,'Annex 2 Designated EHV charges'!$A:$O,9,FALSE)),"")</f>
        <v/>
      </c>
      <c r="F92" s="98" t="str">
        <f>IFERROR(IF(VLOOKUP($A92,'Annex 2 Designated EHV charges'!$A:$O,10,FALSE)=0,"",VLOOKUP($A92,'Annex 2 Designated EHV charges'!$A:$O,10,FALSE)),"")</f>
        <v/>
      </c>
      <c r="G92" s="99" t="str">
        <f>IFERROR(IF(VLOOKUP($A92,'Annex 2 Designated EHV charges'!$A:$O,11,FALSE)=0,"",VLOOKUP($A92,'Annex 2 Designated EHV charges'!$A:$O,11,FALSE)),"")</f>
        <v/>
      </c>
      <c r="H92" s="99" t="str">
        <f>IFERROR(IF(VLOOKUP($A92,'Annex 2 Designated EHV charges'!$A:$O,12,FALSE)=0,"",VLOOKUP($A92,'Annex 2 Designated EHV charges'!$A:$O,12,FALSE)),"")</f>
        <v/>
      </c>
    </row>
    <row r="93" spans="1:8" x14ac:dyDescent="0.25">
      <c r="A93" s="92" t="str">
        <f t="array" ref="A93">IFERROR(INDEX('Annex 2 Designated EHV charges'!$A$11:$A$11, MATCH(0, IF(ISBLANK('Annex 2 Designated EHV charges'!$A$11:$A$11),1, COUNTIF(A$4:$A92, 'Annex 2 Designated EHV charges'!$A$11:$A$11)), 0)),"")</f>
        <v/>
      </c>
      <c r="B93" s="92" t="str">
        <f>IF($A93="","",VLOOKUP($A93,'Annex 2 Designated EHV charges'!$A:$O,2,0))</f>
        <v/>
      </c>
      <c r="C93" s="93" t="str">
        <f>IF($A93="","",VLOOKUP($A93,'Annex 2 Designated EHV charges'!$A:$O,3,0))</f>
        <v/>
      </c>
      <c r="D93" s="92" t="str">
        <f>IF($A93="","",VLOOKUP($A93,'Annex 2 Designated EHV charges'!$A:$O,7,0))</f>
        <v/>
      </c>
      <c r="E93" s="97" t="str">
        <f>IFERROR(IF(VLOOKUP($A93,'Annex 2 Designated EHV charges'!$A:$O,9,FALSE)=0,"",VLOOKUP($A93,'Annex 2 Designated EHV charges'!$A:$O,9,FALSE)),"")</f>
        <v/>
      </c>
      <c r="F93" s="98" t="str">
        <f>IFERROR(IF(VLOOKUP($A93,'Annex 2 Designated EHV charges'!$A:$O,10,FALSE)=0,"",VLOOKUP($A93,'Annex 2 Designated EHV charges'!$A:$O,10,FALSE)),"")</f>
        <v/>
      </c>
      <c r="G93" s="99" t="str">
        <f>IFERROR(IF(VLOOKUP($A93,'Annex 2 Designated EHV charges'!$A:$O,11,FALSE)=0,"",VLOOKUP($A93,'Annex 2 Designated EHV charges'!$A:$O,11,FALSE)),"")</f>
        <v/>
      </c>
      <c r="H93" s="99" t="str">
        <f>IFERROR(IF(VLOOKUP($A93,'Annex 2 Designated EHV charges'!$A:$O,12,FALSE)=0,"",VLOOKUP($A93,'Annex 2 Designated EHV charges'!$A:$O,12,FALSE)),"")</f>
        <v/>
      </c>
    </row>
    <row r="94" spans="1:8" x14ac:dyDescent="0.25">
      <c r="A94" s="92" t="str">
        <f t="array" ref="A94">IFERROR(INDEX('Annex 2 Designated EHV charges'!$A$11:$A$11, MATCH(0, IF(ISBLANK('Annex 2 Designated EHV charges'!$A$11:$A$11),1, COUNTIF(A$4:$A93, 'Annex 2 Designated EHV charges'!$A$11:$A$11)), 0)),"")</f>
        <v/>
      </c>
      <c r="B94" s="92" t="str">
        <f>IF($A94="","",VLOOKUP($A94,'Annex 2 Designated EHV charges'!$A:$O,2,0))</f>
        <v/>
      </c>
      <c r="C94" s="93" t="str">
        <f>IF($A94="","",VLOOKUP($A94,'Annex 2 Designated EHV charges'!$A:$O,3,0))</f>
        <v/>
      </c>
      <c r="D94" s="92" t="str">
        <f>IF($A94="","",VLOOKUP($A94,'Annex 2 Designated EHV charges'!$A:$O,7,0))</f>
        <v/>
      </c>
      <c r="E94" s="97" t="str">
        <f>IFERROR(IF(VLOOKUP($A94,'Annex 2 Designated EHV charges'!$A:$O,9,FALSE)=0,"",VLOOKUP($A94,'Annex 2 Designated EHV charges'!$A:$O,9,FALSE)),"")</f>
        <v/>
      </c>
      <c r="F94" s="98" t="str">
        <f>IFERROR(IF(VLOOKUP($A94,'Annex 2 Designated EHV charges'!$A:$O,10,FALSE)=0,"",VLOOKUP($A94,'Annex 2 Designated EHV charges'!$A:$O,10,FALSE)),"")</f>
        <v/>
      </c>
      <c r="G94" s="99" t="str">
        <f>IFERROR(IF(VLOOKUP($A94,'Annex 2 Designated EHV charges'!$A:$O,11,FALSE)=0,"",VLOOKUP($A94,'Annex 2 Designated EHV charges'!$A:$O,11,FALSE)),"")</f>
        <v/>
      </c>
      <c r="H94" s="99" t="str">
        <f>IFERROR(IF(VLOOKUP($A94,'Annex 2 Designated EHV charges'!$A:$O,12,FALSE)=0,"",VLOOKUP($A94,'Annex 2 Designated EHV charges'!$A:$O,12,FALSE)),"")</f>
        <v/>
      </c>
    </row>
    <row r="95" spans="1:8" x14ac:dyDescent="0.25">
      <c r="A95" s="92" t="str">
        <f t="array" ref="A95">IFERROR(INDEX('Annex 2 Designated EHV charges'!$A$11:$A$11, MATCH(0, IF(ISBLANK('Annex 2 Designated EHV charges'!$A$11:$A$11),1, COUNTIF(A$4:$A94, 'Annex 2 Designated EHV charges'!$A$11:$A$11)), 0)),"")</f>
        <v/>
      </c>
      <c r="B95" s="92" t="str">
        <f>IF($A95="","",VLOOKUP($A95,'Annex 2 Designated EHV charges'!$A:$O,2,0))</f>
        <v/>
      </c>
      <c r="C95" s="93" t="str">
        <f>IF($A95="","",VLOOKUP($A95,'Annex 2 Designated EHV charges'!$A:$O,3,0))</f>
        <v/>
      </c>
      <c r="D95" s="92" t="str">
        <f>IF($A95="","",VLOOKUP($A95,'Annex 2 Designated EHV charges'!$A:$O,7,0))</f>
        <v/>
      </c>
      <c r="E95" s="97" t="str">
        <f>IFERROR(IF(VLOOKUP($A95,'Annex 2 Designated EHV charges'!$A:$O,9,FALSE)=0,"",VLOOKUP($A95,'Annex 2 Designated EHV charges'!$A:$O,9,FALSE)),"")</f>
        <v/>
      </c>
      <c r="F95" s="98" t="str">
        <f>IFERROR(IF(VLOOKUP($A95,'Annex 2 Designated EHV charges'!$A:$O,10,FALSE)=0,"",VLOOKUP($A95,'Annex 2 Designated EHV charges'!$A:$O,10,FALSE)),"")</f>
        <v/>
      </c>
      <c r="G95" s="99" t="str">
        <f>IFERROR(IF(VLOOKUP($A95,'Annex 2 Designated EHV charges'!$A:$O,11,FALSE)=0,"",VLOOKUP($A95,'Annex 2 Designated EHV charges'!$A:$O,11,FALSE)),"")</f>
        <v/>
      </c>
      <c r="H95" s="99" t="str">
        <f>IFERROR(IF(VLOOKUP($A95,'Annex 2 Designated EHV charges'!$A:$O,12,FALSE)=0,"",VLOOKUP($A95,'Annex 2 Designated EHV charges'!$A:$O,12,FALSE)),"")</f>
        <v/>
      </c>
    </row>
    <row r="96" spans="1:8" x14ac:dyDescent="0.25">
      <c r="A96" s="92" t="str">
        <f t="array" ref="A96">IFERROR(INDEX('Annex 2 Designated EHV charges'!$A$11:$A$11, MATCH(0, IF(ISBLANK('Annex 2 Designated EHV charges'!$A$11:$A$11),1, COUNTIF(A$4:$A95, 'Annex 2 Designated EHV charges'!$A$11:$A$11)), 0)),"")</f>
        <v/>
      </c>
      <c r="B96" s="92" t="str">
        <f>IF($A96="","",VLOOKUP($A96,'Annex 2 Designated EHV charges'!$A:$O,2,0))</f>
        <v/>
      </c>
      <c r="C96" s="93" t="str">
        <f>IF($A96="","",VLOOKUP($A96,'Annex 2 Designated EHV charges'!$A:$O,3,0))</f>
        <v/>
      </c>
      <c r="D96" s="92" t="str">
        <f>IF($A96="","",VLOOKUP($A96,'Annex 2 Designated EHV charges'!$A:$O,7,0))</f>
        <v/>
      </c>
      <c r="E96" s="97" t="str">
        <f>IFERROR(IF(VLOOKUP($A96,'Annex 2 Designated EHV charges'!$A:$O,9,FALSE)=0,"",VLOOKUP($A96,'Annex 2 Designated EHV charges'!$A:$O,9,FALSE)),"")</f>
        <v/>
      </c>
      <c r="F96" s="98" t="str">
        <f>IFERROR(IF(VLOOKUP($A96,'Annex 2 Designated EHV charges'!$A:$O,10,FALSE)=0,"",VLOOKUP($A96,'Annex 2 Designated EHV charges'!$A:$O,10,FALSE)),"")</f>
        <v/>
      </c>
      <c r="G96" s="99" t="str">
        <f>IFERROR(IF(VLOOKUP($A96,'Annex 2 Designated EHV charges'!$A:$O,11,FALSE)=0,"",VLOOKUP($A96,'Annex 2 Designated EHV charges'!$A:$O,11,FALSE)),"")</f>
        <v/>
      </c>
      <c r="H96" s="99" t="str">
        <f>IFERROR(IF(VLOOKUP($A96,'Annex 2 Designated EHV charges'!$A:$O,12,FALSE)=0,"",VLOOKUP($A96,'Annex 2 Designated EHV charges'!$A:$O,12,FALSE)),"")</f>
        <v/>
      </c>
    </row>
    <row r="97" spans="1:8" x14ac:dyDescent="0.25">
      <c r="A97" s="92" t="str">
        <f t="array" ref="A97">IFERROR(INDEX('Annex 2 Designated EHV charges'!$A$11:$A$11, MATCH(0, IF(ISBLANK('Annex 2 Designated EHV charges'!$A$11:$A$11),1, COUNTIF(A$4:$A96, 'Annex 2 Designated EHV charges'!$A$11:$A$11)), 0)),"")</f>
        <v/>
      </c>
      <c r="B97" s="92" t="str">
        <f>IF($A97="","",VLOOKUP($A97,'Annex 2 Designated EHV charges'!$A:$O,2,0))</f>
        <v/>
      </c>
      <c r="C97" s="93" t="str">
        <f>IF($A97="","",VLOOKUP($A97,'Annex 2 Designated EHV charges'!$A:$O,3,0))</f>
        <v/>
      </c>
      <c r="D97" s="92" t="str">
        <f>IF($A97="","",VLOOKUP($A97,'Annex 2 Designated EHV charges'!$A:$O,7,0))</f>
        <v/>
      </c>
      <c r="E97" s="97" t="str">
        <f>IFERROR(IF(VLOOKUP($A97,'Annex 2 Designated EHV charges'!$A:$O,9,FALSE)=0,"",VLOOKUP($A97,'Annex 2 Designated EHV charges'!$A:$O,9,FALSE)),"")</f>
        <v/>
      </c>
      <c r="F97" s="98" t="str">
        <f>IFERROR(IF(VLOOKUP($A97,'Annex 2 Designated EHV charges'!$A:$O,10,FALSE)=0,"",VLOOKUP($A97,'Annex 2 Designated EHV charges'!$A:$O,10,FALSE)),"")</f>
        <v/>
      </c>
      <c r="G97" s="99" t="str">
        <f>IFERROR(IF(VLOOKUP($A97,'Annex 2 Designated EHV charges'!$A:$O,11,FALSE)=0,"",VLOOKUP($A97,'Annex 2 Designated EHV charges'!$A:$O,11,FALSE)),"")</f>
        <v/>
      </c>
      <c r="H97" s="99" t="str">
        <f>IFERROR(IF(VLOOKUP($A97,'Annex 2 Designated EHV charges'!$A:$O,12,FALSE)=0,"",VLOOKUP($A97,'Annex 2 Designated EHV charges'!$A:$O,12,FALSE)),"")</f>
        <v/>
      </c>
    </row>
    <row r="98" spans="1:8" x14ac:dyDescent="0.25">
      <c r="A98" s="92" t="str">
        <f t="array" ref="A98">IFERROR(INDEX('Annex 2 Designated EHV charges'!$A$11:$A$11, MATCH(0, IF(ISBLANK('Annex 2 Designated EHV charges'!$A$11:$A$11),1, COUNTIF(A$4:$A97, 'Annex 2 Designated EHV charges'!$A$11:$A$11)), 0)),"")</f>
        <v/>
      </c>
      <c r="B98" s="92" t="str">
        <f>IF($A98="","",VLOOKUP($A98,'Annex 2 Designated EHV charges'!$A:$O,2,0))</f>
        <v/>
      </c>
      <c r="C98" s="93" t="str">
        <f>IF($A98="","",VLOOKUP($A98,'Annex 2 Designated EHV charges'!$A:$O,3,0))</f>
        <v/>
      </c>
      <c r="D98" s="92" t="str">
        <f>IF($A98="","",VLOOKUP($A98,'Annex 2 Designated EHV charges'!$A:$O,7,0))</f>
        <v/>
      </c>
      <c r="E98" s="97" t="str">
        <f>IFERROR(IF(VLOOKUP($A98,'Annex 2 Designated EHV charges'!$A:$O,9,FALSE)=0,"",VLOOKUP($A98,'Annex 2 Designated EHV charges'!$A:$O,9,FALSE)),"")</f>
        <v/>
      </c>
      <c r="F98" s="98" t="str">
        <f>IFERROR(IF(VLOOKUP($A98,'Annex 2 Designated EHV charges'!$A:$O,10,FALSE)=0,"",VLOOKUP($A98,'Annex 2 Designated EHV charges'!$A:$O,10,FALSE)),"")</f>
        <v/>
      </c>
      <c r="G98" s="99" t="str">
        <f>IFERROR(IF(VLOOKUP($A98,'Annex 2 Designated EHV charges'!$A:$O,11,FALSE)=0,"",VLOOKUP($A98,'Annex 2 Designated EHV charges'!$A:$O,11,FALSE)),"")</f>
        <v/>
      </c>
      <c r="H98" s="99" t="str">
        <f>IFERROR(IF(VLOOKUP($A98,'Annex 2 Designated EHV charges'!$A:$O,12,FALSE)=0,"",VLOOKUP($A98,'Annex 2 Designated EHV charges'!$A:$O,12,FALSE)),"")</f>
        <v/>
      </c>
    </row>
    <row r="99" spans="1:8" x14ac:dyDescent="0.25">
      <c r="A99" s="92" t="str">
        <f t="array" ref="A99">IFERROR(INDEX('Annex 2 Designated EHV charges'!$A$11:$A$11, MATCH(0, IF(ISBLANK('Annex 2 Designated EHV charges'!$A$11:$A$11),1, COUNTIF(A$4:$A98, 'Annex 2 Designated EHV charges'!$A$11:$A$11)), 0)),"")</f>
        <v/>
      </c>
      <c r="B99" s="92" t="str">
        <f>IF($A99="","",VLOOKUP($A99,'Annex 2 Designated EHV charges'!$A:$O,2,0))</f>
        <v/>
      </c>
      <c r="C99" s="93" t="str">
        <f>IF($A99="","",VLOOKUP($A99,'Annex 2 Designated EHV charges'!$A:$O,3,0))</f>
        <v/>
      </c>
      <c r="D99" s="92" t="str">
        <f>IF($A99="","",VLOOKUP($A99,'Annex 2 Designated EHV charges'!$A:$O,7,0))</f>
        <v/>
      </c>
      <c r="E99" s="97" t="str">
        <f>IFERROR(IF(VLOOKUP($A99,'Annex 2 Designated EHV charges'!$A:$O,9,FALSE)=0,"",VLOOKUP($A99,'Annex 2 Designated EHV charges'!$A:$O,9,FALSE)),"")</f>
        <v/>
      </c>
      <c r="F99" s="98" t="str">
        <f>IFERROR(IF(VLOOKUP($A99,'Annex 2 Designated EHV charges'!$A:$O,10,FALSE)=0,"",VLOOKUP($A99,'Annex 2 Designated EHV charges'!$A:$O,10,FALSE)),"")</f>
        <v/>
      </c>
      <c r="G99" s="99" t="str">
        <f>IFERROR(IF(VLOOKUP($A99,'Annex 2 Designated EHV charges'!$A:$O,11,FALSE)=0,"",VLOOKUP($A99,'Annex 2 Designated EHV charges'!$A:$O,11,FALSE)),"")</f>
        <v/>
      </c>
      <c r="H99" s="99" t="str">
        <f>IFERROR(IF(VLOOKUP($A99,'Annex 2 Designated EHV charges'!$A:$O,12,FALSE)=0,"",VLOOKUP($A99,'Annex 2 Designated EHV charges'!$A:$O,12,FALSE)),"")</f>
        <v/>
      </c>
    </row>
    <row r="100" spans="1:8" x14ac:dyDescent="0.25">
      <c r="A100" s="92" t="str">
        <f t="array" ref="A100">IFERROR(INDEX('Annex 2 Designated EHV charges'!$A$11:$A$11, MATCH(0, IF(ISBLANK('Annex 2 Designated EHV charges'!$A$11:$A$11),1, COUNTIF(A$4:$A99, 'Annex 2 Designated EHV charges'!$A$11:$A$11)), 0)),"")</f>
        <v/>
      </c>
      <c r="B100" s="92" t="str">
        <f>IF($A100="","",VLOOKUP($A100,'Annex 2 Designated EHV charges'!$A:$O,2,0))</f>
        <v/>
      </c>
      <c r="C100" s="93" t="str">
        <f>IF($A100="","",VLOOKUP($A100,'Annex 2 Designated EHV charges'!$A:$O,3,0))</f>
        <v/>
      </c>
      <c r="D100" s="92" t="str">
        <f>IF($A100="","",VLOOKUP($A100,'Annex 2 Designated EHV charges'!$A:$O,7,0))</f>
        <v/>
      </c>
      <c r="E100" s="97" t="str">
        <f>IFERROR(IF(VLOOKUP($A100,'Annex 2 Designated EHV charges'!$A:$O,9,FALSE)=0,"",VLOOKUP($A100,'Annex 2 Designated EHV charges'!$A:$O,9,FALSE)),"")</f>
        <v/>
      </c>
      <c r="F100" s="98" t="str">
        <f>IFERROR(IF(VLOOKUP($A100,'Annex 2 Designated EHV charges'!$A:$O,10,FALSE)=0,"",VLOOKUP($A100,'Annex 2 Designated EHV charges'!$A:$O,10,FALSE)),"")</f>
        <v/>
      </c>
      <c r="G100" s="99" t="str">
        <f>IFERROR(IF(VLOOKUP($A100,'Annex 2 Designated EHV charges'!$A:$O,11,FALSE)=0,"",VLOOKUP($A100,'Annex 2 Designated EHV charges'!$A:$O,11,FALSE)),"")</f>
        <v/>
      </c>
      <c r="H100" s="99" t="str">
        <f>IFERROR(IF(VLOOKUP($A100,'Annex 2 Designated EHV charges'!$A:$O,12,FALSE)=0,"",VLOOKUP($A100,'Annex 2 Designated EHV charges'!$A:$O,12,FALSE)),"")</f>
        <v/>
      </c>
    </row>
    <row r="101" spans="1:8" x14ac:dyDescent="0.25">
      <c r="A101" s="92" t="str">
        <f t="array" ref="A101">IFERROR(INDEX('Annex 2 Designated EHV charges'!$A$11:$A$11, MATCH(0, IF(ISBLANK('Annex 2 Designated EHV charges'!$A$11:$A$11),1, COUNTIF(A$4:$A100, 'Annex 2 Designated EHV charges'!$A$11:$A$11)), 0)),"")</f>
        <v/>
      </c>
      <c r="B101" s="92" t="str">
        <f>IF($A101="","",VLOOKUP($A101,'Annex 2 Designated EHV charges'!$A:$O,2,0))</f>
        <v/>
      </c>
      <c r="C101" s="93" t="str">
        <f>IF($A101="","",VLOOKUP($A101,'Annex 2 Designated EHV charges'!$A:$O,3,0))</f>
        <v/>
      </c>
      <c r="D101" s="92" t="str">
        <f>IF($A101="","",VLOOKUP($A101,'Annex 2 Designated EHV charges'!$A:$O,7,0))</f>
        <v/>
      </c>
      <c r="E101" s="97" t="str">
        <f>IFERROR(IF(VLOOKUP($A101,'Annex 2 Designated EHV charges'!$A:$O,9,FALSE)=0,"",VLOOKUP($A101,'Annex 2 Designated EHV charges'!$A:$O,9,FALSE)),"")</f>
        <v/>
      </c>
      <c r="F101" s="98" t="str">
        <f>IFERROR(IF(VLOOKUP($A101,'Annex 2 Designated EHV charges'!$A:$O,10,FALSE)=0,"",VLOOKUP($A101,'Annex 2 Designated EHV charges'!$A:$O,10,FALSE)),"")</f>
        <v/>
      </c>
      <c r="G101" s="99" t="str">
        <f>IFERROR(IF(VLOOKUP($A101,'Annex 2 Designated EHV charges'!$A:$O,11,FALSE)=0,"",VLOOKUP($A101,'Annex 2 Designated EHV charges'!$A:$O,11,FALSE)),"")</f>
        <v/>
      </c>
      <c r="H101" s="99" t="str">
        <f>IFERROR(IF(VLOOKUP($A101,'Annex 2 Designated EHV charges'!$A:$O,12,FALSE)=0,"",VLOOKUP($A101,'Annex 2 Designated EHV charges'!$A:$O,12,FALSE)),"")</f>
        <v/>
      </c>
    </row>
    <row r="102" spans="1:8" x14ac:dyDescent="0.25">
      <c r="A102" s="92" t="str">
        <f t="array" ref="A102">IFERROR(INDEX('Annex 2 Designated EHV charges'!$A$11:$A$11, MATCH(0, IF(ISBLANK('Annex 2 Designated EHV charges'!$A$11:$A$11),1, COUNTIF(A$4:$A101, 'Annex 2 Designated EHV charges'!$A$11:$A$11)), 0)),"")</f>
        <v/>
      </c>
      <c r="B102" s="92" t="str">
        <f>IF($A102="","",VLOOKUP($A102,'Annex 2 Designated EHV charges'!$A:$O,2,0))</f>
        <v/>
      </c>
      <c r="C102" s="93" t="str">
        <f>IF($A102="","",VLOOKUP($A102,'Annex 2 Designated EHV charges'!$A:$O,3,0))</f>
        <v/>
      </c>
      <c r="D102" s="92" t="str">
        <f>IF($A102="","",VLOOKUP($A102,'Annex 2 Designated EHV charges'!$A:$O,7,0))</f>
        <v/>
      </c>
      <c r="E102" s="97" t="str">
        <f>IFERROR(IF(VLOOKUP($A102,'Annex 2 Designated EHV charges'!$A:$O,9,FALSE)=0,"",VLOOKUP($A102,'Annex 2 Designated EHV charges'!$A:$O,9,FALSE)),"")</f>
        <v/>
      </c>
      <c r="F102" s="98" t="str">
        <f>IFERROR(IF(VLOOKUP($A102,'Annex 2 Designated EHV charges'!$A:$O,10,FALSE)=0,"",VLOOKUP($A102,'Annex 2 Designated EHV charges'!$A:$O,10,FALSE)),"")</f>
        <v/>
      </c>
      <c r="G102" s="99" t="str">
        <f>IFERROR(IF(VLOOKUP($A102,'Annex 2 Designated EHV charges'!$A:$O,11,FALSE)=0,"",VLOOKUP($A102,'Annex 2 Designated EHV charges'!$A:$O,11,FALSE)),"")</f>
        <v/>
      </c>
      <c r="H102" s="99" t="str">
        <f>IFERROR(IF(VLOOKUP($A102,'Annex 2 Designated EHV charges'!$A:$O,12,FALSE)=0,"",VLOOKUP($A102,'Annex 2 Designated EHV charges'!$A:$O,12,FALSE)),"")</f>
        <v/>
      </c>
    </row>
    <row r="103" spans="1:8" x14ac:dyDescent="0.25">
      <c r="A103" s="92" t="str">
        <f t="array" ref="A103">IFERROR(INDEX('Annex 2 Designated EHV charges'!$A$11:$A$11, MATCH(0, IF(ISBLANK('Annex 2 Designated EHV charges'!$A$11:$A$11),1, COUNTIF(A$4:$A102, 'Annex 2 Designated EHV charges'!$A$11:$A$11)), 0)),"")</f>
        <v/>
      </c>
      <c r="B103" s="92" t="str">
        <f>IF($A103="","",VLOOKUP($A103,'Annex 2 Designated EHV charges'!$A:$O,2,0))</f>
        <v/>
      </c>
      <c r="C103" s="93" t="str">
        <f>IF($A103="","",VLOOKUP($A103,'Annex 2 Designated EHV charges'!$A:$O,3,0))</f>
        <v/>
      </c>
      <c r="D103" s="92" t="str">
        <f>IF($A103="","",VLOOKUP($A103,'Annex 2 Designated EHV charges'!$A:$O,7,0))</f>
        <v/>
      </c>
      <c r="E103" s="97" t="str">
        <f>IFERROR(IF(VLOOKUP($A103,'Annex 2 Designated EHV charges'!$A:$O,9,FALSE)=0,"",VLOOKUP($A103,'Annex 2 Designated EHV charges'!$A:$O,9,FALSE)),"")</f>
        <v/>
      </c>
      <c r="F103" s="98" t="str">
        <f>IFERROR(IF(VLOOKUP($A103,'Annex 2 Designated EHV charges'!$A:$O,10,FALSE)=0,"",VLOOKUP($A103,'Annex 2 Designated EHV charges'!$A:$O,10,FALSE)),"")</f>
        <v/>
      </c>
      <c r="G103" s="99" t="str">
        <f>IFERROR(IF(VLOOKUP($A103,'Annex 2 Designated EHV charges'!$A:$O,11,FALSE)=0,"",VLOOKUP($A103,'Annex 2 Designated EHV charges'!$A:$O,11,FALSE)),"")</f>
        <v/>
      </c>
      <c r="H103" s="99" t="str">
        <f>IFERROR(IF(VLOOKUP($A103,'Annex 2 Designated EHV charges'!$A:$O,12,FALSE)=0,"",VLOOKUP($A103,'Annex 2 Designated EHV charges'!$A:$O,12,FALSE)),"")</f>
        <v/>
      </c>
    </row>
    <row r="104" spans="1:8" x14ac:dyDescent="0.25">
      <c r="A104" s="92" t="str">
        <f t="array" ref="A104">IFERROR(INDEX('Annex 2 Designated EHV charges'!$A$11:$A$11, MATCH(0, IF(ISBLANK('Annex 2 Designated EHV charges'!$A$11:$A$11),1, COUNTIF(A$4:$A103, 'Annex 2 Designated EHV charges'!$A$11:$A$11)), 0)),"")</f>
        <v/>
      </c>
      <c r="B104" s="92" t="str">
        <f>IF($A104="","",VLOOKUP($A104,'Annex 2 Designated EHV charges'!$A:$O,2,0))</f>
        <v/>
      </c>
      <c r="C104" s="93" t="str">
        <f>IF($A104="","",VLOOKUP($A104,'Annex 2 Designated EHV charges'!$A:$O,3,0))</f>
        <v/>
      </c>
      <c r="D104" s="92" t="str">
        <f>IF($A104="","",VLOOKUP($A104,'Annex 2 Designated EHV charges'!$A:$O,7,0))</f>
        <v/>
      </c>
      <c r="E104" s="97" t="str">
        <f>IFERROR(IF(VLOOKUP($A104,'Annex 2 Designated EHV charges'!$A:$O,9,FALSE)=0,"",VLOOKUP($A104,'Annex 2 Designated EHV charges'!$A:$O,9,FALSE)),"")</f>
        <v/>
      </c>
      <c r="F104" s="98" t="str">
        <f>IFERROR(IF(VLOOKUP($A104,'Annex 2 Designated EHV charges'!$A:$O,10,FALSE)=0,"",VLOOKUP($A104,'Annex 2 Designated EHV charges'!$A:$O,10,FALSE)),"")</f>
        <v/>
      </c>
      <c r="G104" s="99" t="str">
        <f>IFERROR(IF(VLOOKUP($A104,'Annex 2 Designated EHV charges'!$A:$O,11,FALSE)=0,"",VLOOKUP($A104,'Annex 2 Designated EHV charges'!$A:$O,11,FALSE)),"")</f>
        <v/>
      </c>
      <c r="H104" s="99" t="str">
        <f>IFERROR(IF(VLOOKUP($A104,'Annex 2 Designated EHV charges'!$A:$O,12,FALSE)=0,"",VLOOKUP($A104,'Annex 2 Designated EHV charges'!$A:$O,12,FALSE)),"")</f>
        <v/>
      </c>
    </row>
    <row r="105" spans="1:8" x14ac:dyDescent="0.25">
      <c r="A105" s="92" t="str">
        <f t="array" ref="A105">IFERROR(INDEX('Annex 2 Designated EHV charges'!$A$11:$A$11, MATCH(0, IF(ISBLANK('Annex 2 Designated EHV charges'!$A$11:$A$11),1, COUNTIF(A$4:$A104, 'Annex 2 Designated EHV charges'!$A$11:$A$11)), 0)),"")</f>
        <v/>
      </c>
      <c r="B105" s="92" t="str">
        <f>IF($A105="","",VLOOKUP($A105,'Annex 2 Designated EHV charges'!$A:$O,2,0))</f>
        <v/>
      </c>
      <c r="C105" s="93" t="str">
        <f>IF($A105="","",VLOOKUP($A105,'Annex 2 Designated EHV charges'!$A:$O,3,0))</f>
        <v/>
      </c>
      <c r="D105" s="92" t="str">
        <f>IF($A105="","",VLOOKUP($A105,'Annex 2 Designated EHV charges'!$A:$O,7,0))</f>
        <v/>
      </c>
      <c r="E105" s="97" t="str">
        <f>IFERROR(IF(VLOOKUP($A105,'Annex 2 Designated EHV charges'!$A:$O,9,FALSE)=0,"",VLOOKUP($A105,'Annex 2 Designated EHV charges'!$A:$O,9,FALSE)),"")</f>
        <v/>
      </c>
      <c r="F105" s="98" t="str">
        <f>IFERROR(IF(VLOOKUP($A105,'Annex 2 Designated EHV charges'!$A:$O,10,FALSE)=0,"",VLOOKUP($A105,'Annex 2 Designated EHV charges'!$A:$O,10,FALSE)),"")</f>
        <v/>
      </c>
      <c r="G105" s="99" t="str">
        <f>IFERROR(IF(VLOOKUP($A105,'Annex 2 Designated EHV charges'!$A:$O,11,FALSE)=0,"",VLOOKUP($A105,'Annex 2 Designated EHV charges'!$A:$O,11,FALSE)),"")</f>
        <v/>
      </c>
      <c r="H105" s="99" t="str">
        <f>IFERROR(IF(VLOOKUP($A105,'Annex 2 Designated EHV charges'!$A:$O,12,FALSE)=0,"",VLOOKUP($A105,'Annex 2 Designated EHV charges'!$A:$O,12,FALSE)),"")</f>
        <v/>
      </c>
    </row>
    <row r="106" spans="1:8" x14ac:dyDescent="0.25">
      <c r="A106" s="92" t="str">
        <f t="array" ref="A106">IFERROR(INDEX('Annex 2 Designated EHV charges'!$A$11:$A$11, MATCH(0, IF(ISBLANK('Annex 2 Designated EHV charges'!$A$11:$A$11),1, COUNTIF(A$4:$A105, 'Annex 2 Designated EHV charges'!$A$11:$A$11)), 0)),"")</f>
        <v/>
      </c>
      <c r="B106" s="92" t="str">
        <f>IF($A106="","",VLOOKUP($A106,'Annex 2 Designated EHV charges'!$A:$O,2,0))</f>
        <v/>
      </c>
      <c r="C106" s="93" t="str">
        <f>IF($A106="","",VLOOKUP($A106,'Annex 2 Designated EHV charges'!$A:$O,3,0))</f>
        <v/>
      </c>
      <c r="D106" s="92" t="str">
        <f>IF($A106="","",VLOOKUP($A106,'Annex 2 Designated EHV charges'!$A:$O,7,0))</f>
        <v/>
      </c>
      <c r="E106" s="97" t="str">
        <f>IFERROR(IF(VLOOKUP($A106,'Annex 2 Designated EHV charges'!$A:$O,9,FALSE)=0,"",VLOOKUP($A106,'Annex 2 Designated EHV charges'!$A:$O,9,FALSE)),"")</f>
        <v/>
      </c>
      <c r="F106" s="98" t="str">
        <f>IFERROR(IF(VLOOKUP($A106,'Annex 2 Designated EHV charges'!$A:$O,10,FALSE)=0,"",VLOOKUP($A106,'Annex 2 Designated EHV charges'!$A:$O,10,FALSE)),"")</f>
        <v/>
      </c>
      <c r="G106" s="99" t="str">
        <f>IFERROR(IF(VLOOKUP($A106,'Annex 2 Designated EHV charges'!$A:$O,11,FALSE)=0,"",VLOOKUP($A106,'Annex 2 Designated EHV charges'!$A:$O,11,FALSE)),"")</f>
        <v/>
      </c>
      <c r="H106" s="99" t="str">
        <f>IFERROR(IF(VLOOKUP($A106,'Annex 2 Designated EHV charges'!$A:$O,12,FALSE)=0,"",VLOOKUP($A106,'Annex 2 Designated EHV charges'!$A:$O,12,FALSE)),"")</f>
        <v/>
      </c>
    </row>
    <row r="107" spans="1:8" x14ac:dyDescent="0.25">
      <c r="A107" s="92" t="str">
        <f t="array" ref="A107">IFERROR(INDEX('Annex 2 Designated EHV charges'!$A$11:$A$11, MATCH(0, IF(ISBLANK('Annex 2 Designated EHV charges'!$A$11:$A$11),1, COUNTIF(A$4:$A106, 'Annex 2 Designated EHV charges'!$A$11:$A$11)), 0)),"")</f>
        <v/>
      </c>
      <c r="B107" s="92" t="str">
        <f>IF($A107="","",VLOOKUP($A107,'Annex 2 Designated EHV charges'!$A:$O,2,0))</f>
        <v/>
      </c>
      <c r="C107" s="93" t="str">
        <f>IF($A107="","",VLOOKUP($A107,'Annex 2 Designated EHV charges'!$A:$O,3,0))</f>
        <v/>
      </c>
      <c r="D107" s="92" t="str">
        <f>IF($A107="","",VLOOKUP($A107,'Annex 2 Designated EHV charges'!$A:$O,7,0))</f>
        <v/>
      </c>
      <c r="E107" s="97" t="str">
        <f>IFERROR(IF(VLOOKUP($A107,'Annex 2 Designated EHV charges'!$A:$O,9,FALSE)=0,"",VLOOKUP($A107,'Annex 2 Designated EHV charges'!$A:$O,9,FALSE)),"")</f>
        <v/>
      </c>
      <c r="F107" s="98" t="str">
        <f>IFERROR(IF(VLOOKUP($A107,'Annex 2 Designated EHV charges'!$A:$O,10,FALSE)=0,"",VLOOKUP($A107,'Annex 2 Designated EHV charges'!$A:$O,10,FALSE)),"")</f>
        <v/>
      </c>
      <c r="G107" s="99" t="str">
        <f>IFERROR(IF(VLOOKUP($A107,'Annex 2 Designated EHV charges'!$A:$O,11,FALSE)=0,"",VLOOKUP($A107,'Annex 2 Designated EHV charges'!$A:$O,11,FALSE)),"")</f>
        <v/>
      </c>
      <c r="H107" s="99" t="str">
        <f>IFERROR(IF(VLOOKUP($A107,'Annex 2 Designated EHV charges'!$A:$O,12,FALSE)=0,"",VLOOKUP($A107,'Annex 2 Designated EHV charges'!$A:$O,12,FALSE)),"")</f>
        <v/>
      </c>
    </row>
    <row r="108" spans="1:8" x14ac:dyDescent="0.25">
      <c r="A108" s="92" t="str">
        <f t="array" ref="A108">IFERROR(INDEX('Annex 2 Designated EHV charges'!$A$11:$A$11, MATCH(0, IF(ISBLANK('Annex 2 Designated EHV charges'!$A$11:$A$11),1, COUNTIF(A$4:$A107, 'Annex 2 Designated EHV charges'!$A$11:$A$11)), 0)),"")</f>
        <v/>
      </c>
      <c r="B108" s="92" t="str">
        <f>IF($A108="","",VLOOKUP($A108,'Annex 2 Designated EHV charges'!$A:$O,2,0))</f>
        <v/>
      </c>
      <c r="C108" s="93" t="str">
        <f>IF($A108="","",VLOOKUP($A108,'Annex 2 Designated EHV charges'!$A:$O,3,0))</f>
        <v/>
      </c>
      <c r="D108" s="92" t="str">
        <f>IF($A108="","",VLOOKUP($A108,'Annex 2 Designated EHV charges'!$A:$O,7,0))</f>
        <v/>
      </c>
      <c r="E108" s="97" t="str">
        <f>IFERROR(IF(VLOOKUP($A108,'Annex 2 Designated EHV charges'!$A:$O,9,FALSE)=0,"",VLOOKUP($A108,'Annex 2 Designated EHV charges'!$A:$O,9,FALSE)),"")</f>
        <v/>
      </c>
      <c r="F108" s="98" t="str">
        <f>IFERROR(IF(VLOOKUP($A108,'Annex 2 Designated EHV charges'!$A:$O,10,FALSE)=0,"",VLOOKUP($A108,'Annex 2 Designated EHV charges'!$A:$O,10,FALSE)),"")</f>
        <v/>
      </c>
      <c r="G108" s="99" t="str">
        <f>IFERROR(IF(VLOOKUP($A108,'Annex 2 Designated EHV charges'!$A:$O,11,FALSE)=0,"",VLOOKUP($A108,'Annex 2 Designated EHV charges'!$A:$O,11,FALSE)),"")</f>
        <v/>
      </c>
      <c r="H108" s="99" t="str">
        <f>IFERROR(IF(VLOOKUP($A108,'Annex 2 Designated EHV charges'!$A:$O,12,FALSE)=0,"",VLOOKUP($A108,'Annex 2 Designated EHV charges'!$A:$O,12,FALSE)),"")</f>
        <v/>
      </c>
    </row>
    <row r="109" spans="1:8" x14ac:dyDescent="0.25">
      <c r="A109" s="92" t="str">
        <f t="array" ref="A109">IFERROR(INDEX('Annex 2 Designated EHV charges'!$A$11:$A$11, MATCH(0, IF(ISBLANK('Annex 2 Designated EHV charges'!$A$11:$A$11),1, COUNTIF(A$4:$A108, 'Annex 2 Designated EHV charges'!$A$11:$A$11)), 0)),"")</f>
        <v/>
      </c>
      <c r="B109" s="92" t="str">
        <f>IF($A109="","",VLOOKUP($A109,'Annex 2 Designated EHV charges'!$A:$O,2,0))</f>
        <v/>
      </c>
      <c r="C109" s="93" t="str">
        <f>IF($A109="","",VLOOKUP($A109,'Annex 2 Designated EHV charges'!$A:$O,3,0))</f>
        <v/>
      </c>
      <c r="D109" s="92" t="str">
        <f>IF($A109="","",VLOOKUP($A109,'Annex 2 Designated EHV charges'!$A:$O,7,0))</f>
        <v/>
      </c>
      <c r="E109" s="97" t="str">
        <f>IFERROR(IF(VLOOKUP($A109,'Annex 2 Designated EHV charges'!$A:$O,9,FALSE)=0,"",VLOOKUP($A109,'Annex 2 Designated EHV charges'!$A:$O,9,FALSE)),"")</f>
        <v/>
      </c>
      <c r="F109" s="98" t="str">
        <f>IFERROR(IF(VLOOKUP($A109,'Annex 2 Designated EHV charges'!$A:$O,10,FALSE)=0,"",VLOOKUP($A109,'Annex 2 Designated EHV charges'!$A:$O,10,FALSE)),"")</f>
        <v/>
      </c>
      <c r="G109" s="99" t="str">
        <f>IFERROR(IF(VLOOKUP($A109,'Annex 2 Designated EHV charges'!$A:$O,11,FALSE)=0,"",VLOOKUP($A109,'Annex 2 Designated EHV charges'!$A:$O,11,FALSE)),"")</f>
        <v/>
      </c>
      <c r="H109" s="99" t="str">
        <f>IFERROR(IF(VLOOKUP($A109,'Annex 2 Designated EHV charges'!$A:$O,12,FALSE)=0,"",VLOOKUP($A109,'Annex 2 Designated EHV charges'!$A:$O,12,FALSE)),"")</f>
        <v/>
      </c>
    </row>
    <row r="110" spans="1:8" x14ac:dyDescent="0.25">
      <c r="A110" s="92" t="str">
        <f t="array" ref="A110">IFERROR(INDEX('Annex 2 Designated EHV charges'!$A$11:$A$11, MATCH(0, IF(ISBLANK('Annex 2 Designated EHV charges'!$A$11:$A$11),1, COUNTIF(A$4:$A109, 'Annex 2 Designated EHV charges'!$A$11:$A$11)), 0)),"")</f>
        <v/>
      </c>
      <c r="B110" s="92" t="str">
        <f>IF($A110="","",VLOOKUP($A110,'Annex 2 Designated EHV charges'!$A:$O,2,0))</f>
        <v/>
      </c>
      <c r="C110" s="93" t="str">
        <f>IF($A110="","",VLOOKUP($A110,'Annex 2 Designated EHV charges'!$A:$O,3,0))</f>
        <v/>
      </c>
      <c r="D110" s="92" t="str">
        <f>IF($A110="","",VLOOKUP($A110,'Annex 2 Designated EHV charges'!$A:$O,7,0))</f>
        <v/>
      </c>
      <c r="E110" s="97" t="str">
        <f>IFERROR(IF(VLOOKUP($A110,'Annex 2 Designated EHV charges'!$A:$O,9,FALSE)=0,"",VLOOKUP($A110,'Annex 2 Designated EHV charges'!$A:$O,9,FALSE)),"")</f>
        <v/>
      </c>
      <c r="F110" s="98" t="str">
        <f>IFERROR(IF(VLOOKUP($A110,'Annex 2 Designated EHV charges'!$A:$O,10,FALSE)=0,"",VLOOKUP($A110,'Annex 2 Designated EHV charges'!$A:$O,10,FALSE)),"")</f>
        <v/>
      </c>
      <c r="G110" s="99" t="str">
        <f>IFERROR(IF(VLOOKUP($A110,'Annex 2 Designated EHV charges'!$A:$O,11,FALSE)=0,"",VLOOKUP($A110,'Annex 2 Designated EHV charges'!$A:$O,11,FALSE)),"")</f>
        <v/>
      </c>
      <c r="H110" s="99" t="str">
        <f>IFERROR(IF(VLOOKUP($A110,'Annex 2 Designated EHV charges'!$A:$O,12,FALSE)=0,"",VLOOKUP($A110,'Annex 2 Designated EHV charges'!$A:$O,12,FALSE)),"")</f>
        <v/>
      </c>
    </row>
    <row r="111" spans="1:8" x14ac:dyDescent="0.25">
      <c r="A111" s="92" t="str">
        <f t="array" ref="A111">IFERROR(INDEX('Annex 2 Designated EHV charges'!$A$11:$A$11, MATCH(0, IF(ISBLANK('Annex 2 Designated EHV charges'!$A$11:$A$11),1, COUNTIF(A$4:$A110, 'Annex 2 Designated EHV charges'!$A$11:$A$11)), 0)),"")</f>
        <v/>
      </c>
      <c r="B111" s="92" t="str">
        <f>IF($A111="","",VLOOKUP($A111,'Annex 2 Designated EHV charges'!$A:$O,2,0))</f>
        <v/>
      </c>
      <c r="C111" s="93" t="str">
        <f>IF($A111="","",VLOOKUP($A111,'Annex 2 Designated EHV charges'!$A:$O,3,0))</f>
        <v/>
      </c>
      <c r="D111" s="92" t="str">
        <f>IF($A111="","",VLOOKUP($A111,'Annex 2 Designated EHV charges'!$A:$O,7,0))</f>
        <v/>
      </c>
      <c r="E111" s="97" t="str">
        <f>IFERROR(IF(VLOOKUP($A111,'Annex 2 Designated EHV charges'!$A:$O,9,FALSE)=0,"",VLOOKUP($A111,'Annex 2 Designated EHV charges'!$A:$O,9,FALSE)),"")</f>
        <v/>
      </c>
      <c r="F111" s="98" t="str">
        <f>IFERROR(IF(VLOOKUP($A111,'Annex 2 Designated EHV charges'!$A:$O,10,FALSE)=0,"",VLOOKUP($A111,'Annex 2 Designated EHV charges'!$A:$O,10,FALSE)),"")</f>
        <v/>
      </c>
      <c r="G111" s="99" t="str">
        <f>IFERROR(IF(VLOOKUP($A111,'Annex 2 Designated EHV charges'!$A:$O,11,FALSE)=0,"",VLOOKUP($A111,'Annex 2 Designated EHV charges'!$A:$O,11,FALSE)),"")</f>
        <v/>
      </c>
      <c r="H111" s="99" t="str">
        <f>IFERROR(IF(VLOOKUP($A111,'Annex 2 Designated EHV charges'!$A:$O,12,FALSE)=0,"",VLOOKUP($A111,'Annex 2 Designated EHV charges'!$A:$O,12,FALSE)),"")</f>
        <v/>
      </c>
    </row>
    <row r="112" spans="1:8" x14ac:dyDescent="0.25">
      <c r="A112" s="92" t="str">
        <f t="array" ref="A112">IFERROR(INDEX('Annex 2 Designated EHV charges'!$A$11:$A$11, MATCH(0, IF(ISBLANK('Annex 2 Designated EHV charges'!$A$11:$A$11),1, COUNTIF(A$4:$A111, 'Annex 2 Designated EHV charges'!$A$11:$A$11)), 0)),"")</f>
        <v/>
      </c>
      <c r="B112" s="92" t="str">
        <f>IF($A112="","",VLOOKUP($A112,'Annex 2 Designated EHV charges'!$A:$O,2,0))</f>
        <v/>
      </c>
      <c r="C112" s="93" t="str">
        <f>IF($A112="","",VLOOKUP($A112,'Annex 2 Designated EHV charges'!$A:$O,3,0))</f>
        <v/>
      </c>
      <c r="D112" s="92" t="str">
        <f>IF($A112="","",VLOOKUP($A112,'Annex 2 Designated EHV charges'!$A:$O,7,0))</f>
        <v/>
      </c>
      <c r="E112" s="97" t="str">
        <f>IFERROR(IF(VLOOKUP($A112,'Annex 2 Designated EHV charges'!$A:$O,9,FALSE)=0,"",VLOOKUP($A112,'Annex 2 Designated EHV charges'!$A:$O,9,FALSE)),"")</f>
        <v/>
      </c>
      <c r="F112" s="98" t="str">
        <f>IFERROR(IF(VLOOKUP($A112,'Annex 2 Designated EHV charges'!$A:$O,10,FALSE)=0,"",VLOOKUP($A112,'Annex 2 Designated EHV charges'!$A:$O,10,FALSE)),"")</f>
        <v/>
      </c>
      <c r="G112" s="99" t="str">
        <f>IFERROR(IF(VLOOKUP($A112,'Annex 2 Designated EHV charges'!$A:$O,11,FALSE)=0,"",VLOOKUP($A112,'Annex 2 Designated EHV charges'!$A:$O,11,FALSE)),"")</f>
        <v/>
      </c>
      <c r="H112" s="99" t="str">
        <f>IFERROR(IF(VLOOKUP($A112,'Annex 2 Designated EHV charges'!$A:$O,12,FALSE)=0,"",VLOOKUP($A112,'Annex 2 Designated EHV charges'!$A:$O,12,FALSE)),"")</f>
        <v/>
      </c>
    </row>
    <row r="113" spans="1:8" x14ac:dyDescent="0.25">
      <c r="A113" s="92" t="str">
        <f t="array" ref="A113">IFERROR(INDEX('Annex 2 Designated EHV charges'!$A$11:$A$11, MATCH(0, IF(ISBLANK('Annex 2 Designated EHV charges'!$A$11:$A$11),1, COUNTIF(A$4:$A112, 'Annex 2 Designated EHV charges'!$A$11:$A$11)), 0)),"")</f>
        <v/>
      </c>
      <c r="B113" s="92" t="str">
        <f>IF($A113="","",VLOOKUP($A113,'Annex 2 Designated EHV charges'!$A:$O,2,0))</f>
        <v/>
      </c>
      <c r="C113" s="93" t="str">
        <f>IF($A113="","",VLOOKUP($A113,'Annex 2 Designated EHV charges'!$A:$O,3,0))</f>
        <v/>
      </c>
      <c r="D113" s="92" t="str">
        <f>IF($A113="","",VLOOKUP($A113,'Annex 2 Designated EHV charges'!$A:$O,7,0))</f>
        <v/>
      </c>
      <c r="E113" s="97" t="str">
        <f>IFERROR(IF(VLOOKUP($A113,'Annex 2 Designated EHV charges'!$A:$O,9,FALSE)=0,"",VLOOKUP($A113,'Annex 2 Designated EHV charges'!$A:$O,9,FALSE)),"")</f>
        <v/>
      </c>
      <c r="F113" s="98" t="str">
        <f>IFERROR(IF(VLOOKUP($A113,'Annex 2 Designated EHV charges'!$A:$O,10,FALSE)=0,"",VLOOKUP($A113,'Annex 2 Designated EHV charges'!$A:$O,10,FALSE)),"")</f>
        <v/>
      </c>
      <c r="G113" s="99" t="str">
        <f>IFERROR(IF(VLOOKUP($A113,'Annex 2 Designated EHV charges'!$A:$O,11,FALSE)=0,"",VLOOKUP($A113,'Annex 2 Designated EHV charges'!$A:$O,11,FALSE)),"")</f>
        <v/>
      </c>
      <c r="H113" s="99" t="str">
        <f>IFERROR(IF(VLOOKUP($A113,'Annex 2 Designated EHV charges'!$A:$O,12,FALSE)=0,"",VLOOKUP($A113,'Annex 2 Designated EHV charges'!$A:$O,12,FALSE)),"")</f>
        <v/>
      </c>
    </row>
    <row r="114" spans="1:8" x14ac:dyDescent="0.25">
      <c r="A114" s="92" t="str">
        <f t="array" ref="A114">IFERROR(INDEX('Annex 2 Designated EHV charges'!$A$11:$A$11, MATCH(0, IF(ISBLANK('Annex 2 Designated EHV charges'!$A$11:$A$11),1, COUNTIF(A$4:$A113, 'Annex 2 Designated EHV charges'!$A$11:$A$11)), 0)),"")</f>
        <v/>
      </c>
      <c r="B114" s="92" t="str">
        <f>IF($A114="","",VLOOKUP($A114,'Annex 2 Designated EHV charges'!$A:$O,2,0))</f>
        <v/>
      </c>
      <c r="C114" s="93" t="str">
        <f>IF($A114="","",VLOOKUP($A114,'Annex 2 Designated EHV charges'!$A:$O,3,0))</f>
        <v/>
      </c>
      <c r="D114" s="92" t="str">
        <f>IF($A114="","",VLOOKUP($A114,'Annex 2 Designated EHV charges'!$A:$O,7,0))</f>
        <v/>
      </c>
      <c r="E114" s="97" t="str">
        <f>IFERROR(IF(VLOOKUP($A114,'Annex 2 Designated EHV charges'!$A:$O,9,FALSE)=0,"",VLOOKUP($A114,'Annex 2 Designated EHV charges'!$A:$O,9,FALSE)),"")</f>
        <v/>
      </c>
      <c r="F114" s="98" t="str">
        <f>IFERROR(IF(VLOOKUP($A114,'Annex 2 Designated EHV charges'!$A:$O,10,FALSE)=0,"",VLOOKUP($A114,'Annex 2 Designated EHV charges'!$A:$O,10,FALSE)),"")</f>
        <v/>
      </c>
      <c r="G114" s="99" t="str">
        <f>IFERROR(IF(VLOOKUP($A114,'Annex 2 Designated EHV charges'!$A:$O,11,FALSE)=0,"",VLOOKUP($A114,'Annex 2 Designated EHV charges'!$A:$O,11,FALSE)),"")</f>
        <v/>
      </c>
      <c r="H114" s="99" t="str">
        <f>IFERROR(IF(VLOOKUP($A114,'Annex 2 Designated EHV charges'!$A:$O,12,FALSE)=0,"",VLOOKUP($A114,'Annex 2 Designated EHV charges'!$A:$O,12,FALSE)),"")</f>
        <v/>
      </c>
    </row>
    <row r="115" spans="1:8" x14ac:dyDescent="0.25">
      <c r="A115" s="92" t="str">
        <f t="array" ref="A115">IFERROR(INDEX('Annex 2 Designated EHV charges'!$A$11:$A$11, MATCH(0, IF(ISBLANK('Annex 2 Designated EHV charges'!$A$11:$A$11),1, COUNTIF(A$4:$A114, 'Annex 2 Designated EHV charges'!$A$11:$A$11)), 0)),"")</f>
        <v/>
      </c>
      <c r="B115" s="92" t="str">
        <f>IF($A115="","",VLOOKUP($A115,'Annex 2 Designated EHV charges'!$A:$O,2,0))</f>
        <v/>
      </c>
      <c r="C115" s="93" t="str">
        <f>IF($A115="","",VLOOKUP($A115,'Annex 2 Designated EHV charges'!$A:$O,3,0))</f>
        <v/>
      </c>
      <c r="D115" s="92" t="str">
        <f>IF($A115="","",VLOOKUP($A115,'Annex 2 Designated EHV charges'!$A:$O,7,0))</f>
        <v/>
      </c>
      <c r="E115" s="97" t="str">
        <f>IFERROR(IF(VLOOKUP($A115,'Annex 2 Designated EHV charges'!$A:$O,9,FALSE)=0,"",VLOOKUP($A115,'Annex 2 Designated EHV charges'!$A:$O,9,FALSE)),"")</f>
        <v/>
      </c>
      <c r="F115" s="98" t="str">
        <f>IFERROR(IF(VLOOKUP($A115,'Annex 2 Designated EHV charges'!$A:$O,10,FALSE)=0,"",VLOOKUP($A115,'Annex 2 Designated EHV charges'!$A:$O,10,FALSE)),"")</f>
        <v/>
      </c>
      <c r="G115" s="99" t="str">
        <f>IFERROR(IF(VLOOKUP($A115,'Annex 2 Designated EHV charges'!$A:$O,11,FALSE)=0,"",VLOOKUP($A115,'Annex 2 Designated EHV charges'!$A:$O,11,FALSE)),"")</f>
        <v/>
      </c>
      <c r="H115" s="99" t="str">
        <f>IFERROR(IF(VLOOKUP($A115,'Annex 2 Designated EHV charges'!$A:$O,12,FALSE)=0,"",VLOOKUP($A115,'Annex 2 Designated EHV charges'!$A:$O,12,FALSE)),"")</f>
        <v/>
      </c>
    </row>
    <row r="116" spans="1:8" x14ac:dyDescent="0.25">
      <c r="A116" s="92" t="str">
        <f t="array" ref="A116">IFERROR(INDEX('Annex 2 Designated EHV charges'!$A$11:$A$11, MATCH(0, IF(ISBLANK('Annex 2 Designated EHV charges'!$A$11:$A$11),1, COUNTIF(A$4:$A115, 'Annex 2 Designated EHV charges'!$A$11:$A$11)), 0)),"")</f>
        <v/>
      </c>
      <c r="B116" s="92" t="str">
        <f>IF($A116="","",VLOOKUP($A116,'Annex 2 Designated EHV charges'!$A:$O,2,0))</f>
        <v/>
      </c>
      <c r="C116" s="93" t="str">
        <f>IF($A116="","",VLOOKUP($A116,'Annex 2 Designated EHV charges'!$A:$O,3,0))</f>
        <v/>
      </c>
      <c r="D116" s="92" t="str">
        <f>IF($A116="","",VLOOKUP($A116,'Annex 2 Designated EHV charges'!$A:$O,7,0))</f>
        <v/>
      </c>
      <c r="E116" s="97" t="str">
        <f>IFERROR(IF(VLOOKUP($A116,'Annex 2 Designated EHV charges'!$A:$O,9,FALSE)=0,"",VLOOKUP($A116,'Annex 2 Designated EHV charges'!$A:$O,9,FALSE)),"")</f>
        <v/>
      </c>
      <c r="F116" s="98" t="str">
        <f>IFERROR(IF(VLOOKUP($A116,'Annex 2 Designated EHV charges'!$A:$O,10,FALSE)=0,"",VLOOKUP($A116,'Annex 2 Designated EHV charges'!$A:$O,10,FALSE)),"")</f>
        <v/>
      </c>
      <c r="G116" s="99" t="str">
        <f>IFERROR(IF(VLOOKUP($A116,'Annex 2 Designated EHV charges'!$A:$O,11,FALSE)=0,"",VLOOKUP($A116,'Annex 2 Designated EHV charges'!$A:$O,11,FALSE)),"")</f>
        <v/>
      </c>
      <c r="H116" s="99" t="str">
        <f>IFERROR(IF(VLOOKUP($A116,'Annex 2 Designated EHV charges'!$A:$O,12,FALSE)=0,"",VLOOKUP($A116,'Annex 2 Designated EHV charges'!$A:$O,12,FALSE)),"")</f>
        <v/>
      </c>
    </row>
    <row r="117" spans="1:8" x14ac:dyDescent="0.25">
      <c r="A117" s="92" t="str">
        <f t="array" ref="A117">IFERROR(INDEX('Annex 2 Designated EHV charges'!$A$11:$A$11, MATCH(0, IF(ISBLANK('Annex 2 Designated EHV charges'!$A$11:$A$11),1, COUNTIF(A$4:$A116, 'Annex 2 Designated EHV charges'!$A$11:$A$11)), 0)),"")</f>
        <v/>
      </c>
      <c r="B117" s="92" t="str">
        <f>IF($A117="","",VLOOKUP($A117,'Annex 2 Designated EHV charges'!$A:$O,2,0))</f>
        <v/>
      </c>
      <c r="C117" s="93" t="str">
        <f>IF($A117="","",VLOOKUP($A117,'Annex 2 Designated EHV charges'!$A:$O,3,0))</f>
        <v/>
      </c>
      <c r="D117" s="92" t="str">
        <f>IF($A117="","",VLOOKUP($A117,'Annex 2 Designated EHV charges'!$A:$O,7,0))</f>
        <v/>
      </c>
      <c r="E117" s="97" t="str">
        <f>IFERROR(IF(VLOOKUP($A117,'Annex 2 Designated EHV charges'!$A:$O,9,FALSE)=0,"",VLOOKUP($A117,'Annex 2 Designated EHV charges'!$A:$O,9,FALSE)),"")</f>
        <v/>
      </c>
      <c r="F117" s="98" t="str">
        <f>IFERROR(IF(VLOOKUP($A117,'Annex 2 Designated EHV charges'!$A:$O,10,FALSE)=0,"",VLOOKUP($A117,'Annex 2 Designated EHV charges'!$A:$O,10,FALSE)),"")</f>
        <v/>
      </c>
      <c r="G117" s="99" t="str">
        <f>IFERROR(IF(VLOOKUP($A117,'Annex 2 Designated EHV charges'!$A:$O,11,FALSE)=0,"",VLOOKUP($A117,'Annex 2 Designated EHV charges'!$A:$O,11,FALSE)),"")</f>
        <v/>
      </c>
      <c r="H117" s="99" t="str">
        <f>IFERROR(IF(VLOOKUP($A117,'Annex 2 Designated EHV charges'!$A:$O,12,FALSE)=0,"",VLOOKUP($A117,'Annex 2 Designated EHV charges'!$A:$O,12,FALSE)),"")</f>
        <v/>
      </c>
    </row>
    <row r="118" spans="1:8" x14ac:dyDescent="0.25">
      <c r="A118" s="92" t="str">
        <f t="array" ref="A118">IFERROR(INDEX('Annex 2 Designated EHV charges'!$A$11:$A$11, MATCH(0, IF(ISBLANK('Annex 2 Designated EHV charges'!$A$11:$A$11),1, COUNTIF(A$4:$A117, 'Annex 2 Designated EHV charges'!$A$11:$A$11)), 0)),"")</f>
        <v/>
      </c>
      <c r="B118" s="92" t="str">
        <f>IF($A118="","",VLOOKUP($A118,'Annex 2 Designated EHV charges'!$A:$O,2,0))</f>
        <v/>
      </c>
      <c r="C118" s="93" t="str">
        <f>IF($A118="","",VLOOKUP($A118,'Annex 2 Designated EHV charges'!$A:$O,3,0))</f>
        <v/>
      </c>
      <c r="D118" s="92" t="str">
        <f>IF($A118="","",VLOOKUP($A118,'Annex 2 Designated EHV charges'!$A:$O,7,0))</f>
        <v/>
      </c>
      <c r="E118" s="97" t="str">
        <f>IFERROR(IF(VLOOKUP($A118,'Annex 2 Designated EHV charges'!$A:$O,9,FALSE)=0,"",VLOOKUP($A118,'Annex 2 Designated EHV charges'!$A:$O,9,FALSE)),"")</f>
        <v/>
      </c>
      <c r="F118" s="98" t="str">
        <f>IFERROR(IF(VLOOKUP($A118,'Annex 2 Designated EHV charges'!$A:$O,10,FALSE)=0,"",VLOOKUP($A118,'Annex 2 Designated EHV charges'!$A:$O,10,FALSE)),"")</f>
        <v/>
      </c>
      <c r="G118" s="99" t="str">
        <f>IFERROR(IF(VLOOKUP($A118,'Annex 2 Designated EHV charges'!$A:$O,11,FALSE)=0,"",VLOOKUP($A118,'Annex 2 Designated EHV charges'!$A:$O,11,FALSE)),"")</f>
        <v/>
      </c>
      <c r="H118" s="99" t="str">
        <f>IFERROR(IF(VLOOKUP($A118,'Annex 2 Designated EHV charges'!$A:$O,12,FALSE)=0,"",VLOOKUP($A118,'Annex 2 Designated EHV charges'!$A:$O,12,FALSE)),"")</f>
        <v/>
      </c>
    </row>
    <row r="119" spans="1:8" x14ac:dyDescent="0.25">
      <c r="A119" s="92" t="str">
        <f t="array" ref="A119">IFERROR(INDEX('Annex 2 Designated EHV charges'!$A$11:$A$11, MATCH(0, IF(ISBLANK('Annex 2 Designated EHV charges'!$A$11:$A$11),1, COUNTIF(A$4:$A118, 'Annex 2 Designated EHV charges'!$A$11:$A$11)), 0)),"")</f>
        <v/>
      </c>
      <c r="B119" s="92" t="str">
        <f>IF($A119="","",VLOOKUP($A119,'Annex 2 Designated EHV charges'!$A:$O,2,0))</f>
        <v/>
      </c>
      <c r="C119" s="93" t="str">
        <f>IF($A119="","",VLOOKUP($A119,'Annex 2 Designated EHV charges'!$A:$O,3,0))</f>
        <v/>
      </c>
      <c r="D119" s="92" t="str">
        <f>IF($A119="","",VLOOKUP($A119,'Annex 2 Designated EHV charges'!$A:$O,7,0))</f>
        <v/>
      </c>
      <c r="E119" s="97" t="str">
        <f>IFERROR(IF(VLOOKUP($A119,'Annex 2 Designated EHV charges'!$A:$O,9,FALSE)=0,"",VLOOKUP($A119,'Annex 2 Designated EHV charges'!$A:$O,9,FALSE)),"")</f>
        <v/>
      </c>
      <c r="F119" s="98" t="str">
        <f>IFERROR(IF(VLOOKUP($A119,'Annex 2 Designated EHV charges'!$A:$O,10,FALSE)=0,"",VLOOKUP($A119,'Annex 2 Designated EHV charges'!$A:$O,10,FALSE)),"")</f>
        <v/>
      </c>
      <c r="G119" s="99" t="str">
        <f>IFERROR(IF(VLOOKUP($A119,'Annex 2 Designated EHV charges'!$A:$O,11,FALSE)=0,"",VLOOKUP($A119,'Annex 2 Designated EHV charges'!$A:$O,11,FALSE)),"")</f>
        <v/>
      </c>
      <c r="H119" s="99" t="str">
        <f>IFERROR(IF(VLOOKUP($A119,'Annex 2 Designated EHV charges'!$A:$O,12,FALSE)=0,"",VLOOKUP($A119,'Annex 2 Designated EHV charges'!$A:$O,12,FALSE)),"")</f>
        <v/>
      </c>
    </row>
    <row r="120" spans="1:8" x14ac:dyDescent="0.25">
      <c r="A120" s="92" t="str">
        <f t="array" ref="A120">IFERROR(INDEX('Annex 2 Designated EHV charges'!$A$11:$A$11, MATCH(0, IF(ISBLANK('Annex 2 Designated EHV charges'!$A$11:$A$11),1, COUNTIF(A$4:$A119, 'Annex 2 Designated EHV charges'!$A$11:$A$11)), 0)),"")</f>
        <v/>
      </c>
      <c r="B120" s="92" t="str">
        <f>IF($A120="","",VLOOKUP($A120,'Annex 2 Designated EHV charges'!$A:$O,2,0))</f>
        <v/>
      </c>
      <c r="C120" s="93" t="str">
        <f>IF($A120="","",VLOOKUP($A120,'Annex 2 Designated EHV charges'!$A:$O,3,0))</f>
        <v/>
      </c>
      <c r="D120" s="92" t="str">
        <f>IF($A120="","",VLOOKUP($A120,'Annex 2 Designated EHV charges'!$A:$O,7,0))</f>
        <v/>
      </c>
      <c r="E120" s="97" t="str">
        <f>IFERROR(IF(VLOOKUP($A120,'Annex 2 Designated EHV charges'!$A:$O,9,FALSE)=0,"",VLOOKUP($A120,'Annex 2 Designated EHV charges'!$A:$O,9,FALSE)),"")</f>
        <v/>
      </c>
      <c r="F120" s="98" t="str">
        <f>IFERROR(IF(VLOOKUP($A120,'Annex 2 Designated EHV charges'!$A:$O,10,FALSE)=0,"",VLOOKUP($A120,'Annex 2 Designated EHV charges'!$A:$O,10,FALSE)),"")</f>
        <v/>
      </c>
      <c r="G120" s="99" t="str">
        <f>IFERROR(IF(VLOOKUP($A120,'Annex 2 Designated EHV charges'!$A:$O,11,FALSE)=0,"",VLOOKUP($A120,'Annex 2 Designated EHV charges'!$A:$O,11,FALSE)),"")</f>
        <v/>
      </c>
      <c r="H120" s="99" t="str">
        <f>IFERROR(IF(VLOOKUP($A120,'Annex 2 Designated EHV charges'!$A:$O,12,FALSE)=0,"",VLOOKUP($A120,'Annex 2 Designated EHV charges'!$A:$O,12,FALSE)),"")</f>
        <v/>
      </c>
    </row>
    <row r="121" spans="1:8" x14ac:dyDescent="0.25">
      <c r="A121" s="92" t="str">
        <f t="array" ref="A121">IFERROR(INDEX('Annex 2 Designated EHV charges'!$A$11:$A$11, MATCH(0, IF(ISBLANK('Annex 2 Designated EHV charges'!$A$11:$A$11),1, COUNTIF(A$4:$A120, 'Annex 2 Designated EHV charges'!$A$11:$A$11)), 0)),"")</f>
        <v/>
      </c>
      <c r="B121" s="92" t="str">
        <f>IF($A121="","",VLOOKUP($A121,'Annex 2 Designated EHV charges'!$A:$O,2,0))</f>
        <v/>
      </c>
      <c r="C121" s="93" t="str">
        <f>IF($A121="","",VLOOKUP($A121,'Annex 2 Designated EHV charges'!$A:$O,3,0))</f>
        <v/>
      </c>
      <c r="D121" s="92" t="str">
        <f>IF($A121="","",VLOOKUP($A121,'Annex 2 Designated EHV charges'!$A:$O,7,0))</f>
        <v/>
      </c>
      <c r="E121" s="97" t="str">
        <f>IFERROR(IF(VLOOKUP($A121,'Annex 2 Designated EHV charges'!$A:$O,9,FALSE)=0,"",VLOOKUP($A121,'Annex 2 Designated EHV charges'!$A:$O,9,FALSE)),"")</f>
        <v/>
      </c>
      <c r="F121" s="98" t="str">
        <f>IFERROR(IF(VLOOKUP($A121,'Annex 2 Designated EHV charges'!$A:$O,10,FALSE)=0,"",VLOOKUP($A121,'Annex 2 Designated EHV charges'!$A:$O,10,FALSE)),"")</f>
        <v/>
      </c>
      <c r="G121" s="99" t="str">
        <f>IFERROR(IF(VLOOKUP($A121,'Annex 2 Designated EHV charges'!$A:$O,11,FALSE)=0,"",VLOOKUP($A121,'Annex 2 Designated EHV charges'!$A:$O,11,FALSE)),"")</f>
        <v/>
      </c>
      <c r="H121" s="99" t="str">
        <f>IFERROR(IF(VLOOKUP($A121,'Annex 2 Designated EHV charges'!$A:$O,12,FALSE)=0,"",VLOOKUP($A121,'Annex 2 Designated EHV charges'!$A:$O,12,FALSE)),"")</f>
        <v/>
      </c>
    </row>
    <row r="122" spans="1:8" x14ac:dyDescent="0.25">
      <c r="A122" s="92" t="str">
        <f t="array" ref="A122">IFERROR(INDEX('Annex 2 Designated EHV charges'!$A$11:$A$11, MATCH(0, IF(ISBLANK('Annex 2 Designated EHV charges'!$A$11:$A$11),1, COUNTIF(A$4:$A121, 'Annex 2 Designated EHV charges'!$A$11:$A$11)), 0)),"")</f>
        <v/>
      </c>
      <c r="B122" s="92" t="str">
        <f>IF($A122="","",VLOOKUP($A122,'Annex 2 Designated EHV charges'!$A:$O,2,0))</f>
        <v/>
      </c>
      <c r="C122" s="93" t="str">
        <f>IF($A122="","",VLOOKUP($A122,'Annex 2 Designated EHV charges'!$A:$O,3,0))</f>
        <v/>
      </c>
      <c r="D122" s="92" t="str">
        <f>IF($A122="","",VLOOKUP($A122,'Annex 2 Designated EHV charges'!$A:$O,7,0))</f>
        <v/>
      </c>
      <c r="E122" s="97" t="str">
        <f>IFERROR(IF(VLOOKUP($A122,'Annex 2 Designated EHV charges'!$A:$O,9,FALSE)=0,"",VLOOKUP($A122,'Annex 2 Designated EHV charges'!$A:$O,9,FALSE)),"")</f>
        <v/>
      </c>
      <c r="F122" s="98" t="str">
        <f>IFERROR(IF(VLOOKUP($A122,'Annex 2 Designated EHV charges'!$A:$O,10,FALSE)=0,"",VLOOKUP($A122,'Annex 2 Designated EHV charges'!$A:$O,10,FALSE)),"")</f>
        <v/>
      </c>
      <c r="G122" s="99" t="str">
        <f>IFERROR(IF(VLOOKUP($A122,'Annex 2 Designated EHV charges'!$A:$O,11,FALSE)=0,"",VLOOKUP($A122,'Annex 2 Designated EHV charges'!$A:$O,11,FALSE)),"")</f>
        <v/>
      </c>
      <c r="H122" s="99" t="str">
        <f>IFERROR(IF(VLOOKUP($A122,'Annex 2 Designated EHV charges'!$A:$O,12,FALSE)=0,"",VLOOKUP($A122,'Annex 2 Designated EHV charges'!$A:$O,12,FALSE)),"")</f>
        <v/>
      </c>
    </row>
    <row r="123" spans="1:8" x14ac:dyDescent="0.25">
      <c r="A123" s="92" t="str">
        <f t="array" ref="A123">IFERROR(INDEX('Annex 2 Designated EHV charges'!$A$11:$A$11, MATCH(0, IF(ISBLANK('Annex 2 Designated EHV charges'!$A$11:$A$11),1, COUNTIF(A$4:$A122, 'Annex 2 Designated EHV charges'!$A$11:$A$11)), 0)),"")</f>
        <v/>
      </c>
      <c r="B123" s="92" t="str">
        <f>IF($A123="","",VLOOKUP($A123,'Annex 2 Designated EHV charges'!$A:$O,2,0))</f>
        <v/>
      </c>
      <c r="C123" s="93" t="str">
        <f>IF($A123="","",VLOOKUP($A123,'Annex 2 Designated EHV charges'!$A:$O,3,0))</f>
        <v/>
      </c>
      <c r="D123" s="92" t="str">
        <f>IF($A123="","",VLOOKUP($A123,'Annex 2 Designated EHV charges'!$A:$O,7,0))</f>
        <v/>
      </c>
      <c r="E123" s="97" t="str">
        <f>IFERROR(IF(VLOOKUP($A123,'Annex 2 Designated EHV charges'!$A:$O,9,FALSE)=0,"",VLOOKUP($A123,'Annex 2 Designated EHV charges'!$A:$O,9,FALSE)),"")</f>
        <v/>
      </c>
      <c r="F123" s="98" t="str">
        <f>IFERROR(IF(VLOOKUP($A123,'Annex 2 Designated EHV charges'!$A:$O,10,FALSE)=0,"",VLOOKUP($A123,'Annex 2 Designated EHV charges'!$A:$O,10,FALSE)),"")</f>
        <v/>
      </c>
      <c r="G123" s="99" t="str">
        <f>IFERROR(IF(VLOOKUP($A123,'Annex 2 Designated EHV charges'!$A:$O,11,FALSE)=0,"",VLOOKUP($A123,'Annex 2 Designated EHV charges'!$A:$O,11,FALSE)),"")</f>
        <v/>
      </c>
      <c r="H123" s="99" t="str">
        <f>IFERROR(IF(VLOOKUP($A123,'Annex 2 Designated EHV charges'!$A:$O,12,FALSE)=0,"",VLOOKUP($A123,'Annex 2 Designated EHV charges'!$A:$O,12,FALSE)),"")</f>
        <v/>
      </c>
    </row>
    <row r="124" spans="1:8" x14ac:dyDescent="0.25">
      <c r="A124" s="92" t="str">
        <f t="array" ref="A124">IFERROR(INDEX('Annex 2 Designated EHV charges'!$A$11:$A$11, MATCH(0, IF(ISBLANK('Annex 2 Designated EHV charges'!$A$11:$A$11),1, COUNTIF(A$4:$A123, 'Annex 2 Designated EHV charges'!$A$11:$A$11)), 0)),"")</f>
        <v/>
      </c>
      <c r="B124" s="92" t="str">
        <f>IF($A124="","",VLOOKUP($A124,'Annex 2 Designated EHV charges'!$A:$O,2,0))</f>
        <v/>
      </c>
      <c r="C124" s="93" t="str">
        <f>IF($A124="","",VLOOKUP($A124,'Annex 2 Designated EHV charges'!$A:$O,3,0))</f>
        <v/>
      </c>
      <c r="D124" s="92" t="str">
        <f>IF($A124="","",VLOOKUP($A124,'Annex 2 Designated EHV charges'!$A:$O,7,0))</f>
        <v/>
      </c>
      <c r="E124" s="97" t="str">
        <f>IFERROR(IF(VLOOKUP($A124,'Annex 2 Designated EHV charges'!$A:$O,9,FALSE)=0,"",VLOOKUP($A124,'Annex 2 Designated EHV charges'!$A:$O,9,FALSE)),"")</f>
        <v/>
      </c>
      <c r="F124" s="98" t="str">
        <f>IFERROR(IF(VLOOKUP($A124,'Annex 2 Designated EHV charges'!$A:$O,10,FALSE)=0,"",VLOOKUP($A124,'Annex 2 Designated EHV charges'!$A:$O,10,FALSE)),"")</f>
        <v/>
      </c>
      <c r="G124" s="99" t="str">
        <f>IFERROR(IF(VLOOKUP($A124,'Annex 2 Designated EHV charges'!$A:$O,11,FALSE)=0,"",VLOOKUP($A124,'Annex 2 Designated EHV charges'!$A:$O,11,FALSE)),"")</f>
        <v/>
      </c>
      <c r="H124" s="99" t="str">
        <f>IFERROR(IF(VLOOKUP($A124,'Annex 2 Designated EHV charges'!$A:$O,12,FALSE)=0,"",VLOOKUP($A124,'Annex 2 Designated EHV charges'!$A:$O,12,FALSE)),"")</f>
        <v/>
      </c>
    </row>
    <row r="125" spans="1:8" x14ac:dyDescent="0.25">
      <c r="A125" s="92" t="str">
        <f t="array" ref="A125">IFERROR(INDEX('Annex 2 Designated EHV charges'!$A$11:$A$11, MATCH(0, IF(ISBLANK('Annex 2 Designated EHV charges'!$A$11:$A$11),1, COUNTIF(A$4:$A124, 'Annex 2 Designated EHV charges'!$A$11:$A$11)), 0)),"")</f>
        <v/>
      </c>
      <c r="B125" s="92" t="str">
        <f>IF($A125="","",VLOOKUP($A125,'Annex 2 Designated EHV charges'!$A:$O,2,0))</f>
        <v/>
      </c>
      <c r="C125" s="93" t="str">
        <f>IF($A125="","",VLOOKUP($A125,'Annex 2 Designated EHV charges'!$A:$O,3,0))</f>
        <v/>
      </c>
      <c r="D125" s="92" t="str">
        <f>IF($A125="","",VLOOKUP($A125,'Annex 2 Designated EHV charges'!$A:$O,7,0))</f>
        <v/>
      </c>
      <c r="E125" s="97" t="str">
        <f>IFERROR(IF(VLOOKUP($A125,'Annex 2 Designated EHV charges'!$A:$O,9,FALSE)=0,"",VLOOKUP($A125,'Annex 2 Designated EHV charges'!$A:$O,9,FALSE)),"")</f>
        <v/>
      </c>
      <c r="F125" s="98" t="str">
        <f>IFERROR(IF(VLOOKUP($A125,'Annex 2 Designated EHV charges'!$A:$O,10,FALSE)=0,"",VLOOKUP($A125,'Annex 2 Designated EHV charges'!$A:$O,10,FALSE)),"")</f>
        <v/>
      </c>
      <c r="G125" s="99" t="str">
        <f>IFERROR(IF(VLOOKUP($A125,'Annex 2 Designated EHV charges'!$A:$O,11,FALSE)=0,"",VLOOKUP($A125,'Annex 2 Designated EHV charges'!$A:$O,11,FALSE)),"")</f>
        <v/>
      </c>
      <c r="H125" s="99" t="str">
        <f>IFERROR(IF(VLOOKUP($A125,'Annex 2 Designated EHV charges'!$A:$O,12,FALSE)=0,"",VLOOKUP($A125,'Annex 2 Designated EHV charges'!$A:$O,12,FALSE)),"")</f>
        <v/>
      </c>
    </row>
    <row r="126" spans="1:8" x14ac:dyDescent="0.25">
      <c r="A126" s="92" t="str">
        <f t="array" ref="A126">IFERROR(INDEX('Annex 2 Designated EHV charges'!$A$11:$A$11, MATCH(0, IF(ISBLANK('Annex 2 Designated EHV charges'!$A$11:$A$11),1, COUNTIF(A$4:$A125, 'Annex 2 Designated EHV charges'!$A$11:$A$11)), 0)),"")</f>
        <v/>
      </c>
      <c r="B126" s="92" t="str">
        <f>IF($A126="","",VLOOKUP($A126,'Annex 2 Designated EHV charges'!$A:$O,2,0))</f>
        <v/>
      </c>
      <c r="C126" s="93" t="str">
        <f>IF($A126="","",VLOOKUP($A126,'Annex 2 Designated EHV charges'!$A:$O,3,0))</f>
        <v/>
      </c>
      <c r="D126" s="92" t="str">
        <f>IF($A126="","",VLOOKUP($A126,'Annex 2 Designated EHV charges'!$A:$O,7,0))</f>
        <v/>
      </c>
      <c r="E126" s="97" t="str">
        <f>IFERROR(IF(VLOOKUP($A126,'Annex 2 Designated EHV charges'!$A:$O,9,FALSE)=0,"",VLOOKUP($A126,'Annex 2 Designated EHV charges'!$A:$O,9,FALSE)),"")</f>
        <v/>
      </c>
      <c r="F126" s="98" t="str">
        <f>IFERROR(IF(VLOOKUP($A126,'Annex 2 Designated EHV charges'!$A:$O,10,FALSE)=0,"",VLOOKUP($A126,'Annex 2 Designated EHV charges'!$A:$O,10,FALSE)),"")</f>
        <v/>
      </c>
      <c r="G126" s="99" t="str">
        <f>IFERROR(IF(VLOOKUP($A126,'Annex 2 Designated EHV charges'!$A:$O,11,FALSE)=0,"",VLOOKUP($A126,'Annex 2 Designated EHV charges'!$A:$O,11,FALSE)),"")</f>
        <v/>
      </c>
      <c r="H126" s="99" t="str">
        <f>IFERROR(IF(VLOOKUP($A126,'Annex 2 Designated EHV charges'!$A:$O,12,FALSE)=0,"",VLOOKUP($A126,'Annex 2 Designated EHV charges'!$A:$O,12,FALSE)),"")</f>
        <v/>
      </c>
    </row>
    <row r="127" spans="1:8" x14ac:dyDescent="0.25">
      <c r="A127" s="92" t="str">
        <f t="array" ref="A127">IFERROR(INDEX('Annex 2 Designated EHV charges'!$A$11:$A$11, MATCH(0, IF(ISBLANK('Annex 2 Designated EHV charges'!$A$11:$A$11),1, COUNTIF(A$4:$A126, 'Annex 2 Designated EHV charges'!$A$11:$A$11)), 0)),"")</f>
        <v/>
      </c>
      <c r="B127" s="92" t="str">
        <f>IF($A127="","",VLOOKUP($A127,'Annex 2 Designated EHV charges'!$A:$O,2,0))</f>
        <v/>
      </c>
      <c r="C127" s="93" t="str">
        <f>IF($A127="","",VLOOKUP($A127,'Annex 2 Designated EHV charges'!$A:$O,3,0))</f>
        <v/>
      </c>
      <c r="D127" s="92" t="str">
        <f>IF($A127="","",VLOOKUP($A127,'Annex 2 Designated EHV charges'!$A:$O,7,0))</f>
        <v/>
      </c>
      <c r="E127" s="97" t="str">
        <f>IFERROR(IF(VLOOKUP($A127,'Annex 2 Designated EHV charges'!$A:$O,9,FALSE)=0,"",VLOOKUP($A127,'Annex 2 Designated EHV charges'!$A:$O,9,FALSE)),"")</f>
        <v/>
      </c>
      <c r="F127" s="98" t="str">
        <f>IFERROR(IF(VLOOKUP($A127,'Annex 2 Designated EHV charges'!$A:$O,10,FALSE)=0,"",VLOOKUP($A127,'Annex 2 Designated EHV charges'!$A:$O,10,FALSE)),"")</f>
        <v/>
      </c>
      <c r="G127" s="99" t="str">
        <f>IFERROR(IF(VLOOKUP($A127,'Annex 2 Designated EHV charges'!$A:$O,11,FALSE)=0,"",VLOOKUP($A127,'Annex 2 Designated EHV charges'!$A:$O,11,FALSE)),"")</f>
        <v/>
      </c>
      <c r="H127" s="99" t="str">
        <f>IFERROR(IF(VLOOKUP($A127,'Annex 2 Designated EHV charges'!$A:$O,12,FALSE)=0,"",VLOOKUP($A127,'Annex 2 Designated EHV charges'!$A:$O,12,FALSE)),"")</f>
        <v/>
      </c>
    </row>
    <row r="128" spans="1:8" x14ac:dyDescent="0.25">
      <c r="A128" s="92" t="str">
        <f t="array" ref="A128">IFERROR(INDEX('Annex 2 Designated EHV charges'!$A$11:$A$11, MATCH(0, IF(ISBLANK('Annex 2 Designated EHV charges'!$A$11:$A$11),1, COUNTIF(A$4:$A127, 'Annex 2 Designated EHV charges'!$A$11:$A$11)), 0)),"")</f>
        <v/>
      </c>
      <c r="B128" s="92" t="str">
        <f>IF($A128="","",VLOOKUP($A128,'Annex 2 Designated EHV charges'!$A:$O,2,0))</f>
        <v/>
      </c>
      <c r="C128" s="93" t="str">
        <f>IF($A128="","",VLOOKUP($A128,'Annex 2 Designated EHV charges'!$A:$O,3,0))</f>
        <v/>
      </c>
      <c r="D128" s="92" t="str">
        <f>IF($A128="","",VLOOKUP($A128,'Annex 2 Designated EHV charges'!$A:$O,7,0))</f>
        <v/>
      </c>
      <c r="E128" s="97" t="str">
        <f>IFERROR(IF(VLOOKUP($A128,'Annex 2 Designated EHV charges'!$A:$O,9,FALSE)=0,"",VLOOKUP($A128,'Annex 2 Designated EHV charges'!$A:$O,9,FALSE)),"")</f>
        <v/>
      </c>
      <c r="F128" s="98" t="str">
        <f>IFERROR(IF(VLOOKUP($A128,'Annex 2 Designated EHV charges'!$A:$O,10,FALSE)=0,"",VLOOKUP($A128,'Annex 2 Designated EHV charges'!$A:$O,10,FALSE)),"")</f>
        <v/>
      </c>
      <c r="G128" s="99" t="str">
        <f>IFERROR(IF(VLOOKUP($A128,'Annex 2 Designated EHV charges'!$A:$O,11,FALSE)=0,"",VLOOKUP($A128,'Annex 2 Designated EHV charges'!$A:$O,11,FALSE)),"")</f>
        <v/>
      </c>
      <c r="H128" s="99" t="str">
        <f>IFERROR(IF(VLOOKUP($A128,'Annex 2 Designated EHV charges'!$A:$O,12,FALSE)=0,"",VLOOKUP($A128,'Annex 2 Designated EHV charges'!$A:$O,12,FALSE)),"")</f>
        <v/>
      </c>
    </row>
    <row r="129" spans="1:8" x14ac:dyDescent="0.25">
      <c r="A129" s="92" t="str">
        <f t="array" ref="A129">IFERROR(INDEX('Annex 2 Designated EHV charges'!$A$11:$A$11, MATCH(0, IF(ISBLANK('Annex 2 Designated EHV charges'!$A$11:$A$11),1, COUNTIF(A$4:$A128, 'Annex 2 Designated EHV charges'!$A$11:$A$11)), 0)),"")</f>
        <v/>
      </c>
      <c r="B129" s="92" t="str">
        <f>IF($A129="","",VLOOKUP($A129,'Annex 2 Designated EHV charges'!$A:$O,2,0))</f>
        <v/>
      </c>
      <c r="C129" s="93" t="str">
        <f>IF($A129="","",VLOOKUP($A129,'Annex 2 Designated EHV charges'!$A:$O,3,0))</f>
        <v/>
      </c>
      <c r="D129" s="92" t="str">
        <f>IF($A129="","",VLOOKUP($A129,'Annex 2 Designated EHV charges'!$A:$O,7,0))</f>
        <v/>
      </c>
      <c r="E129" s="97" t="str">
        <f>IFERROR(IF(VLOOKUP($A129,'Annex 2 Designated EHV charges'!$A:$O,9,FALSE)=0,"",VLOOKUP($A129,'Annex 2 Designated EHV charges'!$A:$O,9,FALSE)),"")</f>
        <v/>
      </c>
      <c r="F129" s="98" t="str">
        <f>IFERROR(IF(VLOOKUP($A129,'Annex 2 Designated EHV charges'!$A:$O,10,FALSE)=0,"",VLOOKUP($A129,'Annex 2 Designated EHV charges'!$A:$O,10,FALSE)),"")</f>
        <v/>
      </c>
      <c r="G129" s="99" t="str">
        <f>IFERROR(IF(VLOOKUP($A129,'Annex 2 Designated EHV charges'!$A:$O,11,FALSE)=0,"",VLOOKUP($A129,'Annex 2 Designated EHV charges'!$A:$O,11,FALSE)),"")</f>
        <v/>
      </c>
      <c r="H129" s="99" t="str">
        <f>IFERROR(IF(VLOOKUP($A129,'Annex 2 Designated EHV charges'!$A:$O,12,FALSE)=0,"",VLOOKUP($A129,'Annex 2 Designated EHV charges'!$A:$O,12,FALSE)),"")</f>
        <v/>
      </c>
    </row>
    <row r="130" spans="1:8" x14ac:dyDescent="0.25">
      <c r="A130" s="92" t="str">
        <f t="array" ref="A130">IFERROR(INDEX('Annex 2 Designated EHV charges'!$A$11:$A$11, MATCH(0, IF(ISBLANK('Annex 2 Designated EHV charges'!$A$11:$A$11),1, COUNTIF(A$4:$A129, 'Annex 2 Designated EHV charges'!$A$11:$A$11)), 0)),"")</f>
        <v/>
      </c>
      <c r="B130" s="92" t="str">
        <f>IF($A130="","",VLOOKUP($A130,'Annex 2 Designated EHV charges'!$A:$O,2,0))</f>
        <v/>
      </c>
      <c r="C130" s="93" t="str">
        <f>IF($A130="","",VLOOKUP($A130,'Annex 2 Designated EHV charges'!$A:$O,3,0))</f>
        <v/>
      </c>
      <c r="D130" s="92" t="str">
        <f>IF($A130="","",VLOOKUP($A130,'Annex 2 Designated EHV charges'!$A:$O,7,0))</f>
        <v/>
      </c>
      <c r="E130" s="97" t="str">
        <f>IFERROR(IF(VLOOKUP($A130,'Annex 2 Designated EHV charges'!$A:$O,9,FALSE)=0,"",VLOOKUP($A130,'Annex 2 Designated EHV charges'!$A:$O,9,FALSE)),"")</f>
        <v/>
      </c>
      <c r="F130" s="98" t="str">
        <f>IFERROR(IF(VLOOKUP($A130,'Annex 2 Designated EHV charges'!$A:$O,10,FALSE)=0,"",VLOOKUP($A130,'Annex 2 Designated EHV charges'!$A:$O,10,FALSE)),"")</f>
        <v/>
      </c>
      <c r="G130" s="99" t="str">
        <f>IFERROR(IF(VLOOKUP($A130,'Annex 2 Designated EHV charges'!$A:$O,11,FALSE)=0,"",VLOOKUP($A130,'Annex 2 Designated EHV charges'!$A:$O,11,FALSE)),"")</f>
        <v/>
      </c>
      <c r="H130" s="99" t="str">
        <f>IFERROR(IF(VLOOKUP($A130,'Annex 2 Designated EHV charges'!$A:$O,12,FALSE)=0,"",VLOOKUP($A130,'Annex 2 Designated EHV charges'!$A:$O,12,FALSE)),"")</f>
        <v/>
      </c>
    </row>
    <row r="131" spans="1:8" x14ac:dyDescent="0.25">
      <c r="A131" s="92" t="str">
        <f t="array" ref="A131">IFERROR(INDEX('Annex 2 Designated EHV charges'!$A$11:$A$11, MATCH(0, IF(ISBLANK('Annex 2 Designated EHV charges'!$A$11:$A$11),1, COUNTIF(A$4:$A130, 'Annex 2 Designated EHV charges'!$A$11:$A$11)), 0)),"")</f>
        <v/>
      </c>
      <c r="B131" s="92" t="str">
        <f>IF($A131="","",VLOOKUP($A131,'Annex 2 Designated EHV charges'!$A:$O,2,0))</f>
        <v/>
      </c>
      <c r="C131" s="93" t="str">
        <f>IF($A131="","",VLOOKUP($A131,'Annex 2 Designated EHV charges'!$A:$O,3,0))</f>
        <v/>
      </c>
      <c r="D131" s="92" t="str">
        <f>IF($A131="","",VLOOKUP($A131,'Annex 2 Designated EHV charges'!$A:$O,7,0))</f>
        <v/>
      </c>
      <c r="E131" s="97" t="str">
        <f>IFERROR(IF(VLOOKUP($A131,'Annex 2 Designated EHV charges'!$A:$O,9,FALSE)=0,"",VLOOKUP($A131,'Annex 2 Designated EHV charges'!$A:$O,9,FALSE)),"")</f>
        <v/>
      </c>
      <c r="F131" s="98" t="str">
        <f>IFERROR(IF(VLOOKUP($A131,'Annex 2 Designated EHV charges'!$A:$O,10,FALSE)=0,"",VLOOKUP($A131,'Annex 2 Designated EHV charges'!$A:$O,10,FALSE)),"")</f>
        <v/>
      </c>
      <c r="G131" s="99" t="str">
        <f>IFERROR(IF(VLOOKUP($A131,'Annex 2 Designated EHV charges'!$A:$O,11,FALSE)=0,"",VLOOKUP($A131,'Annex 2 Designated EHV charges'!$A:$O,11,FALSE)),"")</f>
        <v/>
      </c>
      <c r="H131" s="99" t="str">
        <f>IFERROR(IF(VLOOKUP($A131,'Annex 2 Designated EHV charges'!$A:$O,12,FALSE)=0,"",VLOOKUP($A131,'Annex 2 Designated EHV charges'!$A:$O,12,FALSE)),"")</f>
        <v/>
      </c>
    </row>
    <row r="132" spans="1:8" x14ac:dyDescent="0.25">
      <c r="A132" s="92" t="str">
        <f t="array" ref="A132">IFERROR(INDEX('Annex 2 Designated EHV charges'!$A$11:$A$11, MATCH(0, IF(ISBLANK('Annex 2 Designated EHV charges'!$A$11:$A$11),1, COUNTIF(A$4:$A131, 'Annex 2 Designated EHV charges'!$A$11:$A$11)), 0)),"")</f>
        <v/>
      </c>
      <c r="B132" s="92" t="str">
        <f>IF($A132="","",VLOOKUP($A132,'Annex 2 Designated EHV charges'!$A:$O,2,0))</f>
        <v/>
      </c>
      <c r="C132" s="93" t="str">
        <f>IF($A132="","",VLOOKUP($A132,'Annex 2 Designated EHV charges'!$A:$O,3,0))</f>
        <v/>
      </c>
      <c r="D132" s="92" t="str">
        <f>IF($A132="","",VLOOKUP($A132,'Annex 2 Designated EHV charges'!$A:$O,7,0))</f>
        <v/>
      </c>
      <c r="E132" s="97" t="str">
        <f>IFERROR(IF(VLOOKUP($A132,'Annex 2 Designated EHV charges'!$A:$O,9,FALSE)=0,"",VLOOKUP($A132,'Annex 2 Designated EHV charges'!$A:$O,9,FALSE)),"")</f>
        <v/>
      </c>
      <c r="F132" s="98" t="str">
        <f>IFERROR(IF(VLOOKUP($A132,'Annex 2 Designated EHV charges'!$A:$O,10,FALSE)=0,"",VLOOKUP($A132,'Annex 2 Designated EHV charges'!$A:$O,10,FALSE)),"")</f>
        <v/>
      </c>
      <c r="G132" s="99" t="str">
        <f>IFERROR(IF(VLOOKUP($A132,'Annex 2 Designated EHV charges'!$A:$O,11,FALSE)=0,"",VLOOKUP($A132,'Annex 2 Designated EHV charges'!$A:$O,11,FALSE)),"")</f>
        <v/>
      </c>
      <c r="H132" s="99" t="str">
        <f>IFERROR(IF(VLOOKUP($A132,'Annex 2 Designated EHV charges'!$A:$O,12,FALSE)=0,"",VLOOKUP($A132,'Annex 2 Designated EHV charges'!$A:$O,12,FALSE)),"")</f>
        <v/>
      </c>
    </row>
    <row r="133" spans="1:8" x14ac:dyDescent="0.25">
      <c r="A133" s="92" t="str">
        <f t="array" ref="A133">IFERROR(INDEX('Annex 2 Designated EHV charges'!$A$11:$A$11, MATCH(0, IF(ISBLANK('Annex 2 Designated EHV charges'!$A$11:$A$11),1, COUNTIF(A$4:$A132, 'Annex 2 Designated EHV charges'!$A$11:$A$11)), 0)),"")</f>
        <v/>
      </c>
      <c r="B133" s="92" t="str">
        <f>IF($A133="","",VLOOKUP($A133,'Annex 2 Designated EHV charges'!$A:$O,2,0))</f>
        <v/>
      </c>
      <c r="C133" s="93" t="str">
        <f>IF($A133="","",VLOOKUP($A133,'Annex 2 Designated EHV charges'!$A:$O,3,0))</f>
        <v/>
      </c>
      <c r="D133" s="92" t="str">
        <f>IF($A133="","",VLOOKUP($A133,'Annex 2 Designated EHV charges'!$A:$O,7,0))</f>
        <v/>
      </c>
      <c r="E133" s="97" t="str">
        <f>IFERROR(IF(VLOOKUP($A133,'Annex 2 Designated EHV charges'!$A:$O,9,FALSE)=0,"",VLOOKUP($A133,'Annex 2 Designated EHV charges'!$A:$O,9,FALSE)),"")</f>
        <v/>
      </c>
      <c r="F133" s="98" t="str">
        <f>IFERROR(IF(VLOOKUP($A133,'Annex 2 Designated EHV charges'!$A:$O,10,FALSE)=0,"",VLOOKUP($A133,'Annex 2 Designated EHV charges'!$A:$O,10,FALSE)),"")</f>
        <v/>
      </c>
      <c r="G133" s="99" t="str">
        <f>IFERROR(IF(VLOOKUP($A133,'Annex 2 Designated EHV charges'!$A:$O,11,FALSE)=0,"",VLOOKUP($A133,'Annex 2 Designated EHV charges'!$A:$O,11,FALSE)),"")</f>
        <v/>
      </c>
      <c r="H133" s="99" t="str">
        <f>IFERROR(IF(VLOOKUP($A133,'Annex 2 Designated EHV charges'!$A:$O,12,FALSE)=0,"",VLOOKUP($A133,'Annex 2 Designated EHV charges'!$A:$O,12,FALSE)),"")</f>
        <v/>
      </c>
    </row>
    <row r="134" spans="1:8" x14ac:dyDescent="0.25">
      <c r="A134" s="92" t="str">
        <f t="array" ref="A134">IFERROR(INDEX('Annex 2 Designated EHV charges'!$A$11:$A$11, MATCH(0, IF(ISBLANK('Annex 2 Designated EHV charges'!$A$11:$A$11),1, COUNTIF(A$4:$A133, 'Annex 2 Designated EHV charges'!$A$11:$A$11)), 0)),"")</f>
        <v/>
      </c>
      <c r="B134" s="92" t="str">
        <f>IF($A134="","",VLOOKUP($A134,'Annex 2 Designated EHV charges'!$A:$O,2,0))</f>
        <v/>
      </c>
      <c r="C134" s="93" t="str">
        <f>IF($A134="","",VLOOKUP($A134,'Annex 2 Designated EHV charges'!$A:$O,3,0))</f>
        <v/>
      </c>
      <c r="D134" s="92" t="str">
        <f>IF($A134="","",VLOOKUP($A134,'Annex 2 Designated EHV charges'!$A:$O,7,0))</f>
        <v/>
      </c>
      <c r="E134" s="97" t="str">
        <f>IFERROR(IF(VLOOKUP($A134,'Annex 2 Designated EHV charges'!$A:$O,9,FALSE)=0,"",VLOOKUP($A134,'Annex 2 Designated EHV charges'!$A:$O,9,FALSE)),"")</f>
        <v/>
      </c>
      <c r="F134" s="98" t="str">
        <f>IFERROR(IF(VLOOKUP($A134,'Annex 2 Designated EHV charges'!$A:$O,10,FALSE)=0,"",VLOOKUP($A134,'Annex 2 Designated EHV charges'!$A:$O,10,FALSE)),"")</f>
        <v/>
      </c>
      <c r="G134" s="99" t="str">
        <f>IFERROR(IF(VLOOKUP($A134,'Annex 2 Designated EHV charges'!$A:$O,11,FALSE)=0,"",VLOOKUP($A134,'Annex 2 Designated EHV charges'!$A:$O,11,FALSE)),"")</f>
        <v/>
      </c>
      <c r="H134" s="99" t="str">
        <f>IFERROR(IF(VLOOKUP($A134,'Annex 2 Designated EHV charges'!$A:$O,12,FALSE)=0,"",VLOOKUP($A134,'Annex 2 Designated EHV charges'!$A:$O,12,FALSE)),"")</f>
        <v/>
      </c>
    </row>
    <row r="135" spans="1:8" x14ac:dyDescent="0.25">
      <c r="A135" s="92" t="str">
        <f t="array" ref="A135">IFERROR(INDEX('Annex 2 Designated EHV charges'!$A$11:$A$11, MATCH(0, IF(ISBLANK('Annex 2 Designated EHV charges'!$A$11:$A$11),1, COUNTIF(A$4:$A134, 'Annex 2 Designated EHV charges'!$A$11:$A$11)), 0)),"")</f>
        <v/>
      </c>
      <c r="B135" s="92" t="str">
        <f>IF($A135="","",VLOOKUP($A135,'Annex 2 Designated EHV charges'!$A:$O,2,0))</f>
        <v/>
      </c>
      <c r="C135" s="93" t="str">
        <f>IF($A135="","",VLOOKUP($A135,'Annex 2 Designated EHV charges'!$A:$O,3,0))</f>
        <v/>
      </c>
      <c r="D135" s="92" t="str">
        <f>IF($A135="","",VLOOKUP($A135,'Annex 2 Designated EHV charges'!$A:$O,7,0))</f>
        <v/>
      </c>
      <c r="E135" s="97" t="str">
        <f>IFERROR(IF(VLOOKUP($A135,'Annex 2 Designated EHV charges'!$A:$O,9,FALSE)=0,"",VLOOKUP($A135,'Annex 2 Designated EHV charges'!$A:$O,9,FALSE)),"")</f>
        <v/>
      </c>
      <c r="F135" s="98" t="str">
        <f>IFERROR(IF(VLOOKUP($A135,'Annex 2 Designated EHV charges'!$A:$O,10,FALSE)=0,"",VLOOKUP($A135,'Annex 2 Designated EHV charges'!$A:$O,10,FALSE)),"")</f>
        <v/>
      </c>
      <c r="G135" s="99" t="str">
        <f>IFERROR(IF(VLOOKUP($A135,'Annex 2 Designated EHV charges'!$A:$O,11,FALSE)=0,"",VLOOKUP($A135,'Annex 2 Designated EHV charges'!$A:$O,11,FALSE)),"")</f>
        <v/>
      </c>
      <c r="H135" s="99" t="str">
        <f>IFERROR(IF(VLOOKUP($A135,'Annex 2 Designated EHV charges'!$A:$O,12,FALSE)=0,"",VLOOKUP($A135,'Annex 2 Designated EHV charges'!$A:$O,12,FALSE)),"")</f>
        <v/>
      </c>
    </row>
    <row r="136" spans="1:8" x14ac:dyDescent="0.25">
      <c r="A136" s="92" t="str">
        <f t="array" ref="A136">IFERROR(INDEX('Annex 2 Designated EHV charges'!$A$11:$A$11, MATCH(0, IF(ISBLANK('Annex 2 Designated EHV charges'!$A$11:$A$11),1, COUNTIF(A$4:$A135, 'Annex 2 Designated EHV charges'!$A$11:$A$11)), 0)),"")</f>
        <v/>
      </c>
      <c r="B136" s="92" t="str">
        <f>IF($A136="","",VLOOKUP($A136,'Annex 2 Designated EHV charges'!$A:$O,2,0))</f>
        <v/>
      </c>
      <c r="C136" s="93" t="str">
        <f>IF($A136="","",VLOOKUP($A136,'Annex 2 Designated EHV charges'!$A:$O,3,0))</f>
        <v/>
      </c>
      <c r="D136" s="92" t="str">
        <f>IF($A136="","",VLOOKUP($A136,'Annex 2 Designated EHV charges'!$A:$O,7,0))</f>
        <v/>
      </c>
      <c r="E136" s="97" t="str">
        <f>IFERROR(IF(VLOOKUP($A136,'Annex 2 Designated EHV charges'!$A:$O,9,FALSE)=0,"",VLOOKUP($A136,'Annex 2 Designated EHV charges'!$A:$O,9,FALSE)),"")</f>
        <v/>
      </c>
      <c r="F136" s="98" t="str">
        <f>IFERROR(IF(VLOOKUP($A136,'Annex 2 Designated EHV charges'!$A:$O,10,FALSE)=0,"",VLOOKUP($A136,'Annex 2 Designated EHV charges'!$A:$O,10,FALSE)),"")</f>
        <v/>
      </c>
      <c r="G136" s="99" t="str">
        <f>IFERROR(IF(VLOOKUP($A136,'Annex 2 Designated EHV charges'!$A:$O,11,FALSE)=0,"",VLOOKUP($A136,'Annex 2 Designated EHV charges'!$A:$O,11,FALSE)),"")</f>
        <v/>
      </c>
      <c r="H136" s="99" t="str">
        <f>IFERROR(IF(VLOOKUP($A136,'Annex 2 Designated EHV charges'!$A:$O,12,FALSE)=0,"",VLOOKUP($A136,'Annex 2 Designated EHV charges'!$A:$O,12,FALSE)),"")</f>
        <v/>
      </c>
    </row>
    <row r="137" spans="1:8" x14ac:dyDescent="0.25">
      <c r="A137" s="92" t="str">
        <f t="array" ref="A137">IFERROR(INDEX('Annex 2 Designated EHV charges'!$A$11:$A$11, MATCH(0, IF(ISBLANK('Annex 2 Designated EHV charges'!$A$11:$A$11),1, COUNTIF(A$4:$A136, 'Annex 2 Designated EHV charges'!$A$11:$A$11)), 0)),"")</f>
        <v/>
      </c>
      <c r="B137" s="92" t="str">
        <f>IF($A137="","",VLOOKUP($A137,'Annex 2 Designated EHV charges'!$A:$O,2,0))</f>
        <v/>
      </c>
      <c r="C137" s="93" t="str">
        <f>IF($A137="","",VLOOKUP($A137,'Annex 2 Designated EHV charges'!$A:$O,3,0))</f>
        <v/>
      </c>
      <c r="D137" s="92" t="str">
        <f>IF($A137="","",VLOOKUP($A137,'Annex 2 Designated EHV charges'!$A:$O,7,0))</f>
        <v/>
      </c>
      <c r="E137" s="97" t="str">
        <f>IFERROR(IF(VLOOKUP($A137,'Annex 2 Designated EHV charges'!$A:$O,9,FALSE)=0,"",VLOOKUP($A137,'Annex 2 Designated EHV charges'!$A:$O,9,FALSE)),"")</f>
        <v/>
      </c>
      <c r="F137" s="98" t="str">
        <f>IFERROR(IF(VLOOKUP($A137,'Annex 2 Designated EHV charges'!$A:$O,10,FALSE)=0,"",VLOOKUP($A137,'Annex 2 Designated EHV charges'!$A:$O,10,FALSE)),"")</f>
        <v/>
      </c>
      <c r="G137" s="99" t="str">
        <f>IFERROR(IF(VLOOKUP($A137,'Annex 2 Designated EHV charges'!$A:$O,11,FALSE)=0,"",VLOOKUP($A137,'Annex 2 Designated EHV charges'!$A:$O,11,FALSE)),"")</f>
        <v/>
      </c>
      <c r="H137" s="99" t="str">
        <f>IFERROR(IF(VLOOKUP($A137,'Annex 2 Designated EHV charges'!$A:$O,12,FALSE)=0,"",VLOOKUP($A137,'Annex 2 Designated EHV charges'!$A:$O,12,FALSE)),"")</f>
        <v/>
      </c>
    </row>
    <row r="138" spans="1:8" x14ac:dyDescent="0.25">
      <c r="A138" s="92" t="str">
        <f t="array" ref="A138">IFERROR(INDEX('Annex 2 Designated EHV charges'!$A$11:$A$11, MATCH(0, IF(ISBLANK('Annex 2 Designated EHV charges'!$A$11:$A$11),1, COUNTIF(A$4:$A137, 'Annex 2 Designated EHV charges'!$A$11:$A$11)), 0)),"")</f>
        <v/>
      </c>
      <c r="B138" s="92" t="str">
        <f>IF($A138="","",VLOOKUP($A138,'Annex 2 Designated EHV charges'!$A:$O,2,0))</f>
        <v/>
      </c>
      <c r="C138" s="93" t="str">
        <f>IF($A138="","",VLOOKUP($A138,'Annex 2 Designated EHV charges'!$A:$O,3,0))</f>
        <v/>
      </c>
      <c r="D138" s="92" t="str">
        <f>IF($A138="","",VLOOKUP($A138,'Annex 2 Designated EHV charges'!$A:$O,7,0))</f>
        <v/>
      </c>
      <c r="E138" s="97" t="str">
        <f>IFERROR(IF(VLOOKUP($A138,'Annex 2 Designated EHV charges'!$A:$O,9,FALSE)=0,"",VLOOKUP($A138,'Annex 2 Designated EHV charges'!$A:$O,9,FALSE)),"")</f>
        <v/>
      </c>
      <c r="F138" s="98" t="str">
        <f>IFERROR(IF(VLOOKUP($A138,'Annex 2 Designated EHV charges'!$A:$O,10,FALSE)=0,"",VLOOKUP($A138,'Annex 2 Designated EHV charges'!$A:$O,10,FALSE)),"")</f>
        <v/>
      </c>
      <c r="G138" s="99" t="str">
        <f>IFERROR(IF(VLOOKUP($A138,'Annex 2 Designated EHV charges'!$A:$O,11,FALSE)=0,"",VLOOKUP($A138,'Annex 2 Designated EHV charges'!$A:$O,11,FALSE)),"")</f>
        <v/>
      </c>
      <c r="H138" s="99" t="str">
        <f>IFERROR(IF(VLOOKUP($A138,'Annex 2 Designated EHV charges'!$A:$O,12,FALSE)=0,"",VLOOKUP($A138,'Annex 2 Designated EHV charges'!$A:$O,12,FALSE)),"")</f>
        <v/>
      </c>
    </row>
    <row r="139" spans="1:8" x14ac:dyDescent="0.25">
      <c r="A139" s="92" t="str">
        <f t="array" ref="A139">IFERROR(INDEX('Annex 2 Designated EHV charges'!$A$11:$A$11, MATCH(0, IF(ISBLANK('Annex 2 Designated EHV charges'!$A$11:$A$11),1, COUNTIF(A$4:$A138, 'Annex 2 Designated EHV charges'!$A$11:$A$11)), 0)),"")</f>
        <v/>
      </c>
      <c r="B139" s="92" t="str">
        <f>IF($A139="","",VLOOKUP($A139,'Annex 2 Designated EHV charges'!$A:$O,2,0))</f>
        <v/>
      </c>
      <c r="C139" s="93" t="str">
        <f>IF($A139="","",VLOOKUP($A139,'Annex 2 Designated EHV charges'!$A:$O,3,0))</f>
        <v/>
      </c>
      <c r="D139" s="92" t="str">
        <f>IF($A139="","",VLOOKUP($A139,'Annex 2 Designated EHV charges'!$A:$O,7,0))</f>
        <v/>
      </c>
      <c r="E139" s="97" t="str">
        <f>IFERROR(IF(VLOOKUP($A139,'Annex 2 Designated EHV charges'!$A:$O,9,FALSE)=0,"",VLOOKUP($A139,'Annex 2 Designated EHV charges'!$A:$O,9,FALSE)),"")</f>
        <v/>
      </c>
      <c r="F139" s="98" t="str">
        <f>IFERROR(IF(VLOOKUP($A139,'Annex 2 Designated EHV charges'!$A:$O,10,FALSE)=0,"",VLOOKUP($A139,'Annex 2 Designated EHV charges'!$A:$O,10,FALSE)),"")</f>
        <v/>
      </c>
      <c r="G139" s="99" t="str">
        <f>IFERROR(IF(VLOOKUP($A139,'Annex 2 Designated EHV charges'!$A:$O,11,FALSE)=0,"",VLOOKUP($A139,'Annex 2 Designated EHV charges'!$A:$O,11,FALSE)),"")</f>
        <v/>
      </c>
      <c r="H139" s="99" t="str">
        <f>IFERROR(IF(VLOOKUP($A139,'Annex 2 Designated EHV charges'!$A:$O,12,FALSE)=0,"",VLOOKUP($A139,'Annex 2 Designated EHV charges'!$A:$O,12,FALSE)),"")</f>
        <v/>
      </c>
    </row>
    <row r="140" spans="1:8" x14ac:dyDescent="0.25">
      <c r="A140" s="92" t="str">
        <f t="array" ref="A140">IFERROR(INDEX('Annex 2 Designated EHV charges'!$A$11:$A$11, MATCH(0, IF(ISBLANK('Annex 2 Designated EHV charges'!$A$11:$A$11),1, COUNTIF(A$4:$A139, 'Annex 2 Designated EHV charges'!$A$11:$A$11)), 0)),"")</f>
        <v/>
      </c>
      <c r="B140" s="92" t="str">
        <f>IF($A140="","",VLOOKUP($A140,'Annex 2 Designated EHV charges'!$A:$O,2,0))</f>
        <v/>
      </c>
      <c r="C140" s="93" t="str">
        <f>IF($A140="","",VLOOKUP($A140,'Annex 2 Designated EHV charges'!$A:$O,3,0))</f>
        <v/>
      </c>
      <c r="D140" s="92" t="str">
        <f>IF($A140="","",VLOOKUP($A140,'Annex 2 Designated EHV charges'!$A:$O,7,0))</f>
        <v/>
      </c>
      <c r="E140" s="97" t="str">
        <f>IFERROR(IF(VLOOKUP($A140,'Annex 2 Designated EHV charges'!$A:$O,9,FALSE)=0,"",VLOOKUP($A140,'Annex 2 Designated EHV charges'!$A:$O,9,FALSE)),"")</f>
        <v/>
      </c>
      <c r="F140" s="98" t="str">
        <f>IFERROR(IF(VLOOKUP($A140,'Annex 2 Designated EHV charges'!$A:$O,10,FALSE)=0,"",VLOOKUP($A140,'Annex 2 Designated EHV charges'!$A:$O,10,FALSE)),"")</f>
        <v/>
      </c>
      <c r="G140" s="99" t="str">
        <f>IFERROR(IF(VLOOKUP($A140,'Annex 2 Designated EHV charges'!$A:$O,11,FALSE)=0,"",VLOOKUP($A140,'Annex 2 Designated EHV charges'!$A:$O,11,FALSE)),"")</f>
        <v/>
      </c>
      <c r="H140" s="99" t="str">
        <f>IFERROR(IF(VLOOKUP($A140,'Annex 2 Designated EHV charges'!$A:$O,12,FALSE)=0,"",VLOOKUP($A140,'Annex 2 Designated EHV charges'!$A:$O,12,FALSE)),"")</f>
        <v/>
      </c>
    </row>
    <row r="141" spans="1:8" x14ac:dyDescent="0.25">
      <c r="A141" s="92" t="str">
        <f t="array" ref="A141">IFERROR(INDEX('Annex 2 Designated EHV charges'!$A$11:$A$11, MATCH(0, IF(ISBLANK('Annex 2 Designated EHV charges'!$A$11:$A$11),1, COUNTIF(A$4:$A140, 'Annex 2 Designated EHV charges'!$A$11:$A$11)), 0)),"")</f>
        <v/>
      </c>
      <c r="B141" s="92" t="str">
        <f>IF($A141="","",VLOOKUP($A141,'Annex 2 Designated EHV charges'!$A:$O,2,0))</f>
        <v/>
      </c>
      <c r="C141" s="93" t="str">
        <f>IF($A141="","",VLOOKUP($A141,'Annex 2 Designated EHV charges'!$A:$O,3,0))</f>
        <v/>
      </c>
      <c r="D141" s="92" t="str">
        <f>IF($A141="","",VLOOKUP($A141,'Annex 2 Designated EHV charges'!$A:$O,7,0))</f>
        <v/>
      </c>
      <c r="E141" s="97" t="str">
        <f>IFERROR(IF(VLOOKUP($A141,'Annex 2 Designated EHV charges'!$A:$O,9,FALSE)=0,"",VLOOKUP($A141,'Annex 2 Designated EHV charges'!$A:$O,9,FALSE)),"")</f>
        <v/>
      </c>
      <c r="F141" s="98" t="str">
        <f>IFERROR(IF(VLOOKUP($A141,'Annex 2 Designated EHV charges'!$A:$O,10,FALSE)=0,"",VLOOKUP($A141,'Annex 2 Designated EHV charges'!$A:$O,10,FALSE)),"")</f>
        <v/>
      </c>
      <c r="G141" s="99" t="str">
        <f>IFERROR(IF(VLOOKUP($A141,'Annex 2 Designated EHV charges'!$A:$O,11,FALSE)=0,"",VLOOKUP($A141,'Annex 2 Designated EHV charges'!$A:$O,11,FALSE)),"")</f>
        <v/>
      </c>
      <c r="H141" s="99" t="str">
        <f>IFERROR(IF(VLOOKUP($A141,'Annex 2 Designated EHV charges'!$A:$O,12,FALSE)=0,"",VLOOKUP($A141,'Annex 2 Designated EHV charges'!$A:$O,12,FALSE)),"")</f>
        <v/>
      </c>
    </row>
    <row r="142" spans="1:8" x14ac:dyDescent="0.25">
      <c r="A142" s="92" t="str">
        <f t="array" ref="A142">IFERROR(INDEX('Annex 2 Designated EHV charges'!$A$11:$A$11, MATCH(0, IF(ISBLANK('Annex 2 Designated EHV charges'!$A$11:$A$11),1, COUNTIF(A$4:$A141, 'Annex 2 Designated EHV charges'!$A$11:$A$11)), 0)),"")</f>
        <v/>
      </c>
      <c r="B142" s="92" t="str">
        <f>IF($A142="","",VLOOKUP($A142,'Annex 2 Designated EHV charges'!$A:$O,2,0))</f>
        <v/>
      </c>
      <c r="C142" s="93" t="str">
        <f>IF($A142="","",VLOOKUP($A142,'Annex 2 Designated EHV charges'!$A:$O,3,0))</f>
        <v/>
      </c>
      <c r="D142" s="92" t="str">
        <f>IF($A142="","",VLOOKUP($A142,'Annex 2 Designated EHV charges'!$A:$O,7,0))</f>
        <v/>
      </c>
      <c r="E142" s="97" t="str">
        <f>IFERROR(IF(VLOOKUP($A142,'Annex 2 Designated EHV charges'!$A:$O,9,FALSE)=0,"",VLOOKUP($A142,'Annex 2 Designated EHV charges'!$A:$O,9,FALSE)),"")</f>
        <v/>
      </c>
      <c r="F142" s="98" t="str">
        <f>IFERROR(IF(VLOOKUP($A142,'Annex 2 Designated EHV charges'!$A:$O,10,FALSE)=0,"",VLOOKUP($A142,'Annex 2 Designated EHV charges'!$A:$O,10,FALSE)),"")</f>
        <v/>
      </c>
      <c r="G142" s="99" t="str">
        <f>IFERROR(IF(VLOOKUP($A142,'Annex 2 Designated EHV charges'!$A:$O,11,FALSE)=0,"",VLOOKUP($A142,'Annex 2 Designated EHV charges'!$A:$O,11,FALSE)),"")</f>
        <v/>
      </c>
      <c r="H142" s="99" t="str">
        <f>IFERROR(IF(VLOOKUP($A142,'Annex 2 Designated EHV charges'!$A:$O,12,FALSE)=0,"",VLOOKUP($A142,'Annex 2 Designated EHV charges'!$A:$O,12,FALSE)),"")</f>
        <v/>
      </c>
    </row>
    <row r="143" spans="1:8" x14ac:dyDescent="0.25">
      <c r="A143" s="92" t="str">
        <f t="array" ref="A143">IFERROR(INDEX('Annex 2 Designated EHV charges'!$A$11:$A$11, MATCH(0, IF(ISBLANK('Annex 2 Designated EHV charges'!$A$11:$A$11),1, COUNTIF(A$4:$A142, 'Annex 2 Designated EHV charges'!$A$11:$A$11)), 0)),"")</f>
        <v/>
      </c>
      <c r="B143" s="92" t="str">
        <f>IF($A143="","",VLOOKUP($A143,'Annex 2 Designated EHV charges'!$A:$O,2,0))</f>
        <v/>
      </c>
      <c r="C143" s="93" t="str">
        <f>IF($A143="","",VLOOKUP($A143,'Annex 2 Designated EHV charges'!$A:$O,3,0))</f>
        <v/>
      </c>
      <c r="D143" s="92" t="str">
        <f>IF($A143="","",VLOOKUP($A143,'Annex 2 Designated EHV charges'!$A:$O,7,0))</f>
        <v/>
      </c>
      <c r="E143" s="97" t="str">
        <f>IFERROR(IF(VLOOKUP($A143,'Annex 2 Designated EHV charges'!$A:$O,9,FALSE)=0,"",VLOOKUP($A143,'Annex 2 Designated EHV charges'!$A:$O,9,FALSE)),"")</f>
        <v/>
      </c>
      <c r="F143" s="98" t="str">
        <f>IFERROR(IF(VLOOKUP($A143,'Annex 2 Designated EHV charges'!$A:$O,10,FALSE)=0,"",VLOOKUP($A143,'Annex 2 Designated EHV charges'!$A:$O,10,FALSE)),"")</f>
        <v/>
      </c>
      <c r="G143" s="99" t="str">
        <f>IFERROR(IF(VLOOKUP($A143,'Annex 2 Designated EHV charges'!$A:$O,11,FALSE)=0,"",VLOOKUP($A143,'Annex 2 Designated EHV charges'!$A:$O,11,FALSE)),"")</f>
        <v/>
      </c>
      <c r="H143" s="99" t="str">
        <f>IFERROR(IF(VLOOKUP($A143,'Annex 2 Designated EHV charges'!$A:$O,12,FALSE)=0,"",VLOOKUP($A143,'Annex 2 Designated EHV charges'!$A:$O,12,FALSE)),"")</f>
        <v/>
      </c>
    </row>
    <row r="144" spans="1:8" x14ac:dyDescent="0.25">
      <c r="A144" s="92" t="str">
        <f t="array" ref="A144">IFERROR(INDEX('Annex 2 Designated EHV charges'!$A$11:$A$11, MATCH(0, IF(ISBLANK('Annex 2 Designated EHV charges'!$A$11:$A$11),1, COUNTIF(A$4:$A143, 'Annex 2 Designated EHV charges'!$A$11:$A$11)), 0)),"")</f>
        <v/>
      </c>
      <c r="B144" s="92" t="str">
        <f>IF($A144="","",VLOOKUP($A144,'Annex 2 Designated EHV charges'!$A:$O,2,0))</f>
        <v/>
      </c>
      <c r="C144" s="93" t="str">
        <f>IF($A144="","",VLOOKUP($A144,'Annex 2 Designated EHV charges'!$A:$O,3,0))</f>
        <v/>
      </c>
      <c r="D144" s="92" t="str">
        <f>IF($A144="","",VLOOKUP($A144,'Annex 2 Designated EHV charges'!$A:$O,7,0))</f>
        <v/>
      </c>
      <c r="E144" s="97" t="str">
        <f>IFERROR(IF(VLOOKUP($A144,'Annex 2 Designated EHV charges'!$A:$O,9,FALSE)=0,"",VLOOKUP($A144,'Annex 2 Designated EHV charges'!$A:$O,9,FALSE)),"")</f>
        <v/>
      </c>
      <c r="F144" s="98" t="str">
        <f>IFERROR(IF(VLOOKUP($A144,'Annex 2 Designated EHV charges'!$A:$O,10,FALSE)=0,"",VLOOKUP($A144,'Annex 2 Designated EHV charges'!$A:$O,10,FALSE)),"")</f>
        <v/>
      </c>
      <c r="G144" s="99" t="str">
        <f>IFERROR(IF(VLOOKUP($A144,'Annex 2 Designated EHV charges'!$A:$O,11,FALSE)=0,"",VLOOKUP($A144,'Annex 2 Designated EHV charges'!$A:$O,11,FALSE)),"")</f>
        <v/>
      </c>
      <c r="H144" s="99" t="str">
        <f>IFERROR(IF(VLOOKUP($A144,'Annex 2 Designated EHV charges'!$A:$O,12,FALSE)=0,"",VLOOKUP($A144,'Annex 2 Designated EHV charges'!$A:$O,12,FALSE)),"")</f>
        <v/>
      </c>
    </row>
    <row r="145" spans="1:8" x14ac:dyDescent="0.25">
      <c r="A145" s="92" t="str">
        <f t="array" ref="A145">IFERROR(INDEX('Annex 2 Designated EHV charges'!$A$11:$A$11, MATCH(0, IF(ISBLANK('Annex 2 Designated EHV charges'!$A$11:$A$11),1, COUNTIF(A$4:$A144, 'Annex 2 Designated EHV charges'!$A$11:$A$11)), 0)),"")</f>
        <v/>
      </c>
      <c r="B145" s="92" t="str">
        <f>IF($A145="","",VLOOKUP($A145,'Annex 2 Designated EHV charges'!$A:$O,2,0))</f>
        <v/>
      </c>
      <c r="C145" s="93" t="str">
        <f>IF($A145="","",VLOOKUP($A145,'Annex 2 Designated EHV charges'!$A:$O,3,0))</f>
        <v/>
      </c>
      <c r="D145" s="92" t="str">
        <f>IF($A145="","",VLOOKUP($A145,'Annex 2 Designated EHV charges'!$A:$O,7,0))</f>
        <v/>
      </c>
      <c r="E145" s="97" t="str">
        <f>IFERROR(IF(VLOOKUP($A145,'Annex 2 Designated EHV charges'!$A:$O,9,FALSE)=0,"",VLOOKUP($A145,'Annex 2 Designated EHV charges'!$A:$O,9,FALSE)),"")</f>
        <v/>
      </c>
      <c r="F145" s="98" t="str">
        <f>IFERROR(IF(VLOOKUP($A145,'Annex 2 Designated EHV charges'!$A:$O,10,FALSE)=0,"",VLOOKUP($A145,'Annex 2 Designated EHV charges'!$A:$O,10,FALSE)),"")</f>
        <v/>
      </c>
      <c r="G145" s="99" t="str">
        <f>IFERROR(IF(VLOOKUP($A145,'Annex 2 Designated EHV charges'!$A:$O,11,FALSE)=0,"",VLOOKUP($A145,'Annex 2 Designated EHV charges'!$A:$O,11,FALSE)),"")</f>
        <v/>
      </c>
      <c r="H145" s="99" t="str">
        <f>IFERROR(IF(VLOOKUP($A145,'Annex 2 Designated EHV charges'!$A:$O,12,FALSE)=0,"",VLOOKUP($A145,'Annex 2 Designated EHV charges'!$A:$O,12,FALSE)),"")</f>
        <v/>
      </c>
    </row>
    <row r="146" spans="1:8" x14ac:dyDescent="0.25">
      <c r="A146" s="92" t="str">
        <f t="array" ref="A146">IFERROR(INDEX('Annex 2 Designated EHV charges'!$A$11:$A$11, MATCH(0, IF(ISBLANK('Annex 2 Designated EHV charges'!$A$11:$A$11),1, COUNTIF(A$4:$A145, 'Annex 2 Designated EHV charges'!$A$11:$A$11)), 0)),"")</f>
        <v/>
      </c>
      <c r="B146" s="92" t="str">
        <f>IF($A146="","",VLOOKUP($A146,'Annex 2 Designated EHV charges'!$A:$O,2,0))</f>
        <v/>
      </c>
      <c r="C146" s="93" t="str">
        <f>IF($A146="","",VLOOKUP($A146,'Annex 2 Designated EHV charges'!$A:$O,3,0))</f>
        <v/>
      </c>
      <c r="D146" s="92" t="str">
        <f>IF($A146="","",VLOOKUP($A146,'Annex 2 Designated EHV charges'!$A:$O,7,0))</f>
        <v/>
      </c>
      <c r="E146" s="97" t="str">
        <f>IFERROR(IF(VLOOKUP($A146,'Annex 2 Designated EHV charges'!$A:$O,9,FALSE)=0,"",VLOOKUP($A146,'Annex 2 Designated EHV charges'!$A:$O,9,FALSE)),"")</f>
        <v/>
      </c>
      <c r="F146" s="98" t="str">
        <f>IFERROR(IF(VLOOKUP($A146,'Annex 2 Designated EHV charges'!$A:$O,10,FALSE)=0,"",VLOOKUP($A146,'Annex 2 Designated EHV charges'!$A:$O,10,FALSE)),"")</f>
        <v/>
      </c>
      <c r="G146" s="99" t="str">
        <f>IFERROR(IF(VLOOKUP($A146,'Annex 2 Designated EHV charges'!$A:$O,11,FALSE)=0,"",VLOOKUP($A146,'Annex 2 Designated EHV charges'!$A:$O,11,FALSE)),"")</f>
        <v/>
      </c>
      <c r="H146" s="99" t="str">
        <f>IFERROR(IF(VLOOKUP($A146,'Annex 2 Designated EHV charges'!$A:$O,12,FALSE)=0,"",VLOOKUP($A146,'Annex 2 Designated EHV charges'!$A:$O,12,FALSE)),"")</f>
        <v/>
      </c>
    </row>
    <row r="147" spans="1:8" x14ac:dyDescent="0.25">
      <c r="A147" s="92" t="str">
        <f t="array" ref="A147">IFERROR(INDEX('Annex 2 Designated EHV charges'!$A$11:$A$11, MATCH(0, IF(ISBLANK('Annex 2 Designated EHV charges'!$A$11:$A$11),1, COUNTIF(A$4:$A146, 'Annex 2 Designated EHV charges'!$A$11:$A$11)), 0)),"")</f>
        <v/>
      </c>
      <c r="B147" s="92" t="str">
        <f>IF($A147="","",VLOOKUP($A147,'Annex 2 Designated EHV charges'!$A:$O,2,0))</f>
        <v/>
      </c>
      <c r="C147" s="93" t="str">
        <f>IF($A147="","",VLOOKUP($A147,'Annex 2 Designated EHV charges'!$A:$O,3,0))</f>
        <v/>
      </c>
      <c r="D147" s="92" t="str">
        <f>IF($A147="","",VLOOKUP($A147,'Annex 2 Designated EHV charges'!$A:$O,7,0))</f>
        <v/>
      </c>
      <c r="E147" s="97" t="str">
        <f>IFERROR(IF(VLOOKUP($A147,'Annex 2 Designated EHV charges'!$A:$O,9,FALSE)=0,"",VLOOKUP($A147,'Annex 2 Designated EHV charges'!$A:$O,9,FALSE)),"")</f>
        <v/>
      </c>
      <c r="F147" s="98" t="str">
        <f>IFERROR(IF(VLOOKUP($A147,'Annex 2 Designated EHV charges'!$A:$O,10,FALSE)=0,"",VLOOKUP($A147,'Annex 2 Designated EHV charges'!$A:$O,10,FALSE)),"")</f>
        <v/>
      </c>
      <c r="G147" s="99" t="str">
        <f>IFERROR(IF(VLOOKUP($A147,'Annex 2 Designated EHV charges'!$A:$O,11,FALSE)=0,"",VLOOKUP($A147,'Annex 2 Designated EHV charges'!$A:$O,11,FALSE)),"")</f>
        <v/>
      </c>
      <c r="H147" s="99" t="str">
        <f>IFERROR(IF(VLOOKUP($A147,'Annex 2 Designated EHV charges'!$A:$O,12,FALSE)=0,"",VLOOKUP($A147,'Annex 2 Designated EHV charges'!$A:$O,12,FALSE)),"")</f>
        <v/>
      </c>
    </row>
    <row r="148" spans="1:8" x14ac:dyDescent="0.25">
      <c r="A148" s="92" t="str">
        <f t="array" ref="A148">IFERROR(INDEX('Annex 2 Designated EHV charges'!$A$11:$A$11, MATCH(0, IF(ISBLANK('Annex 2 Designated EHV charges'!$A$11:$A$11),1, COUNTIF(A$4:$A147, 'Annex 2 Designated EHV charges'!$A$11:$A$11)), 0)),"")</f>
        <v/>
      </c>
      <c r="B148" s="92" t="str">
        <f>IF($A148="","",VLOOKUP($A148,'Annex 2 Designated EHV charges'!$A:$O,2,0))</f>
        <v/>
      </c>
      <c r="C148" s="93" t="str">
        <f>IF($A148="","",VLOOKUP($A148,'Annex 2 Designated EHV charges'!$A:$O,3,0))</f>
        <v/>
      </c>
      <c r="D148" s="92" t="str">
        <f>IF($A148="","",VLOOKUP($A148,'Annex 2 Designated EHV charges'!$A:$O,7,0))</f>
        <v/>
      </c>
      <c r="E148" s="97" t="str">
        <f>IFERROR(IF(VLOOKUP($A148,'Annex 2 Designated EHV charges'!$A:$O,9,FALSE)=0,"",VLOOKUP($A148,'Annex 2 Designated EHV charges'!$A:$O,9,FALSE)),"")</f>
        <v/>
      </c>
      <c r="F148" s="98" t="str">
        <f>IFERROR(IF(VLOOKUP($A148,'Annex 2 Designated EHV charges'!$A:$O,10,FALSE)=0,"",VLOOKUP($A148,'Annex 2 Designated EHV charges'!$A:$O,10,FALSE)),"")</f>
        <v/>
      </c>
      <c r="G148" s="99" t="str">
        <f>IFERROR(IF(VLOOKUP($A148,'Annex 2 Designated EHV charges'!$A:$O,11,FALSE)=0,"",VLOOKUP($A148,'Annex 2 Designated EHV charges'!$A:$O,11,FALSE)),"")</f>
        <v/>
      </c>
      <c r="H148" s="99" t="str">
        <f>IFERROR(IF(VLOOKUP($A148,'Annex 2 Designated EHV charges'!$A:$O,12,FALSE)=0,"",VLOOKUP($A148,'Annex 2 Designated EHV charges'!$A:$O,12,FALSE)),"")</f>
        <v/>
      </c>
    </row>
    <row r="149" spans="1:8" x14ac:dyDescent="0.25">
      <c r="A149" s="92" t="str">
        <f t="array" ref="A149">IFERROR(INDEX('Annex 2 Designated EHV charges'!$A$11:$A$11, MATCH(0, IF(ISBLANK('Annex 2 Designated EHV charges'!$A$11:$A$11),1, COUNTIF(A$4:$A148, 'Annex 2 Designated EHV charges'!$A$11:$A$11)), 0)),"")</f>
        <v/>
      </c>
      <c r="B149" s="92" t="str">
        <f>IF($A149="","",VLOOKUP($A149,'Annex 2 Designated EHV charges'!$A:$O,2,0))</f>
        <v/>
      </c>
      <c r="C149" s="93" t="str">
        <f>IF($A149="","",VLOOKUP($A149,'Annex 2 Designated EHV charges'!$A:$O,3,0))</f>
        <v/>
      </c>
      <c r="D149" s="92" t="str">
        <f>IF($A149="","",VLOOKUP($A149,'Annex 2 Designated EHV charges'!$A:$O,7,0))</f>
        <v/>
      </c>
      <c r="E149" s="97" t="str">
        <f>IFERROR(IF(VLOOKUP($A149,'Annex 2 Designated EHV charges'!$A:$O,9,FALSE)=0,"",VLOOKUP($A149,'Annex 2 Designated EHV charges'!$A:$O,9,FALSE)),"")</f>
        <v/>
      </c>
      <c r="F149" s="98" t="str">
        <f>IFERROR(IF(VLOOKUP($A149,'Annex 2 Designated EHV charges'!$A:$O,10,FALSE)=0,"",VLOOKUP($A149,'Annex 2 Designated EHV charges'!$A:$O,10,FALSE)),"")</f>
        <v/>
      </c>
      <c r="G149" s="99" t="str">
        <f>IFERROR(IF(VLOOKUP($A149,'Annex 2 Designated EHV charges'!$A:$O,11,FALSE)=0,"",VLOOKUP($A149,'Annex 2 Designated EHV charges'!$A:$O,11,FALSE)),"")</f>
        <v/>
      </c>
      <c r="H149" s="99" t="str">
        <f>IFERROR(IF(VLOOKUP($A149,'Annex 2 Designated EHV charges'!$A:$O,12,FALSE)=0,"",VLOOKUP($A149,'Annex 2 Designated EHV charges'!$A:$O,12,FALSE)),"")</f>
        <v/>
      </c>
    </row>
    <row r="150" spans="1:8" x14ac:dyDescent="0.25">
      <c r="A150" s="92" t="str">
        <f t="array" ref="A150">IFERROR(INDEX('Annex 2 Designated EHV charges'!$A$11:$A$11, MATCH(0, IF(ISBLANK('Annex 2 Designated EHV charges'!$A$11:$A$11),1, COUNTIF(A$4:$A149, 'Annex 2 Designated EHV charges'!$A$11:$A$11)), 0)),"")</f>
        <v/>
      </c>
      <c r="B150" s="92" t="str">
        <f>IF($A150="","",VLOOKUP($A150,'Annex 2 Designated EHV charges'!$A:$O,2,0))</f>
        <v/>
      </c>
      <c r="C150" s="93" t="str">
        <f>IF($A150="","",VLOOKUP($A150,'Annex 2 Designated EHV charges'!$A:$O,3,0))</f>
        <v/>
      </c>
      <c r="D150" s="92" t="str">
        <f>IF($A150="","",VLOOKUP($A150,'Annex 2 Designated EHV charges'!$A:$O,7,0))</f>
        <v/>
      </c>
      <c r="E150" s="97" t="str">
        <f>IFERROR(IF(VLOOKUP($A150,'Annex 2 Designated EHV charges'!$A:$O,9,FALSE)=0,"",VLOOKUP($A150,'Annex 2 Designated EHV charges'!$A:$O,9,FALSE)),"")</f>
        <v/>
      </c>
      <c r="F150" s="98" t="str">
        <f>IFERROR(IF(VLOOKUP($A150,'Annex 2 Designated EHV charges'!$A:$O,10,FALSE)=0,"",VLOOKUP($A150,'Annex 2 Designated EHV charges'!$A:$O,10,FALSE)),"")</f>
        <v/>
      </c>
      <c r="G150" s="99" t="str">
        <f>IFERROR(IF(VLOOKUP($A150,'Annex 2 Designated EHV charges'!$A:$O,11,FALSE)=0,"",VLOOKUP($A150,'Annex 2 Designated EHV charges'!$A:$O,11,FALSE)),"")</f>
        <v/>
      </c>
      <c r="H150" s="99" t="str">
        <f>IFERROR(IF(VLOOKUP($A150,'Annex 2 Designated EHV charges'!$A:$O,12,FALSE)=0,"",VLOOKUP($A150,'Annex 2 Designated EHV charges'!$A:$O,12,FALSE)),"")</f>
        <v/>
      </c>
    </row>
    <row r="151" spans="1:8" x14ac:dyDescent="0.25">
      <c r="A151" s="92" t="str">
        <f t="array" ref="A151">IFERROR(INDEX('Annex 2 Designated EHV charges'!$A$11:$A$11, MATCH(0, IF(ISBLANK('Annex 2 Designated EHV charges'!$A$11:$A$11),1, COUNTIF(A$4:$A150, 'Annex 2 Designated EHV charges'!$A$11:$A$11)), 0)),"")</f>
        <v/>
      </c>
      <c r="B151" s="92" t="str">
        <f>IF($A151="","",VLOOKUP($A151,'Annex 2 Designated EHV charges'!$A:$O,2,0))</f>
        <v/>
      </c>
      <c r="C151" s="93" t="str">
        <f>IF($A151="","",VLOOKUP($A151,'Annex 2 Designated EHV charges'!$A:$O,3,0))</f>
        <v/>
      </c>
      <c r="D151" s="92" t="str">
        <f>IF($A151="","",VLOOKUP($A151,'Annex 2 Designated EHV charges'!$A:$O,7,0))</f>
        <v/>
      </c>
      <c r="E151" s="97" t="str">
        <f>IFERROR(IF(VLOOKUP($A151,'Annex 2 Designated EHV charges'!$A:$O,9,FALSE)=0,"",VLOOKUP($A151,'Annex 2 Designated EHV charges'!$A:$O,9,FALSE)),"")</f>
        <v/>
      </c>
      <c r="F151" s="98" t="str">
        <f>IFERROR(IF(VLOOKUP($A151,'Annex 2 Designated EHV charges'!$A:$O,10,FALSE)=0,"",VLOOKUP($A151,'Annex 2 Designated EHV charges'!$A:$O,10,FALSE)),"")</f>
        <v/>
      </c>
      <c r="G151" s="99" t="str">
        <f>IFERROR(IF(VLOOKUP($A151,'Annex 2 Designated EHV charges'!$A:$O,11,FALSE)=0,"",VLOOKUP($A151,'Annex 2 Designated EHV charges'!$A:$O,11,FALSE)),"")</f>
        <v/>
      </c>
      <c r="H151" s="99" t="str">
        <f>IFERROR(IF(VLOOKUP($A151,'Annex 2 Designated EHV charges'!$A:$O,12,FALSE)=0,"",VLOOKUP($A151,'Annex 2 Designated EHV charges'!$A:$O,12,FALSE)),"")</f>
        <v/>
      </c>
    </row>
    <row r="152" spans="1:8" x14ac:dyDescent="0.25">
      <c r="A152" s="92" t="str">
        <f t="array" ref="A152">IFERROR(INDEX('Annex 2 Designated EHV charges'!$A$11:$A$11, MATCH(0, IF(ISBLANK('Annex 2 Designated EHV charges'!$A$11:$A$11),1, COUNTIF(A$4:$A151, 'Annex 2 Designated EHV charges'!$A$11:$A$11)), 0)),"")</f>
        <v/>
      </c>
      <c r="B152" s="92" t="str">
        <f>IF($A152="","",VLOOKUP($A152,'Annex 2 Designated EHV charges'!$A:$O,2,0))</f>
        <v/>
      </c>
      <c r="C152" s="93" t="str">
        <f>IF($A152="","",VLOOKUP($A152,'Annex 2 Designated EHV charges'!$A:$O,3,0))</f>
        <v/>
      </c>
      <c r="D152" s="92" t="str">
        <f>IF($A152="","",VLOOKUP($A152,'Annex 2 Designated EHV charges'!$A:$O,7,0))</f>
        <v/>
      </c>
      <c r="E152" s="97" t="str">
        <f>IFERROR(IF(VLOOKUP($A152,'Annex 2 Designated EHV charges'!$A:$O,9,FALSE)=0,"",VLOOKUP($A152,'Annex 2 Designated EHV charges'!$A:$O,9,FALSE)),"")</f>
        <v/>
      </c>
      <c r="F152" s="98" t="str">
        <f>IFERROR(IF(VLOOKUP($A152,'Annex 2 Designated EHV charges'!$A:$O,10,FALSE)=0,"",VLOOKUP($A152,'Annex 2 Designated EHV charges'!$A:$O,10,FALSE)),"")</f>
        <v/>
      </c>
      <c r="G152" s="99" t="str">
        <f>IFERROR(IF(VLOOKUP($A152,'Annex 2 Designated EHV charges'!$A:$O,11,FALSE)=0,"",VLOOKUP($A152,'Annex 2 Designated EHV charges'!$A:$O,11,FALSE)),"")</f>
        <v/>
      </c>
      <c r="H152" s="99" t="str">
        <f>IFERROR(IF(VLOOKUP($A152,'Annex 2 Designated EHV charges'!$A:$O,12,FALSE)=0,"",VLOOKUP($A152,'Annex 2 Designated EHV charges'!$A:$O,12,FALSE)),"")</f>
        <v/>
      </c>
    </row>
    <row r="153" spans="1:8" x14ac:dyDescent="0.25">
      <c r="A153" s="92" t="str">
        <f t="array" ref="A153">IFERROR(INDEX('Annex 2 Designated EHV charges'!$A$11:$A$11, MATCH(0, IF(ISBLANK('Annex 2 Designated EHV charges'!$A$11:$A$11),1, COUNTIF(A$4:$A152, 'Annex 2 Designated EHV charges'!$A$11:$A$11)), 0)),"")</f>
        <v/>
      </c>
      <c r="B153" s="92" t="str">
        <f>IF($A153="","",VLOOKUP($A153,'Annex 2 Designated EHV charges'!$A:$O,2,0))</f>
        <v/>
      </c>
      <c r="C153" s="93" t="str">
        <f>IF($A153="","",VLOOKUP($A153,'Annex 2 Designated EHV charges'!$A:$O,3,0))</f>
        <v/>
      </c>
      <c r="D153" s="92" t="str">
        <f>IF($A153="","",VLOOKUP($A153,'Annex 2 Designated EHV charges'!$A:$O,7,0))</f>
        <v/>
      </c>
      <c r="E153" s="97" t="str">
        <f>IFERROR(IF(VLOOKUP($A153,'Annex 2 Designated EHV charges'!$A:$O,9,FALSE)=0,"",VLOOKUP($A153,'Annex 2 Designated EHV charges'!$A:$O,9,FALSE)),"")</f>
        <v/>
      </c>
      <c r="F153" s="98" t="str">
        <f>IFERROR(IF(VLOOKUP($A153,'Annex 2 Designated EHV charges'!$A:$O,10,FALSE)=0,"",VLOOKUP($A153,'Annex 2 Designated EHV charges'!$A:$O,10,FALSE)),"")</f>
        <v/>
      </c>
      <c r="G153" s="99" t="str">
        <f>IFERROR(IF(VLOOKUP($A153,'Annex 2 Designated EHV charges'!$A:$O,11,FALSE)=0,"",VLOOKUP($A153,'Annex 2 Designated EHV charges'!$A:$O,11,FALSE)),"")</f>
        <v/>
      </c>
      <c r="H153" s="99" t="str">
        <f>IFERROR(IF(VLOOKUP($A153,'Annex 2 Designated EHV charges'!$A:$O,12,FALSE)=0,"",VLOOKUP($A153,'Annex 2 Designated EHV charges'!$A:$O,12,FALSE)),"")</f>
        <v/>
      </c>
    </row>
    <row r="154" spans="1:8" x14ac:dyDescent="0.25">
      <c r="A154" s="92" t="str">
        <f t="array" ref="A154">IFERROR(INDEX('Annex 2 Designated EHV charges'!$A$11:$A$11, MATCH(0, IF(ISBLANK('Annex 2 Designated EHV charges'!$A$11:$A$11),1, COUNTIF(A$4:$A153, 'Annex 2 Designated EHV charges'!$A$11:$A$11)), 0)),"")</f>
        <v/>
      </c>
      <c r="B154" s="92" t="str">
        <f>IF($A154="","",VLOOKUP($A154,'Annex 2 Designated EHV charges'!$A:$O,2,0))</f>
        <v/>
      </c>
      <c r="C154" s="93" t="str">
        <f>IF($A154="","",VLOOKUP($A154,'Annex 2 Designated EHV charges'!$A:$O,3,0))</f>
        <v/>
      </c>
      <c r="D154" s="92" t="str">
        <f>IF($A154="","",VLOOKUP($A154,'Annex 2 Designated EHV charges'!$A:$O,7,0))</f>
        <v/>
      </c>
      <c r="E154" s="97" t="str">
        <f>IFERROR(IF(VLOOKUP($A154,'Annex 2 Designated EHV charges'!$A:$O,9,FALSE)=0,"",VLOOKUP($A154,'Annex 2 Designated EHV charges'!$A:$O,9,FALSE)),"")</f>
        <v/>
      </c>
      <c r="F154" s="98" t="str">
        <f>IFERROR(IF(VLOOKUP($A154,'Annex 2 Designated EHV charges'!$A:$O,10,FALSE)=0,"",VLOOKUP($A154,'Annex 2 Designated EHV charges'!$A:$O,10,FALSE)),"")</f>
        <v/>
      </c>
      <c r="G154" s="99" t="str">
        <f>IFERROR(IF(VLOOKUP($A154,'Annex 2 Designated EHV charges'!$A:$O,11,FALSE)=0,"",VLOOKUP($A154,'Annex 2 Designated EHV charges'!$A:$O,11,FALSE)),"")</f>
        <v/>
      </c>
      <c r="H154" s="99" t="str">
        <f>IFERROR(IF(VLOOKUP($A154,'Annex 2 Designated EHV charges'!$A:$O,12,FALSE)=0,"",VLOOKUP($A154,'Annex 2 Designated EHV charges'!$A:$O,12,FALSE)),"")</f>
        <v/>
      </c>
    </row>
    <row r="155" spans="1:8" x14ac:dyDescent="0.25">
      <c r="A155" s="92" t="str">
        <f t="array" ref="A155">IFERROR(INDEX('Annex 2 Designated EHV charges'!$A$11:$A$11, MATCH(0, IF(ISBLANK('Annex 2 Designated EHV charges'!$A$11:$A$11),1, COUNTIF(A$4:$A154, 'Annex 2 Designated EHV charges'!$A$11:$A$11)), 0)),"")</f>
        <v/>
      </c>
      <c r="B155" s="92" t="str">
        <f>IF($A155="","",VLOOKUP($A155,'Annex 2 Designated EHV charges'!$A:$O,2,0))</f>
        <v/>
      </c>
      <c r="C155" s="93" t="str">
        <f>IF($A155="","",VLOOKUP($A155,'Annex 2 Designated EHV charges'!$A:$O,3,0))</f>
        <v/>
      </c>
      <c r="D155" s="92" t="str">
        <f>IF($A155="","",VLOOKUP($A155,'Annex 2 Designated EHV charges'!$A:$O,7,0))</f>
        <v/>
      </c>
      <c r="E155" s="97" t="str">
        <f>IFERROR(IF(VLOOKUP($A155,'Annex 2 Designated EHV charges'!$A:$O,9,FALSE)=0,"",VLOOKUP($A155,'Annex 2 Designated EHV charges'!$A:$O,9,FALSE)),"")</f>
        <v/>
      </c>
      <c r="F155" s="98" t="str">
        <f>IFERROR(IF(VLOOKUP($A155,'Annex 2 Designated EHV charges'!$A:$O,10,FALSE)=0,"",VLOOKUP($A155,'Annex 2 Designated EHV charges'!$A:$O,10,FALSE)),"")</f>
        <v/>
      </c>
      <c r="G155" s="99" t="str">
        <f>IFERROR(IF(VLOOKUP($A155,'Annex 2 Designated EHV charges'!$A:$O,11,FALSE)=0,"",VLOOKUP($A155,'Annex 2 Designated EHV charges'!$A:$O,11,FALSE)),"")</f>
        <v/>
      </c>
      <c r="H155" s="99" t="str">
        <f>IFERROR(IF(VLOOKUP($A155,'Annex 2 Designated EHV charges'!$A:$O,12,FALSE)=0,"",VLOOKUP($A155,'Annex 2 Designated EHV charges'!$A:$O,12,FALSE)),"")</f>
        <v/>
      </c>
    </row>
    <row r="156" spans="1:8" x14ac:dyDescent="0.25">
      <c r="A156" s="92" t="str">
        <f t="array" ref="A156">IFERROR(INDEX('Annex 2 Designated EHV charges'!$A$11:$A$11, MATCH(0, IF(ISBLANK('Annex 2 Designated EHV charges'!$A$11:$A$11),1, COUNTIF(A$4:$A155, 'Annex 2 Designated EHV charges'!$A$11:$A$11)), 0)),"")</f>
        <v/>
      </c>
      <c r="B156" s="92" t="str">
        <f>IF($A156="","",VLOOKUP($A156,'Annex 2 Designated EHV charges'!$A:$O,2,0))</f>
        <v/>
      </c>
      <c r="C156" s="93" t="str">
        <f>IF($A156="","",VLOOKUP($A156,'Annex 2 Designated EHV charges'!$A:$O,3,0))</f>
        <v/>
      </c>
      <c r="D156" s="92" t="str">
        <f>IF($A156="","",VLOOKUP($A156,'Annex 2 Designated EHV charges'!$A:$O,7,0))</f>
        <v/>
      </c>
      <c r="E156" s="97" t="str">
        <f>IFERROR(IF(VLOOKUP($A156,'Annex 2 Designated EHV charges'!$A:$O,9,FALSE)=0,"",VLOOKUP($A156,'Annex 2 Designated EHV charges'!$A:$O,9,FALSE)),"")</f>
        <v/>
      </c>
      <c r="F156" s="98" t="str">
        <f>IFERROR(IF(VLOOKUP($A156,'Annex 2 Designated EHV charges'!$A:$O,10,FALSE)=0,"",VLOOKUP($A156,'Annex 2 Designated EHV charges'!$A:$O,10,FALSE)),"")</f>
        <v/>
      </c>
      <c r="G156" s="99" t="str">
        <f>IFERROR(IF(VLOOKUP($A156,'Annex 2 Designated EHV charges'!$A:$O,11,FALSE)=0,"",VLOOKUP($A156,'Annex 2 Designated EHV charges'!$A:$O,11,FALSE)),"")</f>
        <v/>
      </c>
      <c r="H156" s="99" t="str">
        <f>IFERROR(IF(VLOOKUP($A156,'Annex 2 Designated EHV charges'!$A:$O,12,FALSE)=0,"",VLOOKUP($A156,'Annex 2 Designated EHV charges'!$A:$O,12,FALSE)),"")</f>
        <v/>
      </c>
    </row>
    <row r="157" spans="1:8" x14ac:dyDescent="0.25">
      <c r="A157" s="92" t="str">
        <f t="array" ref="A157">IFERROR(INDEX('Annex 2 Designated EHV charges'!$A$11:$A$11, MATCH(0, IF(ISBLANK('Annex 2 Designated EHV charges'!$A$11:$A$11),1, COUNTIF(A$4:$A156, 'Annex 2 Designated EHV charges'!$A$11:$A$11)), 0)),"")</f>
        <v/>
      </c>
      <c r="B157" s="92" t="str">
        <f>IF($A157="","",VLOOKUP($A157,'Annex 2 Designated EHV charges'!$A:$O,2,0))</f>
        <v/>
      </c>
      <c r="C157" s="93" t="str">
        <f>IF($A157="","",VLOOKUP($A157,'Annex 2 Designated EHV charges'!$A:$O,3,0))</f>
        <v/>
      </c>
      <c r="D157" s="92" t="str">
        <f>IF($A157="","",VLOOKUP($A157,'Annex 2 Designated EHV charges'!$A:$O,7,0))</f>
        <v/>
      </c>
      <c r="E157" s="97" t="str">
        <f>IFERROR(IF(VLOOKUP($A157,'Annex 2 Designated EHV charges'!$A:$O,9,FALSE)=0,"",VLOOKUP($A157,'Annex 2 Designated EHV charges'!$A:$O,9,FALSE)),"")</f>
        <v/>
      </c>
      <c r="F157" s="98" t="str">
        <f>IFERROR(IF(VLOOKUP($A157,'Annex 2 Designated EHV charges'!$A:$O,10,FALSE)=0,"",VLOOKUP($A157,'Annex 2 Designated EHV charges'!$A:$O,10,FALSE)),"")</f>
        <v/>
      </c>
      <c r="G157" s="99" t="str">
        <f>IFERROR(IF(VLOOKUP($A157,'Annex 2 Designated EHV charges'!$A:$O,11,FALSE)=0,"",VLOOKUP($A157,'Annex 2 Designated EHV charges'!$A:$O,11,FALSE)),"")</f>
        <v/>
      </c>
      <c r="H157" s="99" t="str">
        <f>IFERROR(IF(VLOOKUP($A157,'Annex 2 Designated EHV charges'!$A:$O,12,FALSE)=0,"",VLOOKUP($A157,'Annex 2 Designated EHV charges'!$A:$O,12,FALSE)),"")</f>
        <v/>
      </c>
    </row>
    <row r="158" spans="1:8" x14ac:dyDescent="0.25">
      <c r="A158" s="92" t="str">
        <f t="array" ref="A158">IFERROR(INDEX('Annex 2 Designated EHV charges'!$A$11:$A$11, MATCH(0, IF(ISBLANK('Annex 2 Designated EHV charges'!$A$11:$A$11),1, COUNTIF(A$4:$A157, 'Annex 2 Designated EHV charges'!$A$11:$A$11)), 0)),"")</f>
        <v/>
      </c>
      <c r="B158" s="92" t="str">
        <f>IF($A158="","",VLOOKUP($A158,'Annex 2 Designated EHV charges'!$A:$O,2,0))</f>
        <v/>
      </c>
      <c r="C158" s="93" t="str">
        <f>IF($A158="","",VLOOKUP($A158,'Annex 2 Designated EHV charges'!$A:$O,3,0))</f>
        <v/>
      </c>
      <c r="D158" s="92" t="str">
        <f>IF($A158="","",VLOOKUP($A158,'Annex 2 Designated EHV charges'!$A:$O,7,0))</f>
        <v/>
      </c>
      <c r="E158" s="97" t="str">
        <f>IFERROR(IF(VLOOKUP($A158,'Annex 2 Designated EHV charges'!$A:$O,9,FALSE)=0,"",VLOOKUP($A158,'Annex 2 Designated EHV charges'!$A:$O,9,FALSE)),"")</f>
        <v/>
      </c>
      <c r="F158" s="98" t="str">
        <f>IFERROR(IF(VLOOKUP($A158,'Annex 2 Designated EHV charges'!$A:$O,10,FALSE)=0,"",VLOOKUP($A158,'Annex 2 Designated EHV charges'!$A:$O,10,FALSE)),"")</f>
        <v/>
      </c>
      <c r="G158" s="99" t="str">
        <f>IFERROR(IF(VLOOKUP($A158,'Annex 2 Designated EHV charges'!$A:$O,11,FALSE)=0,"",VLOOKUP($A158,'Annex 2 Designated EHV charges'!$A:$O,11,FALSE)),"")</f>
        <v/>
      </c>
      <c r="H158" s="99" t="str">
        <f>IFERROR(IF(VLOOKUP($A158,'Annex 2 Designated EHV charges'!$A:$O,12,FALSE)=0,"",VLOOKUP($A158,'Annex 2 Designated EHV charges'!$A:$O,12,FALSE)),"")</f>
        <v/>
      </c>
    </row>
    <row r="159" spans="1:8" x14ac:dyDescent="0.25">
      <c r="A159" s="92" t="str">
        <f t="array" ref="A159">IFERROR(INDEX('Annex 2 Designated EHV charges'!$A$11:$A$11, MATCH(0, IF(ISBLANK('Annex 2 Designated EHV charges'!$A$11:$A$11),1, COUNTIF(A$4:$A158, 'Annex 2 Designated EHV charges'!$A$11:$A$11)), 0)),"")</f>
        <v/>
      </c>
      <c r="B159" s="92" t="str">
        <f>IF($A159="","",VLOOKUP($A159,'Annex 2 Designated EHV charges'!$A:$O,2,0))</f>
        <v/>
      </c>
      <c r="C159" s="93" t="str">
        <f>IF($A159="","",VLOOKUP($A159,'Annex 2 Designated EHV charges'!$A:$O,3,0))</f>
        <v/>
      </c>
      <c r="D159" s="92" t="str">
        <f>IF($A159="","",VLOOKUP($A159,'Annex 2 Designated EHV charges'!$A:$O,7,0))</f>
        <v/>
      </c>
      <c r="E159" s="97" t="str">
        <f>IFERROR(IF(VLOOKUP($A159,'Annex 2 Designated EHV charges'!$A:$O,9,FALSE)=0,"",VLOOKUP($A159,'Annex 2 Designated EHV charges'!$A:$O,9,FALSE)),"")</f>
        <v/>
      </c>
      <c r="F159" s="98" t="str">
        <f>IFERROR(IF(VLOOKUP($A159,'Annex 2 Designated EHV charges'!$A:$O,10,FALSE)=0,"",VLOOKUP($A159,'Annex 2 Designated EHV charges'!$A:$O,10,FALSE)),"")</f>
        <v/>
      </c>
      <c r="G159" s="99" t="str">
        <f>IFERROR(IF(VLOOKUP($A159,'Annex 2 Designated EHV charges'!$A:$O,11,FALSE)=0,"",VLOOKUP($A159,'Annex 2 Designated EHV charges'!$A:$O,11,FALSE)),"")</f>
        <v/>
      </c>
      <c r="H159" s="99" t="str">
        <f>IFERROR(IF(VLOOKUP($A159,'Annex 2 Designated EHV charges'!$A:$O,12,FALSE)=0,"",VLOOKUP($A159,'Annex 2 Designated EHV charges'!$A:$O,12,FALSE)),"")</f>
        <v/>
      </c>
    </row>
    <row r="160" spans="1:8" x14ac:dyDescent="0.25">
      <c r="A160" s="92" t="str">
        <f t="array" ref="A160">IFERROR(INDEX('Annex 2 Designated EHV charges'!$A$11:$A$11, MATCH(0, IF(ISBLANK('Annex 2 Designated EHV charges'!$A$11:$A$11),1, COUNTIF(A$4:$A159, 'Annex 2 Designated EHV charges'!$A$11:$A$11)), 0)),"")</f>
        <v/>
      </c>
      <c r="B160" s="92" t="str">
        <f>IF($A160="","",VLOOKUP($A160,'Annex 2 Designated EHV charges'!$A:$O,2,0))</f>
        <v/>
      </c>
      <c r="C160" s="93" t="str">
        <f>IF($A160="","",VLOOKUP($A160,'Annex 2 Designated EHV charges'!$A:$O,3,0))</f>
        <v/>
      </c>
      <c r="D160" s="92" t="str">
        <f>IF($A160="","",VLOOKUP($A160,'Annex 2 Designated EHV charges'!$A:$O,7,0))</f>
        <v/>
      </c>
      <c r="E160" s="97" t="str">
        <f>IFERROR(IF(VLOOKUP($A160,'Annex 2 Designated EHV charges'!$A:$O,9,FALSE)=0,"",VLOOKUP($A160,'Annex 2 Designated EHV charges'!$A:$O,9,FALSE)),"")</f>
        <v/>
      </c>
      <c r="F160" s="98" t="str">
        <f>IFERROR(IF(VLOOKUP($A160,'Annex 2 Designated EHV charges'!$A:$O,10,FALSE)=0,"",VLOOKUP($A160,'Annex 2 Designated EHV charges'!$A:$O,10,FALSE)),"")</f>
        <v/>
      </c>
      <c r="G160" s="99" t="str">
        <f>IFERROR(IF(VLOOKUP($A160,'Annex 2 Designated EHV charges'!$A:$O,11,FALSE)=0,"",VLOOKUP($A160,'Annex 2 Designated EHV charges'!$A:$O,11,FALSE)),"")</f>
        <v/>
      </c>
      <c r="H160" s="99" t="str">
        <f>IFERROR(IF(VLOOKUP($A160,'Annex 2 Designated EHV charges'!$A:$O,12,FALSE)=0,"",VLOOKUP($A160,'Annex 2 Designated EHV charges'!$A:$O,12,FALSE)),"")</f>
        <v/>
      </c>
    </row>
    <row r="161" spans="1:8" x14ac:dyDescent="0.25">
      <c r="A161" s="92" t="str">
        <f t="array" ref="A161">IFERROR(INDEX('Annex 2 Designated EHV charges'!$A$11:$A$11, MATCH(0, IF(ISBLANK('Annex 2 Designated EHV charges'!$A$11:$A$11),1, COUNTIF(A$4:$A160, 'Annex 2 Designated EHV charges'!$A$11:$A$11)), 0)),"")</f>
        <v/>
      </c>
      <c r="B161" s="92" t="str">
        <f>IF($A161="","",VLOOKUP($A161,'Annex 2 Designated EHV charges'!$A:$O,2,0))</f>
        <v/>
      </c>
      <c r="C161" s="93" t="str">
        <f>IF($A161="","",VLOOKUP($A161,'Annex 2 Designated EHV charges'!$A:$O,3,0))</f>
        <v/>
      </c>
      <c r="D161" s="92" t="str">
        <f>IF($A161="","",VLOOKUP($A161,'Annex 2 Designated EHV charges'!$A:$O,7,0))</f>
        <v/>
      </c>
      <c r="E161" s="97" t="str">
        <f>IFERROR(IF(VLOOKUP($A161,'Annex 2 Designated EHV charges'!$A:$O,9,FALSE)=0,"",VLOOKUP($A161,'Annex 2 Designated EHV charges'!$A:$O,9,FALSE)),"")</f>
        <v/>
      </c>
      <c r="F161" s="98" t="str">
        <f>IFERROR(IF(VLOOKUP($A161,'Annex 2 Designated EHV charges'!$A:$O,10,FALSE)=0,"",VLOOKUP($A161,'Annex 2 Designated EHV charges'!$A:$O,10,FALSE)),"")</f>
        <v/>
      </c>
      <c r="G161" s="99" t="str">
        <f>IFERROR(IF(VLOOKUP($A161,'Annex 2 Designated EHV charges'!$A:$O,11,FALSE)=0,"",VLOOKUP($A161,'Annex 2 Designated EHV charges'!$A:$O,11,FALSE)),"")</f>
        <v/>
      </c>
      <c r="H161" s="99" t="str">
        <f>IFERROR(IF(VLOOKUP($A161,'Annex 2 Designated EHV charges'!$A:$O,12,FALSE)=0,"",VLOOKUP($A161,'Annex 2 Designated EHV charges'!$A:$O,12,FALSE)),"")</f>
        <v/>
      </c>
    </row>
    <row r="162" spans="1:8" x14ac:dyDescent="0.25">
      <c r="A162" s="92" t="str">
        <f t="array" ref="A162">IFERROR(INDEX('Annex 2 Designated EHV charges'!$A$11:$A$11, MATCH(0, IF(ISBLANK('Annex 2 Designated EHV charges'!$A$11:$A$11),1, COUNTIF(A$4:$A161, 'Annex 2 Designated EHV charges'!$A$11:$A$11)), 0)),"")</f>
        <v/>
      </c>
      <c r="B162" s="92" t="str">
        <f>IF($A162="","",VLOOKUP($A162,'Annex 2 Designated EHV charges'!$A:$O,2,0))</f>
        <v/>
      </c>
      <c r="C162" s="93" t="str">
        <f>IF($A162="","",VLOOKUP($A162,'Annex 2 Designated EHV charges'!$A:$O,3,0))</f>
        <v/>
      </c>
      <c r="D162" s="92" t="str">
        <f>IF($A162="","",VLOOKUP($A162,'Annex 2 Designated EHV charges'!$A:$O,7,0))</f>
        <v/>
      </c>
      <c r="E162" s="97" t="str">
        <f>IFERROR(IF(VLOOKUP($A162,'Annex 2 Designated EHV charges'!$A:$O,9,FALSE)=0,"",VLOOKUP($A162,'Annex 2 Designated EHV charges'!$A:$O,9,FALSE)),"")</f>
        <v/>
      </c>
      <c r="F162" s="98" t="str">
        <f>IFERROR(IF(VLOOKUP($A162,'Annex 2 Designated EHV charges'!$A:$O,10,FALSE)=0,"",VLOOKUP($A162,'Annex 2 Designated EHV charges'!$A:$O,10,FALSE)),"")</f>
        <v/>
      </c>
      <c r="G162" s="99" t="str">
        <f>IFERROR(IF(VLOOKUP($A162,'Annex 2 Designated EHV charges'!$A:$O,11,FALSE)=0,"",VLOOKUP($A162,'Annex 2 Designated EHV charges'!$A:$O,11,FALSE)),"")</f>
        <v/>
      </c>
      <c r="H162" s="99" t="str">
        <f>IFERROR(IF(VLOOKUP($A162,'Annex 2 Designated EHV charges'!$A:$O,12,FALSE)=0,"",VLOOKUP($A162,'Annex 2 Designated EHV charges'!$A:$O,12,FALSE)),"")</f>
        <v/>
      </c>
    </row>
    <row r="163" spans="1:8" x14ac:dyDescent="0.25">
      <c r="A163" s="92" t="str">
        <f t="array" ref="A163">IFERROR(INDEX('Annex 2 Designated EHV charges'!$A$11:$A$11, MATCH(0, IF(ISBLANK('Annex 2 Designated EHV charges'!$A$11:$A$11),1, COUNTIF(A$4:$A162, 'Annex 2 Designated EHV charges'!$A$11:$A$11)), 0)),"")</f>
        <v/>
      </c>
      <c r="B163" s="92" t="str">
        <f>IF($A163="","",VLOOKUP($A163,'Annex 2 Designated EHV charges'!$A:$O,2,0))</f>
        <v/>
      </c>
      <c r="C163" s="93" t="str">
        <f>IF($A163="","",VLOOKUP($A163,'Annex 2 Designated EHV charges'!$A:$O,3,0))</f>
        <v/>
      </c>
      <c r="D163" s="92" t="str">
        <f>IF($A163="","",VLOOKUP($A163,'Annex 2 Designated EHV charges'!$A:$O,7,0))</f>
        <v/>
      </c>
      <c r="E163" s="97" t="str">
        <f>IFERROR(IF(VLOOKUP($A163,'Annex 2 Designated EHV charges'!$A:$O,9,FALSE)=0,"",VLOOKUP($A163,'Annex 2 Designated EHV charges'!$A:$O,9,FALSE)),"")</f>
        <v/>
      </c>
      <c r="F163" s="98" t="str">
        <f>IFERROR(IF(VLOOKUP($A163,'Annex 2 Designated EHV charges'!$A:$O,10,FALSE)=0,"",VLOOKUP($A163,'Annex 2 Designated EHV charges'!$A:$O,10,FALSE)),"")</f>
        <v/>
      </c>
      <c r="G163" s="99" t="str">
        <f>IFERROR(IF(VLOOKUP($A163,'Annex 2 Designated EHV charges'!$A:$O,11,FALSE)=0,"",VLOOKUP($A163,'Annex 2 Designated EHV charges'!$A:$O,11,FALSE)),"")</f>
        <v/>
      </c>
      <c r="H163" s="99" t="str">
        <f>IFERROR(IF(VLOOKUP($A163,'Annex 2 Designated EHV charges'!$A:$O,12,FALSE)=0,"",VLOOKUP($A163,'Annex 2 Designated EHV charges'!$A:$O,12,FALSE)),"")</f>
        <v/>
      </c>
    </row>
    <row r="164" spans="1:8" x14ac:dyDescent="0.25">
      <c r="A164" s="92" t="str">
        <f t="array" ref="A164">IFERROR(INDEX('Annex 2 Designated EHV charges'!$A$11:$A$11, MATCH(0, IF(ISBLANK('Annex 2 Designated EHV charges'!$A$11:$A$11),1, COUNTIF(A$4:$A163, 'Annex 2 Designated EHV charges'!$A$11:$A$11)), 0)),"")</f>
        <v/>
      </c>
      <c r="B164" s="92" t="str">
        <f>IF($A164="","",VLOOKUP($A164,'Annex 2 Designated EHV charges'!$A:$O,2,0))</f>
        <v/>
      </c>
      <c r="C164" s="93" t="str">
        <f>IF($A164="","",VLOOKUP($A164,'Annex 2 Designated EHV charges'!$A:$O,3,0))</f>
        <v/>
      </c>
      <c r="D164" s="92" t="str">
        <f>IF($A164="","",VLOOKUP($A164,'Annex 2 Designated EHV charges'!$A:$O,7,0))</f>
        <v/>
      </c>
      <c r="E164" s="97" t="str">
        <f>IFERROR(IF(VLOOKUP($A164,'Annex 2 Designated EHV charges'!$A:$O,9,FALSE)=0,"",VLOOKUP($A164,'Annex 2 Designated EHV charges'!$A:$O,9,FALSE)),"")</f>
        <v/>
      </c>
      <c r="F164" s="98" t="str">
        <f>IFERROR(IF(VLOOKUP($A164,'Annex 2 Designated EHV charges'!$A:$O,10,FALSE)=0,"",VLOOKUP($A164,'Annex 2 Designated EHV charges'!$A:$O,10,FALSE)),"")</f>
        <v/>
      </c>
      <c r="G164" s="99" t="str">
        <f>IFERROR(IF(VLOOKUP($A164,'Annex 2 Designated EHV charges'!$A:$O,11,FALSE)=0,"",VLOOKUP($A164,'Annex 2 Designated EHV charges'!$A:$O,11,FALSE)),"")</f>
        <v/>
      </c>
      <c r="H164" s="99" t="str">
        <f>IFERROR(IF(VLOOKUP($A164,'Annex 2 Designated EHV charges'!$A:$O,12,FALSE)=0,"",VLOOKUP($A164,'Annex 2 Designated EHV charges'!$A:$O,12,FALSE)),"")</f>
        <v/>
      </c>
    </row>
    <row r="165" spans="1:8" x14ac:dyDescent="0.25">
      <c r="A165" s="92" t="str">
        <f t="array" ref="A165">IFERROR(INDEX('Annex 2 Designated EHV charges'!$A$11:$A$11, MATCH(0, IF(ISBLANK('Annex 2 Designated EHV charges'!$A$11:$A$11),1, COUNTIF(A$4:$A164, 'Annex 2 Designated EHV charges'!$A$11:$A$11)), 0)),"")</f>
        <v/>
      </c>
      <c r="B165" s="92" t="str">
        <f>IF($A165="","",VLOOKUP($A165,'Annex 2 Designated EHV charges'!$A:$O,2,0))</f>
        <v/>
      </c>
      <c r="C165" s="93" t="str">
        <f>IF($A165="","",VLOOKUP($A165,'Annex 2 Designated EHV charges'!$A:$O,3,0))</f>
        <v/>
      </c>
      <c r="D165" s="92" t="str">
        <f>IF($A165="","",VLOOKUP($A165,'Annex 2 Designated EHV charges'!$A:$O,7,0))</f>
        <v/>
      </c>
      <c r="E165" s="97" t="str">
        <f>IFERROR(IF(VLOOKUP($A165,'Annex 2 Designated EHV charges'!$A:$O,9,FALSE)=0,"",VLOOKUP($A165,'Annex 2 Designated EHV charges'!$A:$O,9,FALSE)),"")</f>
        <v/>
      </c>
      <c r="F165" s="98" t="str">
        <f>IFERROR(IF(VLOOKUP($A165,'Annex 2 Designated EHV charges'!$A:$O,10,FALSE)=0,"",VLOOKUP($A165,'Annex 2 Designated EHV charges'!$A:$O,10,FALSE)),"")</f>
        <v/>
      </c>
      <c r="G165" s="99" t="str">
        <f>IFERROR(IF(VLOOKUP($A165,'Annex 2 Designated EHV charges'!$A:$O,11,FALSE)=0,"",VLOOKUP($A165,'Annex 2 Designated EHV charges'!$A:$O,11,FALSE)),"")</f>
        <v/>
      </c>
      <c r="H165" s="99" t="str">
        <f>IFERROR(IF(VLOOKUP($A165,'Annex 2 Designated EHV charges'!$A:$O,12,FALSE)=0,"",VLOOKUP($A165,'Annex 2 Designated EHV charges'!$A:$O,12,FALSE)),"")</f>
        <v/>
      </c>
    </row>
    <row r="166" spans="1:8" x14ac:dyDescent="0.25">
      <c r="A166" s="92" t="str">
        <f t="array" ref="A166">IFERROR(INDEX('Annex 2 Designated EHV charges'!$A$11:$A$11, MATCH(0, IF(ISBLANK('Annex 2 Designated EHV charges'!$A$11:$A$11),1, COUNTIF(A$4:$A165, 'Annex 2 Designated EHV charges'!$A$11:$A$11)), 0)),"")</f>
        <v/>
      </c>
      <c r="B166" s="92" t="str">
        <f>IF($A166="","",VLOOKUP($A166,'Annex 2 Designated EHV charges'!$A:$O,2,0))</f>
        <v/>
      </c>
      <c r="C166" s="93" t="str">
        <f>IF($A166="","",VLOOKUP($A166,'Annex 2 Designated EHV charges'!$A:$O,3,0))</f>
        <v/>
      </c>
      <c r="D166" s="92" t="str">
        <f>IF($A166="","",VLOOKUP($A166,'Annex 2 Designated EHV charges'!$A:$O,7,0))</f>
        <v/>
      </c>
      <c r="E166" s="97" t="str">
        <f>IFERROR(IF(VLOOKUP($A166,'Annex 2 Designated EHV charges'!$A:$O,9,FALSE)=0,"",VLOOKUP($A166,'Annex 2 Designated EHV charges'!$A:$O,9,FALSE)),"")</f>
        <v/>
      </c>
      <c r="F166" s="98" t="str">
        <f>IFERROR(IF(VLOOKUP($A166,'Annex 2 Designated EHV charges'!$A:$O,10,FALSE)=0,"",VLOOKUP($A166,'Annex 2 Designated EHV charges'!$A:$O,10,FALSE)),"")</f>
        <v/>
      </c>
      <c r="G166" s="99" t="str">
        <f>IFERROR(IF(VLOOKUP($A166,'Annex 2 Designated EHV charges'!$A:$O,11,FALSE)=0,"",VLOOKUP($A166,'Annex 2 Designated EHV charges'!$A:$O,11,FALSE)),"")</f>
        <v/>
      </c>
      <c r="H166" s="99" t="str">
        <f>IFERROR(IF(VLOOKUP($A166,'Annex 2 Designated EHV charges'!$A:$O,12,FALSE)=0,"",VLOOKUP($A166,'Annex 2 Designated EHV charges'!$A:$O,12,FALSE)),"")</f>
        <v/>
      </c>
    </row>
    <row r="167" spans="1:8" x14ac:dyDescent="0.25">
      <c r="A167" s="92" t="str">
        <f t="array" ref="A167">IFERROR(INDEX('Annex 2 Designated EHV charges'!$A$11:$A$11, MATCH(0, IF(ISBLANK('Annex 2 Designated EHV charges'!$A$11:$A$11),1, COUNTIF(A$4:$A166, 'Annex 2 Designated EHV charges'!$A$11:$A$11)), 0)),"")</f>
        <v/>
      </c>
      <c r="B167" s="92" t="str">
        <f>IF($A167="","",VLOOKUP($A167,'Annex 2 Designated EHV charges'!$A:$O,2,0))</f>
        <v/>
      </c>
      <c r="C167" s="93" t="str">
        <f>IF($A167="","",VLOOKUP($A167,'Annex 2 Designated EHV charges'!$A:$O,3,0))</f>
        <v/>
      </c>
      <c r="D167" s="92" t="str">
        <f>IF($A167="","",VLOOKUP($A167,'Annex 2 Designated EHV charges'!$A:$O,7,0))</f>
        <v/>
      </c>
      <c r="E167" s="97" t="str">
        <f>IFERROR(IF(VLOOKUP($A167,'Annex 2 Designated EHV charges'!$A:$O,9,FALSE)=0,"",VLOOKUP($A167,'Annex 2 Designated EHV charges'!$A:$O,9,FALSE)),"")</f>
        <v/>
      </c>
      <c r="F167" s="98" t="str">
        <f>IFERROR(IF(VLOOKUP($A167,'Annex 2 Designated EHV charges'!$A:$O,10,FALSE)=0,"",VLOOKUP($A167,'Annex 2 Designated EHV charges'!$A:$O,10,FALSE)),"")</f>
        <v/>
      </c>
      <c r="G167" s="99" t="str">
        <f>IFERROR(IF(VLOOKUP($A167,'Annex 2 Designated EHV charges'!$A:$O,11,FALSE)=0,"",VLOOKUP($A167,'Annex 2 Designated EHV charges'!$A:$O,11,FALSE)),"")</f>
        <v/>
      </c>
      <c r="H167" s="99" t="str">
        <f>IFERROR(IF(VLOOKUP($A167,'Annex 2 Designated EHV charges'!$A:$O,12,FALSE)=0,"",VLOOKUP($A167,'Annex 2 Designated EHV charges'!$A:$O,12,FALSE)),"")</f>
        <v/>
      </c>
    </row>
    <row r="168" spans="1:8" x14ac:dyDescent="0.25">
      <c r="A168" s="92" t="str">
        <f t="array" ref="A168">IFERROR(INDEX('Annex 2 Designated EHV charges'!$A$11:$A$11, MATCH(0, IF(ISBLANK('Annex 2 Designated EHV charges'!$A$11:$A$11),1, COUNTIF(A$4:$A167, 'Annex 2 Designated EHV charges'!$A$11:$A$11)), 0)),"")</f>
        <v/>
      </c>
      <c r="B168" s="92" t="str">
        <f>IF($A168="","",VLOOKUP($A168,'Annex 2 Designated EHV charges'!$A:$O,2,0))</f>
        <v/>
      </c>
      <c r="C168" s="93" t="str">
        <f>IF($A168="","",VLOOKUP($A168,'Annex 2 Designated EHV charges'!$A:$O,3,0))</f>
        <v/>
      </c>
      <c r="D168" s="92" t="str">
        <f>IF($A168="","",VLOOKUP($A168,'Annex 2 Designated EHV charges'!$A:$O,7,0))</f>
        <v/>
      </c>
      <c r="E168" s="97" t="str">
        <f>IFERROR(IF(VLOOKUP($A168,'Annex 2 Designated EHV charges'!$A:$O,9,FALSE)=0,"",VLOOKUP($A168,'Annex 2 Designated EHV charges'!$A:$O,9,FALSE)),"")</f>
        <v/>
      </c>
      <c r="F168" s="98" t="str">
        <f>IFERROR(IF(VLOOKUP($A168,'Annex 2 Designated EHV charges'!$A:$O,10,FALSE)=0,"",VLOOKUP($A168,'Annex 2 Designated EHV charges'!$A:$O,10,FALSE)),"")</f>
        <v/>
      </c>
      <c r="G168" s="99" t="str">
        <f>IFERROR(IF(VLOOKUP($A168,'Annex 2 Designated EHV charges'!$A:$O,11,FALSE)=0,"",VLOOKUP($A168,'Annex 2 Designated EHV charges'!$A:$O,11,FALSE)),"")</f>
        <v/>
      </c>
      <c r="H168" s="99" t="str">
        <f>IFERROR(IF(VLOOKUP($A168,'Annex 2 Designated EHV charges'!$A:$O,12,FALSE)=0,"",VLOOKUP($A168,'Annex 2 Designated EHV charges'!$A:$O,12,FALSE)),"")</f>
        <v/>
      </c>
    </row>
    <row r="169" spans="1:8" x14ac:dyDescent="0.25">
      <c r="A169" s="92" t="str">
        <f t="array" ref="A169">IFERROR(INDEX('Annex 2 Designated EHV charges'!$A$11:$A$11, MATCH(0, IF(ISBLANK('Annex 2 Designated EHV charges'!$A$11:$A$11),1, COUNTIF(A$4:$A168, 'Annex 2 Designated EHV charges'!$A$11:$A$11)), 0)),"")</f>
        <v/>
      </c>
      <c r="B169" s="92" t="str">
        <f>IF($A169="","",VLOOKUP($A169,'Annex 2 Designated EHV charges'!$A:$O,2,0))</f>
        <v/>
      </c>
      <c r="C169" s="93" t="str">
        <f>IF($A169="","",VLOOKUP($A169,'Annex 2 Designated EHV charges'!$A:$O,3,0))</f>
        <v/>
      </c>
      <c r="D169" s="92" t="str">
        <f>IF($A169="","",VLOOKUP($A169,'Annex 2 Designated EHV charges'!$A:$O,7,0))</f>
        <v/>
      </c>
      <c r="E169" s="97" t="str">
        <f>IFERROR(IF(VLOOKUP($A169,'Annex 2 Designated EHV charges'!$A:$O,9,FALSE)=0,"",VLOOKUP($A169,'Annex 2 Designated EHV charges'!$A:$O,9,FALSE)),"")</f>
        <v/>
      </c>
      <c r="F169" s="98" t="str">
        <f>IFERROR(IF(VLOOKUP($A169,'Annex 2 Designated EHV charges'!$A:$O,10,FALSE)=0,"",VLOOKUP($A169,'Annex 2 Designated EHV charges'!$A:$O,10,FALSE)),"")</f>
        <v/>
      </c>
      <c r="G169" s="99" t="str">
        <f>IFERROR(IF(VLOOKUP($A169,'Annex 2 Designated EHV charges'!$A:$O,11,FALSE)=0,"",VLOOKUP($A169,'Annex 2 Designated EHV charges'!$A:$O,11,FALSE)),"")</f>
        <v/>
      </c>
      <c r="H169" s="99" t="str">
        <f>IFERROR(IF(VLOOKUP($A169,'Annex 2 Designated EHV charges'!$A:$O,12,FALSE)=0,"",VLOOKUP($A169,'Annex 2 Designated EHV charges'!$A:$O,12,FALSE)),"")</f>
        <v/>
      </c>
    </row>
    <row r="170" spans="1:8" x14ac:dyDescent="0.25">
      <c r="A170" s="92" t="str">
        <f t="array" ref="A170">IFERROR(INDEX('Annex 2 Designated EHV charges'!$A$11:$A$11, MATCH(0, IF(ISBLANK('Annex 2 Designated EHV charges'!$A$11:$A$11),1, COUNTIF(A$4:$A169, 'Annex 2 Designated EHV charges'!$A$11:$A$11)), 0)),"")</f>
        <v/>
      </c>
      <c r="B170" s="92" t="str">
        <f>IF($A170="","",VLOOKUP($A170,'Annex 2 Designated EHV charges'!$A:$O,2,0))</f>
        <v/>
      </c>
      <c r="C170" s="93" t="str">
        <f>IF($A170="","",VLOOKUP($A170,'Annex 2 Designated EHV charges'!$A:$O,3,0))</f>
        <v/>
      </c>
      <c r="D170" s="92" t="str">
        <f>IF($A170="","",VLOOKUP($A170,'Annex 2 Designated EHV charges'!$A:$O,7,0))</f>
        <v/>
      </c>
      <c r="E170" s="97" t="str">
        <f>IFERROR(IF(VLOOKUP($A170,'Annex 2 Designated EHV charges'!$A:$O,9,FALSE)=0,"",VLOOKUP($A170,'Annex 2 Designated EHV charges'!$A:$O,9,FALSE)),"")</f>
        <v/>
      </c>
      <c r="F170" s="98" t="str">
        <f>IFERROR(IF(VLOOKUP($A170,'Annex 2 Designated EHV charges'!$A:$O,10,FALSE)=0,"",VLOOKUP($A170,'Annex 2 Designated EHV charges'!$A:$O,10,FALSE)),"")</f>
        <v/>
      </c>
      <c r="G170" s="99" t="str">
        <f>IFERROR(IF(VLOOKUP($A170,'Annex 2 Designated EHV charges'!$A:$O,11,FALSE)=0,"",VLOOKUP($A170,'Annex 2 Designated EHV charges'!$A:$O,11,FALSE)),"")</f>
        <v/>
      </c>
      <c r="H170" s="99" t="str">
        <f>IFERROR(IF(VLOOKUP($A170,'Annex 2 Designated EHV charges'!$A:$O,12,FALSE)=0,"",VLOOKUP($A170,'Annex 2 Designated EHV charges'!$A:$O,12,FALSE)),"")</f>
        <v/>
      </c>
    </row>
    <row r="171" spans="1:8" x14ac:dyDescent="0.25">
      <c r="A171" s="92" t="str">
        <f t="array" ref="A171">IFERROR(INDEX('Annex 2 Designated EHV charges'!$A$11:$A$11, MATCH(0, IF(ISBLANK('Annex 2 Designated EHV charges'!$A$11:$A$11),1, COUNTIF(A$4:$A170, 'Annex 2 Designated EHV charges'!$A$11:$A$11)), 0)),"")</f>
        <v/>
      </c>
      <c r="B171" s="92" t="str">
        <f>IF($A171="","",VLOOKUP($A171,'Annex 2 Designated EHV charges'!$A:$O,2,0))</f>
        <v/>
      </c>
      <c r="C171" s="93" t="str">
        <f>IF($A171="","",VLOOKUP($A171,'Annex 2 Designated EHV charges'!$A:$O,3,0))</f>
        <v/>
      </c>
      <c r="D171" s="92" t="str">
        <f>IF($A171="","",VLOOKUP($A171,'Annex 2 Designated EHV charges'!$A:$O,7,0))</f>
        <v/>
      </c>
      <c r="E171" s="97" t="str">
        <f>IFERROR(IF(VLOOKUP($A171,'Annex 2 Designated EHV charges'!$A:$O,9,FALSE)=0,"",VLOOKUP($A171,'Annex 2 Designated EHV charges'!$A:$O,9,FALSE)),"")</f>
        <v/>
      </c>
      <c r="F171" s="98" t="str">
        <f>IFERROR(IF(VLOOKUP($A171,'Annex 2 Designated EHV charges'!$A:$O,10,FALSE)=0,"",VLOOKUP($A171,'Annex 2 Designated EHV charges'!$A:$O,10,FALSE)),"")</f>
        <v/>
      </c>
      <c r="G171" s="99" t="str">
        <f>IFERROR(IF(VLOOKUP($A171,'Annex 2 Designated EHV charges'!$A:$O,11,FALSE)=0,"",VLOOKUP($A171,'Annex 2 Designated EHV charges'!$A:$O,11,FALSE)),"")</f>
        <v/>
      </c>
      <c r="H171" s="99" t="str">
        <f>IFERROR(IF(VLOOKUP($A171,'Annex 2 Designated EHV charges'!$A:$O,12,FALSE)=0,"",VLOOKUP($A171,'Annex 2 Designated EHV charges'!$A:$O,12,FALSE)),"")</f>
        <v/>
      </c>
    </row>
    <row r="172" spans="1:8" x14ac:dyDescent="0.25">
      <c r="A172" s="92" t="str">
        <f t="array" ref="A172">IFERROR(INDEX('Annex 2 Designated EHV charges'!$A$11:$A$11, MATCH(0, IF(ISBLANK('Annex 2 Designated EHV charges'!$A$11:$A$11),1, COUNTIF(A$4:$A171, 'Annex 2 Designated EHV charges'!$A$11:$A$11)), 0)),"")</f>
        <v/>
      </c>
      <c r="B172" s="92" t="str">
        <f>IF($A172="","",VLOOKUP($A172,'Annex 2 Designated EHV charges'!$A:$O,2,0))</f>
        <v/>
      </c>
      <c r="C172" s="93" t="str">
        <f>IF($A172="","",VLOOKUP($A172,'Annex 2 Designated EHV charges'!$A:$O,3,0))</f>
        <v/>
      </c>
      <c r="D172" s="92" t="str">
        <f>IF($A172="","",VLOOKUP($A172,'Annex 2 Designated EHV charges'!$A:$O,7,0))</f>
        <v/>
      </c>
      <c r="E172" s="97" t="str">
        <f>IFERROR(IF(VLOOKUP($A172,'Annex 2 Designated EHV charges'!$A:$O,9,FALSE)=0,"",VLOOKUP($A172,'Annex 2 Designated EHV charges'!$A:$O,9,FALSE)),"")</f>
        <v/>
      </c>
      <c r="F172" s="98" t="str">
        <f>IFERROR(IF(VLOOKUP($A172,'Annex 2 Designated EHV charges'!$A:$O,10,FALSE)=0,"",VLOOKUP($A172,'Annex 2 Designated EHV charges'!$A:$O,10,FALSE)),"")</f>
        <v/>
      </c>
      <c r="G172" s="99" t="str">
        <f>IFERROR(IF(VLOOKUP($A172,'Annex 2 Designated EHV charges'!$A:$O,11,FALSE)=0,"",VLOOKUP($A172,'Annex 2 Designated EHV charges'!$A:$O,11,FALSE)),"")</f>
        <v/>
      </c>
      <c r="H172" s="99" t="str">
        <f>IFERROR(IF(VLOOKUP($A172,'Annex 2 Designated EHV charges'!$A:$O,12,FALSE)=0,"",VLOOKUP($A172,'Annex 2 Designated EHV charges'!$A:$O,12,FALSE)),"")</f>
        <v/>
      </c>
    </row>
    <row r="173" spans="1:8" x14ac:dyDescent="0.25">
      <c r="A173" s="92" t="str">
        <f t="array" ref="A173">IFERROR(INDEX('Annex 2 Designated EHV charges'!$A$11:$A$11, MATCH(0, IF(ISBLANK('Annex 2 Designated EHV charges'!$A$11:$A$11),1, COUNTIF(A$4:$A172, 'Annex 2 Designated EHV charges'!$A$11:$A$11)), 0)),"")</f>
        <v/>
      </c>
      <c r="B173" s="92" t="str">
        <f>IF($A173="","",VLOOKUP($A173,'Annex 2 Designated EHV charges'!$A:$O,2,0))</f>
        <v/>
      </c>
      <c r="C173" s="93" t="str">
        <f>IF($A173="","",VLOOKUP($A173,'Annex 2 Designated EHV charges'!$A:$O,3,0))</f>
        <v/>
      </c>
      <c r="D173" s="92" t="str">
        <f>IF($A173="","",VLOOKUP($A173,'Annex 2 Designated EHV charges'!$A:$O,7,0))</f>
        <v/>
      </c>
      <c r="E173" s="97" t="str">
        <f>IFERROR(IF(VLOOKUP($A173,'Annex 2 Designated EHV charges'!$A:$O,9,FALSE)=0,"",VLOOKUP($A173,'Annex 2 Designated EHV charges'!$A:$O,9,FALSE)),"")</f>
        <v/>
      </c>
      <c r="F173" s="98" t="str">
        <f>IFERROR(IF(VLOOKUP($A173,'Annex 2 Designated EHV charges'!$A:$O,10,FALSE)=0,"",VLOOKUP($A173,'Annex 2 Designated EHV charges'!$A:$O,10,FALSE)),"")</f>
        <v/>
      </c>
      <c r="G173" s="99" t="str">
        <f>IFERROR(IF(VLOOKUP($A173,'Annex 2 Designated EHV charges'!$A:$O,11,FALSE)=0,"",VLOOKUP($A173,'Annex 2 Designated EHV charges'!$A:$O,11,FALSE)),"")</f>
        <v/>
      </c>
      <c r="H173" s="99" t="str">
        <f>IFERROR(IF(VLOOKUP($A173,'Annex 2 Designated EHV charges'!$A:$O,12,FALSE)=0,"",VLOOKUP($A173,'Annex 2 Designated EHV charges'!$A:$O,12,FALSE)),"")</f>
        <v/>
      </c>
    </row>
    <row r="174" spans="1:8" x14ac:dyDescent="0.25">
      <c r="A174" s="92" t="str">
        <f t="array" ref="A174">IFERROR(INDEX('Annex 2 Designated EHV charges'!$A$11:$A$11, MATCH(0, IF(ISBLANK('Annex 2 Designated EHV charges'!$A$11:$A$11),1, COUNTIF(A$4:$A173, 'Annex 2 Designated EHV charges'!$A$11:$A$11)), 0)),"")</f>
        <v/>
      </c>
      <c r="B174" s="92" t="str">
        <f>IF($A174="","",VLOOKUP($A174,'Annex 2 Designated EHV charges'!$A:$O,2,0))</f>
        <v/>
      </c>
      <c r="C174" s="93" t="str">
        <f>IF($A174="","",VLOOKUP($A174,'Annex 2 Designated EHV charges'!$A:$O,3,0))</f>
        <v/>
      </c>
      <c r="D174" s="92" t="str">
        <f>IF($A174="","",VLOOKUP($A174,'Annex 2 Designated EHV charges'!$A:$O,7,0))</f>
        <v/>
      </c>
      <c r="E174" s="97" t="str">
        <f>IFERROR(IF(VLOOKUP($A174,'Annex 2 Designated EHV charges'!$A:$O,9,FALSE)=0,"",VLOOKUP($A174,'Annex 2 Designated EHV charges'!$A:$O,9,FALSE)),"")</f>
        <v/>
      </c>
      <c r="F174" s="98" t="str">
        <f>IFERROR(IF(VLOOKUP($A174,'Annex 2 Designated EHV charges'!$A:$O,10,FALSE)=0,"",VLOOKUP($A174,'Annex 2 Designated EHV charges'!$A:$O,10,FALSE)),"")</f>
        <v/>
      </c>
      <c r="G174" s="99" t="str">
        <f>IFERROR(IF(VLOOKUP($A174,'Annex 2 Designated EHV charges'!$A:$O,11,FALSE)=0,"",VLOOKUP($A174,'Annex 2 Designated EHV charges'!$A:$O,11,FALSE)),"")</f>
        <v/>
      </c>
      <c r="H174" s="99" t="str">
        <f>IFERROR(IF(VLOOKUP($A174,'Annex 2 Designated EHV charges'!$A:$O,12,FALSE)=0,"",VLOOKUP($A174,'Annex 2 Designated EHV charges'!$A:$O,12,FALSE)),"")</f>
        <v/>
      </c>
    </row>
    <row r="175" spans="1:8" x14ac:dyDescent="0.25">
      <c r="A175" s="92" t="str">
        <f t="array" ref="A175">IFERROR(INDEX('Annex 2 Designated EHV charges'!$A$11:$A$11, MATCH(0, IF(ISBLANK('Annex 2 Designated EHV charges'!$A$11:$A$11),1, COUNTIF(A$4:$A174, 'Annex 2 Designated EHV charges'!$A$11:$A$11)), 0)),"")</f>
        <v/>
      </c>
      <c r="B175" s="92" t="str">
        <f>IF($A175="","",VLOOKUP($A175,'Annex 2 Designated EHV charges'!$A:$O,2,0))</f>
        <v/>
      </c>
      <c r="C175" s="93" t="str">
        <f>IF($A175="","",VLOOKUP($A175,'Annex 2 Designated EHV charges'!$A:$O,3,0))</f>
        <v/>
      </c>
      <c r="D175" s="92" t="str">
        <f>IF($A175="","",VLOOKUP($A175,'Annex 2 Designated EHV charges'!$A:$O,7,0))</f>
        <v/>
      </c>
      <c r="E175" s="97" t="str">
        <f>IFERROR(IF(VLOOKUP($A175,'Annex 2 Designated EHV charges'!$A:$O,9,FALSE)=0,"",VLOOKUP($A175,'Annex 2 Designated EHV charges'!$A:$O,9,FALSE)),"")</f>
        <v/>
      </c>
      <c r="F175" s="98" t="str">
        <f>IFERROR(IF(VLOOKUP($A175,'Annex 2 Designated EHV charges'!$A:$O,10,FALSE)=0,"",VLOOKUP($A175,'Annex 2 Designated EHV charges'!$A:$O,10,FALSE)),"")</f>
        <v/>
      </c>
      <c r="G175" s="99" t="str">
        <f>IFERROR(IF(VLOOKUP($A175,'Annex 2 Designated EHV charges'!$A:$O,11,FALSE)=0,"",VLOOKUP($A175,'Annex 2 Designated EHV charges'!$A:$O,11,FALSE)),"")</f>
        <v/>
      </c>
      <c r="H175" s="99" t="str">
        <f>IFERROR(IF(VLOOKUP($A175,'Annex 2 Designated EHV charges'!$A:$O,12,FALSE)=0,"",VLOOKUP($A175,'Annex 2 Designated EHV charges'!$A:$O,12,FALSE)),"")</f>
        <v/>
      </c>
    </row>
    <row r="176" spans="1:8" x14ac:dyDescent="0.25">
      <c r="A176" s="92" t="str">
        <f t="array" ref="A176">IFERROR(INDEX('Annex 2 Designated EHV charges'!$A$11:$A$11, MATCH(0, IF(ISBLANK('Annex 2 Designated EHV charges'!$A$11:$A$11),1, COUNTIF(A$4:$A175, 'Annex 2 Designated EHV charges'!$A$11:$A$11)), 0)),"")</f>
        <v/>
      </c>
      <c r="B176" s="92" t="str">
        <f>IF($A176="","",VLOOKUP($A176,'Annex 2 Designated EHV charges'!$A:$O,2,0))</f>
        <v/>
      </c>
      <c r="C176" s="93" t="str">
        <f>IF($A176="","",VLOOKUP($A176,'Annex 2 Designated EHV charges'!$A:$O,3,0))</f>
        <v/>
      </c>
      <c r="D176" s="92" t="str">
        <f>IF($A176="","",VLOOKUP($A176,'Annex 2 Designated EHV charges'!$A:$O,7,0))</f>
        <v/>
      </c>
      <c r="E176" s="97" t="str">
        <f>IFERROR(IF(VLOOKUP($A176,'Annex 2 Designated EHV charges'!$A:$O,9,FALSE)=0,"",VLOOKUP($A176,'Annex 2 Designated EHV charges'!$A:$O,9,FALSE)),"")</f>
        <v/>
      </c>
      <c r="F176" s="98" t="str">
        <f>IFERROR(IF(VLOOKUP($A176,'Annex 2 Designated EHV charges'!$A:$O,10,FALSE)=0,"",VLOOKUP($A176,'Annex 2 Designated EHV charges'!$A:$O,10,FALSE)),"")</f>
        <v/>
      </c>
      <c r="G176" s="99" t="str">
        <f>IFERROR(IF(VLOOKUP($A176,'Annex 2 Designated EHV charges'!$A:$O,11,FALSE)=0,"",VLOOKUP($A176,'Annex 2 Designated EHV charges'!$A:$O,11,FALSE)),"")</f>
        <v/>
      </c>
      <c r="H176" s="99" t="str">
        <f>IFERROR(IF(VLOOKUP($A176,'Annex 2 Designated EHV charges'!$A:$O,12,FALSE)=0,"",VLOOKUP($A176,'Annex 2 Designated EHV charges'!$A:$O,12,FALSE)),"")</f>
        <v/>
      </c>
    </row>
    <row r="177" spans="1:8" x14ac:dyDescent="0.25">
      <c r="A177" s="92" t="str">
        <f t="array" ref="A177">IFERROR(INDEX('Annex 2 Designated EHV charges'!$A$11:$A$11, MATCH(0, IF(ISBLANK('Annex 2 Designated EHV charges'!$A$11:$A$11),1, COUNTIF(A$4:$A176, 'Annex 2 Designated EHV charges'!$A$11:$A$11)), 0)),"")</f>
        <v/>
      </c>
      <c r="B177" s="92" t="str">
        <f>IF($A177="","",VLOOKUP($A177,'Annex 2 Designated EHV charges'!$A:$O,2,0))</f>
        <v/>
      </c>
      <c r="C177" s="93" t="str">
        <f>IF($A177="","",VLOOKUP($A177,'Annex 2 Designated EHV charges'!$A:$O,3,0))</f>
        <v/>
      </c>
      <c r="D177" s="92" t="str">
        <f>IF($A177="","",VLOOKUP($A177,'Annex 2 Designated EHV charges'!$A:$O,7,0))</f>
        <v/>
      </c>
      <c r="E177" s="97" t="str">
        <f>IFERROR(IF(VLOOKUP($A177,'Annex 2 Designated EHV charges'!$A:$O,9,FALSE)=0,"",VLOOKUP($A177,'Annex 2 Designated EHV charges'!$A:$O,9,FALSE)),"")</f>
        <v/>
      </c>
      <c r="F177" s="98" t="str">
        <f>IFERROR(IF(VLOOKUP($A177,'Annex 2 Designated EHV charges'!$A:$O,10,FALSE)=0,"",VLOOKUP($A177,'Annex 2 Designated EHV charges'!$A:$O,10,FALSE)),"")</f>
        <v/>
      </c>
      <c r="G177" s="99" t="str">
        <f>IFERROR(IF(VLOOKUP($A177,'Annex 2 Designated EHV charges'!$A:$O,11,FALSE)=0,"",VLOOKUP($A177,'Annex 2 Designated EHV charges'!$A:$O,11,FALSE)),"")</f>
        <v/>
      </c>
      <c r="H177" s="99" t="str">
        <f>IFERROR(IF(VLOOKUP($A177,'Annex 2 Designated EHV charges'!$A:$O,12,FALSE)=0,"",VLOOKUP($A177,'Annex 2 Designated EHV charges'!$A:$O,12,FALSE)),"")</f>
        <v/>
      </c>
    </row>
    <row r="178" spans="1:8" x14ac:dyDescent="0.25">
      <c r="A178" s="92" t="str">
        <f t="array" ref="A178">IFERROR(INDEX('Annex 2 Designated EHV charges'!$A$11:$A$11, MATCH(0, IF(ISBLANK('Annex 2 Designated EHV charges'!$A$11:$A$11),1, COUNTIF(A$4:$A177, 'Annex 2 Designated EHV charges'!$A$11:$A$11)), 0)),"")</f>
        <v/>
      </c>
      <c r="B178" s="92" t="str">
        <f>IF($A178="","",VLOOKUP($A178,'Annex 2 Designated EHV charges'!$A:$O,2,0))</f>
        <v/>
      </c>
      <c r="C178" s="93" t="str">
        <f>IF($A178="","",VLOOKUP($A178,'Annex 2 Designated EHV charges'!$A:$O,3,0))</f>
        <v/>
      </c>
      <c r="D178" s="92" t="str">
        <f>IF($A178="","",VLOOKUP($A178,'Annex 2 Designated EHV charges'!$A:$O,7,0))</f>
        <v/>
      </c>
      <c r="E178" s="97" t="str">
        <f>IFERROR(IF(VLOOKUP($A178,'Annex 2 Designated EHV charges'!$A:$O,9,FALSE)=0,"",VLOOKUP($A178,'Annex 2 Designated EHV charges'!$A:$O,9,FALSE)),"")</f>
        <v/>
      </c>
      <c r="F178" s="98" t="str">
        <f>IFERROR(IF(VLOOKUP($A178,'Annex 2 Designated EHV charges'!$A:$O,10,FALSE)=0,"",VLOOKUP($A178,'Annex 2 Designated EHV charges'!$A:$O,10,FALSE)),"")</f>
        <v/>
      </c>
      <c r="G178" s="99" t="str">
        <f>IFERROR(IF(VLOOKUP($A178,'Annex 2 Designated EHV charges'!$A:$O,11,FALSE)=0,"",VLOOKUP($A178,'Annex 2 Designated EHV charges'!$A:$O,11,FALSE)),"")</f>
        <v/>
      </c>
      <c r="H178" s="99" t="str">
        <f>IFERROR(IF(VLOOKUP($A178,'Annex 2 Designated EHV charges'!$A:$O,12,FALSE)=0,"",VLOOKUP($A178,'Annex 2 Designated EHV charges'!$A:$O,12,FALSE)),"")</f>
        <v/>
      </c>
    </row>
    <row r="179" spans="1:8" x14ac:dyDescent="0.25">
      <c r="A179" s="92" t="str">
        <f t="array" ref="A179">IFERROR(INDEX('Annex 2 Designated EHV charges'!$A$11:$A$11, MATCH(0, IF(ISBLANK('Annex 2 Designated EHV charges'!$A$11:$A$11),1, COUNTIF(A$4:$A178, 'Annex 2 Designated EHV charges'!$A$11:$A$11)), 0)),"")</f>
        <v/>
      </c>
      <c r="B179" s="92" t="str">
        <f>IF($A179="","",VLOOKUP($A179,'Annex 2 Designated EHV charges'!$A:$O,2,0))</f>
        <v/>
      </c>
      <c r="C179" s="93" t="str">
        <f>IF($A179="","",VLOOKUP($A179,'Annex 2 Designated EHV charges'!$A:$O,3,0))</f>
        <v/>
      </c>
      <c r="D179" s="92" t="str">
        <f>IF($A179="","",VLOOKUP($A179,'Annex 2 Designated EHV charges'!$A:$O,7,0))</f>
        <v/>
      </c>
      <c r="E179" s="97" t="str">
        <f>IFERROR(IF(VLOOKUP($A179,'Annex 2 Designated EHV charges'!$A:$O,9,FALSE)=0,"",VLOOKUP($A179,'Annex 2 Designated EHV charges'!$A:$O,9,FALSE)),"")</f>
        <v/>
      </c>
      <c r="F179" s="98" t="str">
        <f>IFERROR(IF(VLOOKUP($A179,'Annex 2 Designated EHV charges'!$A:$O,10,FALSE)=0,"",VLOOKUP($A179,'Annex 2 Designated EHV charges'!$A:$O,10,FALSE)),"")</f>
        <v/>
      </c>
      <c r="G179" s="99" t="str">
        <f>IFERROR(IF(VLOOKUP($A179,'Annex 2 Designated EHV charges'!$A:$O,11,FALSE)=0,"",VLOOKUP($A179,'Annex 2 Designated EHV charges'!$A:$O,11,FALSE)),"")</f>
        <v/>
      </c>
      <c r="H179" s="99" t="str">
        <f>IFERROR(IF(VLOOKUP($A179,'Annex 2 Designated EHV charges'!$A:$O,12,FALSE)=0,"",VLOOKUP($A179,'Annex 2 Designated EHV charges'!$A:$O,12,FALSE)),"")</f>
        <v/>
      </c>
    </row>
    <row r="180" spans="1:8" x14ac:dyDescent="0.25">
      <c r="A180" s="92" t="str">
        <f t="array" ref="A180">IFERROR(INDEX('Annex 2 Designated EHV charges'!$A$11:$A$11, MATCH(0, IF(ISBLANK('Annex 2 Designated EHV charges'!$A$11:$A$11),1, COUNTIF(A$4:$A179, 'Annex 2 Designated EHV charges'!$A$11:$A$11)), 0)),"")</f>
        <v/>
      </c>
      <c r="B180" s="92" t="str">
        <f>IF($A180="","",VLOOKUP($A180,'Annex 2 Designated EHV charges'!$A:$O,2,0))</f>
        <v/>
      </c>
      <c r="C180" s="93" t="str">
        <f>IF($A180="","",VLOOKUP($A180,'Annex 2 Designated EHV charges'!$A:$O,3,0))</f>
        <v/>
      </c>
      <c r="D180" s="92" t="str">
        <f>IF($A180="","",VLOOKUP($A180,'Annex 2 Designated EHV charges'!$A:$O,7,0))</f>
        <v/>
      </c>
      <c r="E180" s="97" t="str">
        <f>IFERROR(IF(VLOOKUP($A180,'Annex 2 Designated EHV charges'!$A:$O,9,FALSE)=0,"",VLOOKUP($A180,'Annex 2 Designated EHV charges'!$A:$O,9,FALSE)),"")</f>
        <v/>
      </c>
      <c r="F180" s="98" t="str">
        <f>IFERROR(IF(VLOOKUP($A180,'Annex 2 Designated EHV charges'!$A:$O,10,FALSE)=0,"",VLOOKUP($A180,'Annex 2 Designated EHV charges'!$A:$O,10,FALSE)),"")</f>
        <v/>
      </c>
      <c r="G180" s="99" t="str">
        <f>IFERROR(IF(VLOOKUP($A180,'Annex 2 Designated EHV charges'!$A:$O,11,FALSE)=0,"",VLOOKUP($A180,'Annex 2 Designated EHV charges'!$A:$O,11,FALSE)),"")</f>
        <v/>
      </c>
      <c r="H180" s="99" t="str">
        <f>IFERROR(IF(VLOOKUP($A180,'Annex 2 Designated EHV charges'!$A:$O,12,FALSE)=0,"",VLOOKUP($A180,'Annex 2 Designated EHV charges'!$A:$O,12,FALSE)),"")</f>
        <v/>
      </c>
    </row>
    <row r="181" spans="1:8" x14ac:dyDescent="0.25">
      <c r="A181" s="92" t="str">
        <f t="array" ref="A181">IFERROR(INDEX('Annex 2 Designated EHV charges'!$A$11:$A$11, MATCH(0, IF(ISBLANK('Annex 2 Designated EHV charges'!$A$11:$A$11),1, COUNTIF(A$4:$A180, 'Annex 2 Designated EHV charges'!$A$11:$A$11)), 0)),"")</f>
        <v/>
      </c>
      <c r="B181" s="92" t="str">
        <f>IF($A181="","",VLOOKUP($A181,'Annex 2 Designated EHV charges'!$A:$O,2,0))</f>
        <v/>
      </c>
      <c r="C181" s="93" t="str">
        <f>IF($A181="","",VLOOKUP($A181,'Annex 2 Designated EHV charges'!$A:$O,3,0))</f>
        <v/>
      </c>
      <c r="D181" s="92" t="str">
        <f>IF($A181="","",VLOOKUP($A181,'Annex 2 Designated EHV charges'!$A:$O,7,0))</f>
        <v/>
      </c>
      <c r="E181" s="97" t="str">
        <f>IFERROR(IF(VLOOKUP($A181,'Annex 2 Designated EHV charges'!$A:$O,9,FALSE)=0,"",VLOOKUP($A181,'Annex 2 Designated EHV charges'!$A:$O,9,FALSE)),"")</f>
        <v/>
      </c>
      <c r="F181" s="98" t="str">
        <f>IFERROR(IF(VLOOKUP($A181,'Annex 2 Designated EHV charges'!$A:$O,10,FALSE)=0,"",VLOOKUP($A181,'Annex 2 Designated EHV charges'!$A:$O,10,FALSE)),"")</f>
        <v/>
      </c>
      <c r="G181" s="99" t="str">
        <f>IFERROR(IF(VLOOKUP($A181,'Annex 2 Designated EHV charges'!$A:$O,11,FALSE)=0,"",VLOOKUP($A181,'Annex 2 Designated EHV charges'!$A:$O,11,FALSE)),"")</f>
        <v/>
      </c>
      <c r="H181" s="99" t="str">
        <f>IFERROR(IF(VLOOKUP($A181,'Annex 2 Designated EHV charges'!$A:$O,12,FALSE)=0,"",VLOOKUP($A181,'Annex 2 Designated EHV charges'!$A:$O,12,FALSE)),"")</f>
        <v/>
      </c>
    </row>
    <row r="182" spans="1:8" x14ac:dyDescent="0.25">
      <c r="A182" s="92" t="str">
        <f t="array" ref="A182">IFERROR(INDEX('Annex 2 Designated EHV charges'!$A$11:$A$11, MATCH(0, IF(ISBLANK('Annex 2 Designated EHV charges'!$A$11:$A$11),1, COUNTIF(A$4:$A181, 'Annex 2 Designated EHV charges'!$A$11:$A$11)), 0)),"")</f>
        <v/>
      </c>
      <c r="B182" s="92" t="str">
        <f>IF($A182="","",VLOOKUP($A182,'Annex 2 Designated EHV charges'!$A:$O,2,0))</f>
        <v/>
      </c>
      <c r="C182" s="93" t="str">
        <f>IF($A182="","",VLOOKUP($A182,'Annex 2 Designated EHV charges'!$A:$O,3,0))</f>
        <v/>
      </c>
      <c r="D182" s="92" t="str">
        <f>IF($A182="","",VLOOKUP($A182,'Annex 2 Designated EHV charges'!$A:$O,7,0))</f>
        <v/>
      </c>
      <c r="E182" s="97" t="str">
        <f>IFERROR(IF(VLOOKUP($A182,'Annex 2 Designated EHV charges'!$A:$O,9,FALSE)=0,"",VLOOKUP($A182,'Annex 2 Designated EHV charges'!$A:$O,9,FALSE)),"")</f>
        <v/>
      </c>
      <c r="F182" s="98" t="str">
        <f>IFERROR(IF(VLOOKUP($A182,'Annex 2 Designated EHV charges'!$A:$O,10,FALSE)=0,"",VLOOKUP($A182,'Annex 2 Designated EHV charges'!$A:$O,10,FALSE)),"")</f>
        <v/>
      </c>
      <c r="G182" s="99" t="str">
        <f>IFERROR(IF(VLOOKUP($A182,'Annex 2 Designated EHV charges'!$A:$O,11,FALSE)=0,"",VLOOKUP($A182,'Annex 2 Designated EHV charges'!$A:$O,11,FALSE)),"")</f>
        <v/>
      </c>
      <c r="H182" s="99" t="str">
        <f>IFERROR(IF(VLOOKUP($A182,'Annex 2 Designated EHV charges'!$A:$O,12,FALSE)=0,"",VLOOKUP($A182,'Annex 2 Designated EHV charges'!$A:$O,12,FALSE)),"")</f>
        <v/>
      </c>
    </row>
    <row r="183" spans="1:8" x14ac:dyDescent="0.25">
      <c r="A183" s="92" t="str">
        <f t="array" ref="A183">IFERROR(INDEX('Annex 2 Designated EHV charges'!$A$11:$A$11, MATCH(0, IF(ISBLANK('Annex 2 Designated EHV charges'!$A$11:$A$11),1, COUNTIF(A$4:$A182, 'Annex 2 Designated EHV charges'!$A$11:$A$11)), 0)),"")</f>
        <v/>
      </c>
      <c r="B183" s="92" t="str">
        <f>IF($A183="","",VLOOKUP($A183,'Annex 2 Designated EHV charges'!$A:$O,2,0))</f>
        <v/>
      </c>
      <c r="C183" s="93" t="str">
        <f>IF($A183="","",VLOOKUP($A183,'Annex 2 Designated EHV charges'!$A:$O,3,0))</f>
        <v/>
      </c>
      <c r="D183" s="92" t="str">
        <f>IF($A183="","",VLOOKUP($A183,'Annex 2 Designated EHV charges'!$A:$O,7,0))</f>
        <v/>
      </c>
      <c r="E183" s="97" t="str">
        <f>IFERROR(IF(VLOOKUP($A183,'Annex 2 Designated EHV charges'!$A:$O,9,FALSE)=0,"",VLOOKUP($A183,'Annex 2 Designated EHV charges'!$A:$O,9,FALSE)),"")</f>
        <v/>
      </c>
      <c r="F183" s="98" t="str">
        <f>IFERROR(IF(VLOOKUP($A183,'Annex 2 Designated EHV charges'!$A:$O,10,FALSE)=0,"",VLOOKUP($A183,'Annex 2 Designated EHV charges'!$A:$O,10,FALSE)),"")</f>
        <v/>
      </c>
      <c r="G183" s="99" t="str">
        <f>IFERROR(IF(VLOOKUP($A183,'Annex 2 Designated EHV charges'!$A:$O,11,FALSE)=0,"",VLOOKUP($A183,'Annex 2 Designated EHV charges'!$A:$O,11,FALSE)),"")</f>
        <v/>
      </c>
      <c r="H183" s="99" t="str">
        <f>IFERROR(IF(VLOOKUP($A183,'Annex 2 Designated EHV charges'!$A:$O,12,FALSE)=0,"",VLOOKUP($A183,'Annex 2 Designated EHV charges'!$A:$O,12,FALSE)),"")</f>
        <v/>
      </c>
    </row>
    <row r="184" spans="1:8" x14ac:dyDescent="0.25">
      <c r="A184" s="92" t="str">
        <f t="array" ref="A184">IFERROR(INDEX('Annex 2 Designated EHV charges'!$A$11:$A$11, MATCH(0, IF(ISBLANK('Annex 2 Designated EHV charges'!$A$11:$A$11),1, COUNTIF(A$4:$A183, 'Annex 2 Designated EHV charges'!$A$11:$A$11)), 0)),"")</f>
        <v/>
      </c>
      <c r="B184" s="92" t="str">
        <f>IF($A184="","",VLOOKUP($A184,'Annex 2 Designated EHV charges'!$A:$O,2,0))</f>
        <v/>
      </c>
      <c r="C184" s="93" t="str">
        <f>IF($A184="","",VLOOKUP($A184,'Annex 2 Designated EHV charges'!$A:$O,3,0))</f>
        <v/>
      </c>
      <c r="D184" s="92" t="str">
        <f>IF($A184="","",VLOOKUP($A184,'Annex 2 Designated EHV charges'!$A:$O,7,0))</f>
        <v/>
      </c>
      <c r="E184" s="97" t="str">
        <f>IFERROR(IF(VLOOKUP($A184,'Annex 2 Designated EHV charges'!$A:$O,9,FALSE)=0,"",VLOOKUP($A184,'Annex 2 Designated EHV charges'!$A:$O,9,FALSE)),"")</f>
        <v/>
      </c>
      <c r="F184" s="98" t="str">
        <f>IFERROR(IF(VLOOKUP($A184,'Annex 2 Designated EHV charges'!$A:$O,10,FALSE)=0,"",VLOOKUP($A184,'Annex 2 Designated EHV charges'!$A:$O,10,FALSE)),"")</f>
        <v/>
      </c>
      <c r="G184" s="99" t="str">
        <f>IFERROR(IF(VLOOKUP($A184,'Annex 2 Designated EHV charges'!$A:$O,11,FALSE)=0,"",VLOOKUP($A184,'Annex 2 Designated EHV charges'!$A:$O,11,FALSE)),"")</f>
        <v/>
      </c>
      <c r="H184" s="99" t="str">
        <f>IFERROR(IF(VLOOKUP($A184,'Annex 2 Designated EHV charges'!$A:$O,12,FALSE)=0,"",VLOOKUP($A184,'Annex 2 Designated EHV charges'!$A:$O,12,FALSE)),"")</f>
        <v/>
      </c>
    </row>
    <row r="185" spans="1:8" x14ac:dyDescent="0.25">
      <c r="A185" s="92" t="str">
        <f t="array" ref="A185">IFERROR(INDEX('Annex 2 Designated EHV charges'!$A$11:$A$11, MATCH(0, IF(ISBLANK('Annex 2 Designated EHV charges'!$A$11:$A$11),1, COUNTIF(A$4:$A184, 'Annex 2 Designated EHV charges'!$A$11:$A$11)), 0)),"")</f>
        <v/>
      </c>
      <c r="B185" s="92" t="str">
        <f>IF($A185="","",VLOOKUP($A185,'Annex 2 Designated EHV charges'!$A:$O,2,0))</f>
        <v/>
      </c>
      <c r="C185" s="93" t="str">
        <f>IF($A185="","",VLOOKUP($A185,'Annex 2 Designated EHV charges'!$A:$O,3,0))</f>
        <v/>
      </c>
      <c r="D185" s="92" t="str">
        <f>IF($A185="","",VLOOKUP($A185,'Annex 2 Designated EHV charges'!$A:$O,7,0))</f>
        <v/>
      </c>
      <c r="E185" s="97" t="str">
        <f>IFERROR(IF(VLOOKUP($A185,'Annex 2 Designated EHV charges'!$A:$O,9,FALSE)=0,"",VLOOKUP($A185,'Annex 2 Designated EHV charges'!$A:$O,9,FALSE)),"")</f>
        <v/>
      </c>
      <c r="F185" s="98" t="str">
        <f>IFERROR(IF(VLOOKUP($A185,'Annex 2 Designated EHV charges'!$A:$O,10,FALSE)=0,"",VLOOKUP($A185,'Annex 2 Designated EHV charges'!$A:$O,10,FALSE)),"")</f>
        <v/>
      </c>
      <c r="G185" s="99" t="str">
        <f>IFERROR(IF(VLOOKUP($A185,'Annex 2 Designated EHV charges'!$A:$O,11,FALSE)=0,"",VLOOKUP($A185,'Annex 2 Designated EHV charges'!$A:$O,11,FALSE)),"")</f>
        <v/>
      </c>
      <c r="H185" s="99" t="str">
        <f>IFERROR(IF(VLOOKUP($A185,'Annex 2 Designated EHV charges'!$A:$O,12,FALSE)=0,"",VLOOKUP($A185,'Annex 2 Designated EHV charges'!$A:$O,12,FALSE)),"")</f>
        <v/>
      </c>
    </row>
    <row r="186" spans="1:8" x14ac:dyDescent="0.25">
      <c r="A186" s="92" t="str">
        <f t="array" ref="A186">IFERROR(INDEX('Annex 2 Designated EHV charges'!$A$11:$A$11, MATCH(0, IF(ISBLANK('Annex 2 Designated EHV charges'!$A$11:$A$11),1, COUNTIF(A$4:$A185, 'Annex 2 Designated EHV charges'!$A$11:$A$11)), 0)),"")</f>
        <v/>
      </c>
      <c r="B186" s="92" t="str">
        <f>IF($A186="","",VLOOKUP($A186,'Annex 2 Designated EHV charges'!$A:$O,2,0))</f>
        <v/>
      </c>
      <c r="C186" s="93" t="str">
        <f>IF($A186="","",VLOOKUP($A186,'Annex 2 Designated EHV charges'!$A:$O,3,0))</f>
        <v/>
      </c>
      <c r="D186" s="92" t="str">
        <f>IF($A186="","",VLOOKUP($A186,'Annex 2 Designated EHV charges'!$A:$O,7,0))</f>
        <v/>
      </c>
      <c r="E186" s="97" t="str">
        <f>IFERROR(IF(VLOOKUP($A186,'Annex 2 Designated EHV charges'!$A:$O,9,FALSE)=0,"",VLOOKUP($A186,'Annex 2 Designated EHV charges'!$A:$O,9,FALSE)),"")</f>
        <v/>
      </c>
      <c r="F186" s="98" t="str">
        <f>IFERROR(IF(VLOOKUP($A186,'Annex 2 Designated EHV charges'!$A:$O,10,FALSE)=0,"",VLOOKUP($A186,'Annex 2 Designated EHV charges'!$A:$O,10,FALSE)),"")</f>
        <v/>
      </c>
      <c r="G186" s="99" t="str">
        <f>IFERROR(IF(VLOOKUP($A186,'Annex 2 Designated EHV charges'!$A:$O,11,FALSE)=0,"",VLOOKUP($A186,'Annex 2 Designated EHV charges'!$A:$O,11,FALSE)),"")</f>
        <v/>
      </c>
      <c r="H186" s="99" t="str">
        <f>IFERROR(IF(VLOOKUP($A186,'Annex 2 Designated EHV charges'!$A:$O,12,FALSE)=0,"",VLOOKUP($A186,'Annex 2 Designated EHV charges'!$A:$O,12,FALSE)),"")</f>
        <v/>
      </c>
    </row>
    <row r="187" spans="1:8" x14ac:dyDescent="0.25">
      <c r="A187" s="92" t="str">
        <f t="array" ref="A187">IFERROR(INDEX('Annex 2 Designated EHV charges'!$A$11:$A$11, MATCH(0, IF(ISBLANK('Annex 2 Designated EHV charges'!$A$11:$A$11),1, COUNTIF(A$4:$A186, 'Annex 2 Designated EHV charges'!$A$11:$A$11)), 0)),"")</f>
        <v/>
      </c>
      <c r="B187" s="92" t="str">
        <f>IF($A187="","",VLOOKUP($A187,'Annex 2 Designated EHV charges'!$A:$O,2,0))</f>
        <v/>
      </c>
      <c r="C187" s="93" t="str">
        <f>IF($A187="","",VLOOKUP($A187,'Annex 2 Designated EHV charges'!$A:$O,3,0))</f>
        <v/>
      </c>
      <c r="D187" s="92" t="str">
        <f>IF($A187="","",VLOOKUP($A187,'Annex 2 Designated EHV charges'!$A:$O,7,0))</f>
        <v/>
      </c>
      <c r="E187" s="97" t="str">
        <f>IFERROR(IF(VLOOKUP($A187,'Annex 2 Designated EHV charges'!$A:$O,9,FALSE)=0,"",VLOOKUP($A187,'Annex 2 Designated EHV charges'!$A:$O,9,FALSE)),"")</f>
        <v/>
      </c>
      <c r="F187" s="98" t="str">
        <f>IFERROR(IF(VLOOKUP($A187,'Annex 2 Designated EHV charges'!$A:$O,10,FALSE)=0,"",VLOOKUP($A187,'Annex 2 Designated EHV charges'!$A:$O,10,FALSE)),"")</f>
        <v/>
      </c>
      <c r="G187" s="99" t="str">
        <f>IFERROR(IF(VLOOKUP($A187,'Annex 2 Designated EHV charges'!$A:$O,11,FALSE)=0,"",VLOOKUP($A187,'Annex 2 Designated EHV charges'!$A:$O,11,FALSE)),"")</f>
        <v/>
      </c>
      <c r="H187" s="99" t="str">
        <f>IFERROR(IF(VLOOKUP($A187,'Annex 2 Designated EHV charges'!$A:$O,12,FALSE)=0,"",VLOOKUP($A187,'Annex 2 Designated EHV charges'!$A:$O,12,FALSE)),"")</f>
        <v/>
      </c>
    </row>
    <row r="188" spans="1:8" x14ac:dyDescent="0.25">
      <c r="A188" s="92" t="str">
        <f t="array" ref="A188">IFERROR(INDEX('Annex 2 Designated EHV charges'!$A$11:$A$11, MATCH(0, IF(ISBLANK('Annex 2 Designated EHV charges'!$A$11:$A$11),1, COUNTIF(A$4:$A187, 'Annex 2 Designated EHV charges'!$A$11:$A$11)), 0)),"")</f>
        <v/>
      </c>
      <c r="B188" s="92" t="str">
        <f>IF($A188="","",VLOOKUP($A188,'Annex 2 Designated EHV charges'!$A:$O,2,0))</f>
        <v/>
      </c>
      <c r="C188" s="93" t="str">
        <f>IF($A188="","",VLOOKUP($A188,'Annex 2 Designated EHV charges'!$A:$O,3,0))</f>
        <v/>
      </c>
      <c r="D188" s="92" t="str">
        <f>IF($A188="","",VLOOKUP($A188,'Annex 2 Designated EHV charges'!$A:$O,7,0))</f>
        <v/>
      </c>
      <c r="E188" s="97" t="str">
        <f>IFERROR(IF(VLOOKUP($A188,'Annex 2 Designated EHV charges'!$A:$O,9,FALSE)=0,"",VLOOKUP($A188,'Annex 2 Designated EHV charges'!$A:$O,9,FALSE)),"")</f>
        <v/>
      </c>
      <c r="F188" s="98" t="str">
        <f>IFERROR(IF(VLOOKUP($A188,'Annex 2 Designated EHV charges'!$A:$O,10,FALSE)=0,"",VLOOKUP($A188,'Annex 2 Designated EHV charges'!$A:$O,10,FALSE)),"")</f>
        <v/>
      </c>
      <c r="G188" s="99" t="str">
        <f>IFERROR(IF(VLOOKUP($A188,'Annex 2 Designated EHV charges'!$A:$O,11,FALSE)=0,"",VLOOKUP($A188,'Annex 2 Designated EHV charges'!$A:$O,11,FALSE)),"")</f>
        <v/>
      </c>
      <c r="H188" s="99" t="str">
        <f>IFERROR(IF(VLOOKUP($A188,'Annex 2 Designated EHV charges'!$A:$O,12,FALSE)=0,"",VLOOKUP($A188,'Annex 2 Designated EHV charges'!$A:$O,12,FALSE)),"")</f>
        <v/>
      </c>
    </row>
    <row r="189" spans="1:8" x14ac:dyDescent="0.25">
      <c r="A189" s="92" t="str">
        <f t="array" ref="A189">IFERROR(INDEX('Annex 2 Designated EHV charges'!$A$11:$A$11, MATCH(0, IF(ISBLANK('Annex 2 Designated EHV charges'!$A$11:$A$11),1, COUNTIF(A$4:$A188, 'Annex 2 Designated EHV charges'!$A$11:$A$11)), 0)),"")</f>
        <v/>
      </c>
      <c r="B189" s="92" t="str">
        <f>IF($A189="","",VLOOKUP($A189,'Annex 2 Designated EHV charges'!$A:$O,2,0))</f>
        <v/>
      </c>
      <c r="C189" s="93" t="str">
        <f>IF($A189="","",VLOOKUP($A189,'Annex 2 Designated EHV charges'!$A:$O,3,0))</f>
        <v/>
      </c>
      <c r="D189" s="92" t="str">
        <f>IF($A189="","",VLOOKUP($A189,'Annex 2 Designated EHV charges'!$A:$O,7,0))</f>
        <v/>
      </c>
      <c r="E189" s="97" t="str">
        <f>IFERROR(IF(VLOOKUP($A189,'Annex 2 Designated EHV charges'!$A:$O,9,FALSE)=0,"",VLOOKUP($A189,'Annex 2 Designated EHV charges'!$A:$O,9,FALSE)),"")</f>
        <v/>
      </c>
      <c r="F189" s="98" t="str">
        <f>IFERROR(IF(VLOOKUP($A189,'Annex 2 Designated EHV charges'!$A:$O,10,FALSE)=0,"",VLOOKUP($A189,'Annex 2 Designated EHV charges'!$A:$O,10,FALSE)),"")</f>
        <v/>
      </c>
      <c r="G189" s="99" t="str">
        <f>IFERROR(IF(VLOOKUP($A189,'Annex 2 Designated EHV charges'!$A:$O,11,FALSE)=0,"",VLOOKUP($A189,'Annex 2 Designated EHV charges'!$A:$O,11,FALSE)),"")</f>
        <v/>
      </c>
      <c r="H189" s="99" t="str">
        <f>IFERROR(IF(VLOOKUP($A189,'Annex 2 Designated EHV charges'!$A:$O,12,FALSE)=0,"",VLOOKUP($A189,'Annex 2 Designated EHV charges'!$A:$O,12,FALSE)),"")</f>
        <v/>
      </c>
    </row>
    <row r="190" spans="1:8" x14ac:dyDescent="0.25">
      <c r="A190" s="92" t="str">
        <f t="array" ref="A190">IFERROR(INDEX('Annex 2 Designated EHV charges'!$A$11:$A$11, MATCH(0, IF(ISBLANK('Annex 2 Designated EHV charges'!$A$11:$A$11),1, COUNTIF(A$4:$A189, 'Annex 2 Designated EHV charges'!$A$11:$A$11)), 0)),"")</f>
        <v/>
      </c>
      <c r="B190" s="92" t="str">
        <f>IF($A190="","",VLOOKUP($A190,'Annex 2 Designated EHV charges'!$A:$O,2,0))</f>
        <v/>
      </c>
      <c r="C190" s="93" t="str">
        <f>IF($A190="","",VLOOKUP($A190,'Annex 2 Designated EHV charges'!$A:$O,3,0))</f>
        <v/>
      </c>
      <c r="D190" s="92" t="str">
        <f>IF($A190="","",VLOOKUP($A190,'Annex 2 Designated EHV charges'!$A:$O,7,0))</f>
        <v/>
      </c>
      <c r="E190" s="97" t="str">
        <f>IFERROR(IF(VLOOKUP($A190,'Annex 2 Designated EHV charges'!$A:$O,9,FALSE)=0,"",VLOOKUP($A190,'Annex 2 Designated EHV charges'!$A:$O,9,FALSE)),"")</f>
        <v/>
      </c>
      <c r="F190" s="98" t="str">
        <f>IFERROR(IF(VLOOKUP($A190,'Annex 2 Designated EHV charges'!$A:$O,10,FALSE)=0,"",VLOOKUP($A190,'Annex 2 Designated EHV charges'!$A:$O,10,FALSE)),"")</f>
        <v/>
      </c>
      <c r="G190" s="99" t="str">
        <f>IFERROR(IF(VLOOKUP($A190,'Annex 2 Designated EHV charges'!$A:$O,11,FALSE)=0,"",VLOOKUP($A190,'Annex 2 Designated EHV charges'!$A:$O,11,FALSE)),"")</f>
        <v/>
      </c>
      <c r="H190" s="99" t="str">
        <f>IFERROR(IF(VLOOKUP($A190,'Annex 2 Designated EHV charges'!$A:$O,12,FALSE)=0,"",VLOOKUP($A190,'Annex 2 Designated EHV charges'!$A:$O,12,FALSE)),"")</f>
        <v/>
      </c>
    </row>
    <row r="191" spans="1:8" x14ac:dyDescent="0.25">
      <c r="A191" s="92" t="str">
        <f t="array" ref="A191">IFERROR(INDEX('Annex 2 Designated EHV charges'!$A$11:$A$11, MATCH(0, IF(ISBLANK('Annex 2 Designated EHV charges'!$A$11:$A$11),1, COUNTIF(A$4:$A190, 'Annex 2 Designated EHV charges'!$A$11:$A$11)), 0)),"")</f>
        <v/>
      </c>
      <c r="B191" s="92" t="str">
        <f>IF($A191="","",VLOOKUP($A191,'Annex 2 Designated EHV charges'!$A:$O,2,0))</f>
        <v/>
      </c>
      <c r="C191" s="93" t="str">
        <f>IF($A191="","",VLOOKUP($A191,'Annex 2 Designated EHV charges'!$A:$O,3,0))</f>
        <v/>
      </c>
      <c r="D191" s="92" t="str">
        <f>IF($A191="","",VLOOKUP($A191,'Annex 2 Designated EHV charges'!$A:$O,7,0))</f>
        <v/>
      </c>
      <c r="E191" s="97" t="str">
        <f>IFERROR(IF(VLOOKUP($A191,'Annex 2 Designated EHV charges'!$A:$O,9,FALSE)=0,"",VLOOKUP($A191,'Annex 2 Designated EHV charges'!$A:$O,9,FALSE)),"")</f>
        <v/>
      </c>
      <c r="F191" s="98" t="str">
        <f>IFERROR(IF(VLOOKUP($A191,'Annex 2 Designated EHV charges'!$A:$O,10,FALSE)=0,"",VLOOKUP($A191,'Annex 2 Designated EHV charges'!$A:$O,10,FALSE)),"")</f>
        <v/>
      </c>
      <c r="G191" s="99" t="str">
        <f>IFERROR(IF(VLOOKUP($A191,'Annex 2 Designated EHV charges'!$A:$O,11,FALSE)=0,"",VLOOKUP($A191,'Annex 2 Designated EHV charges'!$A:$O,11,FALSE)),"")</f>
        <v/>
      </c>
      <c r="H191" s="99" t="str">
        <f>IFERROR(IF(VLOOKUP($A191,'Annex 2 Designated EHV charges'!$A:$O,12,FALSE)=0,"",VLOOKUP($A191,'Annex 2 Designated EHV charges'!$A:$O,12,FALSE)),"")</f>
        <v/>
      </c>
    </row>
    <row r="192" spans="1:8" x14ac:dyDescent="0.25">
      <c r="A192" s="92" t="str">
        <f t="array" ref="A192">IFERROR(INDEX('Annex 2 Designated EHV charges'!$A$11:$A$11, MATCH(0, IF(ISBLANK('Annex 2 Designated EHV charges'!$A$11:$A$11),1, COUNTIF(A$4:$A191, 'Annex 2 Designated EHV charges'!$A$11:$A$11)), 0)),"")</f>
        <v/>
      </c>
      <c r="B192" s="92" t="str">
        <f>IF($A192="","",VLOOKUP($A192,'Annex 2 Designated EHV charges'!$A:$O,2,0))</f>
        <v/>
      </c>
      <c r="C192" s="93" t="str">
        <f>IF($A192="","",VLOOKUP($A192,'Annex 2 Designated EHV charges'!$A:$O,3,0))</f>
        <v/>
      </c>
      <c r="D192" s="92" t="str">
        <f>IF($A192="","",VLOOKUP($A192,'Annex 2 Designated EHV charges'!$A:$O,7,0))</f>
        <v/>
      </c>
      <c r="E192" s="97" t="str">
        <f>IFERROR(IF(VLOOKUP($A192,'Annex 2 Designated EHV charges'!$A:$O,9,FALSE)=0,"",VLOOKUP($A192,'Annex 2 Designated EHV charges'!$A:$O,9,FALSE)),"")</f>
        <v/>
      </c>
      <c r="F192" s="98" t="str">
        <f>IFERROR(IF(VLOOKUP($A192,'Annex 2 Designated EHV charges'!$A:$O,10,FALSE)=0,"",VLOOKUP($A192,'Annex 2 Designated EHV charges'!$A:$O,10,FALSE)),"")</f>
        <v/>
      </c>
      <c r="G192" s="99" t="str">
        <f>IFERROR(IF(VLOOKUP($A192,'Annex 2 Designated EHV charges'!$A:$O,11,FALSE)=0,"",VLOOKUP($A192,'Annex 2 Designated EHV charges'!$A:$O,11,FALSE)),"")</f>
        <v/>
      </c>
      <c r="H192" s="99" t="str">
        <f>IFERROR(IF(VLOOKUP($A192,'Annex 2 Designated EHV charges'!$A:$O,12,FALSE)=0,"",VLOOKUP($A192,'Annex 2 Designated EHV charges'!$A:$O,12,FALSE)),"")</f>
        <v/>
      </c>
    </row>
    <row r="193" spans="1:8" x14ac:dyDescent="0.25">
      <c r="A193" s="92" t="str">
        <f t="array" ref="A193">IFERROR(INDEX('Annex 2 Designated EHV charges'!$A$11:$A$11, MATCH(0, IF(ISBLANK('Annex 2 Designated EHV charges'!$A$11:$A$11),1, COUNTIF(A$4:$A192, 'Annex 2 Designated EHV charges'!$A$11:$A$11)), 0)),"")</f>
        <v/>
      </c>
      <c r="B193" s="92" t="str">
        <f>IF($A193="","",VLOOKUP($A193,'Annex 2 Designated EHV charges'!$A:$O,2,0))</f>
        <v/>
      </c>
      <c r="C193" s="93" t="str">
        <f>IF($A193="","",VLOOKUP($A193,'Annex 2 Designated EHV charges'!$A:$O,3,0))</f>
        <v/>
      </c>
      <c r="D193" s="92" t="str">
        <f>IF($A193="","",VLOOKUP($A193,'Annex 2 Designated EHV charges'!$A:$O,7,0))</f>
        <v/>
      </c>
      <c r="E193" s="97" t="str">
        <f>IFERROR(IF(VLOOKUP($A193,'Annex 2 Designated EHV charges'!$A:$O,9,FALSE)=0,"",VLOOKUP($A193,'Annex 2 Designated EHV charges'!$A:$O,9,FALSE)),"")</f>
        <v/>
      </c>
      <c r="F193" s="98" t="str">
        <f>IFERROR(IF(VLOOKUP($A193,'Annex 2 Designated EHV charges'!$A:$O,10,FALSE)=0,"",VLOOKUP($A193,'Annex 2 Designated EHV charges'!$A:$O,10,FALSE)),"")</f>
        <v/>
      </c>
      <c r="G193" s="99" t="str">
        <f>IFERROR(IF(VLOOKUP($A193,'Annex 2 Designated EHV charges'!$A:$O,11,FALSE)=0,"",VLOOKUP($A193,'Annex 2 Designated EHV charges'!$A:$O,11,FALSE)),"")</f>
        <v/>
      </c>
      <c r="H193" s="99" t="str">
        <f>IFERROR(IF(VLOOKUP($A193,'Annex 2 Designated EHV charges'!$A:$O,12,FALSE)=0,"",VLOOKUP($A193,'Annex 2 Designated EHV charges'!$A:$O,12,FALSE)),"")</f>
        <v/>
      </c>
    </row>
    <row r="194" spans="1:8" x14ac:dyDescent="0.25">
      <c r="A194" s="92" t="str">
        <f t="array" ref="A194">IFERROR(INDEX('Annex 2 Designated EHV charges'!$A$11:$A$11, MATCH(0, IF(ISBLANK('Annex 2 Designated EHV charges'!$A$11:$A$11),1, COUNTIF(A$4:$A193, 'Annex 2 Designated EHV charges'!$A$11:$A$11)), 0)),"")</f>
        <v/>
      </c>
      <c r="B194" s="92" t="str">
        <f>IF($A194="","",VLOOKUP($A194,'Annex 2 Designated EHV charges'!$A:$O,2,0))</f>
        <v/>
      </c>
      <c r="C194" s="93" t="str">
        <f>IF($A194="","",VLOOKUP($A194,'Annex 2 Designated EHV charges'!$A:$O,3,0))</f>
        <v/>
      </c>
      <c r="D194" s="92" t="str">
        <f>IF($A194="","",VLOOKUP($A194,'Annex 2 Designated EHV charges'!$A:$O,7,0))</f>
        <v/>
      </c>
      <c r="E194" s="97" t="str">
        <f>IFERROR(IF(VLOOKUP($A194,'Annex 2 Designated EHV charges'!$A:$O,9,FALSE)=0,"",VLOOKUP($A194,'Annex 2 Designated EHV charges'!$A:$O,9,FALSE)),"")</f>
        <v/>
      </c>
      <c r="F194" s="98" t="str">
        <f>IFERROR(IF(VLOOKUP($A194,'Annex 2 Designated EHV charges'!$A:$O,10,FALSE)=0,"",VLOOKUP($A194,'Annex 2 Designated EHV charges'!$A:$O,10,FALSE)),"")</f>
        <v/>
      </c>
      <c r="G194" s="99" t="str">
        <f>IFERROR(IF(VLOOKUP($A194,'Annex 2 Designated EHV charges'!$A:$O,11,FALSE)=0,"",VLOOKUP($A194,'Annex 2 Designated EHV charges'!$A:$O,11,FALSE)),"")</f>
        <v/>
      </c>
      <c r="H194" s="99" t="str">
        <f>IFERROR(IF(VLOOKUP($A194,'Annex 2 Designated EHV charges'!$A:$O,12,FALSE)=0,"",VLOOKUP($A194,'Annex 2 Designated EHV charges'!$A:$O,12,FALSE)),"")</f>
        <v/>
      </c>
    </row>
    <row r="195" spans="1:8" x14ac:dyDescent="0.25">
      <c r="A195" s="92" t="str">
        <f t="array" ref="A195">IFERROR(INDEX('Annex 2 Designated EHV charges'!$A$11:$A$11, MATCH(0, IF(ISBLANK('Annex 2 Designated EHV charges'!$A$11:$A$11),1, COUNTIF(A$4:$A194, 'Annex 2 Designated EHV charges'!$A$11:$A$11)), 0)),"")</f>
        <v/>
      </c>
      <c r="B195" s="92" t="str">
        <f>IF($A195="","",VLOOKUP($A195,'Annex 2 Designated EHV charges'!$A:$O,2,0))</f>
        <v/>
      </c>
      <c r="C195" s="93" t="str">
        <f>IF($A195="","",VLOOKUP($A195,'Annex 2 Designated EHV charges'!$A:$O,3,0))</f>
        <v/>
      </c>
      <c r="D195" s="92" t="str">
        <f>IF($A195="","",VLOOKUP($A195,'Annex 2 Designated EHV charges'!$A:$O,7,0))</f>
        <v/>
      </c>
      <c r="E195" s="97" t="str">
        <f>IFERROR(IF(VLOOKUP($A195,'Annex 2 Designated EHV charges'!$A:$O,9,FALSE)=0,"",VLOOKUP($A195,'Annex 2 Designated EHV charges'!$A:$O,9,FALSE)),"")</f>
        <v/>
      </c>
      <c r="F195" s="98" t="str">
        <f>IFERROR(IF(VLOOKUP($A195,'Annex 2 Designated EHV charges'!$A:$O,10,FALSE)=0,"",VLOOKUP($A195,'Annex 2 Designated EHV charges'!$A:$O,10,FALSE)),"")</f>
        <v/>
      </c>
      <c r="G195" s="99" t="str">
        <f>IFERROR(IF(VLOOKUP($A195,'Annex 2 Designated EHV charges'!$A:$O,11,FALSE)=0,"",VLOOKUP($A195,'Annex 2 Designated EHV charges'!$A:$O,11,FALSE)),"")</f>
        <v/>
      </c>
      <c r="H195" s="99" t="str">
        <f>IFERROR(IF(VLOOKUP($A195,'Annex 2 Designated EHV charges'!$A:$O,12,FALSE)=0,"",VLOOKUP($A195,'Annex 2 Designated EHV charges'!$A:$O,12,FALSE)),"")</f>
        <v/>
      </c>
    </row>
    <row r="196" spans="1:8" x14ac:dyDescent="0.25">
      <c r="A196" s="92" t="str">
        <f t="array" ref="A196">IFERROR(INDEX('Annex 2 Designated EHV charges'!$A$11:$A$11, MATCH(0, IF(ISBLANK('Annex 2 Designated EHV charges'!$A$11:$A$11),1, COUNTIF(A$4:$A195, 'Annex 2 Designated EHV charges'!$A$11:$A$11)), 0)),"")</f>
        <v/>
      </c>
      <c r="B196" s="92" t="str">
        <f>IF($A196="","",VLOOKUP($A196,'Annex 2 Designated EHV charges'!$A:$O,2,0))</f>
        <v/>
      </c>
      <c r="C196" s="93" t="str">
        <f>IF($A196="","",VLOOKUP($A196,'Annex 2 Designated EHV charges'!$A:$O,3,0))</f>
        <v/>
      </c>
      <c r="D196" s="92" t="str">
        <f>IF($A196="","",VLOOKUP($A196,'Annex 2 Designated EHV charges'!$A:$O,7,0))</f>
        <v/>
      </c>
      <c r="E196" s="97" t="str">
        <f>IFERROR(IF(VLOOKUP($A196,'Annex 2 Designated EHV charges'!$A:$O,9,FALSE)=0,"",VLOOKUP($A196,'Annex 2 Designated EHV charges'!$A:$O,9,FALSE)),"")</f>
        <v/>
      </c>
      <c r="F196" s="98" t="str">
        <f>IFERROR(IF(VLOOKUP($A196,'Annex 2 Designated EHV charges'!$A:$O,10,FALSE)=0,"",VLOOKUP($A196,'Annex 2 Designated EHV charges'!$A:$O,10,FALSE)),"")</f>
        <v/>
      </c>
      <c r="G196" s="99" t="str">
        <f>IFERROR(IF(VLOOKUP($A196,'Annex 2 Designated EHV charges'!$A:$O,11,FALSE)=0,"",VLOOKUP($A196,'Annex 2 Designated EHV charges'!$A:$O,11,FALSE)),"")</f>
        <v/>
      </c>
      <c r="H196" s="99" t="str">
        <f>IFERROR(IF(VLOOKUP($A196,'Annex 2 Designated EHV charges'!$A:$O,12,FALSE)=0,"",VLOOKUP($A196,'Annex 2 Designated EHV charges'!$A:$O,12,FALSE)),"")</f>
        <v/>
      </c>
    </row>
    <row r="197" spans="1:8" x14ac:dyDescent="0.25">
      <c r="A197" s="92" t="str">
        <f t="array" ref="A197">IFERROR(INDEX('Annex 2 Designated EHV charges'!$A$11:$A$11, MATCH(0, IF(ISBLANK('Annex 2 Designated EHV charges'!$A$11:$A$11),1, COUNTIF(A$4:$A196, 'Annex 2 Designated EHV charges'!$A$11:$A$11)), 0)),"")</f>
        <v/>
      </c>
      <c r="B197" s="92" t="str">
        <f>IF($A197="","",VLOOKUP($A197,'Annex 2 Designated EHV charges'!$A:$O,2,0))</f>
        <v/>
      </c>
      <c r="C197" s="93" t="str">
        <f>IF($A197="","",VLOOKUP($A197,'Annex 2 Designated EHV charges'!$A:$O,3,0))</f>
        <v/>
      </c>
      <c r="D197" s="92" t="str">
        <f>IF($A197="","",VLOOKUP($A197,'Annex 2 Designated EHV charges'!$A:$O,7,0))</f>
        <v/>
      </c>
      <c r="E197" s="97" t="str">
        <f>IFERROR(IF(VLOOKUP($A197,'Annex 2 Designated EHV charges'!$A:$O,9,FALSE)=0,"",VLOOKUP($A197,'Annex 2 Designated EHV charges'!$A:$O,9,FALSE)),"")</f>
        <v/>
      </c>
      <c r="F197" s="98" t="str">
        <f>IFERROR(IF(VLOOKUP($A197,'Annex 2 Designated EHV charges'!$A:$O,10,FALSE)=0,"",VLOOKUP($A197,'Annex 2 Designated EHV charges'!$A:$O,10,FALSE)),"")</f>
        <v/>
      </c>
      <c r="G197" s="99" t="str">
        <f>IFERROR(IF(VLOOKUP($A197,'Annex 2 Designated EHV charges'!$A:$O,11,FALSE)=0,"",VLOOKUP($A197,'Annex 2 Designated EHV charges'!$A:$O,11,FALSE)),"")</f>
        <v/>
      </c>
      <c r="H197" s="99" t="str">
        <f>IFERROR(IF(VLOOKUP($A197,'Annex 2 Designated EHV charges'!$A:$O,12,FALSE)=0,"",VLOOKUP($A197,'Annex 2 Designated EHV charges'!$A:$O,12,FALSE)),"")</f>
        <v/>
      </c>
    </row>
    <row r="198" spans="1:8" x14ac:dyDescent="0.25">
      <c r="A198" s="92" t="str">
        <f t="array" ref="A198">IFERROR(INDEX('Annex 2 Designated EHV charges'!$A$11:$A$11, MATCH(0, IF(ISBLANK('Annex 2 Designated EHV charges'!$A$11:$A$11),1, COUNTIF(A$4:$A197, 'Annex 2 Designated EHV charges'!$A$11:$A$11)), 0)),"")</f>
        <v/>
      </c>
      <c r="B198" s="92" t="str">
        <f>IF($A198="","",VLOOKUP($A198,'Annex 2 Designated EHV charges'!$A:$O,2,0))</f>
        <v/>
      </c>
      <c r="C198" s="93" t="str">
        <f>IF($A198="","",VLOOKUP($A198,'Annex 2 Designated EHV charges'!$A:$O,3,0))</f>
        <v/>
      </c>
      <c r="D198" s="92" t="str">
        <f>IF($A198="","",VLOOKUP($A198,'Annex 2 Designated EHV charges'!$A:$O,7,0))</f>
        <v/>
      </c>
      <c r="E198" s="97" t="str">
        <f>IFERROR(IF(VLOOKUP($A198,'Annex 2 Designated EHV charges'!$A:$O,9,FALSE)=0,"",VLOOKUP($A198,'Annex 2 Designated EHV charges'!$A:$O,9,FALSE)),"")</f>
        <v/>
      </c>
      <c r="F198" s="98" t="str">
        <f>IFERROR(IF(VLOOKUP($A198,'Annex 2 Designated EHV charges'!$A:$O,10,FALSE)=0,"",VLOOKUP($A198,'Annex 2 Designated EHV charges'!$A:$O,10,FALSE)),"")</f>
        <v/>
      </c>
      <c r="G198" s="99" t="str">
        <f>IFERROR(IF(VLOOKUP($A198,'Annex 2 Designated EHV charges'!$A:$O,11,FALSE)=0,"",VLOOKUP($A198,'Annex 2 Designated EHV charges'!$A:$O,11,FALSE)),"")</f>
        <v/>
      </c>
      <c r="H198" s="99" t="str">
        <f>IFERROR(IF(VLOOKUP($A198,'Annex 2 Designated EHV charges'!$A:$O,12,FALSE)=0,"",VLOOKUP($A198,'Annex 2 Designated EHV charges'!$A:$O,12,FALSE)),"")</f>
        <v/>
      </c>
    </row>
    <row r="199" spans="1:8" x14ac:dyDescent="0.25">
      <c r="A199" s="92" t="str">
        <f t="array" ref="A199">IFERROR(INDEX('Annex 2 Designated EHV charges'!$A$11:$A$11, MATCH(0, IF(ISBLANK('Annex 2 Designated EHV charges'!$A$11:$A$11),1, COUNTIF(A$4:$A198, 'Annex 2 Designated EHV charges'!$A$11:$A$11)), 0)),"")</f>
        <v/>
      </c>
      <c r="B199" s="92" t="str">
        <f>IF($A199="","",VLOOKUP($A199,'Annex 2 Designated EHV charges'!$A:$O,2,0))</f>
        <v/>
      </c>
      <c r="C199" s="93" t="str">
        <f>IF($A199="","",VLOOKUP($A199,'Annex 2 Designated EHV charges'!$A:$O,3,0))</f>
        <v/>
      </c>
      <c r="D199" s="92" t="str">
        <f>IF($A199="","",VLOOKUP($A199,'Annex 2 Designated EHV charges'!$A:$O,7,0))</f>
        <v/>
      </c>
      <c r="E199" s="97" t="str">
        <f>IFERROR(IF(VLOOKUP($A199,'Annex 2 Designated EHV charges'!$A:$O,9,FALSE)=0,"",VLOOKUP($A199,'Annex 2 Designated EHV charges'!$A:$O,9,FALSE)),"")</f>
        <v/>
      </c>
      <c r="F199" s="98" t="str">
        <f>IFERROR(IF(VLOOKUP($A199,'Annex 2 Designated EHV charges'!$A:$O,10,FALSE)=0,"",VLOOKUP($A199,'Annex 2 Designated EHV charges'!$A:$O,10,FALSE)),"")</f>
        <v/>
      </c>
      <c r="G199" s="99" t="str">
        <f>IFERROR(IF(VLOOKUP($A199,'Annex 2 Designated EHV charges'!$A:$O,11,FALSE)=0,"",VLOOKUP($A199,'Annex 2 Designated EHV charges'!$A:$O,11,FALSE)),"")</f>
        <v/>
      </c>
      <c r="H199" s="99" t="str">
        <f>IFERROR(IF(VLOOKUP($A199,'Annex 2 Designated EHV charges'!$A:$O,12,FALSE)=0,"",VLOOKUP($A199,'Annex 2 Designated EHV charges'!$A:$O,12,FALSE)),"")</f>
        <v/>
      </c>
    </row>
    <row r="200" spans="1:8" x14ac:dyDescent="0.25">
      <c r="A200" s="92" t="str">
        <f t="array" ref="A200">IFERROR(INDEX('Annex 2 Designated EHV charges'!$A$11:$A$11, MATCH(0, IF(ISBLANK('Annex 2 Designated EHV charges'!$A$11:$A$11),1, COUNTIF(A$4:$A199, 'Annex 2 Designated EHV charges'!$A$11:$A$11)), 0)),"")</f>
        <v/>
      </c>
      <c r="B200" s="92" t="str">
        <f>IF($A200="","",VLOOKUP($A200,'Annex 2 Designated EHV charges'!$A:$O,2,0))</f>
        <v/>
      </c>
      <c r="C200" s="93" t="str">
        <f>IF($A200="","",VLOOKUP($A200,'Annex 2 Designated EHV charges'!$A:$O,3,0))</f>
        <v/>
      </c>
      <c r="D200" s="92" t="str">
        <f>IF($A200="","",VLOOKUP($A200,'Annex 2 Designated EHV charges'!$A:$O,7,0))</f>
        <v/>
      </c>
      <c r="E200" s="97" t="str">
        <f>IFERROR(IF(VLOOKUP($A200,'Annex 2 Designated EHV charges'!$A:$O,9,FALSE)=0,"",VLOOKUP($A200,'Annex 2 Designated EHV charges'!$A:$O,9,FALSE)),"")</f>
        <v/>
      </c>
      <c r="F200" s="98" t="str">
        <f>IFERROR(IF(VLOOKUP($A200,'Annex 2 Designated EHV charges'!$A:$O,10,FALSE)=0,"",VLOOKUP($A200,'Annex 2 Designated EHV charges'!$A:$O,10,FALSE)),"")</f>
        <v/>
      </c>
      <c r="G200" s="99" t="str">
        <f>IFERROR(IF(VLOOKUP($A200,'Annex 2 Designated EHV charges'!$A:$O,11,FALSE)=0,"",VLOOKUP($A200,'Annex 2 Designated EHV charges'!$A:$O,11,FALSE)),"")</f>
        <v/>
      </c>
      <c r="H200" s="99" t="str">
        <f>IFERROR(IF(VLOOKUP($A200,'Annex 2 Designated EHV charges'!$A:$O,12,FALSE)=0,"",VLOOKUP($A200,'Annex 2 Designated EHV charges'!$A:$O,12,FALSE)),"")</f>
        <v/>
      </c>
    </row>
    <row r="201" spans="1:8" x14ac:dyDescent="0.25">
      <c r="A201" s="92" t="str">
        <f t="array" ref="A201">IFERROR(INDEX('Annex 2 Designated EHV charges'!$A$11:$A$11, MATCH(0, IF(ISBLANK('Annex 2 Designated EHV charges'!$A$11:$A$11),1, COUNTIF(A$4:$A200, 'Annex 2 Designated EHV charges'!$A$11:$A$11)), 0)),"")</f>
        <v/>
      </c>
      <c r="B201" s="92" t="str">
        <f>IF($A201="","",VLOOKUP($A201,'Annex 2 Designated EHV charges'!$A:$O,2,0))</f>
        <v/>
      </c>
      <c r="C201" s="93" t="str">
        <f>IF($A201="","",VLOOKUP($A201,'Annex 2 Designated EHV charges'!$A:$O,3,0))</f>
        <v/>
      </c>
      <c r="D201" s="92" t="str">
        <f>IF($A201="","",VLOOKUP($A201,'Annex 2 Designated EHV charges'!$A:$O,7,0))</f>
        <v/>
      </c>
      <c r="E201" s="97" t="str">
        <f>IFERROR(IF(VLOOKUP($A201,'Annex 2 Designated EHV charges'!$A:$O,9,FALSE)=0,"",VLOOKUP($A201,'Annex 2 Designated EHV charges'!$A:$O,9,FALSE)),"")</f>
        <v/>
      </c>
      <c r="F201" s="98" t="str">
        <f>IFERROR(IF(VLOOKUP($A201,'Annex 2 Designated EHV charges'!$A:$O,10,FALSE)=0,"",VLOOKUP($A201,'Annex 2 Designated EHV charges'!$A:$O,10,FALSE)),"")</f>
        <v/>
      </c>
      <c r="G201" s="99" t="str">
        <f>IFERROR(IF(VLOOKUP($A201,'Annex 2 Designated EHV charges'!$A:$O,11,FALSE)=0,"",VLOOKUP($A201,'Annex 2 Designated EHV charges'!$A:$O,11,FALSE)),"")</f>
        <v/>
      </c>
      <c r="H201" s="99" t="str">
        <f>IFERROR(IF(VLOOKUP($A201,'Annex 2 Designated EHV charges'!$A:$O,12,FALSE)=0,"",VLOOKUP($A201,'Annex 2 Designated EHV charges'!$A:$O,12,FALSE)),"")</f>
        <v/>
      </c>
    </row>
    <row r="202" spans="1:8" x14ac:dyDescent="0.25">
      <c r="A202" s="92" t="str">
        <f t="array" ref="A202">IFERROR(INDEX('Annex 2 Designated EHV charges'!$A$11:$A$11, MATCH(0, IF(ISBLANK('Annex 2 Designated EHV charges'!$A$11:$A$11),1, COUNTIF(A$4:$A201, 'Annex 2 Designated EHV charges'!$A$11:$A$11)), 0)),"")</f>
        <v/>
      </c>
      <c r="B202" s="92" t="str">
        <f>IF($A202="","",VLOOKUP($A202,'Annex 2 Designated EHV charges'!$A:$O,2,0))</f>
        <v/>
      </c>
      <c r="C202" s="93" t="str">
        <f>IF($A202="","",VLOOKUP($A202,'Annex 2 Designated EHV charges'!$A:$O,3,0))</f>
        <v/>
      </c>
      <c r="D202" s="92" t="str">
        <f>IF($A202="","",VLOOKUP($A202,'Annex 2 Designated EHV charges'!$A:$O,7,0))</f>
        <v/>
      </c>
      <c r="E202" s="97" t="str">
        <f>IFERROR(IF(VLOOKUP($A202,'Annex 2 Designated EHV charges'!$A:$O,9,FALSE)=0,"",VLOOKUP($A202,'Annex 2 Designated EHV charges'!$A:$O,9,FALSE)),"")</f>
        <v/>
      </c>
      <c r="F202" s="98" t="str">
        <f>IFERROR(IF(VLOOKUP($A202,'Annex 2 Designated EHV charges'!$A:$O,10,FALSE)=0,"",VLOOKUP($A202,'Annex 2 Designated EHV charges'!$A:$O,10,FALSE)),"")</f>
        <v/>
      </c>
      <c r="G202" s="99" t="str">
        <f>IFERROR(IF(VLOOKUP($A202,'Annex 2 Designated EHV charges'!$A:$O,11,FALSE)=0,"",VLOOKUP($A202,'Annex 2 Designated EHV charges'!$A:$O,11,FALSE)),"")</f>
        <v/>
      </c>
      <c r="H202" s="99" t="str">
        <f>IFERROR(IF(VLOOKUP($A202,'Annex 2 Designated EHV charges'!$A:$O,12,FALSE)=0,"",VLOOKUP($A202,'Annex 2 Designated EHV charges'!$A:$O,12,FALSE)),"")</f>
        <v/>
      </c>
    </row>
    <row r="203" spans="1:8" x14ac:dyDescent="0.25">
      <c r="A203" s="92" t="str">
        <f t="array" ref="A203">IFERROR(INDEX('Annex 2 Designated EHV charges'!$A$11:$A$11, MATCH(0, IF(ISBLANK('Annex 2 Designated EHV charges'!$A$11:$A$11),1, COUNTIF(A$4:$A202, 'Annex 2 Designated EHV charges'!$A$11:$A$11)), 0)),"")</f>
        <v/>
      </c>
      <c r="B203" s="92" t="str">
        <f>IF($A203="","",VLOOKUP($A203,'Annex 2 Designated EHV charges'!$A:$O,2,0))</f>
        <v/>
      </c>
      <c r="C203" s="93" t="str">
        <f>IF($A203="","",VLOOKUP($A203,'Annex 2 Designated EHV charges'!$A:$O,3,0))</f>
        <v/>
      </c>
      <c r="D203" s="92" t="str">
        <f>IF($A203="","",VLOOKUP($A203,'Annex 2 Designated EHV charges'!$A:$O,7,0))</f>
        <v/>
      </c>
      <c r="E203" s="97" t="str">
        <f>IFERROR(IF(VLOOKUP($A203,'Annex 2 Designated EHV charges'!$A:$O,9,FALSE)=0,"",VLOOKUP($A203,'Annex 2 Designated EHV charges'!$A:$O,9,FALSE)),"")</f>
        <v/>
      </c>
      <c r="F203" s="98" t="str">
        <f>IFERROR(IF(VLOOKUP($A203,'Annex 2 Designated EHV charges'!$A:$O,10,FALSE)=0,"",VLOOKUP($A203,'Annex 2 Designated EHV charges'!$A:$O,10,FALSE)),"")</f>
        <v/>
      </c>
      <c r="G203" s="99" t="str">
        <f>IFERROR(IF(VLOOKUP($A203,'Annex 2 Designated EHV charges'!$A:$O,11,FALSE)=0,"",VLOOKUP($A203,'Annex 2 Designated EHV charges'!$A:$O,11,FALSE)),"")</f>
        <v/>
      </c>
      <c r="H203" s="99" t="str">
        <f>IFERROR(IF(VLOOKUP($A203,'Annex 2 Designated EHV charges'!$A:$O,12,FALSE)=0,"",VLOOKUP($A203,'Annex 2 Designated EHV charges'!$A:$O,12,FALSE)),"")</f>
        <v/>
      </c>
    </row>
    <row r="204" spans="1:8" x14ac:dyDescent="0.25">
      <c r="A204" s="92" t="str">
        <f t="array" ref="A204">IFERROR(INDEX('Annex 2 Designated EHV charges'!$A$11:$A$11, MATCH(0, IF(ISBLANK('Annex 2 Designated EHV charges'!$A$11:$A$11),1, COUNTIF(A$4:$A203, 'Annex 2 Designated EHV charges'!$A$11:$A$11)), 0)),"")</f>
        <v/>
      </c>
      <c r="B204" s="92" t="str">
        <f>IF($A204="","",VLOOKUP($A204,'Annex 2 Designated EHV charges'!$A:$O,2,0))</f>
        <v/>
      </c>
      <c r="C204" s="93" t="str">
        <f>IF($A204="","",VLOOKUP($A204,'Annex 2 Designated EHV charges'!$A:$O,3,0))</f>
        <v/>
      </c>
      <c r="D204" s="92" t="str">
        <f>IF($A204="","",VLOOKUP($A204,'Annex 2 Designated EHV charges'!$A:$O,7,0))</f>
        <v/>
      </c>
      <c r="E204" s="97" t="str">
        <f>IFERROR(IF(VLOOKUP($A204,'Annex 2 Designated EHV charges'!$A:$O,9,FALSE)=0,"",VLOOKUP($A204,'Annex 2 Designated EHV charges'!$A:$O,9,FALSE)),"")</f>
        <v/>
      </c>
      <c r="F204" s="98" t="str">
        <f>IFERROR(IF(VLOOKUP($A204,'Annex 2 Designated EHV charges'!$A:$O,10,FALSE)=0,"",VLOOKUP($A204,'Annex 2 Designated EHV charges'!$A:$O,10,FALSE)),"")</f>
        <v/>
      </c>
      <c r="G204" s="99" t="str">
        <f>IFERROR(IF(VLOOKUP($A204,'Annex 2 Designated EHV charges'!$A:$O,11,FALSE)=0,"",VLOOKUP($A204,'Annex 2 Designated EHV charges'!$A:$O,11,FALSE)),"")</f>
        <v/>
      </c>
      <c r="H204" s="99" t="str">
        <f>IFERROR(IF(VLOOKUP($A204,'Annex 2 Designated EHV charges'!$A:$O,12,FALSE)=0,"",VLOOKUP($A204,'Annex 2 Designated EHV charges'!$A:$O,12,FALSE)),"")</f>
        <v/>
      </c>
    </row>
    <row r="205" spans="1:8" x14ac:dyDescent="0.25">
      <c r="A205" s="92" t="str">
        <f t="array" ref="A205">IFERROR(INDEX('Annex 2 Designated EHV charges'!$A$11:$A$11, MATCH(0, IF(ISBLANK('Annex 2 Designated EHV charges'!$A$11:$A$11),1, COUNTIF(A$4:$A204, 'Annex 2 Designated EHV charges'!$A$11:$A$11)), 0)),"")</f>
        <v/>
      </c>
      <c r="B205" s="92" t="str">
        <f>IF($A205="","",VLOOKUP($A205,'Annex 2 Designated EHV charges'!$A:$O,2,0))</f>
        <v/>
      </c>
      <c r="C205" s="93" t="str">
        <f>IF($A205="","",VLOOKUP($A205,'Annex 2 Designated EHV charges'!$A:$O,3,0))</f>
        <v/>
      </c>
      <c r="D205" s="92" t="str">
        <f>IF($A205="","",VLOOKUP($A205,'Annex 2 Designated EHV charges'!$A:$O,7,0))</f>
        <v/>
      </c>
      <c r="E205" s="97" t="str">
        <f>IFERROR(IF(VLOOKUP($A205,'Annex 2 Designated EHV charges'!$A:$O,9,FALSE)=0,"",VLOOKUP($A205,'Annex 2 Designated EHV charges'!$A:$O,9,FALSE)),"")</f>
        <v/>
      </c>
      <c r="F205" s="98" t="str">
        <f>IFERROR(IF(VLOOKUP($A205,'Annex 2 Designated EHV charges'!$A:$O,10,FALSE)=0,"",VLOOKUP($A205,'Annex 2 Designated EHV charges'!$A:$O,10,FALSE)),"")</f>
        <v/>
      </c>
      <c r="G205" s="99" t="str">
        <f>IFERROR(IF(VLOOKUP($A205,'Annex 2 Designated EHV charges'!$A:$O,11,FALSE)=0,"",VLOOKUP($A205,'Annex 2 Designated EHV charges'!$A:$O,11,FALSE)),"")</f>
        <v/>
      </c>
      <c r="H205" s="99" t="str">
        <f>IFERROR(IF(VLOOKUP($A205,'Annex 2 Designated EHV charges'!$A:$O,12,FALSE)=0,"",VLOOKUP($A205,'Annex 2 Designated EHV charges'!$A:$O,12,FALSE)),"")</f>
        <v/>
      </c>
    </row>
    <row r="206" spans="1:8" x14ac:dyDescent="0.25">
      <c r="A206" s="92" t="str">
        <f t="array" ref="A206">IFERROR(INDEX('Annex 2 Designated EHV charges'!$A$11:$A$11, MATCH(0, IF(ISBLANK('Annex 2 Designated EHV charges'!$A$11:$A$11),1, COUNTIF(A$4:$A205, 'Annex 2 Designated EHV charges'!$A$11:$A$11)), 0)),"")</f>
        <v/>
      </c>
      <c r="B206" s="92" t="str">
        <f>IF($A206="","",VLOOKUP($A206,'Annex 2 Designated EHV charges'!$A:$O,2,0))</f>
        <v/>
      </c>
      <c r="C206" s="93" t="str">
        <f>IF($A206="","",VLOOKUP($A206,'Annex 2 Designated EHV charges'!$A:$O,3,0))</f>
        <v/>
      </c>
      <c r="D206" s="92" t="str">
        <f>IF($A206="","",VLOOKUP($A206,'Annex 2 Designated EHV charges'!$A:$O,7,0))</f>
        <v/>
      </c>
      <c r="E206" s="97" t="str">
        <f>IFERROR(IF(VLOOKUP($A206,'Annex 2 Designated EHV charges'!$A:$O,9,FALSE)=0,"",VLOOKUP($A206,'Annex 2 Designated EHV charges'!$A:$O,9,FALSE)),"")</f>
        <v/>
      </c>
      <c r="F206" s="98" t="str">
        <f>IFERROR(IF(VLOOKUP($A206,'Annex 2 Designated EHV charges'!$A:$O,10,FALSE)=0,"",VLOOKUP($A206,'Annex 2 Designated EHV charges'!$A:$O,10,FALSE)),"")</f>
        <v/>
      </c>
      <c r="G206" s="99" t="str">
        <f>IFERROR(IF(VLOOKUP($A206,'Annex 2 Designated EHV charges'!$A:$O,11,FALSE)=0,"",VLOOKUP($A206,'Annex 2 Designated EHV charges'!$A:$O,11,FALSE)),"")</f>
        <v/>
      </c>
      <c r="H206" s="99" t="str">
        <f>IFERROR(IF(VLOOKUP($A206,'Annex 2 Designated EHV charges'!$A:$O,12,FALSE)=0,"",VLOOKUP($A206,'Annex 2 Designated EHV charges'!$A:$O,12,FALSE)),"")</f>
        <v/>
      </c>
    </row>
    <row r="207" spans="1:8" x14ac:dyDescent="0.25">
      <c r="A207" s="92" t="str">
        <f t="array" ref="A207">IFERROR(INDEX('Annex 2 Designated EHV charges'!$A$11:$A$11, MATCH(0, IF(ISBLANK('Annex 2 Designated EHV charges'!$A$11:$A$11),1, COUNTIF(A$4:$A206, 'Annex 2 Designated EHV charges'!$A$11:$A$11)), 0)),"")</f>
        <v/>
      </c>
      <c r="B207" s="92" t="str">
        <f>IF($A207="","",VLOOKUP($A207,'Annex 2 Designated EHV charges'!$A:$O,2,0))</f>
        <v/>
      </c>
      <c r="C207" s="93" t="str">
        <f>IF($A207="","",VLOOKUP($A207,'Annex 2 Designated EHV charges'!$A:$O,3,0))</f>
        <v/>
      </c>
      <c r="D207" s="92" t="str">
        <f>IF($A207="","",VLOOKUP($A207,'Annex 2 Designated EHV charges'!$A:$O,7,0))</f>
        <v/>
      </c>
      <c r="E207" s="97" t="str">
        <f>IFERROR(IF(VLOOKUP($A207,'Annex 2 Designated EHV charges'!$A:$O,9,FALSE)=0,"",VLOOKUP($A207,'Annex 2 Designated EHV charges'!$A:$O,9,FALSE)),"")</f>
        <v/>
      </c>
      <c r="F207" s="98" t="str">
        <f>IFERROR(IF(VLOOKUP($A207,'Annex 2 Designated EHV charges'!$A:$O,10,FALSE)=0,"",VLOOKUP($A207,'Annex 2 Designated EHV charges'!$A:$O,10,FALSE)),"")</f>
        <v/>
      </c>
      <c r="G207" s="99" t="str">
        <f>IFERROR(IF(VLOOKUP($A207,'Annex 2 Designated EHV charges'!$A:$O,11,FALSE)=0,"",VLOOKUP($A207,'Annex 2 Designated EHV charges'!$A:$O,11,FALSE)),"")</f>
        <v/>
      </c>
      <c r="H207" s="99" t="str">
        <f>IFERROR(IF(VLOOKUP($A207,'Annex 2 Designated EHV charges'!$A:$O,12,FALSE)=0,"",VLOOKUP($A207,'Annex 2 Designated EHV charges'!$A:$O,12,FALSE)),"")</f>
        <v/>
      </c>
    </row>
    <row r="208" spans="1:8" x14ac:dyDescent="0.25">
      <c r="A208" s="92" t="str">
        <f t="array" ref="A208">IFERROR(INDEX('Annex 2 Designated EHV charges'!$A$11:$A$11, MATCH(0, IF(ISBLANK('Annex 2 Designated EHV charges'!$A$11:$A$11),1, COUNTIF(A$4:$A207, 'Annex 2 Designated EHV charges'!$A$11:$A$11)), 0)),"")</f>
        <v/>
      </c>
      <c r="B208" s="92" t="str">
        <f>IF($A208="","",VLOOKUP($A208,'Annex 2 Designated EHV charges'!$A:$O,2,0))</f>
        <v/>
      </c>
      <c r="C208" s="93" t="str">
        <f>IF($A208="","",VLOOKUP($A208,'Annex 2 Designated EHV charges'!$A:$O,3,0))</f>
        <v/>
      </c>
      <c r="D208" s="92" t="str">
        <f>IF($A208="","",VLOOKUP($A208,'Annex 2 Designated EHV charges'!$A:$O,7,0))</f>
        <v/>
      </c>
      <c r="E208" s="97" t="str">
        <f>IFERROR(IF(VLOOKUP($A208,'Annex 2 Designated EHV charges'!$A:$O,9,FALSE)=0,"",VLOOKUP($A208,'Annex 2 Designated EHV charges'!$A:$O,9,FALSE)),"")</f>
        <v/>
      </c>
      <c r="F208" s="98" t="str">
        <f>IFERROR(IF(VLOOKUP($A208,'Annex 2 Designated EHV charges'!$A:$O,10,FALSE)=0,"",VLOOKUP($A208,'Annex 2 Designated EHV charges'!$A:$O,10,FALSE)),"")</f>
        <v/>
      </c>
      <c r="G208" s="99" t="str">
        <f>IFERROR(IF(VLOOKUP($A208,'Annex 2 Designated EHV charges'!$A:$O,11,FALSE)=0,"",VLOOKUP($A208,'Annex 2 Designated EHV charges'!$A:$O,11,FALSE)),"")</f>
        <v/>
      </c>
      <c r="H208" s="99" t="str">
        <f>IFERROR(IF(VLOOKUP($A208,'Annex 2 Designated EHV charges'!$A:$O,12,FALSE)=0,"",VLOOKUP($A208,'Annex 2 Designated EHV charges'!$A:$O,12,FALSE)),"")</f>
        <v/>
      </c>
    </row>
    <row r="209" spans="1:8" x14ac:dyDescent="0.25">
      <c r="A209" s="92" t="str">
        <f t="array" ref="A209">IFERROR(INDEX('Annex 2 Designated EHV charges'!$A$11:$A$11, MATCH(0, IF(ISBLANK('Annex 2 Designated EHV charges'!$A$11:$A$11),1, COUNTIF(A$4:$A208, 'Annex 2 Designated EHV charges'!$A$11:$A$11)), 0)),"")</f>
        <v/>
      </c>
      <c r="B209" s="92" t="str">
        <f>IF($A209="","",VLOOKUP($A209,'Annex 2 Designated EHV charges'!$A:$O,2,0))</f>
        <v/>
      </c>
      <c r="C209" s="93" t="str">
        <f>IF($A209="","",VLOOKUP($A209,'Annex 2 Designated EHV charges'!$A:$O,3,0))</f>
        <v/>
      </c>
      <c r="D209" s="92" t="str">
        <f>IF($A209="","",VLOOKUP($A209,'Annex 2 Designated EHV charges'!$A:$O,7,0))</f>
        <v/>
      </c>
      <c r="E209" s="97" t="str">
        <f>IFERROR(IF(VLOOKUP($A209,'Annex 2 Designated EHV charges'!$A:$O,9,FALSE)=0,"",VLOOKUP($A209,'Annex 2 Designated EHV charges'!$A:$O,9,FALSE)),"")</f>
        <v/>
      </c>
      <c r="F209" s="98" t="str">
        <f>IFERROR(IF(VLOOKUP($A209,'Annex 2 Designated EHV charges'!$A:$O,10,FALSE)=0,"",VLOOKUP($A209,'Annex 2 Designated EHV charges'!$A:$O,10,FALSE)),"")</f>
        <v/>
      </c>
      <c r="G209" s="99" t="str">
        <f>IFERROR(IF(VLOOKUP($A209,'Annex 2 Designated EHV charges'!$A:$O,11,FALSE)=0,"",VLOOKUP($A209,'Annex 2 Designated EHV charges'!$A:$O,11,FALSE)),"")</f>
        <v/>
      </c>
      <c r="H209" s="99" t="str">
        <f>IFERROR(IF(VLOOKUP($A209,'Annex 2 Designated EHV charges'!$A:$O,12,FALSE)=0,"",VLOOKUP($A209,'Annex 2 Designated EHV charges'!$A:$O,12,FALSE)),"")</f>
        <v/>
      </c>
    </row>
    <row r="210" spans="1:8" x14ac:dyDescent="0.25">
      <c r="A210" s="92" t="str">
        <f t="array" ref="A210">IFERROR(INDEX('Annex 2 Designated EHV charges'!$A$11:$A$11, MATCH(0, IF(ISBLANK('Annex 2 Designated EHV charges'!$A$11:$A$11),1, COUNTIF(A$4:$A209, 'Annex 2 Designated EHV charges'!$A$11:$A$11)), 0)),"")</f>
        <v/>
      </c>
      <c r="B210" s="92" t="str">
        <f>IF($A210="","",VLOOKUP($A210,'Annex 2 Designated EHV charges'!$A:$O,2,0))</f>
        <v/>
      </c>
      <c r="C210" s="93" t="str">
        <f>IF($A210="","",VLOOKUP($A210,'Annex 2 Designated EHV charges'!$A:$O,3,0))</f>
        <v/>
      </c>
      <c r="D210" s="92" t="str">
        <f>IF($A210="","",VLOOKUP($A210,'Annex 2 Designated EHV charges'!$A:$O,7,0))</f>
        <v/>
      </c>
      <c r="E210" s="97" t="str">
        <f>IFERROR(IF(VLOOKUP($A210,'Annex 2 Designated EHV charges'!$A:$O,9,FALSE)=0,"",VLOOKUP($A210,'Annex 2 Designated EHV charges'!$A:$O,9,FALSE)),"")</f>
        <v/>
      </c>
      <c r="F210" s="98" t="str">
        <f>IFERROR(IF(VLOOKUP($A210,'Annex 2 Designated EHV charges'!$A:$O,10,FALSE)=0,"",VLOOKUP($A210,'Annex 2 Designated EHV charges'!$A:$O,10,FALSE)),"")</f>
        <v/>
      </c>
      <c r="G210" s="99" t="str">
        <f>IFERROR(IF(VLOOKUP($A210,'Annex 2 Designated EHV charges'!$A:$O,11,FALSE)=0,"",VLOOKUP($A210,'Annex 2 Designated EHV charges'!$A:$O,11,FALSE)),"")</f>
        <v/>
      </c>
      <c r="H210" s="99" t="str">
        <f>IFERROR(IF(VLOOKUP($A210,'Annex 2 Designated EHV charges'!$A:$O,12,FALSE)=0,"",VLOOKUP($A210,'Annex 2 Designated EHV charges'!$A:$O,12,FALSE)),"")</f>
        <v/>
      </c>
    </row>
    <row r="211" spans="1:8" x14ac:dyDescent="0.25">
      <c r="A211" s="92" t="str">
        <f t="array" ref="A211">IFERROR(INDEX('Annex 2 Designated EHV charges'!$A$11:$A$11, MATCH(0, IF(ISBLANK('Annex 2 Designated EHV charges'!$A$11:$A$11),1, COUNTIF(A$4:$A210, 'Annex 2 Designated EHV charges'!$A$11:$A$11)), 0)),"")</f>
        <v/>
      </c>
      <c r="B211" s="92" t="str">
        <f>IF($A211="","",VLOOKUP($A211,'Annex 2 Designated EHV charges'!$A:$O,2,0))</f>
        <v/>
      </c>
      <c r="C211" s="93" t="str">
        <f>IF($A211="","",VLOOKUP($A211,'Annex 2 Designated EHV charges'!$A:$O,3,0))</f>
        <v/>
      </c>
      <c r="D211" s="92" t="str">
        <f>IF($A211="","",VLOOKUP($A211,'Annex 2 Designated EHV charges'!$A:$O,7,0))</f>
        <v/>
      </c>
      <c r="E211" s="97" t="str">
        <f>IFERROR(IF(VLOOKUP($A211,'Annex 2 Designated EHV charges'!$A:$O,9,FALSE)=0,"",VLOOKUP($A211,'Annex 2 Designated EHV charges'!$A:$O,9,FALSE)),"")</f>
        <v/>
      </c>
      <c r="F211" s="98" t="str">
        <f>IFERROR(IF(VLOOKUP($A211,'Annex 2 Designated EHV charges'!$A:$O,10,FALSE)=0,"",VLOOKUP($A211,'Annex 2 Designated EHV charges'!$A:$O,10,FALSE)),"")</f>
        <v/>
      </c>
      <c r="G211" s="99" t="str">
        <f>IFERROR(IF(VLOOKUP($A211,'Annex 2 Designated EHV charges'!$A:$O,11,FALSE)=0,"",VLOOKUP($A211,'Annex 2 Designated EHV charges'!$A:$O,11,FALSE)),"")</f>
        <v/>
      </c>
      <c r="H211" s="99" t="str">
        <f>IFERROR(IF(VLOOKUP($A211,'Annex 2 Designated EHV charges'!$A:$O,12,FALSE)=0,"",VLOOKUP($A211,'Annex 2 Designated EHV charges'!$A:$O,12,FALSE)),"")</f>
        <v/>
      </c>
    </row>
    <row r="212" spans="1:8" x14ac:dyDescent="0.25">
      <c r="A212" s="92" t="str">
        <f t="array" ref="A212">IFERROR(INDEX('Annex 2 Designated EHV charges'!$A$11:$A$11, MATCH(0, IF(ISBLANK('Annex 2 Designated EHV charges'!$A$11:$A$11),1, COUNTIF(A$4:$A211, 'Annex 2 Designated EHV charges'!$A$11:$A$11)), 0)),"")</f>
        <v/>
      </c>
      <c r="B212" s="92" t="str">
        <f>IF($A212="","",VLOOKUP($A212,'Annex 2 Designated EHV charges'!$A:$O,2,0))</f>
        <v/>
      </c>
      <c r="C212" s="93" t="str">
        <f>IF($A212="","",VLOOKUP($A212,'Annex 2 Designated EHV charges'!$A:$O,3,0))</f>
        <v/>
      </c>
      <c r="D212" s="92" t="str">
        <f>IF($A212="","",VLOOKUP($A212,'Annex 2 Designated EHV charges'!$A:$O,7,0))</f>
        <v/>
      </c>
      <c r="E212" s="97" t="str">
        <f>IFERROR(IF(VLOOKUP($A212,'Annex 2 Designated EHV charges'!$A:$O,9,FALSE)=0,"",VLOOKUP($A212,'Annex 2 Designated EHV charges'!$A:$O,9,FALSE)),"")</f>
        <v/>
      </c>
      <c r="F212" s="98" t="str">
        <f>IFERROR(IF(VLOOKUP($A212,'Annex 2 Designated EHV charges'!$A:$O,10,FALSE)=0,"",VLOOKUP($A212,'Annex 2 Designated EHV charges'!$A:$O,10,FALSE)),"")</f>
        <v/>
      </c>
      <c r="G212" s="99" t="str">
        <f>IFERROR(IF(VLOOKUP($A212,'Annex 2 Designated EHV charges'!$A:$O,11,FALSE)=0,"",VLOOKUP($A212,'Annex 2 Designated EHV charges'!$A:$O,11,FALSE)),"")</f>
        <v/>
      </c>
      <c r="H212" s="99" t="str">
        <f>IFERROR(IF(VLOOKUP($A212,'Annex 2 Designated EHV charges'!$A:$O,12,FALSE)=0,"",VLOOKUP($A212,'Annex 2 Designated EHV charges'!$A:$O,12,FALSE)),"")</f>
        <v/>
      </c>
    </row>
    <row r="213" spans="1:8" x14ac:dyDescent="0.25">
      <c r="A213" s="92" t="str">
        <f t="array" ref="A213">IFERROR(INDEX('Annex 2 Designated EHV charges'!$A$11:$A$11, MATCH(0, IF(ISBLANK('Annex 2 Designated EHV charges'!$A$11:$A$11),1, COUNTIF(A$4:$A212, 'Annex 2 Designated EHV charges'!$A$11:$A$11)), 0)),"")</f>
        <v/>
      </c>
      <c r="B213" s="92" t="str">
        <f>IF($A213="","",VLOOKUP($A213,'Annex 2 Designated EHV charges'!$A:$O,2,0))</f>
        <v/>
      </c>
      <c r="C213" s="93" t="str">
        <f>IF($A213="","",VLOOKUP($A213,'Annex 2 Designated EHV charges'!$A:$O,3,0))</f>
        <v/>
      </c>
      <c r="D213" s="92" t="str">
        <f>IF($A213="","",VLOOKUP($A213,'Annex 2 Designated EHV charges'!$A:$O,7,0))</f>
        <v/>
      </c>
      <c r="E213" s="97" t="str">
        <f>IFERROR(IF(VLOOKUP($A213,'Annex 2 Designated EHV charges'!$A:$O,9,FALSE)=0,"",VLOOKUP($A213,'Annex 2 Designated EHV charges'!$A:$O,9,FALSE)),"")</f>
        <v/>
      </c>
      <c r="F213" s="98" t="str">
        <f>IFERROR(IF(VLOOKUP($A213,'Annex 2 Designated EHV charges'!$A:$O,10,FALSE)=0,"",VLOOKUP($A213,'Annex 2 Designated EHV charges'!$A:$O,10,FALSE)),"")</f>
        <v/>
      </c>
      <c r="G213" s="99" t="str">
        <f>IFERROR(IF(VLOOKUP($A213,'Annex 2 Designated EHV charges'!$A:$O,11,FALSE)=0,"",VLOOKUP($A213,'Annex 2 Designated EHV charges'!$A:$O,11,FALSE)),"")</f>
        <v/>
      </c>
      <c r="H213" s="99" t="str">
        <f>IFERROR(IF(VLOOKUP($A213,'Annex 2 Designated EHV charges'!$A:$O,12,FALSE)=0,"",VLOOKUP($A213,'Annex 2 Designated EHV charges'!$A:$O,12,FALSE)),"")</f>
        <v/>
      </c>
    </row>
    <row r="214" spans="1:8" x14ac:dyDescent="0.25">
      <c r="A214" s="92" t="str">
        <f t="array" ref="A214">IFERROR(INDEX('Annex 2 Designated EHV charges'!$A$11:$A$11, MATCH(0, IF(ISBLANK('Annex 2 Designated EHV charges'!$A$11:$A$11),1, COUNTIF(A$4:$A213, 'Annex 2 Designated EHV charges'!$A$11:$A$11)), 0)),"")</f>
        <v/>
      </c>
      <c r="B214" s="92" t="str">
        <f>IF($A214="","",VLOOKUP($A214,'Annex 2 Designated EHV charges'!$A:$O,2,0))</f>
        <v/>
      </c>
      <c r="C214" s="93" t="str">
        <f>IF($A214="","",VLOOKUP($A214,'Annex 2 Designated EHV charges'!$A:$O,3,0))</f>
        <v/>
      </c>
      <c r="D214" s="92" t="str">
        <f>IF($A214="","",VLOOKUP($A214,'Annex 2 Designated EHV charges'!$A:$O,7,0))</f>
        <v/>
      </c>
      <c r="E214" s="97" t="str">
        <f>IFERROR(IF(VLOOKUP($A214,'Annex 2 Designated EHV charges'!$A:$O,9,FALSE)=0,"",VLOOKUP($A214,'Annex 2 Designated EHV charges'!$A:$O,9,FALSE)),"")</f>
        <v/>
      </c>
      <c r="F214" s="98" t="str">
        <f>IFERROR(IF(VLOOKUP($A214,'Annex 2 Designated EHV charges'!$A:$O,10,FALSE)=0,"",VLOOKUP($A214,'Annex 2 Designated EHV charges'!$A:$O,10,FALSE)),"")</f>
        <v/>
      </c>
      <c r="G214" s="99" t="str">
        <f>IFERROR(IF(VLOOKUP($A214,'Annex 2 Designated EHV charges'!$A:$O,11,FALSE)=0,"",VLOOKUP($A214,'Annex 2 Designated EHV charges'!$A:$O,11,FALSE)),"")</f>
        <v/>
      </c>
      <c r="H214" s="99" t="str">
        <f>IFERROR(IF(VLOOKUP($A214,'Annex 2 Designated EHV charges'!$A:$O,12,FALSE)=0,"",VLOOKUP($A214,'Annex 2 Designated EHV charges'!$A:$O,12,FALSE)),"")</f>
        <v/>
      </c>
    </row>
    <row r="215" spans="1:8" x14ac:dyDescent="0.25">
      <c r="A215" s="92" t="str">
        <f t="array" ref="A215">IFERROR(INDEX('Annex 2 Designated EHV charges'!$A$11:$A$11, MATCH(0, IF(ISBLANK('Annex 2 Designated EHV charges'!$A$11:$A$11),1, COUNTIF(A$4:$A214, 'Annex 2 Designated EHV charges'!$A$11:$A$11)), 0)),"")</f>
        <v/>
      </c>
      <c r="B215" s="92" t="str">
        <f>IF($A215="","",VLOOKUP($A215,'Annex 2 Designated EHV charges'!$A:$O,2,0))</f>
        <v/>
      </c>
      <c r="C215" s="93" t="str">
        <f>IF($A215="","",VLOOKUP($A215,'Annex 2 Designated EHV charges'!$A:$O,3,0))</f>
        <v/>
      </c>
      <c r="D215" s="92" t="str">
        <f>IF($A215="","",VLOOKUP($A215,'Annex 2 Designated EHV charges'!$A:$O,7,0))</f>
        <v/>
      </c>
      <c r="E215" s="97" t="str">
        <f>IFERROR(IF(VLOOKUP($A215,'Annex 2 Designated EHV charges'!$A:$O,9,FALSE)=0,"",VLOOKUP($A215,'Annex 2 Designated EHV charges'!$A:$O,9,FALSE)),"")</f>
        <v/>
      </c>
      <c r="F215" s="98" t="str">
        <f>IFERROR(IF(VLOOKUP($A215,'Annex 2 Designated EHV charges'!$A:$O,10,FALSE)=0,"",VLOOKUP($A215,'Annex 2 Designated EHV charges'!$A:$O,10,FALSE)),"")</f>
        <v/>
      </c>
      <c r="G215" s="99" t="str">
        <f>IFERROR(IF(VLOOKUP($A215,'Annex 2 Designated EHV charges'!$A:$O,11,FALSE)=0,"",VLOOKUP($A215,'Annex 2 Designated EHV charges'!$A:$O,11,FALSE)),"")</f>
        <v/>
      </c>
      <c r="H215" s="99" t="str">
        <f>IFERROR(IF(VLOOKUP($A215,'Annex 2 Designated EHV charges'!$A:$O,12,FALSE)=0,"",VLOOKUP($A215,'Annex 2 Designated EHV charges'!$A:$O,12,FALSE)),"")</f>
        <v/>
      </c>
    </row>
    <row r="216" spans="1:8" x14ac:dyDescent="0.25">
      <c r="A216" s="92"/>
      <c r="B216" s="92"/>
      <c r="C216" s="93"/>
      <c r="D216" s="92"/>
      <c r="E216" s="97"/>
      <c r="F216" s="98"/>
      <c r="G216" s="99"/>
      <c r="H216" s="99"/>
    </row>
    <row r="217" spans="1:8" x14ac:dyDescent="0.25">
      <c r="A217" s="92"/>
      <c r="B217" s="92"/>
      <c r="C217" s="93"/>
      <c r="D217" s="92"/>
      <c r="E217" s="97"/>
      <c r="F217" s="98"/>
      <c r="G217" s="99"/>
      <c r="H217" s="99"/>
    </row>
    <row r="218" spans="1:8" x14ac:dyDescent="0.25">
      <c r="A218" s="92"/>
      <c r="B218" s="92"/>
      <c r="C218" s="93"/>
      <c r="D218" s="92"/>
      <c r="E218" s="97"/>
      <c r="F218" s="98"/>
      <c r="G218" s="99"/>
      <c r="H218" s="99"/>
    </row>
    <row r="219" spans="1:8" x14ac:dyDescent="0.25">
      <c r="A219" s="92"/>
      <c r="B219" s="92"/>
      <c r="C219" s="93"/>
      <c r="D219" s="92"/>
      <c r="E219" s="97"/>
      <c r="F219" s="98"/>
      <c r="G219" s="99"/>
      <c r="H219" s="99"/>
    </row>
    <row r="220" spans="1:8" x14ac:dyDescent="0.25">
      <c r="A220" s="92"/>
      <c r="B220" s="92"/>
      <c r="C220" s="93"/>
      <c r="D220" s="92"/>
      <c r="E220" s="97"/>
      <c r="F220" s="98"/>
      <c r="G220" s="99"/>
      <c r="H220" s="99"/>
    </row>
    <row r="221" spans="1:8" x14ac:dyDescent="0.25">
      <c r="A221" s="92"/>
      <c r="B221" s="92"/>
      <c r="C221" s="93"/>
      <c r="D221" s="92"/>
      <c r="E221" s="97"/>
      <c r="F221" s="98"/>
      <c r="G221" s="99"/>
      <c r="H221" s="99"/>
    </row>
    <row r="222" spans="1:8" x14ac:dyDescent="0.25">
      <c r="A222" s="92"/>
      <c r="B222" s="92"/>
      <c r="C222" s="93"/>
      <c r="D222" s="92"/>
      <c r="E222" s="97"/>
      <c r="F222" s="98"/>
      <c r="G222" s="99"/>
      <c r="H222" s="99"/>
    </row>
    <row r="223" spans="1:8" x14ac:dyDescent="0.25">
      <c r="A223" s="92"/>
      <c r="B223" s="92"/>
      <c r="C223" s="93"/>
      <c r="D223" s="92"/>
      <c r="E223" s="97"/>
      <c r="F223" s="98"/>
      <c r="G223" s="99"/>
      <c r="H223" s="99"/>
    </row>
    <row r="224" spans="1:8" x14ac:dyDescent="0.25">
      <c r="A224" s="92"/>
      <c r="B224" s="92"/>
      <c r="C224" s="93"/>
      <c r="D224" s="92"/>
      <c r="E224" s="97"/>
      <c r="F224" s="98"/>
      <c r="G224" s="99"/>
      <c r="H224" s="99"/>
    </row>
    <row r="225" spans="1:8" x14ac:dyDescent="0.25">
      <c r="A225" s="92"/>
      <c r="B225" s="92"/>
      <c r="C225" s="93"/>
      <c r="D225" s="92"/>
      <c r="E225" s="97"/>
      <c r="F225" s="98"/>
      <c r="G225" s="99"/>
      <c r="H225" s="99"/>
    </row>
    <row r="226" spans="1:8" x14ac:dyDescent="0.25">
      <c r="A226" s="92"/>
      <c r="B226" s="92"/>
      <c r="C226" s="93"/>
      <c r="D226" s="92"/>
      <c r="E226" s="97"/>
      <c r="F226" s="98"/>
      <c r="G226" s="99"/>
      <c r="H226" s="99"/>
    </row>
    <row r="227" spans="1:8" x14ac:dyDescent="0.25">
      <c r="A227" s="92"/>
      <c r="B227" s="92"/>
      <c r="C227" s="93"/>
      <c r="D227" s="92"/>
      <c r="E227" s="97"/>
      <c r="F227" s="98"/>
      <c r="G227" s="99"/>
      <c r="H227" s="99"/>
    </row>
    <row r="228" spans="1:8" x14ac:dyDescent="0.25">
      <c r="A228" s="92"/>
      <c r="B228" s="92"/>
      <c r="C228" s="93"/>
      <c r="D228" s="92"/>
      <c r="E228" s="97"/>
      <c r="F228" s="98"/>
      <c r="G228" s="99"/>
      <c r="H228" s="99"/>
    </row>
    <row r="229" spans="1:8" x14ac:dyDescent="0.25">
      <c r="A229" s="92"/>
      <c r="B229" s="92"/>
      <c r="C229" s="93"/>
      <c r="D229" s="92"/>
      <c r="E229" s="97"/>
      <c r="F229" s="98"/>
      <c r="G229" s="99"/>
      <c r="H229" s="99"/>
    </row>
    <row r="230" spans="1:8" x14ac:dyDescent="0.25">
      <c r="A230" s="92"/>
      <c r="B230" s="92"/>
      <c r="C230" s="93"/>
      <c r="D230" s="92"/>
      <c r="E230" s="97"/>
      <c r="F230" s="98"/>
      <c r="G230" s="99"/>
      <c r="H230" s="99"/>
    </row>
    <row r="231" spans="1:8" x14ac:dyDescent="0.25">
      <c r="A231" s="92"/>
      <c r="B231" s="92"/>
      <c r="C231" s="93"/>
      <c r="D231" s="92"/>
      <c r="E231" s="97"/>
      <c r="F231" s="98"/>
      <c r="G231" s="99"/>
      <c r="H231" s="99"/>
    </row>
    <row r="232" spans="1:8" x14ac:dyDescent="0.25">
      <c r="A232" s="92"/>
      <c r="B232" s="92"/>
      <c r="C232" s="93"/>
      <c r="D232" s="92"/>
      <c r="E232" s="97"/>
      <c r="F232" s="98"/>
      <c r="G232" s="99"/>
      <c r="H232" s="99"/>
    </row>
    <row r="233" spans="1:8" x14ac:dyDescent="0.25">
      <c r="A233" s="92"/>
      <c r="B233" s="92"/>
      <c r="C233" s="93"/>
      <c r="D233" s="92"/>
      <c r="E233" s="97"/>
      <c r="F233" s="98"/>
      <c r="G233" s="99"/>
      <c r="H233" s="99"/>
    </row>
    <row r="234" spans="1:8" x14ac:dyDescent="0.25">
      <c r="A234" s="92"/>
      <c r="B234" s="92"/>
      <c r="C234" s="93"/>
      <c r="D234" s="92"/>
      <c r="E234" s="97"/>
      <c r="F234" s="98"/>
      <c r="G234" s="99"/>
      <c r="H234" s="99"/>
    </row>
    <row r="235" spans="1:8" x14ac:dyDescent="0.25">
      <c r="A235" s="92"/>
      <c r="B235" s="92"/>
      <c r="C235" s="93"/>
      <c r="D235" s="92"/>
      <c r="E235" s="97"/>
      <c r="F235" s="98"/>
      <c r="G235" s="99"/>
      <c r="H235" s="99"/>
    </row>
    <row r="236" spans="1:8" x14ac:dyDescent="0.25">
      <c r="A236" s="92"/>
      <c r="B236" s="92"/>
      <c r="C236" s="93"/>
      <c r="D236" s="92"/>
      <c r="E236" s="97"/>
      <c r="F236" s="98"/>
      <c r="G236" s="99"/>
      <c r="H236" s="99"/>
    </row>
    <row r="237" spans="1:8" x14ac:dyDescent="0.25">
      <c r="A237" s="92"/>
      <c r="B237" s="92"/>
      <c r="C237" s="93"/>
      <c r="D237" s="92"/>
      <c r="E237" s="97"/>
      <c r="F237" s="98"/>
      <c r="G237" s="99"/>
      <c r="H237" s="99"/>
    </row>
    <row r="238" spans="1:8" x14ac:dyDescent="0.25">
      <c r="A238" s="92"/>
      <c r="B238" s="92"/>
      <c r="C238" s="93"/>
      <c r="D238" s="92"/>
      <c r="E238" s="97"/>
      <c r="F238" s="98"/>
      <c r="G238" s="99"/>
      <c r="H238" s="99"/>
    </row>
    <row r="239" spans="1:8" x14ac:dyDescent="0.25">
      <c r="A239" s="92"/>
      <c r="B239" s="92"/>
      <c r="C239" s="93"/>
      <c r="D239" s="92"/>
      <c r="E239" s="97"/>
      <c r="F239" s="98"/>
      <c r="G239" s="99"/>
      <c r="H239" s="99"/>
    </row>
    <row r="240" spans="1:8" x14ac:dyDescent="0.25">
      <c r="A240" s="92"/>
      <c r="B240" s="92"/>
      <c r="C240" s="93"/>
      <c r="D240" s="92"/>
      <c r="E240" s="97"/>
      <c r="F240" s="98"/>
      <c r="G240" s="99"/>
      <c r="H240" s="99"/>
    </row>
    <row r="241" spans="1:8" x14ac:dyDescent="0.25">
      <c r="A241" s="92"/>
      <c r="B241" s="92"/>
      <c r="C241" s="93"/>
      <c r="D241" s="92"/>
      <c r="E241" s="97"/>
      <c r="F241" s="98"/>
      <c r="G241" s="99"/>
      <c r="H241" s="99"/>
    </row>
    <row r="242" spans="1:8" x14ac:dyDescent="0.25">
      <c r="A242" s="92"/>
      <c r="B242" s="92"/>
      <c r="C242" s="93"/>
      <c r="D242" s="92"/>
      <c r="E242" s="97"/>
      <c r="F242" s="98"/>
      <c r="G242" s="99"/>
      <c r="H242" s="99"/>
    </row>
    <row r="243" spans="1:8" x14ac:dyDescent="0.25">
      <c r="A243" s="92"/>
      <c r="B243" s="92"/>
      <c r="C243" s="93"/>
      <c r="D243" s="92"/>
      <c r="E243" s="97"/>
      <c r="F243" s="98"/>
      <c r="G243" s="99"/>
      <c r="H243" s="99"/>
    </row>
    <row r="244" spans="1:8" x14ac:dyDescent="0.25">
      <c r="A244" s="92"/>
      <c r="B244" s="92"/>
      <c r="C244" s="93"/>
      <c r="D244" s="92"/>
      <c r="E244" s="97"/>
      <c r="F244" s="98"/>
      <c r="G244" s="99"/>
      <c r="H244" s="99"/>
    </row>
    <row r="245" spans="1:8" x14ac:dyDescent="0.25">
      <c r="A245" s="92"/>
      <c r="B245" s="92"/>
      <c r="C245" s="93"/>
      <c r="D245" s="92"/>
      <c r="E245" s="97"/>
      <c r="F245" s="98"/>
      <c r="G245" s="99"/>
      <c r="H245" s="99"/>
    </row>
    <row r="246" spans="1:8" x14ac:dyDescent="0.25">
      <c r="A246" s="92"/>
      <c r="B246" s="92"/>
      <c r="C246" s="93"/>
      <c r="D246" s="92"/>
      <c r="E246" s="97"/>
      <c r="F246" s="98"/>
      <c r="G246" s="99"/>
      <c r="H246" s="99"/>
    </row>
    <row r="247" spans="1:8" x14ac:dyDescent="0.25">
      <c r="A247" s="92"/>
      <c r="B247" s="92"/>
      <c r="C247" s="93"/>
      <c r="D247" s="92"/>
      <c r="E247" s="97"/>
      <c r="F247" s="98"/>
      <c r="G247" s="99"/>
      <c r="H247" s="99"/>
    </row>
    <row r="248" spans="1:8" x14ac:dyDescent="0.25">
      <c r="A248" s="92"/>
      <c r="B248" s="92"/>
      <c r="C248" s="93"/>
      <c r="D248" s="92"/>
      <c r="E248" s="97"/>
      <c r="F248" s="98"/>
      <c r="G248" s="99"/>
      <c r="H248" s="99"/>
    </row>
    <row r="249" spans="1:8" x14ac:dyDescent="0.25">
      <c r="A249" s="92"/>
      <c r="B249" s="92"/>
      <c r="C249" s="93"/>
      <c r="D249" s="92"/>
      <c r="E249" s="97"/>
      <c r="F249" s="98"/>
      <c r="G249" s="99"/>
      <c r="H249" s="99"/>
    </row>
    <row r="250" spans="1:8" x14ac:dyDescent="0.25">
      <c r="A250" s="92"/>
      <c r="B250" s="92"/>
      <c r="C250" s="93"/>
      <c r="D250" s="92"/>
      <c r="E250" s="97"/>
      <c r="F250" s="98"/>
      <c r="G250" s="99"/>
      <c r="H250" s="99"/>
    </row>
  </sheetData>
  <autoFilter ref="A4:H250" xr:uid="{00000000-0009-0000-0000-000003000000}"/>
  <mergeCells count="2">
    <mergeCell ref="A2:H2"/>
    <mergeCell ref="A1:H1"/>
  </mergeCells>
  <pageMargins left="0.39370078740157483" right="0.39370078740157483" top="0.51181102362204722" bottom="0.74803149606299213" header="0.27559055118110237" footer="0.27559055118110237"/>
  <pageSetup paperSize="9" scale="84" fitToHeight="0" orientation="landscape" r:id="rId1"/>
  <headerFooter differentFirst="1" scaleWithDoc="0">
    <oddHeader>&amp;LAnnex 2a - Schedule of Import Charges for use of the Distribution System by Designated EHV Properties (including LDNOs with Designated EHV Properties/end-users).</oddHeader>
    <oddFooter>&amp;L&amp;8Note: The list of MPANs / MSIDs provided may be incomplete; the DNO reserves the right to apply the listed charges to any other MPANs / MSIDs associated with the site._x000D_&amp;1#&amp;"Arial"&amp;6&amp;K737373 Confidentiality: C1 - Public</oddFooter>
    <firstHeader>&amp;LAnnex 2a - Schedule of Import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site._x000D_&amp;1#&amp;"Arial"&amp;6&amp;K737373 Confidentiality: C1 - Public</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pageSetUpPr fitToPage="1"/>
  </sheetPr>
  <dimension ref="A1:O250"/>
  <sheetViews>
    <sheetView zoomScale="90" zoomScaleNormal="90" zoomScaleSheetLayoutView="100" workbookViewId="0">
      <selection activeCell="A5" sqref="A5"/>
    </sheetView>
  </sheetViews>
  <sheetFormatPr defaultColWidth="16.44140625" defaultRowHeight="13.2" x14ac:dyDescent="0.25"/>
  <cols>
    <col min="1" max="1" width="16.44140625" style="51" bestFit="1" customWidth="1"/>
    <col min="2" max="2" width="13.5546875" style="51" bestFit="1" customWidth="1"/>
    <col min="3" max="3" width="17.5546875" style="59" customWidth="1"/>
    <col min="4" max="4" width="30.44140625" style="59" bestFit="1" customWidth="1"/>
    <col min="5" max="5" width="16.44140625" style="60"/>
    <col min="6" max="7" width="16.44140625" style="61"/>
    <col min="8" max="8" width="18.44140625" style="51" bestFit="1" customWidth="1"/>
    <col min="9" max="16384" width="16.44140625" style="51"/>
  </cols>
  <sheetData>
    <row r="1" spans="1:15" ht="66.75" customHeight="1" x14ac:dyDescent="0.25">
      <c r="A1" s="249" t="s">
        <v>67</v>
      </c>
      <c r="B1" s="249"/>
      <c r="C1" s="249"/>
      <c r="D1" s="249"/>
      <c r="E1" s="249"/>
      <c r="F1" s="249"/>
      <c r="G1" s="249"/>
      <c r="H1" s="249"/>
    </row>
    <row r="2" spans="1:15" s="52" customFormat="1" ht="38.25" customHeight="1" x14ac:dyDescent="0.25">
      <c r="A2" s="246" t="str">
        <f>Overview!B4&amp; " - Effective from "&amp;Overview!D4&amp;" - "&amp;Overview!E4&amp;" Designated EHV export charges"</f>
        <v>Eclipse Power Distribution Limited - GSP K - Effective from 1 April 2026 - Submitted Designated EHV export charges</v>
      </c>
      <c r="B2" s="247"/>
      <c r="C2" s="247"/>
      <c r="D2" s="247"/>
      <c r="E2" s="247"/>
      <c r="F2" s="247"/>
      <c r="G2" s="247"/>
      <c r="H2" s="248"/>
    </row>
    <row r="3" spans="1:15" s="80" customFormat="1" ht="17.399999999999999" x14ac:dyDescent="0.25">
      <c r="A3" s="84"/>
      <c r="B3" s="84"/>
      <c r="C3" s="84"/>
      <c r="D3" s="85"/>
      <c r="E3" s="86"/>
      <c r="F3" s="86"/>
      <c r="G3" s="87"/>
      <c r="H3" s="87"/>
      <c r="I3" s="79"/>
      <c r="J3" s="79"/>
      <c r="K3" s="79"/>
      <c r="L3" s="79"/>
      <c r="M3" s="79"/>
      <c r="N3" s="79"/>
      <c r="O3" s="79"/>
    </row>
    <row r="4" spans="1:15" ht="60.75" customHeight="1" x14ac:dyDescent="0.25">
      <c r="A4" s="53" t="s">
        <v>53</v>
      </c>
      <c r="B4" s="54" t="s">
        <v>725</v>
      </c>
      <c r="C4" s="53" t="s">
        <v>44</v>
      </c>
      <c r="D4" s="55" t="s">
        <v>37</v>
      </c>
      <c r="E4" s="55" t="str">
        <f>'Annex 2 Designated EHV charges'!M10</f>
        <v>Export
Super Red
unit charge
(p/kWh)</v>
      </c>
      <c r="F4" s="55" t="str">
        <f>'Annex 2 Designated EHV charges'!N10</f>
        <v>Export
fixed charge
(p/day)</v>
      </c>
      <c r="G4" s="55" t="str">
        <f>'Annex 2 Designated EHV charges'!O10</f>
        <v>Export
capacity charge
(p/kVA/day)</v>
      </c>
      <c r="H4" s="55" t="str">
        <f>'Annex 2 Designated EHV charges'!P10</f>
        <v>Export
exceeded capacity charge
(p/kVA/day)</v>
      </c>
    </row>
    <row r="5" spans="1:15" x14ac:dyDescent="0.25">
      <c r="A5" s="93" t="str">
        <f t="array" ref="A5">IFERROR(INDEX('Annex 2 Designated EHV charges'!$D$11:$D$11, MATCH(0, IF(ISBLANK('Annex 2 Designated EHV charges'!$D$11:$D$11),1, COUNTIF(A$4:$A4, 'Annex 2 Designated EHV charges'!$D$11:$D$11)), 0)),"")</f>
        <v/>
      </c>
      <c r="B5" s="92" t="str">
        <f>IF($A5="","",VLOOKUP($A5,'Annex 2 Designated EHV charges'!$D:$O,2,0))</f>
        <v/>
      </c>
      <c r="C5" s="93" t="str">
        <f>IF($A5="","",VLOOKUP($A5,'Annex 2 Designated EHV charges'!$D:$O,3,0))</f>
        <v/>
      </c>
      <c r="D5" s="92" t="str">
        <f>IF($A5="","",VLOOKUP($A5,'Annex 2 Designated EHV charges'!$D:$O,4,0))</f>
        <v/>
      </c>
      <c r="E5" s="94" t="str">
        <f>IFERROR(IF(VLOOKUP($A5,'Annex 2 Designated EHV charges'!$D:$P,10,FALSE)=0,"",VLOOKUP($A5,'Annex 2 Designated EHV charges'!$D:$P,10,FALSE)),"")</f>
        <v/>
      </c>
      <c r="F5" s="95" t="str">
        <f>IFERROR(IF(VLOOKUP($A5,'Annex 2 Designated EHV charges'!$D:$P,11,FALSE)=0,"",VLOOKUP($A5,'Annex 2 Designated EHV charges'!$D:$P,11,FALSE)),"")</f>
        <v/>
      </c>
      <c r="G5" s="96" t="str">
        <f>IFERROR(IF(VLOOKUP($A5,'Annex 2 Designated EHV charges'!$D:$P,12,FALSE)=0,"",VLOOKUP($A5,'Annex 2 Designated EHV charges'!$D:$P,12,FALSE)),"")</f>
        <v/>
      </c>
      <c r="H5" s="96" t="str">
        <f>IFERROR(IF(VLOOKUP($A5,'Annex 2 Designated EHV charges'!$D:$P,13,FALSE)=0,"",VLOOKUP($A5,'Annex 2 Designated EHV charges'!$D:$P,13,FALSE)),"")</f>
        <v/>
      </c>
    </row>
    <row r="6" spans="1:15" x14ac:dyDescent="0.25">
      <c r="A6" s="93" t="str">
        <f t="array" ref="A6">IFERROR(INDEX('Annex 2 Designated EHV charges'!$D$11:$D$11, MATCH(0, IF(ISBLANK('Annex 2 Designated EHV charges'!$D$11:$D$11),1, COUNTIF(A$4:$A5, 'Annex 2 Designated EHV charges'!$D$11:$D$11)), 0)),"")</f>
        <v/>
      </c>
      <c r="B6" s="92" t="str">
        <f>IF($A6="","",VLOOKUP($A6,'Annex 2 Designated EHV charges'!$D:$O,2,0))</f>
        <v/>
      </c>
      <c r="C6" s="93" t="str">
        <f>IF($A6="","",VLOOKUP($A6,'Annex 2 Designated EHV charges'!$D:$O,3,0))</f>
        <v/>
      </c>
      <c r="D6" s="92" t="str">
        <f>IF($A6="","",VLOOKUP($A6,'Annex 2 Designated EHV charges'!$D:$O,4,0))</f>
        <v/>
      </c>
      <c r="E6" s="94" t="str">
        <f>IFERROR(IF(VLOOKUP($A6,'Annex 2 Designated EHV charges'!$D:$P,10,FALSE)=0,"",VLOOKUP($A6,'Annex 2 Designated EHV charges'!$D:$P,10,FALSE)),"")</f>
        <v/>
      </c>
      <c r="F6" s="95" t="str">
        <f>IFERROR(IF(VLOOKUP($A6,'Annex 2 Designated EHV charges'!$D:$P,11,FALSE)=0,"",VLOOKUP($A6,'Annex 2 Designated EHV charges'!$D:$P,11,FALSE)),"")</f>
        <v/>
      </c>
      <c r="G6" s="96" t="str">
        <f>IFERROR(IF(VLOOKUP($A6,'Annex 2 Designated EHV charges'!$D:$P,12,FALSE)=0,"",VLOOKUP($A6,'Annex 2 Designated EHV charges'!$D:$P,12,FALSE)),"")</f>
        <v/>
      </c>
      <c r="H6" s="96" t="str">
        <f>IFERROR(IF(VLOOKUP($A6,'Annex 2 Designated EHV charges'!$D:$P,13,FALSE)=0,"",VLOOKUP($A6,'Annex 2 Designated EHV charges'!$D:$P,13,FALSE)),"")</f>
        <v/>
      </c>
    </row>
    <row r="7" spans="1:15" x14ac:dyDescent="0.25">
      <c r="A7" s="93" t="str">
        <f t="array" ref="A7">IFERROR(INDEX('Annex 2 Designated EHV charges'!$D$11:$D$11, MATCH(0, IF(ISBLANK('Annex 2 Designated EHV charges'!$D$11:$D$11),1, COUNTIF(A$4:$A6, 'Annex 2 Designated EHV charges'!$D$11:$D$11)), 0)),"")</f>
        <v/>
      </c>
      <c r="B7" s="92" t="str">
        <f>IF($A7="","",VLOOKUP($A7,'Annex 2 Designated EHV charges'!$D:$O,2,0))</f>
        <v/>
      </c>
      <c r="C7" s="93" t="str">
        <f>IF($A7="","",VLOOKUP($A7,'Annex 2 Designated EHV charges'!$D:$O,3,0))</f>
        <v/>
      </c>
      <c r="D7" s="92" t="str">
        <f>IF($A7="","",VLOOKUP($A7,'Annex 2 Designated EHV charges'!$D:$O,4,0))</f>
        <v/>
      </c>
      <c r="E7" s="94" t="str">
        <f>IFERROR(IF(VLOOKUP($A7,'Annex 2 Designated EHV charges'!$D:$P,10,FALSE)=0,"",VLOOKUP($A7,'Annex 2 Designated EHV charges'!$D:$P,10,FALSE)),"")</f>
        <v/>
      </c>
      <c r="F7" s="95" t="str">
        <f>IFERROR(IF(VLOOKUP($A7,'Annex 2 Designated EHV charges'!$D:$P,11,FALSE)=0,"",VLOOKUP($A7,'Annex 2 Designated EHV charges'!$D:$P,11,FALSE)),"")</f>
        <v/>
      </c>
      <c r="G7" s="96" t="str">
        <f>IFERROR(IF(VLOOKUP($A7,'Annex 2 Designated EHV charges'!$D:$P,12,FALSE)=0,"",VLOOKUP($A7,'Annex 2 Designated EHV charges'!$D:$P,12,FALSE)),"")</f>
        <v/>
      </c>
      <c r="H7" s="96" t="str">
        <f>IFERROR(IF(VLOOKUP($A7,'Annex 2 Designated EHV charges'!$D:$P,13,FALSE)=0,"",VLOOKUP($A7,'Annex 2 Designated EHV charges'!$D:$P,13,FALSE)),"")</f>
        <v/>
      </c>
    </row>
    <row r="8" spans="1:15" x14ac:dyDescent="0.25">
      <c r="A8" s="93" t="str">
        <f t="array" ref="A8">IFERROR(INDEX('Annex 2 Designated EHV charges'!$D$11:$D$11, MATCH(0, IF(ISBLANK('Annex 2 Designated EHV charges'!$D$11:$D$11),1, COUNTIF(A$4:$A7, 'Annex 2 Designated EHV charges'!$D$11:$D$11)), 0)),"")</f>
        <v/>
      </c>
      <c r="B8" s="92" t="str">
        <f>IF($A8="","",VLOOKUP($A8,'Annex 2 Designated EHV charges'!$D:$O,2,0))</f>
        <v/>
      </c>
      <c r="C8" s="93" t="str">
        <f>IF($A8="","",VLOOKUP($A8,'Annex 2 Designated EHV charges'!$D:$O,3,0))</f>
        <v/>
      </c>
      <c r="D8" s="92" t="str">
        <f>IF($A8="","",VLOOKUP($A8,'Annex 2 Designated EHV charges'!$D:$O,4,0))</f>
        <v/>
      </c>
      <c r="E8" s="94" t="str">
        <f>IFERROR(IF(VLOOKUP($A8,'Annex 2 Designated EHV charges'!$D:$P,10,FALSE)=0,"",VLOOKUP($A8,'Annex 2 Designated EHV charges'!$D:$P,10,FALSE)),"")</f>
        <v/>
      </c>
      <c r="F8" s="95" t="str">
        <f>IFERROR(IF(VLOOKUP($A8,'Annex 2 Designated EHV charges'!$D:$P,11,FALSE)=0,"",VLOOKUP($A8,'Annex 2 Designated EHV charges'!$D:$P,11,FALSE)),"")</f>
        <v/>
      </c>
      <c r="G8" s="96" t="str">
        <f>IFERROR(IF(VLOOKUP($A8,'Annex 2 Designated EHV charges'!$D:$P,12,FALSE)=0,"",VLOOKUP($A8,'Annex 2 Designated EHV charges'!$D:$P,12,FALSE)),"")</f>
        <v/>
      </c>
      <c r="H8" s="96" t="str">
        <f>IFERROR(IF(VLOOKUP($A8,'Annex 2 Designated EHV charges'!$D:$P,13,FALSE)=0,"",VLOOKUP($A8,'Annex 2 Designated EHV charges'!$D:$P,13,FALSE)),"")</f>
        <v/>
      </c>
    </row>
    <row r="9" spans="1:15" x14ac:dyDescent="0.25">
      <c r="A9" s="93" t="str">
        <f t="array" ref="A9">IFERROR(INDEX('Annex 2 Designated EHV charges'!$D$11:$D$11, MATCH(0, IF(ISBLANK('Annex 2 Designated EHV charges'!$D$11:$D$11),1, COUNTIF(A$4:$A8, 'Annex 2 Designated EHV charges'!$D$11:$D$11)), 0)),"")</f>
        <v/>
      </c>
      <c r="B9" s="92" t="str">
        <f>IF($A9="","",VLOOKUP($A9,'Annex 2 Designated EHV charges'!$D:$O,2,0))</f>
        <v/>
      </c>
      <c r="C9" s="93" t="str">
        <f>IF($A9="","",VLOOKUP($A9,'Annex 2 Designated EHV charges'!$D:$O,3,0))</f>
        <v/>
      </c>
      <c r="D9" s="92" t="str">
        <f>IF($A9="","",VLOOKUP($A9,'Annex 2 Designated EHV charges'!$D:$O,4,0))</f>
        <v/>
      </c>
      <c r="E9" s="94" t="str">
        <f>IFERROR(IF(VLOOKUP($A9,'Annex 2 Designated EHV charges'!$D:$P,10,FALSE)=0,"",VLOOKUP($A9,'Annex 2 Designated EHV charges'!$D:$P,10,FALSE)),"")</f>
        <v/>
      </c>
      <c r="F9" s="95" t="str">
        <f>IFERROR(IF(VLOOKUP($A9,'Annex 2 Designated EHV charges'!$D:$P,11,FALSE)=0,"",VLOOKUP($A9,'Annex 2 Designated EHV charges'!$D:$P,11,FALSE)),"")</f>
        <v/>
      </c>
      <c r="G9" s="96" t="str">
        <f>IFERROR(IF(VLOOKUP($A9,'Annex 2 Designated EHV charges'!$D:$P,12,FALSE)=0,"",VLOOKUP($A9,'Annex 2 Designated EHV charges'!$D:$P,12,FALSE)),"")</f>
        <v/>
      </c>
      <c r="H9" s="96" t="str">
        <f>IFERROR(IF(VLOOKUP($A9,'Annex 2 Designated EHV charges'!$D:$P,13,FALSE)=0,"",VLOOKUP($A9,'Annex 2 Designated EHV charges'!$D:$P,13,FALSE)),"")</f>
        <v/>
      </c>
    </row>
    <row r="10" spans="1:15" x14ac:dyDescent="0.25">
      <c r="A10" s="93" t="str">
        <f t="array" ref="A10">IFERROR(INDEX('Annex 2 Designated EHV charges'!$D$11:$D$11, MATCH(0, IF(ISBLANK('Annex 2 Designated EHV charges'!$D$11:$D$11),1, COUNTIF(A$4:$A9, 'Annex 2 Designated EHV charges'!$D$11:$D$11)), 0)),"")</f>
        <v/>
      </c>
      <c r="B10" s="92" t="str">
        <f>IF($A10="","",VLOOKUP($A10,'Annex 2 Designated EHV charges'!$D:$O,2,0))</f>
        <v/>
      </c>
      <c r="C10" s="93" t="str">
        <f>IF($A10="","",VLOOKUP($A10,'Annex 2 Designated EHV charges'!$D:$O,3,0))</f>
        <v/>
      </c>
      <c r="D10" s="92" t="str">
        <f>IF($A10="","",VLOOKUP($A10,'Annex 2 Designated EHV charges'!$D:$O,4,0))</f>
        <v/>
      </c>
      <c r="E10" s="94" t="str">
        <f>IFERROR(IF(VLOOKUP($A10,'Annex 2 Designated EHV charges'!$D:$P,10,FALSE)=0,"",VLOOKUP($A10,'Annex 2 Designated EHV charges'!$D:$P,10,FALSE)),"")</f>
        <v/>
      </c>
      <c r="F10" s="95" t="str">
        <f>IFERROR(IF(VLOOKUP($A10,'Annex 2 Designated EHV charges'!$D:$P,11,FALSE)=0,"",VLOOKUP($A10,'Annex 2 Designated EHV charges'!$D:$P,11,FALSE)),"")</f>
        <v/>
      </c>
      <c r="G10" s="96" t="str">
        <f>IFERROR(IF(VLOOKUP($A10,'Annex 2 Designated EHV charges'!$D:$P,12,FALSE)=0,"",VLOOKUP($A10,'Annex 2 Designated EHV charges'!$D:$P,12,FALSE)),"")</f>
        <v/>
      </c>
      <c r="H10" s="96" t="str">
        <f>IFERROR(IF(VLOOKUP($A10,'Annex 2 Designated EHV charges'!$D:$P,13,FALSE)=0,"",VLOOKUP($A10,'Annex 2 Designated EHV charges'!$D:$P,13,FALSE)),"")</f>
        <v/>
      </c>
    </row>
    <row r="11" spans="1:15" x14ac:dyDescent="0.25">
      <c r="A11" s="93" t="str">
        <f t="array" ref="A11">IFERROR(INDEX('Annex 2 Designated EHV charges'!$D$11:$D$11, MATCH(0, IF(ISBLANK('Annex 2 Designated EHV charges'!$D$11:$D$11),1, COUNTIF(A$4:$A10, 'Annex 2 Designated EHV charges'!$D$11:$D$11)), 0)),"")</f>
        <v/>
      </c>
      <c r="B11" s="92" t="str">
        <f>IF($A11="","",VLOOKUP($A11,'Annex 2 Designated EHV charges'!$D:$O,2,0))</f>
        <v/>
      </c>
      <c r="C11" s="93" t="str">
        <f>IF($A11="","",VLOOKUP($A11,'Annex 2 Designated EHV charges'!$D:$O,3,0))</f>
        <v/>
      </c>
      <c r="D11" s="92" t="str">
        <f>IF($A11="","",VLOOKUP($A11,'Annex 2 Designated EHV charges'!$D:$O,4,0))</f>
        <v/>
      </c>
      <c r="E11" s="94" t="str">
        <f>IFERROR(IF(VLOOKUP($A11,'Annex 2 Designated EHV charges'!$D:$P,10,FALSE)=0,"",VLOOKUP($A11,'Annex 2 Designated EHV charges'!$D:$P,10,FALSE)),"")</f>
        <v/>
      </c>
      <c r="F11" s="95" t="str">
        <f>IFERROR(IF(VLOOKUP($A11,'Annex 2 Designated EHV charges'!$D:$P,11,FALSE)=0,"",VLOOKUP($A11,'Annex 2 Designated EHV charges'!$D:$P,11,FALSE)),"")</f>
        <v/>
      </c>
      <c r="G11" s="96" t="str">
        <f>IFERROR(IF(VLOOKUP($A11,'Annex 2 Designated EHV charges'!$D:$P,12,FALSE)=0,"",VLOOKUP($A11,'Annex 2 Designated EHV charges'!$D:$P,12,FALSE)),"")</f>
        <v/>
      </c>
      <c r="H11" s="96" t="str">
        <f>IFERROR(IF(VLOOKUP($A11,'Annex 2 Designated EHV charges'!$D:$P,13,FALSE)=0,"",VLOOKUP($A11,'Annex 2 Designated EHV charges'!$D:$P,13,FALSE)),"")</f>
        <v/>
      </c>
    </row>
    <row r="12" spans="1:15" x14ac:dyDescent="0.25">
      <c r="A12" s="93" t="str">
        <f t="array" ref="A12">IFERROR(INDEX('Annex 2 Designated EHV charges'!$D$11:$D$11, MATCH(0, IF(ISBLANK('Annex 2 Designated EHV charges'!$D$11:$D$11),1, COUNTIF(A$4:$A11, 'Annex 2 Designated EHV charges'!$D$11:$D$11)), 0)),"")</f>
        <v/>
      </c>
      <c r="B12" s="92" t="str">
        <f>IF($A12="","",VLOOKUP($A12,'Annex 2 Designated EHV charges'!$D:$O,2,0))</f>
        <v/>
      </c>
      <c r="C12" s="93" t="str">
        <f>IF($A12="","",VLOOKUP($A12,'Annex 2 Designated EHV charges'!$D:$O,3,0))</f>
        <v/>
      </c>
      <c r="D12" s="92" t="str">
        <f>IF($A12="","",VLOOKUP($A12,'Annex 2 Designated EHV charges'!$D:$O,4,0))</f>
        <v/>
      </c>
      <c r="E12" s="94" t="str">
        <f>IFERROR(IF(VLOOKUP($A12,'Annex 2 Designated EHV charges'!$D:$P,10,FALSE)=0,"",VLOOKUP($A12,'Annex 2 Designated EHV charges'!$D:$P,10,FALSE)),"")</f>
        <v/>
      </c>
      <c r="F12" s="95" t="str">
        <f>IFERROR(IF(VLOOKUP($A12,'Annex 2 Designated EHV charges'!$D:$P,11,FALSE)=0,"",VLOOKUP($A12,'Annex 2 Designated EHV charges'!$D:$P,11,FALSE)),"")</f>
        <v/>
      </c>
      <c r="G12" s="96" t="str">
        <f>IFERROR(IF(VLOOKUP($A12,'Annex 2 Designated EHV charges'!$D:$P,12,FALSE)=0,"",VLOOKUP($A12,'Annex 2 Designated EHV charges'!$D:$P,12,FALSE)),"")</f>
        <v/>
      </c>
      <c r="H12" s="96" t="str">
        <f>IFERROR(IF(VLOOKUP($A12,'Annex 2 Designated EHV charges'!$D:$P,13,FALSE)=0,"",VLOOKUP($A12,'Annex 2 Designated EHV charges'!$D:$P,13,FALSE)),"")</f>
        <v/>
      </c>
    </row>
    <row r="13" spans="1:15" x14ac:dyDescent="0.25">
      <c r="A13" s="93" t="str">
        <f t="array" ref="A13">IFERROR(INDEX('Annex 2 Designated EHV charges'!$D$11:$D$11, MATCH(0, IF(ISBLANK('Annex 2 Designated EHV charges'!$D$11:$D$11),1, COUNTIF(A$4:$A12, 'Annex 2 Designated EHV charges'!$D$11:$D$11)), 0)),"")</f>
        <v/>
      </c>
      <c r="B13" s="92" t="str">
        <f>IF($A13="","",VLOOKUP($A13,'Annex 2 Designated EHV charges'!$D:$O,2,0))</f>
        <v/>
      </c>
      <c r="C13" s="93" t="str">
        <f>IF($A13="","",VLOOKUP($A13,'Annex 2 Designated EHV charges'!$D:$O,3,0))</f>
        <v/>
      </c>
      <c r="D13" s="92" t="str">
        <f>IF($A13="","",VLOOKUP($A13,'Annex 2 Designated EHV charges'!$D:$O,4,0))</f>
        <v/>
      </c>
      <c r="E13" s="94" t="str">
        <f>IFERROR(IF(VLOOKUP($A13,'Annex 2 Designated EHV charges'!$D:$P,10,FALSE)=0,"",VLOOKUP($A13,'Annex 2 Designated EHV charges'!$D:$P,10,FALSE)),"")</f>
        <v/>
      </c>
      <c r="F13" s="95" t="str">
        <f>IFERROR(IF(VLOOKUP($A13,'Annex 2 Designated EHV charges'!$D:$P,11,FALSE)=0,"",VLOOKUP($A13,'Annex 2 Designated EHV charges'!$D:$P,11,FALSE)),"")</f>
        <v/>
      </c>
      <c r="G13" s="96" t="str">
        <f>IFERROR(IF(VLOOKUP($A13,'Annex 2 Designated EHV charges'!$D:$P,12,FALSE)=0,"",VLOOKUP($A13,'Annex 2 Designated EHV charges'!$D:$P,12,FALSE)),"")</f>
        <v/>
      </c>
      <c r="H13" s="96" t="str">
        <f>IFERROR(IF(VLOOKUP($A13,'Annex 2 Designated EHV charges'!$D:$P,13,FALSE)=0,"",VLOOKUP($A13,'Annex 2 Designated EHV charges'!$D:$P,13,FALSE)),"")</f>
        <v/>
      </c>
    </row>
    <row r="14" spans="1:15" x14ac:dyDescent="0.25">
      <c r="A14" s="93" t="str">
        <f t="array" ref="A14">IFERROR(INDEX('Annex 2 Designated EHV charges'!$D$11:$D$11, MATCH(0, IF(ISBLANK('Annex 2 Designated EHV charges'!$D$11:$D$11),1, COUNTIF(A$4:$A13, 'Annex 2 Designated EHV charges'!$D$11:$D$11)), 0)),"")</f>
        <v/>
      </c>
      <c r="B14" s="92" t="str">
        <f>IF($A14="","",VLOOKUP($A14,'Annex 2 Designated EHV charges'!$D:$O,2,0))</f>
        <v/>
      </c>
      <c r="C14" s="93" t="str">
        <f>IF($A14="","",VLOOKUP($A14,'Annex 2 Designated EHV charges'!$D:$O,3,0))</f>
        <v/>
      </c>
      <c r="D14" s="92" t="str">
        <f>IF($A14="","",VLOOKUP($A14,'Annex 2 Designated EHV charges'!$D:$O,4,0))</f>
        <v/>
      </c>
      <c r="E14" s="94" t="str">
        <f>IFERROR(IF(VLOOKUP($A14,'Annex 2 Designated EHV charges'!$D:$P,10,FALSE)=0,"",VLOOKUP($A14,'Annex 2 Designated EHV charges'!$D:$P,10,FALSE)),"")</f>
        <v/>
      </c>
      <c r="F14" s="95" t="str">
        <f>IFERROR(IF(VLOOKUP($A14,'Annex 2 Designated EHV charges'!$D:$P,11,FALSE)=0,"",VLOOKUP($A14,'Annex 2 Designated EHV charges'!$D:$P,11,FALSE)),"")</f>
        <v/>
      </c>
      <c r="G14" s="96" t="str">
        <f>IFERROR(IF(VLOOKUP($A14,'Annex 2 Designated EHV charges'!$D:$P,12,FALSE)=0,"",VLOOKUP($A14,'Annex 2 Designated EHV charges'!$D:$P,12,FALSE)),"")</f>
        <v/>
      </c>
      <c r="H14" s="96" t="str">
        <f>IFERROR(IF(VLOOKUP($A14,'Annex 2 Designated EHV charges'!$D:$P,13,FALSE)=0,"",VLOOKUP($A14,'Annex 2 Designated EHV charges'!$D:$P,13,FALSE)),"")</f>
        <v/>
      </c>
    </row>
    <row r="15" spans="1:15" x14ac:dyDescent="0.25">
      <c r="A15" s="93" t="str">
        <f t="array" ref="A15">IFERROR(INDEX('Annex 2 Designated EHV charges'!$D$11:$D$11, MATCH(0, IF(ISBLANK('Annex 2 Designated EHV charges'!$D$11:$D$11),1, COUNTIF(A$4:$A14, 'Annex 2 Designated EHV charges'!$D$11:$D$11)), 0)),"")</f>
        <v/>
      </c>
      <c r="B15" s="92" t="str">
        <f>IF($A15="","",VLOOKUP($A15,'Annex 2 Designated EHV charges'!$D:$O,2,0))</f>
        <v/>
      </c>
      <c r="C15" s="93" t="str">
        <f>IF($A15="","",VLOOKUP($A15,'Annex 2 Designated EHV charges'!$D:$O,3,0))</f>
        <v/>
      </c>
      <c r="D15" s="92" t="str">
        <f>IF($A15="","",VLOOKUP($A15,'Annex 2 Designated EHV charges'!$D:$O,4,0))</f>
        <v/>
      </c>
      <c r="E15" s="94" t="str">
        <f>IFERROR(IF(VLOOKUP($A15,'Annex 2 Designated EHV charges'!$D:$P,10,FALSE)=0,"",VLOOKUP($A15,'Annex 2 Designated EHV charges'!$D:$P,10,FALSE)),"")</f>
        <v/>
      </c>
      <c r="F15" s="95" t="str">
        <f>IFERROR(IF(VLOOKUP($A15,'Annex 2 Designated EHV charges'!$D:$P,11,FALSE)=0,"",VLOOKUP($A15,'Annex 2 Designated EHV charges'!$D:$P,11,FALSE)),"")</f>
        <v/>
      </c>
      <c r="G15" s="96" t="str">
        <f>IFERROR(IF(VLOOKUP($A15,'Annex 2 Designated EHV charges'!$D:$P,12,FALSE)=0,"",VLOOKUP($A15,'Annex 2 Designated EHV charges'!$D:$P,12,FALSE)),"")</f>
        <v/>
      </c>
      <c r="H15" s="96" t="str">
        <f>IFERROR(IF(VLOOKUP($A15,'Annex 2 Designated EHV charges'!$D:$P,13,FALSE)=0,"",VLOOKUP($A15,'Annex 2 Designated EHV charges'!$D:$P,13,FALSE)),"")</f>
        <v/>
      </c>
    </row>
    <row r="16" spans="1:15" x14ac:dyDescent="0.25">
      <c r="A16" s="93" t="str">
        <f t="array" ref="A16">IFERROR(INDEX('Annex 2 Designated EHV charges'!$D$11:$D$11, MATCH(0, IF(ISBLANK('Annex 2 Designated EHV charges'!$D$11:$D$11),1, COUNTIF(A$4:$A15, 'Annex 2 Designated EHV charges'!$D$11:$D$11)), 0)),"")</f>
        <v/>
      </c>
      <c r="B16" s="92" t="str">
        <f>IF($A16="","",VLOOKUP($A16,'Annex 2 Designated EHV charges'!$D:$O,2,0))</f>
        <v/>
      </c>
      <c r="C16" s="93" t="str">
        <f>IF($A16="","",VLOOKUP($A16,'Annex 2 Designated EHV charges'!$D:$O,3,0))</f>
        <v/>
      </c>
      <c r="D16" s="92" t="str">
        <f>IF($A16="","",VLOOKUP($A16,'Annex 2 Designated EHV charges'!$D:$O,4,0))</f>
        <v/>
      </c>
      <c r="E16" s="94" t="str">
        <f>IFERROR(IF(VLOOKUP($A16,'Annex 2 Designated EHV charges'!$D:$P,10,FALSE)=0,"",VLOOKUP($A16,'Annex 2 Designated EHV charges'!$D:$P,10,FALSE)),"")</f>
        <v/>
      </c>
      <c r="F16" s="95" t="str">
        <f>IFERROR(IF(VLOOKUP($A16,'Annex 2 Designated EHV charges'!$D:$P,11,FALSE)=0,"",VLOOKUP($A16,'Annex 2 Designated EHV charges'!$D:$P,11,FALSE)),"")</f>
        <v/>
      </c>
      <c r="G16" s="96" t="str">
        <f>IFERROR(IF(VLOOKUP($A16,'Annex 2 Designated EHV charges'!$D:$P,12,FALSE)=0,"",VLOOKUP($A16,'Annex 2 Designated EHV charges'!$D:$P,12,FALSE)),"")</f>
        <v/>
      </c>
      <c r="H16" s="96" t="str">
        <f>IFERROR(IF(VLOOKUP($A16,'Annex 2 Designated EHV charges'!$D:$P,13,FALSE)=0,"",VLOOKUP($A16,'Annex 2 Designated EHV charges'!$D:$P,13,FALSE)),"")</f>
        <v/>
      </c>
    </row>
    <row r="17" spans="1:8" x14ac:dyDescent="0.25">
      <c r="A17" s="93" t="str">
        <f t="array" ref="A17">IFERROR(INDEX('Annex 2 Designated EHV charges'!$D$11:$D$11, MATCH(0, IF(ISBLANK('Annex 2 Designated EHV charges'!$D$11:$D$11),1, COUNTIF(A$4:$A16, 'Annex 2 Designated EHV charges'!$D$11:$D$11)), 0)),"")</f>
        <v/>
      </c>
      <c r="B17" s="92" t="str">
        <f>IF($A17="","",VLOOKUP($A17,'Annex 2 Designated EHV charges'!$D:$O,2,0))</f>
        <v/>
      </c>
      <c r="C17" s="93" t="str">
        <f>IF($A17="","",VLOOKUP($A17,'Annex 2 Designated EHV charges'!$D:$O,3,0))</f>
        <v/>
      </c>
      <c r="D17" s="92" t="str">
        <f>IF($A17="","",VLOOKUP($A17,'Annex 2 Designated EHV charges'!$D:$O,4,0))</f>
        <v/>
      </c>
      <c r="E17" s="94" t="str">
        <f>IFERROR(IF(VLOOKUP($A17,'Annex 2 Designated EHV charges'!$D:$P,10,FALSE)=0,"",VLOOKUP($A17,'Annex 2 Designated EHV charges'!$D:$P,10,FALSE)),"")</f>
        <v/>
      </c>
      <c r="F17" s="95" t="str">
        <f>IFERROR(IF(VLOOKUP($A17,'Annex 2 Designated EHV charges'!$D:$P,11,FALSE)=0,"",VLOOKUP($A17,'Annex 2 Designated EHV charges'!$D:$P,11,FALSE)),"")</f>
        <v/>
      </c>
      <c r="G17" s="96" t="str">
        <f>IFERROR(IF(VLOOKUP($A17,'Annex 2 Designated EHV charges'!$D:$P,12,FALSE)=0,"",VLOOKUP($A17,'Annex 2 Designated EHV charges'!$D:$P,12,FALSE)),"")</f>
        <v/>
      </c>
      <c r="H17" s="96" t="str">
        <f>IFERROR(IF(VLOOKUP($A17,'Annex 2 Designated EHV charges'!$D:$P,13,FALSE)=0,"",VLOOKUP($A17,'Annex 2 Designated EHV charges'!$D:$P,13,FALSE)),"")</f>
        <v/>
      </c>
    </row>
    <row r="18" spans="1:8" x14ac:dyDescent="0.25">
      <c r="A18" s="93" t="str">
        <f t="array" ref="A18">IFERROR(INDEX('Annex 2 Designated EHV charges'!$D$11:$D$11, MATCH(0, IF(ISBLANK('Annex 2 Designated EHV charges'!$D$11:$D$11),1, COUNTIF(A$4:$A17, 'Annex 2 Designated EHV charges'!$D$11:$D$11)), 0)),"")</f>
        <v/>
      </c>
      <c r="B18" s="92" t="str">
        <f>IF($A18="","",VLOOKUP($A18,'Annex 2 Designated EHV charges'!$D:$O,2,0))</f>
        <v/>
      </c>
      <c r="C18" s="93" t="str">
        <f>IF($A18="","",VLOOKUP($A18,'Annex 2 Designated EHV charges'!$D:$O,3,0))</f>
        <v/>
      </c>
      <c r="D18" s="92" t="str">
        <f>IF($A18="","",VLOOKUP($A18,'Annex 2 Designated EHV charges'!$D:$O,4,0))</f>
        <v/>
      </c>
      <c r="E18" s="94" t="str">
        <f>IFERROR(IF(VLOOKUP($A18,'Annex 2 Designated EHV charges'!$D:$P,10,FALSE)=0,"",VLOOKUP($A18,'Annex 2 Designated EHV charges'!$D:$P,10,FALSE)),"")</f>
        <v/>
      </c>
      <c r="F18" s="95" t="str">
        <f>IFERROR(IF(VLOOKUP($A18,'Annex 2 Designated EHV charges'!$D:$P,11,FALSE)=0,"",VLOOKUP($A18,'Annex 2 Designated EHV charges'!$D:$P,11,FALSE)),"")</f>
        <v/>
      </c>
      <c r="G18" s="96" t="str">
        <f>IFERROR(IF(VLOOKUP($A18,'Annex 2 Designated EHV charges'!$D:$P,12,FALSE)=0,"",VLOOKUP($A18,'Annex 2 Designated EHV charges'!$D:$P,12,FALSE)),"")</f>
        <v/>
      </c>
      <c r="H18" s="96" t="str">
        <f>IFERROR(IF(VLOOKUP($A18,'Annex 2 Designated EHV charges'!$D:$P,13,FALSE)=0,"",VLOOKUP($A18,'Annex 2 Designated EHV charges'!$D:$P,13,FALSE)),"")</f>
        <v/>
      </c>
    </row>
    <row r="19" spans="1:8" x14ac:dyDescent="0.25">
      <c r="A19" s="93" t="str">
        <f t="array" ref="A19">IFERROR(INDEX('Annex 2 Designated EHV charges'!$D$11:$D$11, MATCH(0, IF(ISBLANK('Annex 2 Designated EHV charges'!$D$11:$D$11),1, COUNTIF(A$4:$A18, 'Annex 2 Designated EHV charges'!$D$11:$D$11)), 0)),"")</f>
        <v/>
      </c>
      <c r="B19" s="92" t="str">
        <f>IF($A19="","",VLOOKUP($A19,'Annex 2 Designated EHV charges'!$D:$O,2,0))</f>
        <v/>
      </c>
      <c r="C19" s="93" t="str">
        <f>IF($A19="","",VLOOKUP($A19,'Annex 2 Designated EHV charges'!$D:$O,3,0))</f>
        <v/>
      </c>
      <c r="D19" s="92" t="str">
        <f>IF($A19="","",VLOOKUP($A19,'Annex 2 Designated EHV charges'!$D:$O,4,0))</f>
        <v/>
      </c>
      <c r="E19" s="94" t="str">
        <f>IFERROR(IF(VLOOKUP($A19,'Annex 2 Designated EHV charges'!$D:$P,10,FALSE)=0,"",VLOOKUP($A19,'Annex 2 Designated EHV charges'!$D:$P,10,FALSE)),"")</f>
        <v/>
      </c>
      <c r="F19" s="95" t="str">
        <f>IFERROR(IF(VLOOKUP($A19,'Annex 2 Designated EHV charges'!$D:$P,11,FALSE)=0,"",VLOOKUP($A19,'Annex 2 Designated EHV charges'!$D:$P,11,FALSE)),"")</f>
        <v/>
      </c>
      <c r="G19" s="96" t="str">
        <f>IFERROR(IF(VLOOKUP($A19,'Annex 2 Designated EHV charges'!$D:$P,12,FALSE)=0,"",VLOOKUP($A19,'Annex 2 Designated EHV charges'!$D:$P,12,FALSE)),"")</f>
        <v/>
      </c>
      <c r="H19" s="96" t="str">
        <f>IFERROR(IF(VLOOKUP($A19,'Annex 2 Designated EHV charges'!$D:$P,13,FALSE)=0,"",VLOOKUP($A19,'Annex 2 Designated EHV charges'!$D:$P,13,FALSE)),"")</f>
        <v/>
      </c>
    </row>
    <row r="20" spans="1:8" x14ac:dyDescent="0.25">
      <c r="A20" s="93" t="str">
        <f t="array" ref="A20">IFERROR(INDEX('Annex 2 Designated EHV charges'!$D$11:$D$11, MATCH(0, IF(ISBLANK('Annex 2 Designated EHV charges'!$D$11:$D$11),1, COUNTIF(A$4:$A19, 'Annex 2 Designated EHV charges'!$D$11:$D$11)), 0)),"")</f>
        <v/>
      </c>
      <c r="B20" s="92" t="str">
        <f>IF($A20="","",VLOOKUP($A20,'Annex 2 Designated EHV charges'!$D:$O,2,0))</f>
        <v/>
      </c>
      <c r="C20" s="93" t="str">
        <f>IF($A20="","",VLOOKUP($A20,'Annex 2 Designated EHV charges'!$D:$O,3,0))</f>
        <v/>
      </c>
      <c r="D20" s="92" t="str">
        <f>IF($A20="","",VLOOKUP($A20,'Annex 2 Designated EHV charges'!$D:$O,4,0))</f>
        <v/>
      </c>
      <c r="E20" s="94" t="str">
        <f>IFERROR(IF(VLOOKUP($A20,'Annex 2 Designated EHV charges'!$D:$P,10,FALSE)=0,"",VLOOKUP($A20,'Annex 2 Designated EHV charges'!$D:$P,10,FALSE)),"")</f>
        <v/>
      </c>
      <c r="F20" s="95" t="str">
        <f>IFERROR(IF(VLOOKUP($A20,'Annex 2 Designated EHV charges'!$D:$P,11,FALSE)=0,"",VLOOKUP($A20,'Annex 2 Designated EHV charges'!$D:$P,11,FALSE)),"")</f>
        <v/>
      </c>
      <c r="G20" s="96" t="str">
        <f>IFERROR(IF(VLOOKUP($A20,'Annex 2 Designated EHV charges'!$D:$P,12,FALSE)=0,"",VLOOKUP($A20,'Annex 2 Designated EHV charges'!$D:$P,12,FALSE)),"")</f>
        <v/>
      </c>
      <c r="H20" s="96" t="str">
        <f>IFERROR(IF(VLOOKUP($A20,'Annex 2 Designated EHV charges'!$D:$P,13,FALSE)=0,"",VLOOKUP($A20,'Annex 2 Designated EHV charges'!$D:$P,13,FALSE)),"")</f>
        <v/>
      </c>
    </row>
    <row r="21" spans="1:8" x14ac:dyDescent="0.25">
      <c r="A21" s="93" t="str">
        <f t="array" ref="A21">IFERROR(INDEX('Annex 2 Designated EHV charges'!$D$11:$D$11, MATCH(0, IF(ISBLANK('Annex 2 Designated EHV charges'!$D$11:$D$11),1, COUNTIF(A$4:$A20, 'Annex 2 Designated EHV charges'!$D$11:$D$11)), 0)),"")</f>
        <v/>
      </c>
      <c r="B21" s="92" t="str">
        <f>IF($A21="","",VLOOKUP($A21,'Annex 2 Designated EHV charges'!$D:$O,2,0))</f>
        <v/>
      </c>
      <c r="C21" s="93" t="str">
        <f>IF($A21="","",VLOOKUP($A21,'Annex 2 Designated EHV charges'!$D:$O,3,0))</f>
        <v/>
      </c>
      <c r="D21" s="92" t="str">
        <f>IF($A21="","",VLOOKUP($A21,'Annex 2 Designated EHV charges'!$D:$O,4,0))</f>
        <v/>
      </c>
      <c r="E21" s="94" t="str">
        <f>IFERROR(IF(VLOOKUP($A21,'Annex 2 Designated EHV charges'!$D:$P,10,FALSE)=0,"",VLOOKUP($A21,'Annex 2 Designated EHV charges'!$D:$P,10,FALSE)),"")</f>
        <v/>
      </c>
      <c r="F21" s="95" t="str">
        <f>IFERROR(IF(VLOOKUP($A21,'Annex 2 Designated EHV charges'!$D:$P,11,FALSE)=0,"",VLOOKUP($A21,'Annex 2 Designated EHV charges'!$D:$P,11,FALSE)),"")</f>
        <v/>
      </c>
      <c r="G21" s="96" t="str">
        <f>IFERROR(IF(VLOOKUP($A21,'Annex 2 Designated EHV charges'!$D:$P,12,FALSE)=0,"",VLOOKUP($A21,'Annex 2 Designated EHV charges'!$D:$P,12,FALSE)),"")</f>
        <v/>
      </c>
      <c r="H21" s="96" t="str">
        <f>IFERROR(IF(VLOOKUP($A21,'Annex 2 Designated EHV charges'!$D:$P,13,FALSE)=0,"",VLOOKUP($A21,'Annex 2 Designated EHV charges'!$D:$P,13,FALSE)),"")</f>
        <v/>
      </c>
    </row>
    <row r="22" spans="1:8" x14ac:dyDescent="0.25">
      <c r="A22" s="93" t="str">
        <f t="array" ref="A22">IFERROR(INDEX('Annex 2 Designated EHV charges'!$D$11:$D$11, MATCH(0, IF(ISBLANK('Annex 2 Designated EHV charges'!$D$11:$D$11),1, COUNTIF(A$4:$A21, 'Annex 2 Designated EHV charges'!$D$11:$D$11)), 0)),"")</f>
        <v/>
      </c>
      <c r="B22" s="92" t="str">
        <f>IF($A22="","",VLOOKUP($A22,'Annex 2 Designated EHV charges'!$D:$O,2,0))</f>
        <v/>
      </c>
      <c r="C22" s="93" t="str">
        <f>IF($A22="","",VLOOKUP($A22,'Annex 2 Designated EHV charges'!$D:$O,3,0))</f>
        <v/>
      </c>
      <c r="D22" s="92" t="str">
        <f>IF($A22="","",VLOOKUP($A22,'Annex 2 Designated EHV charges'!$D:$O,4,0))</f>
        <v/>
      </c>
      <c r="E22" s="94" t="str">
        <f>IFERROR(IF(VLOOKUP($A22,'Annex 2 Designated EHV charges'!$D:$P,10,FALSE)=0,"",VLOOKUP($A22,'Annex 2 Designated EHV charges'!$D:$P,10,FALSE)),"")</f>
        <v/>
      </c>
      <c r="F22" s="95" t="str">
        <f>IFERROR(IF(VLOOKUP($A22,'Annex 2 Designated EHV charges'!$D:$P,11,FALSE)=0,"",VLOOKUP($A22,'Annex 2 Designated EHV charges'!$D:$P,11,FALSE)),"")</f>
        <v/>
      </c>
      <c r="G22" s="96" t="str">
        <f>IFERROR(IF(VLOOKUP($A22,'Annex 2 Designated EHV charges'!$D:$P,12,FALSE)=0,"",VLOOKUP($A22,'Annex 2 Designated EHV charges'!$D:$P,12,FALSE)),"")</f>
        <v/>
      </c>
      <c r="H22" s="96" t="str">
        <f>IFERROR(IF(VLOOKUP($A22,'Annex 2 Designated EHV charges'!$D:$P,13,FALSE)=0,"",VLOOKUP($A22,'Annex 2 Designated EHV charges'!$D:$P,13,FALSE)),"")</f>
        <v/>
      </c>
    </row>
    <row r="23" spans="1:8" x14ac:dyDescent="0.25">
      <c r="A23" s="93" t="str">
        <f t="array" ref="A23">IFERROR(INDEX('Annex 2 Designated EHV charges'!$D$11:$D$11, MATCH(0, IF(ISBLANK('Annex 2 Designated EHV charges'!$D$11:$D$11),1, COUNTIF(A$4:$A22, 'Annex 2 Designated EHV charges'!$D$11:$D$11)), 0)),"")</f>
        <v/>
      </c>
      <c r="B23" s="92" t="str">
        <f>IF($A23="","",VLOOKUP($A23,'Annex 2 Designated EHV charges'!$D:$O,2,0))</f>
        <v/>
      </c>
      <c r="C23" s="93" t="str">
        <f>IF($A23="","",VLOOKUP($A23,'Annex 2 Designated EHV charges'!$D:$O,3,0))</f>
        <v/>
      </c>
      <c r="D23" s="92" t="str">
        <f>IF($A23="","",VLOOKUP($A23,'Annex 2 Designated EHV charges'!$D:$O,4,0))</f>
        <v/>
      </c>
      <c r="E23" s="94" t="str">
        <f>IFERROR(IF(VLOOKUP($A23,'Annex 2 Designated EHV charges'!$D:$P,10,FALSE)=0,"",VLOOKUP($A23,'Annex 2 Designated EHV charges'!$D:$P,10,FALSE)),"")</f>
        <v/>
      </c>
      <c r="F23" s="95" t="str">
        <f>IFERROR(IF(VLOOKUP($A23,'Annex 2 Designated EHV charges'!$D:$P,11,FALSE)=0,"",VLOOKUP($A23,'Annex 2 Designated EHV charges'!$D:$P,11,FALSE)),"")</f>
        <v/>
      </c>
      <c r="G23" s="96" t="str">
        <f>IFERROR(IF(VLOOKUP($A23,'Annex 2 Designated EHV charges'!$D:$P,12,FALSE)=0,"",VLOOKUP($A23,'Annex 2 Designated EHV charges'!$D:$P,12,FALSE)),"")</f>
        <v/>
      </c>
      <c r="H23" s="96" t="str">
        <f>IFERROR(IF(VLOOKUP($A23,'Annex 2 Designated EHV charges'!$D:$P,13,FALSE)=0,"",VLOOKUP($A23,'Annex 2 Designated EHV charges'!$D:$P,13,FALSE)),"")</f>
        <v/>
      </c>
    </row>
    <row r="24" spans="1:8" x14ac:dyDescent="0.25">
      <c r="A24" s="93" t="str">
        <f t="array" ref="A24">IFERROR(INDEX('Annex 2 Designated EHV charges'!$D$11:$D$11, MATCH(0, IF(ISBLANK('Annex 2 Designated EHV charges'!$D$11:$D$11),1, COUNTIF(A$4:$A23, 'Annex 2 Designated EHV charges'!$D$11:$D$11)), 0)),"")</f>
        <v/>
      </c>
      <c r="B24" s="92" t="str">
        <f>IF($A24="","",VLOOKUP($A24,'Annex 2 Designated EHV charges'!$D:$O,2,0))</f>
        <v/>
      </c>
      <c r="C24" s="93" t="str">
        <f>IF($A24="","",VLOOKUP($A24,'Annex 2 Designated EHV charges'!$D:$O,3,0))</f>
        <v/>
      </c>
      <c r="D24" s="92" t="str">
        <f>IF($A24="","",VLOOKUP($A24,'Annex 2 Designated EHV charges'!$D:$O,4,0))</f>
        <v/>
      </c>
      <c r="E24" s="94" t="str">
        <f>IFERROR(IF(VLOOKUP($A24,'Annex 2 Designated EHV charges'!$D:$P,10,FALSE)=0,"",VLOOKUP($A24,'Annex 2 Designated EHV charges'!$D:$P,10,FALSE)),"")</f>
        <v/>
      </c>
      <c r="F24" s="95" t="str">
        <f>IFERROR(IF(VLOOKUP($A24,'Annex 2 Designated EHV charges'!$D:$P,11,FALSE)=0,"",VLOOKUP($A24,'Annex 2 Designated EHV charges'!$D:$P,11,FALSE)),"")</f>
        <v/>
      </c>
      <c r="G24" s="96" t="str">
        <f>IFERROR(IF(VLOOKUP($A24,'Annex 2 Designated EHV charges'!$D:$P,12,FALSE)=0,"",VLOOKUP($A24,'Annex 2 Designated EHV charges'!$D:$P,12,FALSE)),"")</f>
        <v/>
      </c>
      <c r="H24" s="96" t="str">
        <f>IFERROR(IF(VLOOKUP($A24,'Annex 2 Designated EHV charges'!$D:$P,13,FALSE)=0,"",VLOOKUP($A24,'Annex 2 Designated EHV charges'!$D:$P,13,FALSE)),"")</f>
        <v/>
      </c>
    </row>
    <row r="25" spans="1:8" x14ac:dyDescent="0.25">
      <c r="A25" s="93" t="str">
        <f t="array" ref="A25">IFERROR(INDEX('Annex 2 Designated EHV charges'!$D$11:$D$11, MATCH(0, IF(ISBLANK('Annex 2 Designated EHV charges'!$D$11:$D$11),1, COUNTIF(A$4:$A24, 'Annex 2 Designated EHV charges'!$D$11:$D$11)), 0)),"")</f>
        <v/>
      </c>
      <c r="B25" s="92" t="str">
        <f>IF($A25="","",VLOOKUP($A25,'Annex 2 Designated EHV charges'!$D:$O,2,0))</f>
        <v/>
      </c>
      <c r="C25" s="93" t="str">
        <f>IF($A25="","",VLOOKUP($A25,'Annex 2 Designated EHV charges'!$D:$O,3,0))</f>
        <v/>
      </c>
      <c r="D25" s="92" t="str">
        <f>IF($A25="","",VLOOKUP($A25,'Annex 2 Designated EHV charges'!$D:$O,4,0))</f>
        <v/>
      </c>
      <c r="E25" s="94" t="str">
        <f>IFERROR(IF(VLOOKUP($A25,'Annex 2 Designated EHV charges'!$D:$P,10,FALSE)=0,"",VLOOKUP($A25,'Annex 2 Designated EHV charges'!$D:$P,10,FALSE)),"")</f>
        <v/>
      </c>
      <c r="F25" s="95" t="str">
        <f>IFERROR(IF(VLOOKUP($A25,'Annex 2 Designated EHV charges'!$D:$P,11,FALSE)=0,"",VLOOKUP($A25,'Annex 2 Designated EHV charges'!$D:$P,11,FALSE)),"")</f>
        <v/>
      </c>
      <c r="G25" s="96" t="str">
        <f>IFERROR(IF(VLOOKUP($A25,'Annex 2 Designated EHV charges'!$D:$P,12,FALSE)=0,"",VLOOKUP($A25,'Annex 2 Designated EHV charges'!$D:$P,12,FALSE)),"")</f>
        <v/>
      </c>
      <c r="H25" s="96" t="str">
        <f>IFERROR(IF(VLOOKUP($A25,'Annex 2 Designated EHV charges'!$D:$P,13,FALSE)=0,"",VLOOKUP($A25,'Annex 2 Designated EHV charges'!$D:$P,13,FALSE)),"")</f>
        <v/>
      </c>
    </row>
    <row r="26" spans="1:8" x14ac:dyDescent="0.25">
      <c r="A26" s="93" t="str">
        <f t="array" ref="A26">IFERROR(INDEX('Annex 2 Designated EHV charges'!$D$11:$D$11, MATCH(0, IF(ISBLANK('Annex 2 Designated EHV charges'!$D$11:$D$11),1, COUNTIF(A$4:$A25, 'Annex 2 Designated EHV charges'!$D$11:$D$11)), 0)),"")</f>
        <v/>
      </c>
      <c r="B26" s="92" t="str">
        <f>IF($A26="","",VLOOKUP($A26,'Annex 2 Designated EHV charges'!$D:$O,2,0))</f>
        <v/>
      </c>
      <c r="C26" s="93" t="str">
        <f>IF($A26="","",VLOOKUP($A26,'Annex 2 Designated EHV charges'!$D:$O,3,0))</f>
        <v/>
      </c>
      <c r="D26" s="92" t="str">
        <f>IF($A26="","",VLOOKUP($A26,'Annex 2 Designated EHV charges'!$D:$O,4,0))</f>
        <v/>
      </c>
      <c r="E26" s="94" t="str">
        <f>IFERROR(IF(VLOOKUP($A26,'Annex 2 Designated EHV charges'!$D:$P,10,FALSE)=0,"",VLOOKUP($A26,'Annex 2 Designated EHV charges'!$D:$P,10,FALSE)),"")</f>
        <v/>
      </c>
      <c r="F26" s="95" t="str">
        <f>IFERROR(IF(VLOOKUP($A26,'Annex 2 Designated EHV charges'!$D:$P,11,FALSE)=0,"",VLOOKUP($A26,'Annex 2 Designated EHV charges'!$D:$P,11,FALSE)),"")</f>
        <v/>
      </c>
      <c r="G26" s="96" t="str">
        <f>IFERROR(IF(VLOOKUP($A26,'Annex 2 Designated EHV charges'!$D:$P,12,FALSE)=0,"",VLOOKUP($A26,'Annex 2 Designated EHV charges'!$D:$P,12,FALSE)),"")</f>
        <v/>
      </c>
      <c r="H26" s="96" t="str">
        <f>IFERROR(IF(VLOOKUP($A26,'Annex 2 Designated EHV charges'!$D:$P,13,FALSE)=0,"",VLOOKUP($A26,'Annex 2 Designated EHV charges'!$D:$P,13,FALSE)),"")</f>
        <v/>
      </c>
    </row>
    <row r="27" spans="1:8" x14ac:dyDescent="0.25">
      <c r="A27" s="93" t="str">
        <f t="array" ref="A27">IFERROR(INDEX('Annex 2 Designated EHV charges'!$D$11:$D$11, MATCH(0, IF(ISBLANK('Annex 2 Designated EHV charges'!$D$11:$D$11),1, COUNTIF(A$4:$A26, 'Annex 2 Designated EHV charges'!$D$11:$D$11)), 0)),"")</f>
        <v/>
      </c>
      <c r="B27" s="92" t="str">
        <f>IF($A27="","",VLOOKUP($A27,'Annex 2 Designated EHV charges'!$D:$O,2,0))</f>
        <v/>
      </c>
      <c r="C27" s="93" t="str">
        <f>IF($A27="","",VLOOKUP($A27,'Annex 2 Designated EHV charges'!$D:$O,3,0))</f>
        <v/>
      </c>
      <c r="D27" s="92" t="str">
        <f>IF($A27="","",VLOOKUP($A27,'Annex 2 Designated EHV charges'!$D:$O,4,0))</f>
        <v/>
      </c>
      <c r="E27" s="94" t="str">
        <f>IFERROR(IF(VLOOKUP($A27,'Annex 2 Designated EHV charges'!$D:$P,10,FALSE)=0,"",VLOOKUP($A27,'Annex 2 Designated EHV charges'!$D:$P,10,FALSE)),"")</f>
        <v/>
      </c>
      <c r="F27" s="95" t="str">
        <f>IFERROR(IF(VLOOKUP($A27,'Annex 2 Designated EHV charges'!$D:$P,11,FALSE)=0,"",VLOOKUP($A27,'Annex 2 Designated EHV charges'!$D:$P,11,FALSE)),"")</f>
        <v/>
      </c>
      <c r="G27" s="96" t="str">
        <f>IFERROR(IF(VLOOKUP($A27,'Annex 2 Designated EHV charges'!$D:$P,12,FALSE)=0,"",VLOOKUP($A27,'Annex 2 Designated EHV charges'!$D:$P,12,FALSE)),"")</f>
        <v/>
      </c>
      <c r="H27" s="96" t="str">
        <f>IFERROR(IF(VLOOKUP($A27,'Annex 2 Designated EHV charges'!$D:$P,13,FALSE)=0,"",VLOOKUP($A27,'Annex 2 Designated EHV charges'!$D:$P,13,FALSE)),"")</f>
        <v/>
      </c>
    </row>
    <row r="28" spans="1:8" x14ac:dyDescent="0.25">
      <c r="A28" s="93" t="str">
        <f t="array" ref="A28">IFERROR(INDEX('Annex 2 Designated EHV charges'!$D$11:$D$11, MATCH(0, IF(ISBLANK('Annex 2 Designated EHV charges'!$D$11:$D$11),1, COUNTIF(A$4:$A27, 'Annex 2 Designated EHV charges'!$D$11:$D$11)), 0)),"")</f>
        <v/>
      </c>
      <c r="B28" s="92" t="str">
        <f>IF($A28="","",VLOOKUP($A28,'Annex 2 Designated EHV charges'!$D:$O,2,0))</f>
        <v/>
      </c>
      <c r="C28" s="93" t="str">
        <f>IF($A28="","",VLOOKUP($A28,'Annex 2 Designated EHV charges'!$D:$O,3,0))</f>
        <v/>
      </c>
      <c r="D28" s="92" t="str">
        <f>IF($A28="","",VLOOKUP($A28,'Annex 2 Designated EHV charges'!$D:$O,4,0))</f>
        <v/>
      </c>
      <c r="E28" s="94" t="str">
        <f>IFERROR(IF(VLOOKUP($A28,'Annex 2 Designated EHV charges'!$D:$P,10,FALSE)=0,"",VLOOKUP($A28,'Annex 2 Designated EHV charges'!$D:$P,10,FALSE)),"")</f>
        <v/>
      </c>
      <c r="F28" s="95" t="str">
        <f>IFERROR(IF(VLOOKUP($A28,'Annex 2 Designated EHV charges'!$D:$P,11,FALSE)=0,"",VLOOKUP($A28,'Annex 2 Designated EHV charges'!$D:$P,11,FALSE)),"")</f>
        <v/>
      </c>
      <c r="G28" s="96" t="str">
        <f>IFERROR(IF(VLOOKUP($A28,'Annex 2 Designated EHV charges'!$D:$P,12,FALSE)=0,"",VLOOKUP($A28,'Annex 2 Designated EHV charges'!$D:$P,12,FALSE)),"")</f>
        <v/>
      </c>
      <c r="H28" s="96" t="str">
        <f>IFERROR(IF(VLOOKUP($A28,'Annex 2 Designated EHV charges'!$D:$P,13,FALSE)=0,"",VLOOKUP($A28,'Annex 2 Designated EHV charges'!$D:$P,13,FALSE)),"")</f>
        <v/>
      </c>
    </row>
    <row r="29" spans="1:8" x14ac:dyDescent="0.25">
      <c r="A29" s="93" t="str">
        <f t="array" ref="A29">IFERROR(INDEX('Annex 2 Designated EHV charges'!$D$11:$D$11, MATCH(0, IF(ISBLANK('Annex 2 Designated EHV charges'!$D$11:$D$11),1, COUNTIF(A$4:$A28, 'Annex 2 Designated EHV charges'!$D$11:$D$11)), 0)),"")</f>
        <v/>
      </c>
      <c r="B29" s="92" t="str">
        <f>IF($A29="","",VLOOKUP($A29,'Annex 2 Designated EHV charges'!$D:$O,2,0))</f>
        <v/>
      </c>
      <c r="C29" s="93" t="str">
        <f>IF($A29="","",VLOOKUP($A29,'Annex 2 Designated EHV charges'!$D:$O,3,0))</f>
        <v/>
      </c>
      <c r="D29" s="92" t="str">
        <f>IF($A29="","",VLOOKUP($A29,'Annex 2 Designated EHV charges'!$D:$O,4,0))</f>
        <v/>
      </c>
      <c r="E29" s="94" t="str">
        <f>IFERROR(IF(VLOOKUP($A29,'Annex 2 Designated EHV charges'!$D:$P,10,FALSE)=0,"",VLOOKUP($A29,'Annex 2 Designated EHV charges'!$D:$P,10,FALSE)),"")</f>
        <v/>
      </c>
      <c r="F29" s="95" t="str">
        <f>IFERROR(IF(VLOOKUP($A29,'Annex 2 Designated EHV charges'!$D:$P,11,FALSE)=0,"",VLOOKUP($A29,'Annex 2 Designated EHV charges'!$D:$P,11,FALSE)),"")</f>
        <v/>
      </c>
      <c r="G29" s="96" t="str">
        <f>IFERROR(IF(VLOOKUP($A29,'Annex 2 Designated EHV charges'!$D:$P,12,FALSE)=0,"",VLOOKUP($A29,'Annex 2 Designated EHV charges'!$D:$P,12,FALSE)),"")</f>
        <v/>
      </c>
      <c r="H29" s="96" t="str">
        <f>IFERROR(IF(VLOOKUP($A29,'Annex 2 Designated EHV charges'!$D:$P,13,FALSE)=0,"",VLOOKUP($A29,'Annex 2 Designated EHV charges'!$D:$P,13,FALSE)),"")</f>
        <v/>
      </c>
    </row>
    <row r="30" spans="1:8" x14ac:dyDescent="0.25">
      <c r="A30" s="93" t="str">
        <f t="array" ref="A30">IFERROR(INDEX('Annex 2 Designated EHV charges'!$D$11:$D$11, MATCH(0, IF(ISBLANK('Annex 2 Designated EHV charges'!$D$11:$D$11),1, COUNTIF(A$4:$A29, 'Annex 2 Designated EHV charges'!$D$11:$D$11)), 0)),"")</f>
        <v/>
      </c>
      <c r="B30" s="92" t="str">
        <f>IF($A30="","",VLOOKUP($A30,'Annex 2 Designated EHV charges'!$D:$O,2,0))</f>
        <v/>
      </c>
      <c r="C30" s="93" t="str">
        <f>IF($A30="","",VLOOKUP($A30,'Annex 2 Designated EHV charges'!$D:$O,3,0))</f>
        <v/>
      </c>
      <c r="D30" s="92" t="str">
        <f>IF($A30="","",VLOOKUP($A30,'Annex 2 Designated EHV charges'!$D:$O,4,0))</f>
        <v/>
      </c>
      <c r="E30" s="94" t="str">
        <f>IFERROR(IF(VLOOKUP($A30,'Annex 2 Designated EHV charges'!$D:$P,10,FALSE)=0,"",VLOOKUP($A30,'Annex 2 Designated EHV charges'!$D:$P,10,FALSE)),"")</f>
        <v/>
      </c>
      <c r="F30" s="95" t="str">
        <f>IFERROR(IF(VLOOKUP($A30,'Annex 2 Designated EHV charges'!$D:$P,11,FALSE)=0,"",VLOOKUP($A30,'Annex 2 Designated EHV charges'!$D:$P,11,FALSE)),"")</f>
        <v/>
      </c>
      <c r="G30" s="96" t="str">
        <f>IFERROR(IF(VLOOKUP($A30,'Annex 2 Designated EHV charges'!$D:$P,12,FALSE)=0,"",VLOOKUP($A30,'Annex 2 Designated EHV charges'!$D:$P,12,FALSE)),"")</f>
        <v/>
      </c>
      <c r="H30" s="96" t="str">
        <f>IFERROR(IF(VLOOKUP($A30,'Annex 2 Designated EHV charges'!$D:$P,13,FALSE)=0,"",VLOOKUP($A30,'Annex 2 Designated EHV charges'!$D:$P,13,FALSE)),"")</f>
        <v/>
      </c>
    </row>
    <row r="31" spans="1:8" x14ac:dyDescent="0.25">
      <c r="A31" s="93" t="str">
        <f t="array" ref="A31">IFERROR(INDEX('Annex 2 Designated EHV charges'!$D$11:$D$11, MATCH(0, IF(ISBLANK('Annex 2 Designated EHV charges'!$D$11:$D$11),1, COUNTIF(A$4:$A30, 'Annex 2 Designated EHV charges'!$D$11:$D$11)), 0)),"")</f>
        <v/>
      </c>
      <c r="B31" s="92" t="str">
        <f>IF($A31="","",VLOOKUP($A31,'Annex 2 Designated EHV charges'!$D:$O,2,0))</f>
        <v/>
      </c>
      <c r="C31" s="93" t="str">
        <f>IF($A31="","",VLOOKUP($A31,'Annex 2 Designated EHV charges'!$D:$O,3,0))</f>
        <v/>
      </c>
      <c r="D31" s="92" t="str">
        <f>IF($A31="","",VLOOKUP($A31,'Annex 2 Designated EHV charges'!$D:$O,4,0))</f>
        <v/>
      </c>
      <c r="E31" s="94" t="str">
        <f>IFERROR(IF(VLOOKUP($A31,'Annex 2 Designated EHV charges'!$D:$P,10,FALSE)=0,"",VLOOKUP($A31,'Annex 2 Designated EHV charges'!$D:$P,10,FALSE)),"")</f>
        <v/>
      </c>
      <c r="F31" s="95" t="str">
        <f>IFERROR(IF(VLOOKUP($A31,'Annex 2 Designated EHV charges'!$D:$P,11,FALSE)=0,"",VLOOKUP($A31,'Annex 2 Designated EHV charges'!$D:$P,11,FALSE)),"")</f>
        <v/>
      </c>
      <c r="G31" s="96" t="str">
        <f>IFERROR(IF(VLOOKUP($A31,'Annex 2 Designated EHV charges'!$D:$P,12,FALSE)=0,"",VLOOKUP($A31,'Annex 2 Designated EHV charges'!$D:$P,12,FALSE)),"")</f>
        <v/>
      </c>
      <c r="H31" s="96" t="str">
        <f>IFERROR(IF(VLOOKUP($A31,'Annex 2 Designated EHV charges'!$D:$P,13,FALSE)=0,"",VLOOKUP($A31,'Annex 2 Designated EHV charges'!$D:$P,13,FALSE)),"")</f>
        <v/>
      </c>
    </row>
    <row r="32" spans="1:8" x14ac:dyDescent="0.25">
      <c r="A32" s="93" t="str">
        <f t="array" ref="A32">IFERROR(INDEX('Annex 2 Designated EHV charges'!$D$11:$D$11, MATCH(0, IF(ISBLANK('Annex 2 Designated EHV charges'!$D$11:$D$11),1, COUNTIF(A$4:$A31, 'Annex 2 Designated EHV charges'!$D$11:$D$11)), 0)),"")</f>
        <v/>
      </c>
      <c r="B32" s="92" t="str">
        <f>IF($A32="","",VLOOKUP($A32,'Annex 2 Designated EHV charges'!$D:$O,2,0))</f>
        <v/>
      </c>
      <c r="C32" s="93" t="str">
        <f>IF($A32="","",VLOOKUP($A32,'Annex 2 Designated EHV charges'!$D:$O,3,0))</f>
        <v/>
      </c>
      <c r="D32" s="92" t="str">
        <f>IF($A32="","",VLOOKUP($A32,'Annex 2 Designated EHV charges'!$D:$O,4,0))</f>
        <v/>
      </c>
      <c r="E32" s="94" t="str">
        <f>IFERROR(IF(VLOOKUP($A32,'Annex 2 Designated EHV charges'!$D:$P,10,FALSE)=0,"",VLOOKUP($A32,'Annex 2 Designated EHV charges'!$D:$P,10,FALSE)),"")</f>
        <v/>
      </c>
      <c r="F32" s="95" t="str">
        <f>IFERROR(IF(VLOOKUP($A32,'Annex 2 Designated EHV charges'!$D:$P,11,FALSE)=0,"",VLOOKUP($A32,'Annex 2 Designated EHV charges'!$D:$P,11,FALSE)),"")</f>
        <v/>
      </c>
      <c r="G32" s="96" t="str">
        <f>IFERROR(IF(VLOOKUP($A32,'Annex 2 Designated EHV charges'!$D:$P,12,FALSE)=0,"",VLOOKUP($A32,'Annex 2 Designated EHV charges'!$D:$P,12,FALSE)),"")</f>
        <v/>
      </c>
      <c r="H32" s="96" t="str">
        <f>IFERROR(IF(VLOOKUP($A32,'Annex 2 Designated EHV charges'!$D:$P,13,FALSE)=0,"",VLOOKUP($A32,'Annex 2 Designated EHV charges'!$D:$P,13,FALSE)),"")</f>
        <v/>
      </c>
    </row>
    <row r="33" spans="1:8" x14ac:dyDescent="0.25">
      <c r="A33" s="93" t="str">
        <f t="array" ref="A33">IFERROR(INDEX('Annex 2 Designated EHV charges'!$D$11:$D$11, MATCH(0, IF(ISBLANK('Annex 2 Designated EHV charges'!$D$11:$D$11),1, COUNTIF(A$4:$A32, 'Annex 2 Designated EHV charges'!$D$11:$D$11)), 0)),"")</f>
        <v/>
      </c>
      <c r="B33" s="92" t="str">
        <f>IF($A33="","",VLOOKUP($A33,'Annex 2 Designated EHV charges'!$D:$O,2,0))</f>
        <v/>
      </c>
      <c r="C33" s="93" t="str">
        <f>IF($A33="","",VLOOKUP($A33,'Annex 2 Designated EHV charges'!$D:$O,3,0))</f>
        <v/>
      </c>
      <c r="D33" s="92" t="str">
        <f>IF($A33="","",VLOOKUP($A33,'Annex 2 Designated EHV charges'!$D:$O,4,0))</f>
        <v/>
      </c>
      <c r="E33" s="94" t="str">
        <f>IFERROR(IF(VLOOKUP($A33,'Annex 2 Designated EHV charges'!$D:$P,10,FALSE)=0,"",VLOOKUP($A33,'Annex 2 Designated EHV charges'!$D:$P,10,FALSE)),"")</f>
        <v/>
      </c>
      <c r="F33" s="95" t="str">
        <f>IFERROR(IF(VLOOKUP($A33,'Annex 2 Designated EHV charges'!$D:$P,11,FALSE)=0,"",VLOOKUP($A33,'Annex 2 Designated EHV charges'!$D:$P,11,FALSE)),"")</f>
        <v/>
      </c>
      <c r="G33" s="96" t="str">
        <f>IFERROR(IF(VLOOKUP($A33,'Annex 2 Designated EHV charges'!$D:$P,12,FALSE)=0,"",VLOOKUP($A33,'Annex 2 Designated EHV charges'!$D:$P,12,FALSE)),"")</f>
        <v/>
      </c>
      <c r="H33" s="96" t="str">
        <f>IFERROR(IF(VLOOKUP($A33,'Annex 2 Designated EHV charges'!$D:$P,13,FALSE)=0,"",VLOOKUP($A33,'Annex 2 Designated EHV charges'!$D:$P,13,FALSE)),"")</f>
        <v/>
      </c>
    </row>
    <row r="34" spans="1:8" x14ac:dyDescent="0.25">
      <c r="A34" s="93" t="str">
        <f t="array" ref="A34">IFERROR(INDEX('Annex 2 Designated EHV charges'!$D$11:$D$11, MATCH(0, IF(ISBLANK('Annex 2 Designated EHV charges'!$D$11:$D$11),1, COUNTIF(A$4:$A33, 'Annex 2 Designated EHV charges'!$D$11:$D$11)), 0)),"")</f>
        <v/>
      </c>
      <c r="B34" s="92" t="str">
        <f>IF($A34="","",VLOOKUP($A34,'Annex 2 Designated EHV charges'!$D:$O,2,0))</f>
        <v/>
      </c>
      <c r="C34" s="93" t="str">
        <f>IF($A34="","",VLOOKUP($A34,'Annex 2 Designated EHV charges'!$D:$O,3,0))</f>
        <v/>
      </c>
      <c r="D34" s="92" t="str">
        <f>IF($A34="","",VLOOKUP($A34,'Annex 2 Designated EHV charges'!$D:$O,4,0))</f>
        <v/>
      </c>
      <c r="E34" s="94" t="str">
        <f>IFERROR(IF(VLOOKUP($A34,'Annex 2 Designated EHV charges'!$D:$P,10,FALSE)=0,"",VLOOKUP($A34,'Annex 2 Designated EHV charges'!$D:$P,10,FALSE)),"")</f>
        <v/>
      </c>
      <c r="F34" s="95" t="str">
        <f>IFERROR(IF(VLOOKUP($A34,'Annex 2 Designated EHV charges'!$D:$P,11,FALSE)=0,"",VLOOKUP($A34,'Annex 2 Designated EHV charges'!$D:$P,11,FALSE)),"")</f>
        <v/>
      </c>
      <c r="G34" s="96" t="str">
        <f>IFERROR(IF(VLOOKUP($A34,'Annex 2 Designated EHV charges'!$D:$P,12,FALSE)=0,"",VLOOKUP($A34,'Annex 2 Designated EHV charges'!$D:$P,12,FALSE)),"")</f>
        <v/>
      </c>
      <c r="H34" s="96" t="str">
        <f>IFERROR(IF(VLOOKUP($A34,'Annex 2 Designated EHV charges'!$D:$P,13,FALSE)=0,"",VLOOKUP($A34,'Annex 2 Designated EHV charges'!$D:$P,13,FALSE)),"")</f>
        <v/>
      </c>
    </row>
    <row r="35" spans="1:8" x14ac:dyDescent="0.25">
      <c r="A35" s="93" t="str">
        <f t="array" ref="A35">IFERROR(INDEX('Annex 2 Designated EHV charges'!$D$11:$D$11, MATCH(0, IF(ISBLANK('Annex 2 Designated EHV charges'!$D$11:$D$11),1, COUNTIF(A$4:$A34, 'Annex 2 Designated EHV charges'!$D$11:$D$11)), 0)),"")</f>
        <v/>
      </c>
      <c r="B35" s="92" t="str">
        <f>IF($A35="","",VLOOKUP($A35,'Annex 2 Designated EHV charges'!$D:$O,2,0))</f>
        <v/>
      </c>
      <c r="C35" s="93" t="str">
        <f>IF($A35="","",VLOOKUP($A35,'Annex 2 Designated EHV charges'!$D:$O,3,0))</f>
        <v/>
      </c>
      <c r="D35" s="92" t="str">
        <f>IF($A35="","",VLOOKUP($A35,'Annex 2 Designated EHV charges'!$D:$O,4,0))</f>
        <v/>
      </c>
      <c r="E35" s="94" t="str">
        <f>IFERROR(IF(VLOOKUP($A35,'Annex 2 Designated EHV charges'!$D:$P,10,FALSE)=0,"",VLOOKUP($A35,'Annex 2 Designated EHV charges'!$D:$P,10,FALSE)),"")</f>
        <v/>
      </c>
      <c r="F35" s="95" t="str">
        <f>IFERROR(IF(VLOOKUP($A35,'Annex 2 Designated EHV charges'!$D:$P,11,FALSE)=0,"",VLOOKUP($A35,'Annex 2 Designated EHV charges'!$D:$P,11,FALSE)),"")</f>
        <v/>
      </c>
      <c r="G35" s="96" t="str">
        <f>IFERROR(IF(VLOOKUP($A35,'Annex 2 Designated EHV charges'!$D:$P,12,FALSE)=0,"",VLOOKUP($A35,'Annex 2 Designated EHV charges'!$D:$P,12,FALSE)),"")</f>
        <v/>
      </c>
      <c r="H35" s="96" t="str">
        <f>IFERROR(IF(VLOOKUP($A35,'Annex 2 Designated EHV charges'!$D:$P,13,FALSE)=0,"",VLOOKUP($A35,'Annex 2 Designated EHV charges'!$D:$P,13,FALSE)),"")</f>
        <v/>
      </c>
    </row>
    <row r="36" spans="1:8" x14ac:dyDescent="0.25">
      <c r="A36" s="93" t="str">
        <f t="array" ref="A36">IFERROR(INDEX('Annex 2 Designated EHV charges'!$D$11:$D$11, MATCH(0, IF(ISBLANK('Annex 2 Designated EHV charges'!$D$11:$D$11),1, COUNTIF(A$4:$A35, 'Annex 2 Designated EHV charges'!$D$11:$D$11)), 0)),"")</f>
        <v/>
      </c>
      <c r="B36" s="92" t="str">
        <f>IF($A36="","",VLOOKUP($A36,'Annex 2 Designated EHV charges'!$D:$O,2,0))</f>
        <v/>
      </c>
      <c r="C36" s="93" t="str">
        <f>IF($A36="","",VLOOKUP($A36,'Annex 2 Designated EHV charges'!$D:$O,3,0))</f>
        <v/>
      </c>
      <c r="D36" s="92" t="str">
        <f>IF($A36="","",VLOOKUP($A36,'Annex 2 Designated EHV charges'!$D:$O,4,0))</f>
        <v/>
      </c>
      <c r="E36" s="94" t="str">
        <f>IFERROR(IF(VLOOKUP($A36,'Annex 2 Designated EHV charges'!$D:$P,10,FALSE)=0,"",VLOOKUP($A36,'Annex 2 Designated EHV charges'!$D:$P,10,FALSE)),"")</f>
        <v/>
      </c>
      <c r="F36" s="95" t="str">
        <f>IFERROR(IF(VLOOKUP($A36,'Annex 2 Designated EHV charges'!$D:$P,11,FALSE)=0,"",VLOOKUP($A36,'Annex 2 Designated EHV charges'!$D:$P,11,FALSE)),"")</f>
        <v/>
      </c>
      <c r="G36" s="96" t="str">
        <f>IFERROR(IF(VLOOKUP($A36,'Annex 2 Designated EHV charges'!$D:$P,12,FALSE)=0,"",VLOOKUP($A36,'Annex 2 Designated EHV charges'!$D:$P,12,FALSE)),"")</f>
        <v/>
      </c>
      <c r="H36" s="96" t="str">
        <f>IFERROR(IF(VLOOKUP($A36,'Annex 2 Designated EHV charges'!$D:$P,13,FALSE)=0,"",VLOOKUP($A36,'Annex 2 Designated EHV charges'!$D:$P,13,FALSE)),"")</f>
        <v/>
      </c>
    </row>
    <row r="37" spans="1:8" x14ac:dyDescent="0.25">
      <c r="A37" s="93" t="str">
        <f t="array" ref="A37">IFERROR(INDEX('Annex 2 Designated EHV charges'!$D$11:$D$11, MATCH(0, IF(ISBLANK('Annex 2 Designated EHV charges'!$D$11:$D$11),1, COUNTIF(A$4:$A36, 'Annex 2 Designated EHV charges'!$D$11:$D$11)), 0)),"")</f>
        <v/>
      </c>
      <c r="B37" s="92" t="str">
        <f>IF($A37="","",VLOOKUP($A37,'Annex 2 Designated EHV charges'!$D:$O,2,0))</f>
        <v/>
      </c>
      <c r="C37" s="93" t="str">
        <f>IF($A37="","",VLOOKUP($A37,'Annex 2 Designated EHV charges'!$D:$O,3,0))</f>
        <v/>
      </c>
      <c r="D37" s="92" t="str">
        <f>IF($A37="","",VLOOKUP($A37,'Annex 2 Designated EHV charges'!$D:$O,4,0))</f>
        <v/>
      </c>
      <c r="E37" s="94" t="str">
        <f>IFERROR(IF(VLOOKUP($A37,'Annex 2 Designated EHV charges'!$D:$P,10,FALSE)=0,"",VLOOKUP($A37,'Annex 2 Designated EHV charges'!$D:$P,10,FALSE)),"")</f>
        <v/>
      </c>
      <c r="F37" s="95" t="str">
        <f>IFERROR(IF(VLOOKUP($A37,'Annex 2 Designated EHV charges'!$D:$P,11,FALSE)=0,"",VLOOKUP($A37,'Annex 2 Designated EHV charges'!$D:$P,11,FALSE)),"")</f>
        <v/>
      </c>
      <c r="G37" s="96" t="str">
        <f>IFERROR(IF(VLOOKUP($A37,'Annex 2 Designated EHV charges'!$D:$P,12,FALSE)=0,"",VLOOKUP($A37,'Annex 2 Designated EHV charges'!$D:$P,12,FALSE)),"")</f>
        <v/>
      </c>
      <c r="H37" s="96" t="str">
        <f>IFERROR(IF(VLOOKUP($A37,'Annex 2 Designated EHV charges'!$D:$P,13,FALSE)=0,"",VLOOKUP($A37,'Annex 2 Designated EHV charges'!$D:$P,13,FALSE)),"")</f>
        <v/>
      </c>
    </row>
    <row r="38" spans="1:8" x14ac:dyDescent="0.25">
      <c r="A38" s="93" t="str">
        <f t="array" ref="A38">IFERROR(INDEX('Annex 2 Designated EHV charges'!$D$11:$D$11, MATCH(0, IF(ISBLANK('Annex 2 Designated EHV charges'!$D$11:$D$11),1, COUNTIF(A$4:$A37, 'Annex 2 Designated EHV charges'!$D$11:$D$11)), 0)),"")</f>
        <v/>
      </c>
      <c r="B38" s="92" t="str">
        <f>IF($A38="","",VLOOKUP($A38,'Annex 2 Designated EHV charges'!$D:$O,2,0))</f>
        <v/>
      </c>
      <c r="C38" s="93" t="str">
        <f>IF($A38="","",VLOOKUP($A38,'Annex 2 Designated EHV charges'!$D:$O,3,0))</f>
        <v/>
      </c>
      <c r="D38" s="92" t="str">
        <f>IF($A38="","",VLOOKUP($A38,'Annex 2 Designated EHV charges'!$D:$O,4,0))</f>
        <v/>
      </c>
      <c r="E38" s="94" t="str">
        <f>IFERROR(IF(VLOOKUP($A38,'Annex 2 Designated EHV charges'!$D:$P,10,FALSE)=0,"",VLOOKUP($A38,'Annex 2 Designated EHV charges'!$D:$P,10,FALSE)),"")</f>
        <v/>
      </c>
      <c r="F38" s="95" t="str">
        <f>IFERROR(IF(VLOOKUP($A38,'Annex 2 Designated EHV charges'!$D:$P,11,FALSE)=0,"",VLOOKUP($A38,'Annex 2 Designated EHV charges'!$D:$P,11,FALSE)),"")</f>
        <v/>
      </c>
      <c r="G38" s="96" t="str">
        <f>IFERROR(IF(VLOOKUP($A38,'Annex 2 Designated EHV charges'!$D:$P,12,FALSE)=0,"",VLOOKUP($A38,'Annex 2 Designated EHV charges'!$D:$P,12,FALSE)),"")</f>
        <v/>
      </c>
      <c r="H38" s="96" t="str">
        <f>IFERROR(IF(VLOOKUP($A38,'Annex 2 Designated EHV charges'!$D:$P,13,FALSE)=0,"",VLOOKUP($A38,'Annex 2 Designated EHV charges'!$D:$P,13,FALSE)),"")</f>
        <v/>
      </c>
    </row>
    <row r="39" spans="1:8" x14ac:dyDescent="0.25">
      <c r="A39" s="93" t="str">
        <f t="array" ref="A39">IFERROR(INDEX('Annex 2 Designated EHV charges'!$D$11:$D$11, MATCH(0, IF(ISBLANK('Annex 2 Designated EHV charges'!$D$11:$D$11),1, COUNTIF(A$4:$A38, 'Annex 2 Designated EHV charges'!$D$11:$D$11)), 0)),"")</f>
        <v/>
      </c>
      <c r="B39" s="92" t="str">
        <f>IF($A39="","",VLOOKUP($A39,'Annex 2 Designated EHV charges'!$D:$O,2,0))</f>
        <v/>
      </c>
      <c r="C39" s="93" t="str">
        <f>IF($A39="","",VLOOKUP($A39,'Annex 2 Designated EHV charges'!$D:$O,3,0))</f>
        <v/>
      </c>
      <c r="D39" s="92" t="str">
        <f>IF($A39="","",VLOOKUP($A39,'Annex 2 Designated EHV charges'!$D:$O,4,0))</f>
        <v/>
      </c>
      <c r="E39" s="94" t="str">
        <f>IFERROR(IF(VLOOKUP($A39,'Annex 2 Designated EHV charges'!$D:$P,10,FALSE)=0,"",VLOOKUP($A39,'Annex 2 Designated EHV charges'!$D:$P,10,FALSE)),"")</f>
        <v/>
      </c>
      <c r="F39" s="95" t="str">
        <f>IFERROR(IF(VLOOKUP($A39,'Annex 2 Designated EHV charges'!$D:$P,11,FALSE)=0,"",VLOOKUP($A39,'Annex 2 Designated EHV charges'!$D:$P,11,FALSE)),"")</f>
        <v/>
      </c>
      <c r="G39" s="96" t="str">
        <f>IFERROR(IF(VLOOKUP($A39,'Annex 2 Designated EHV charges'!$D:$P,12,FALSE)=0,"",VLOOKUP($A39,'Annex 2 Designated EHV charges'!$D:$P,12,FALSE)),"")</f>
        <v/>
      </c>
      <c r="H39" s="96" t="str">
        <f>IFERROR(IF(VLOOKUP($A39,'Annex 2 Designated EHV charges'!$D:$P,13,FALSE)=0,"",VLOOKUP($A39,'Annex 2 Designated EHV charges'!$D:$P,13,FALSE)),"")</f>
        <v/>
      </c>
    </row>
    <row r="40" spans="1:8" x14ac:dyDescent="0.25">
      <c r="A40" s="93" t="str">
        <f t="array" ref="A40">IFERROR(INDEX('Annex 2 Designated EHV charges'!$D$11:$D$11, MATCH(0, IF(ISBLANK('Annex 2 Designated EHV charges'!$D$11:$D$11),1, COUNTIF(A$4:$A39, 'Annex 2 Designated EHV charges'!$D$11:$D$11)), 0)),"")</f>
        <v/>
      </c>
      <c r="B40" s="92" t="str">
        <f>IF($A40="","",VLOOKUP($A40,'Annex 2 Designated EHV charges'!$D:$O,2,0))</f>
        <v/>
      </c>
      <c r="C40" s="93" t="str">
        <f>IF($A40="","",VLOOKUP($A40,'Annex 2 Designated EHV charges'!$D:$O,3,0))</f>
        <v/>
      </c>
      <c r="D40" s="92" t="str">
        <f>IF($A40="","",VLOOKUP($A40,'Annex 2 Designated EHV charges'!$D:$O,4,0))</f>
        <v/>
      </c>
      <c r="E40" s="94" t="str">
        <f>IFERROR(IF(VLOOKUP($A40,'Annex 2 Designated EHV charges'!$D:$P,10,FALSE)=0,"",VLOOKUP($A40,'Annex 2 Designated EHV charges'!$D:$P,10,FALSE)),"")</f>
        <v/>
      </c>
      <c r="F40" s="95" t="str">
        <f>IFERROR(IF(VLOOKUP($A40,'Annex 2 Designated EHV charges'!$D:$P,11,FALSE)=0,"",VLOOKUP($A40,'Annex 2 Designated EHV charges'!$D:$P,11,FALSE)),"")</f>
        <v/>
      </c>
      <c r="G40" s="96" t="str">
        <f>IFERROR(IF(VLOOKUP($A40,'Annex 2 Designated EHV charges'!$D:$P,12,FALSE)=0,"",VLOOKUP($A40,'Annex 2 Designated EHV charges'!$D:$P,12,FALSE)),"")</f>
        <v/>
      </c>
      <c r="H40" s="96" t="str">
        <f>IFERROR(IF(VLOOKUP($A40,'Annex 2 Designated EHV charges'!$D:$P,13,FALSE)=0,"",VLOOKUP($A40,'Annex 2 Designated EHV charges'!$D:$P,13,FALSE)),"")</f>
        <v/>
      </c>
    </row>
    <row r="41" spans="1:8" x14ac:dyDescent="0.25">
      <c r="A41" s="93" t="str">
        <f t="array" ref="A41">IFERROR(INDEX('Annex 2 Designated EHV charges'!$D$11:$D$11, MATCH(0, IF(ISBLANK('Annex 2 Designated EHV charges'!$D$11:$D$11),1, COUNTIF(A$4:$A40, 'Annex 2 Designated EHV charges'!$D$11:$D$11)), 0)),"")</f>
        <v/>
      </c>
      <c r="B41" s="92" t="str">
        <f>IF($A41="","",VLOOKUP($A41,'Annex 2 Designated EHV charges'!$D:$O,2,0))</f>
        <v/>
      </c>
      <c r="C41" s="93" t="str">
        <f>IF($A41="","",VLOOKUP($A41,'Annex 2 Designated EHV charges'!$D:$O,3,0))</f>
        <v/>
      </c>
      <c r="D41" s="92" t="str">
        <f>IF($A41="","",VLOOKUP($A41,'Annex 2 Designated EHV charges'!$D:$O,4,0))</f>
        <v/>
      </c>
      <c r="E41" s="94" t="str">
        <f>IFERROR(IF(VLOOKUP($A41,'Annex 2 Designated EHV charges'!$D:$P,10,FALSE)=0,"",VLOOKUP($A41,'Annex 2 Designated EHV charges'!$D:$P,10,FALSE)),"")</f>
        <v/>
      </c>
      <c r="F41" s="95" t="str">
        <f>IFERROR(IF(VLOOKUP($A41,'Annex 2 Designated EHV charges'!$D:$P,11,FALSE)=0,"",VLOOKUP($A41,'Annex 2 Designated EHV charges'!$D:$P,11,FALSE)),"")</f>
        <v/>
      </c>
      <c r="G41" s="96" t="str">
        <f>IFERROR(IF(VLOOKUP($A41,'Annex 2 Designated EHV charges'!$D:$P,12,FALSE)=0,"",VLOOKUP($A41,'Annex 2 Designated EHV charges'!$D:$P,12,FALSE)),"")</f>
        <v/>
      </c>
      <c r="H41" s="96" t="str">
        <f>IFERROR(IF(VLOOKUP($A41,'Annex 2 Designated EHV charges'!$D:$P,13,FALSE)=0,"",VLOOKUP($A41,'Annex 2 Designated EHV charges'!$D:$P,13,FALSE)),"")</f>
        <v/>
      </c>
    </row>
    <row r="42" spans="1:8" x14ac:dyDescent="0.25">
      <c r="A42" s="93" t="str">
        <f t="array" ref="A42">IFERROR(INDEX('Annex 2 Designated EHV charges'!$D$11:$D$11, MATCH(0, IF(ISBLANK('Annex 2 Designated EHV charges'!$D$11:$D$11),1, COUNTIF(A$4:$A41, 'Annex 2 Designated EHV charges'!$D$11:$D$11)), 0)),"")</f>
        <v/>
      </c>
      <c r="B42" s="92" t="str">
        <f>IF($A42="","",VLOOKUP($A42,'Annex 2 Designated EHV charges'!$D:$O,2,0))</f>
        <v/>
      </c>
      <c r="C42" s="93" t="str">
        <f>IF($A42="","",VLOOKUP($A42,'Annex 2 Designated EHV charges'!$D:$O,3,0))</f>
        <v/>
      </c>
      <c r="D42" s="92" t="str">
        <f>IF($A42="","",VLOOKUP($A42,'Annex 2 Designated EHV charges'!$D:$O,4,0))</f>
        <v/>
      </c>
      <c r="E42" s="94" t="str">
        <f>IFERROR(IF(VLOOKUP($A42,'Annex 2 Designated EHV charges'!$D:$P,10,FALSE)=0,"",VLOOKUP($A42,'Annex 2 Designated EHV charges'!$D:$P,10,FALSE)),"")</f>
        <v/>
      </c>
      <c r="F42" s="95" t="str">
        <f>IFERROR(IF(VLOOKUP($A42,'Annex 2 Designated EHV charges'!$D:$P,11,FALSE)=0,"",VLOOKUP($A42,'Annex 2 Designated EHV charges'!$D:$P,11,FALSE)),"")</f>
        <v/>
      </c>
      <c r="G42" s="96" t="str">
        <f>IFERROR(IF(VLOOKUP($A42,'Annex 2 Designated EHV charges'!$D:$P,12,FALSE)=0,"",VLOOKUP($A42,'Annex 2 Designated EHV charges'!$D:$P,12,FALSE)),"")</f>
        <v/>
      </c>
      <c r="H42" s="96" t="str">
        <f>IFERROR(IF(VLOOKUP($A42,'Annex 2 Designated EHV charges'!$D:$P,13,FALSE)=0,"",VLOOKUP($A42,'Annex 2 Designated EHV charges'!$D:$P,13,FALSE)),"")</f>
        <v/>
      </c>
    </row>
    <row r="43" spans="1:8" x14ac:dyDescent="0.25">
      <c r="A43" s="93" t="str">
        <f t="array" ref="A43">IFERROR(INDEX('Annex 2 Designated EHV charges'!$D$11:$D$11, MATCH(0, IF(ISBLANK('Annex 2 Designated EHV charges'!$D$11:$D$11),1, COUNTIF(A$4:$A42, 'Annex 2 Designated EHV charges'!$D$11:$D$11)), 0)),"")</f>
        <v/>
      </c>
      <c r="B43" s="92" t="str">
        <f>IF($A43="","",VLOOKUP($A43,'Annex 2 Designated EHV charges'!$D:$O,2,0))</f>
        <v/>
      </c>
      <c r="C43" s="93" t="str">
        <f>IF($A43="","",VLOOKUP($A43,'Annex 2 Designated EHV charges'!$D:$O,3,0))</f>
        <v/>
      </c>
      <c r="D43" s="92" t="str">
        <f>IF($A43="","",VLOOKUP($A43,'Annex 2 Designated EHV charges'!$D:$O,4,0))</f>
        <v/>
      </c>
      <c r="E43" s="94" t="str">
        <f>IFERROR(IF(VLOOKUP($A43,'Annex 2 Designated EHV charges'!$D:$P,10,FALSE)=0,"",VLOOKUP($A43,'Annex 2 Designated EHV charges'!$D:$P,10,FALSE)),"")</f>
        <v/>
      </c>
      <c r="F43" s="95" t="str">
        <f>IFERROR(IF(VLOOKUP($A43,'Annex 2 Designated EHV charges'!$D:$P,11,FALSE)=0,"",VLOOKUP($A43,'Annex 2 Designated EHV charges'!$D:$P,11,FALSE)),"")</f>
        <v/>
      </c>
      <c r="G43" s="96" t="str">
        <f>IFERROR(IF(VLOOKUP($A43,'Annex 2 Designated EHV charges'!$D:$P,12,FALSE)=0,"",VLOOKUP($A43,'Annex 2 Designated EHV charges'!$D:$P,12,FALSE)),"")</f>
        <v/>
      </c>
      <c r="H43" s="96" t="str">
        <f>IFERROR(IF(VLOOKUP($A43,'Annex 2 Designated EHV charges'!$D:$P,13,FALSE)=0,"",VLOOKUP($A43,'Annex 2 Designated EHV charges'!$D:$P,13,FALSE)),"")</f>
        <v/>
      </c>
    </row>
    <row r="44" spans="1:8" x14ac:dyDescent="0.25">
      <c r="A44" s="93" t="str">
        <f t="array" ref="A44">IFERROR(INDEX('Annex 2 Designated EHV charges'!$D$11:$D$11, MATCH(0, IF(ISBLANK('Annex 2 Designated EHV charges'!$D$11:$D$11),1, COUNTIF(A$4:$A43, 'Annex 2 Designated EHV charges'!$D$11:$D$11)), 0)),"")</f>
        <v/>
      </c>
      <c r="B44" s="92" t="str">
        <f>IF($A44="","",VLOOKUP($A44,'Annex 2 Designated EHV charges'!$D:$O,2,0))</f>
        <v/>
      </c>
      <c r="C44" s="93" t="str">
        <f>IF($A44="","",VLOOKUP($A44,'Annex 2 Designated EHV charges'!$D:$O,3,0))</f>
        <v/>
      </c>
      <c r="D44" s="92" t="str">
        <f>IF($A44="","",VLOOKUP($A44,'Annex 2 Designated EHV charges'!$D:$O,4,0))</f>
        <v/>
      </c>
      <c r="E44" s="94" t="str">
        <f>IFERROR(IF(VLOOKUP($A44,'Annex 2 Designated EHV charges'!$D:$P,10,FALSE)=0,"",VLOOKUP($A44,'Annex 2 Designated EHV charges'!$D:$P,10,FALSE)),"")</f>
        <v/>
      </c>
      <c r="F44" s="95" t="str">
        <f>IFERROR(IF(VLOOKUP($A44,'Annex 2 Designated EHV charges'!$D:$P,11,FALSE)=0,"",VLOOKUP($A44,'Annex 2 Designated EHV charges'!$D:$P,11,FALSE)),"")</f>
        <v/>
      </c>
      <c r="G44" s="96" t="str">
        <f>IFERROR(IF(VLOOKUP($A44,'Annex 2 Designated EHV charges'!$D:$P,12,FALSE)=0,"",VLOOKUP($A44,'Annex 2 Designated EHV charges'!$D:$P,12,FALSE)),"")</f>
        <v/>
      </c>
      <c r="H44" s="96" t="str">
        <f>IFERROR(IF(VLOOKUP($A44,'Annex 2 Designated EHV charges'!$D:$P,13,FALSE)=0,"",VLOOKUP($A44,'Annex 2 Designated EHV charges'!$D:$P,13,FALSE)),"")</f>
        <v/>
      </c>
    </row>
    <row r="45" spans="1:8" x14ac:dyDescent="0.25">
      <c r="A45" s="93" t="str">
        <f t="array" ref="A45">IFERROR(INDEX('Annex 2 Designated EHV charges'!$D$11:$D$11, MATCH(0, IF(ISBLANK('Annex 2 Designated EHV charges'!$D$11:$D$11),1, COUNTIF(A$4:$A44, 'Annex 2 Designated EHV charges'!$D$11:$D$11)), 0)),"")</f>
        <v/>
      </c>
      <c r="B45" s="92" t="str">
        <f>IF($A45="","",VLOOKUP($A45,'Annex 2 Designated EHV charges'!$D:$O,2,0))</f>
        <v/>
      </c>
      <c r="C45" s="93" t="str">
        <f>IF($A45="","",VLOOKUP($A45,'Annex 2 Designated EHV charges'!$D:$O,3,0))</f>
        <v/>
      </c>
      <c r="D45" s="92" t="str">
        <f>IF($A45="","",VLOOKUP($A45,'Annex 2 Designated EHV charges'!$D:$O,4,0))</f>
        <v/>
      </c>
      <c r="E45" s="94" t="str">
        <f>IFERROR(IF(VLOOKUP($A45,'Annex 2 Designated EHV charges'!$D:$P,10,FALSE)=0,"",VLOOKUP($A45,'Annex 2 Designated EHV charges'!$D:$P,10,FALSE)),"")</f>
        <v/>
      </c>
      <c r="F45" s="95" t="str">
        <f>IFERROR(IF(VLOOKUP($A45,'Annex 2 Designated EHV charges'!$D:$P,11,FALSE)=0,"",VLOOKUP($A45,'Annex 2 Designated EHV charges'!$D:$P,11,FALSE)),"")</f>
        <v/>
      </c>
      <c r="G45" s="96" t="str">
        <f>IFERROR(IF(VLOOKUP($A45,'Annex 2 Designated EHV charges'!$D:$P,12,FALSE)=0,"",VLOOKUP($A45,'Annex 2 Designated EHV charges'!$D:$P,12,FALSE)),"")</f>
        <v/>
      </c>
      <c r="H45" s="96" t="str">
        <f>IFERROR(IF(VLOOKUP($A45,'Annex 2 Designated EHV charges'!$D:$P,13,FALSE)=0,"",VLOOKUP($A45,'Annex 2 Designated EHV charges'!$D:$P,13,FALSE)),"")</f>
        <v/>
      </c>
    </row>
    <row r="46" spans="1:8" x14ac:dyDescent="0.25">
      <c r="A46" s="93" t="str">
        <f t="array" ref="A46">IFERROR(INDEX('Annex 2 Designated EHV charges'!$D$11:$D$11, MATCH(0, IF(ISBLANK('Annex 2 Designated EHV charges'!$D$11:$D$11),1, COUNTIF(A$4:$A45, 'Annex 2 Designated EHV charges'!$D$11:$D$11)), 0)),"")</f>
        <v/>
      </c>
      <c r="B46" s="92" t="str">
        <f>IF($A46="","",VLOOKUP($A46,'Annex 2 Designated EHV charges'!$D:$O,2,0))</f>
        <v/>
      </c>
      <c r="C46" s="93" t="str">
        <f>IF($A46="","",VLOOKUP($A46,'Annex 2 Designated EHV charges'!$D:$O,3,0))</f>
        <v/>
      </c>
      <c r="D46" s="92" t="str">
        <f>IF($A46="","",VLOOKUP($A46,'Annex 2 Designated EHV charges'!$D:$O,4,0))</f>
        <v/>
      </c>
      <c r="E46" s="94" t="str">
        <f>IFERROR(IF(VLOOKUP($A46,'Annex 2 Designated EHV charges'!$D:$P,10,FALSE)=0,"",VLOOKUP($A46,'Annex 2 Designated EHV charges'!$D:$P,10,FALSE)),"")</f>
        <v/>
      </c>
      <c r="F46" s="95" t="str">
        <f>IFERROR(IF(VLOOKUP($A46,'Annex 2 Designated EHV charges'!$D:$P,11,FALSE)=0,"",VLOOKUP($A46,'Annex 2 Designated EHV charges'!$D:$P,11,FALSE)),"")</f>
        <v/>
      </c>
      <c r="G46" s="96" t="str">
        <f>IFERROR(IF(VLOOKUP($A46,'Annex 2 Designated EHV charges'!$D:$P,12,FALSE)=0,"",VLOOKUP($A46,'Annex 2 Designated EHV charges'!$D:$P,12,FALSE)),"")</f>
        <v/>
      </c>
      <c r="H46" s="96" t="str">
        <f>IFERROR(IF(VLOOKUP($A46,'Annex 2 Designated EHV charges'!$D:$P,13,FALSE)=0,"",VLOOKUP($A46,'Annex 2 Designated EHV charges'!$D:$P,13,FALSE)),"")</f>
        <v/>
      </c>
    </row>
    <row r="47" spans="1:8" x14ac:dyDescent="0.25">
      <c r="A47" s="93" t="str">
        <f t="array" ref="A47">IFERROR(INDEX('Annex 2 Designated EHV charges'!$D$11:$D$11, MATCH(0, IF(ISBLANK('Annex 2 Designated EHV charges'!$D$11:$D$11),1, COUNTIF(A$4:$A46, 'Annex 2 Designated EHV charges'!$D$11:$D$11)), 0)),"")</f>
        <v/>
      </c>
      <c r="B47" s="92" t="str">
        <f>IF($A47="","",VLOOKUP($A47,'Annex 2 Designated EHV charges'!$D:$O,2,0))</f>
        <v/>
      </c>
      <c r="C47" s="93" t="str">
        <f>IF($A47="","",VLOOKUP($A47,'Annex 2 Designated EHV charges'!$D:$O,3,0))</f>
        <v/>
      </c>
      <c r="D47" s="92" t="str">
        <f>IF($A47="","",VLOOKUP($A47,'Annex 2 Designated EHV charges'!$D:$O,4,0))</f>
        <v/>
      </c>
      <c r="E47" s="94" t="str">
        <f>IFERROR(IF(VLOOKUP($A47,'Annex 2 Designated EHV charges'!$D:$P,10,FALSE)=0,"",VLOOKUP($A47,'Annex 2 Designated EHV charges'!$D:$P,10,FALSE)),"")</f>
        <v/>
      </c>
      <c r="F47" s="95" t="str">
        <f>IFERROR(IF(VLOOKUP($A47,'Annex 2 Designated EHV charges'!$D:$P,11,FALSE)=0,"",VLOOKUP($A47,'Annex 2 Designated EHV charges'!$D:$P,11,FALSE)),"")</f>
        <v/>
      </c>
      <c r="G47" s="96" t="str">
        <f>IFERROR(IF(VLOOKUP($A47,'Annex 2 Designated EHV charges'!$D:$P,12,FALSE)=0,"",VLOOKUP($A47,'Annex 2 Designated EHV charges'!$D:$P,12,FALSE)),"")</f>
        <v/>
      </c>
      <c r="H47" s="96" t="str">
        <f>IFERROR(IF(VLOOKUP($A47,'Annex 2 Designated EHV charges'!$D:$P,13,FALSE)=0,"",VLOOKUP($A47,'Annex 2 Designated EHV charges'!$D:$P,13,FALSE)),"")</f>
        <v/>
      </c>
    </row>
    <row r="48" spans="1:8" x14ac:dyDescent="0.25">
      <c r="A48" s="93" t="str">
        <f t="array" ref="A48">IFERROR(INDEX('Annex 2 Designated EHV charges'!$D$11:$D$11, MATCH(0, IF(ISBLANK('Annex 2 Designated EHV charges'!$D$11:$D$11),1, COUNTIF(A$4:$A47, 'Annex 2 Designated EHV charges'!$D$11:$D$11)), 0)),"")</f>
        <v/>
      </c>
      <c r="B48" s="92" t="str">
        <f>IF($A48="","",VLOOKUP($A48,'Annex 2 Designated EHV charges'!$D:$O,2,0))</f>
        <v/>
      </c>
      <c r="C48" s="93" t="str">
        <f>IF($A48="","",VLOOKUP($A48,'Annex 2 Designated EHV charges'!$D:$O,3,0))</f>
        <v/>
      </c>
      <c r="D48" s="92" t="str">
        <f>IF($A48="","",VLOOKUP($A48,'Annex 2 Designated EHV charges'!$D:$O,4,0))</f>
        <v/>
      </c>
      <c r="E48" s="94" t="str">
        <f>IFERROR(IF(VLOOKUP($A48,'Annex 2 Designated EHV charges'!$D:$P,10,FALSE)=0,"",VLOOKUP($A48,'Annex 2 Designated EHV charges'!$D:$P,10,FALSE)),"")</f>
        <v/>
      </c>
      <c r="F48" s="95" t="str">
        <f>IFERROR(IF(VLOOKUP($A48,'Annex 2 Designated EHV charges'!$D:$P,11,FALSE)=0,"",VLOOKUP($A48,'Annex 2 Designated EHV charges'!$D:$P,11,FALSE)),"")</f>
        <v/>
      </c>
      <c r="G48" s="96" t="str">
        <f>IFERROR(IF(VLOOKUP($A48,'Annex 2 Designated EHV charges'!$D:$P,12,FALSE)=0,"",VLOOKUP($A48,'Annex 2 Designated EHV charges'!$D:$P,12,FALSE)),"")</f>
        <v/>
      </c>
      <c r="H48" s="96" t="str">
        <f>IFERROR(IF(VLOOKUP($A48,'Annex 2 Designated EHV charges'!$D:$P,13,FALSE)=0,"",VLOOKUP($A48,'Annex 2 Designated EHV charges'!$D:$P,13,FALSE)),"")</f>
        <v/>
      </c>
    </row>
    <row r="49" spans="1:8" x14ac:dyDescent="0.25">
      <c r="A49" s="93" t="str">
        <f t="array" ref="A49">IFERROR(INDEX('Annex 2 Designated EHV charges'!$D$11:$D$11, MATCH(0, IF(ISBLANK('Annex 2 Designated EHV charges'!$D$11:$D$11),1, COUNTIF(A$4:$A48, 'Annex 2 Designated EHV charges'!$D$11:$D$11)), 0)),"")</f>
        <v/>
      </c>
      <c r="B49" s="92" t="str">
        <f>IF($A49="","",VLOOKUP($A49,'Annex 2 Designated EHV charges'!$D:$O,2,0))</f>
        <v/>
      </c>
      <c r="C49" s="93" t="str">
        <f>IF($A49="","",VLOOKUP($A49,'Annex 2 Designated EHV charges'!$D:$O,3,0))</f>
        <v/>
      </c>
      <c r="D49" s="92" t="str">
        <f>IF($A49="","",VLOOKUP($A49,'Annex 2 Designated EHV charges'!$D:$O,4,0))</f>
        <v/>
      </c>
      <c r="E49" s="94" t="str">
        <f>IFERROR(IF(VLOOKUP($A49,'Annex 2 Designated EHV charges'!$D:$P,10,FALSE)=0,"",VLOOKUP($A49,'Annex 2 Designated EHV charges'!$D:$P,10,FALSE)),"")</f>
        <v/>
      </c>
      <c r="F49" s="95" t="str">
        <f>IFERROR(IF(VLOOKUP($A49,'Annex 2 Designated EHV charges'!$D:$P,11,FALSE)=0,"",VLOOKUP($A49,'Annex 2 Designated EHV charges'!$D:$P,11,FALSE)),"")</f>
        <v/>
      </c>
      <c r="G49" s="96" t="str">
        <f>IFERROR(IF(VLOOKUP($A49,'Annex 2 Designated EHV charges'!$D:$P,12,FALSE)=0,"",VLOOKUP($A49,'Annex 2 Designated EHV charges'!$D:$P,12,FALSE)),"")</f>
        <v/>
      </c>
      <c r="H49" s="96" t="str">
        <f>IFERROR(IF(VLOOKUP($A49,'Annex 2 Designated EHV charges'!$D:$P,13,FALSE)=0,"",VLOOKUP($A49,'Annex 2 Designated EHV charges'!$D:$P,13,FALSE)),"")</f>
        <v/>
      </c>
    </row>
    <row r="50" spans="1:8" x14ac:dyDescent="0.25">
      <c r="A50" s="93" t="str">
        <f t="array" ref="A50">IFERROR(INDEX('Annex 2 Designated EHV charges'!$D$11:$D$11, MATCH(0, IF(ISBLANK('Annex 2 Designated EHV charges'!$D$11:$D$11),1, COUNTIF(A$4:$A49, 'Annex 2 Designated EHV charges'!$D$11:$D$11)), 0)),"")</f>
        <v/>
      </c>
      <c r="B50" s="92" t="str">
        <f>IF($A50="","",VLOOKUP($A50,'Annex 2 Designated EHV charges'!$D:$O,2,0))</f>
        <v/>
      </c>
      <c r="C50" s="93" t="str">
        <f>IF($A50="","",VLOOKUP($A50,'Annex 2 Designated EHV charges'!$D:$O,3,0))</f>
        <v/>
      </c>
      <c r="D50" s="92" t="str">
        <f>IF($A50="","",VLOOKUP($A50,'Annex 2 Designated EHV charges'!$D:$O,4,0))</f>
        <v/>
      </c>
      <c r="E50" s="94" t="str">
        <f>IFERROR(IF(VLOOKUP($A50,'Annex 2 Designated EHV charges'!$D:$P,10,FALSE)=0,"",VLOOKUP($A50,'Annex 2 Designated EHV charges'!$D:$P,10,FALSE)),"")</f>
        <v/>
      </c>
      <c r="F50" s="95" t="str">
        <f>IFERROR(IF(VLOOKUP($A50,'Annex 2 Designated EHV charges'!$D:$P,11,FALSE)=0,"",VLOOKUP($A50,'Annex 2 Designated EHV charges'!$D:$P,11,FALSE)),"")</f>
        <v/>
      </c>
      <c r="G50" s="96" t="str">
        <f>IFERROR(IF(VLOOKUP($A50,'Annex 2 Designated EHV charges'!$D:$P,12,FALSE)=0,"",VLOOKUP($A50,'Annex 2 Designated EHV charges'!$D:$P,12,FALSE)),"")</f>
        <v/>
      </c>
      <c r="H50" s="96" t="str">
        <f>IFERROR(IF(VLOOKUP($A50,'Annex 2 Designated EHV charges'!$D:$P,13,FALSE)=0,"",VLOOKUP($A50,'Annex 2 Designated EHV charges'!$D:$P,13,FALSE)),"")</f>
        <v/>
      </c>
    </row>
    <row r="51" spans="1:8" hidden="1" x14ac:dyDescent="0.25">
      <c r="A51" s="93" t="str">
        <f t="array" ref="A51">IFERROR(INDEX('Annex 2 Designated EHV charges'!$D$11:$D$11, MATCH(0, IF(ISBLANK('Annex 2 Designated EHV charges'!$D$11:$D$11),1, COUNTIF(A$4:$A50, 'Annex 2 Designated EHV charges'!$D$11:$D$11)), 0)),"")</f>
        <v/>
      </c>
      <c r="B51" s="92" t="str">
        <f>IF($A51="","",VLOOKUP($A51,'Annex 2 Designated EHV charges'!$D:$O,2,0))</f>
        <v/>
      </c>
      <c r="C51" s="93" t="str">
        <f>IF($A51="","",VLOOKUP($A51,'Annex 2 Designated EHV charges'!$D:$O,3,0))</f>
        <v/>
      </c>
      <c r="D51" s="92" t="str">
        <f>IF($A51="","",VLOOKUP($A51,'Annex 2 Designated EHV charges'!$D:$O,4,0))</f>
        <v/>
      </c>
      <c r="E51" s="94" t="str">
        <f>IFERROR(IF(VLOOKUP($A51,'Annex 2 Designated EHV charges'!$D:$P,10,FALSE)=0,"",VLOOKUP($A51,'Annex 2 Designated EHV charges'!$D:$P,10,FALSE)),"")</f>
        <v/>
      </c>
      <c r="F51" s="95" t="str">
        <f>IFERROR(IF(VLOOKUP($A51,'Annex 2 Designated EHV charges'!$D:$P,11,FALSE)=0,"",VLOOKUP($A51,'Annex 2 Designated EHV charges'!$D:$P,11,FALSE)),"")</f>
        <v/>
      </c>
      <c r="G51" s="96" t="str">
        <f>IFERROR(IF(VLOOKUP($A51,'Annex 2 Designated EHV charges'!$D:$P,12,FALSE)=0,"",VLOOKUP($A51,'Annex 2 Designated EHV charges'!$D:$P,12,FALSE)),"")</f>
        <v/>
      </c>
      <c r="H51" s="96" t="str">
        <f>IFERROR(IF(VLOOKUP($A51,'Annex 2 Designated EHV charges'!$D:$P,13,FALSE)=0,"",VLOOKUP($A51,'Annex 2 Designated EHV charges'!$D:$P,13,FALSE)),"")</f>
        <v/>
      </c>
    </row>
    <row r="52" spans="1:8" x14ac:dyDescent="0.25">
      <c r="A52" s="93" t="str">
        <f t="array" ref="A52">IFERROR(INDEX('Annex 2 Designated EHV charges'!$D$11:$D$11, MATCH(0, IF(ISBLANK('Annex 2 Designated EHV charges'!$D$11:$D$11),1, COUNTIF(A$4:$A51, 'Annex 2 Designated EHV charges'!$D$11:$D$11)), 0)),"")</f>
        <v/>
      </c>
      <c r="B52" s="92" t="str">
        <f>IF($A52="","",VLOOKUP($A52,'Annex 2 Designated EHV charges'!$D:$O,2,0))</f>
        <v/>
      </c>
      <c r="C52" s="93" t="str">
        <f>IF($A52="","",VLOOKUP($A52,'Annex 2 Designated EHV charges'!$D:$O,3,0))</f>
        <v/>
      </c>
      <c r="D52" s="92" t="str">
        <f>IF($A52="","",VLOOKUP($A52,'Annex 2 Designated EHV charges'!$D:$O,4,0))</f>
        <v/>
      </c>
      <c r="E52" s="94" t="str">
        <f>IFERROR(IF(VLOOKUP($A52,'Annex 2 Designated EHV charges'!$D:$P,10,FALSE)=0,"",VLOOKUP($A52,'Annex 2 Designated EHV charges'!$D:$P,10,FALSE)),"")</f>
        <v/>
      </c>
      <c r="F52" s="95" t="str">
        <f>IFERROR(IF(VLOOKUP($A52,'Annex 2 Designated EHV charges'!$D:$P,11,FALSE)=0,"",VLOOKUP($A52,'Annex 2 Designated EHV charges'!$D:$P,11,FALSE)),"")</f>
        <v/>
      </c>
      <c r="G52" s="96" t="str">
        <f>IFERROR(IF(VLOOKUP($A52,'Annex 2 Designated EHV charges'!$D:$P,12,FALSE)=0,"",VLOOKUP($A52,'Annex 2 Designated EHV charges'!$D:$P,12,FALSE)),"")</f>
        <v/>
      </c>
      <c r="H52" s="96" t="str">
        <f>IFERROR(IF(VLOOKUP($A52,'Annex 2 Designated EHV charges'!$D:$P,13,FALSE)=0,"",VLOOKUP($A52,'Annex 2 Designated EHV charges'!$D:$P,13,FALSE)),"")</f>
        <v/>
      </c>
    </row>
    <row r="53" spans="1:8" x14ac:dyDescent="0.25">
      <c r="A53" s="93" t="str">
        <f t="array" ref="A53">IFERROR(INDEX('Annex 2 Designated EHV charges'!$D$11:$D$11, MATCH(0, IF(ISBLANK('Annex 2 Designated EHV charges'!$D$11:$D$11),1, COUNTIF(A$4:$A52, 'Annex 2 Designated EHV charges'!$D$11:$D$11)), 0)),"")</f>
        <v/>
      </c>
      <c r="B53" s="92" t="str">
        <f>IF($A53="","",VLOOKUP($A53,'Annex 2 Designated EHV charges'!$D:$O,2,0))</f>
        <v/>
      </c>
      <c r="C53" s="93" t="str">
        <f>IF($A53="","",VLOOKUP($A53,'Annex 2 Designated EHV charges'!$D:$O,3,0))</f>
        <v/>
      </c>
      <c r="D53" s="92" t="str">
        <f>IF($A53="","",VLOOKUP($A53,'Annex 2 Designated EHV charges'!$D:$O,4,0))</f>
        <v/>
      </c>
      <c r="E53" s="94" t="str">
        <f>IFERROR(IF(VLOOKUP($A53,'Annex 2 Designated EHV charges'!$D:$P,10,FALSE)=0,"",VLOOKUP($A53,'Annex 2 Designated EHV charges'!$D:$P,10,FALSE)),"")</f>
        <v/>
      </c>
      <c r="F53" s="95" t="str">
        <f>IFERROR(IF(VLOOKUP($A53,'Annex 2 Designated EHV charges'!$D:$P,11,FALSE)=0,"",VLOOKUP($A53,'Annex 2 Designated EHV charges'!$D:$P,11,FALSE)),"")</f>
        <v/>
      </c>
      <c r="G53" s="96" t="str">
        <f>IFERROR(IF(VLOOKUP($A53,'Annex 2 Designated EHV charges'!$D:$P,12,FALSE)=0,"",VLOOKUP($A53,'Annex 2 Designated EHV charges'!$D:$P,12,FALSE)),"")</f>
        <v/>
      </c>
      <c r="H53" s="96" t="str">
        <f>IFERROR(IF(VLOOKUP($A53,'Annex 2 Designated EHV charges'!$D:$P,13,FALSE)=0,"",VLOOKUP($A53,'Annex 2 Designated EHV charges'!$D:$P,13,FALSE)),"")</f>
        <v/>
      </c>
    </row>
    <row r="54" spans="1:8" x14ac:dyDescent="0.25">
      <c r="A54" s="93" t="str">
        <f t="array" ref="A54">IFERROR(INDEX('Annex 2 Designated EHV charges'!$D$11:$D$11, MATCH(0, IF(ISBLANK('Annex 2 Designated EHV charges'!$D$11:$D$11),1, COUNTIF(A$4:$A53, 'Annex 2 Designated EHV charges'!$D$11:$D$11)), 0)),"")</f>
        <v/>
      </c>
      <c r="B54" s="92" t="str">
        <f>IF($A54="","",VLOOKUP($A54,'Annex 2 Designated EHV charges'!$D:$O,2,0))</f>
        <v/>
      </c>
      <c r="C54" s="93" t="str">
        <f>IF($A54="","",VLOOKUP($A54,'Annex 2 Designated EHV charges'!$D:$O,3,0))</f>
        <v/>
      </c>
      <c r="D54" s="92" t="str">
        <f>IF($A54="","",VLOOKUP($A54,'Annex 2 Designated EHV charges'!$D:$O,4,0))</f>
        <v/>
      </c>
      <c r="E54" s="94" t="str">
        <f>IFERROR(IF(VLOOKUP($A54,'Annex 2 Designated EHV charges'!$D:$P,10,FALSE)=0,"",VLOOKUP($A54,'Annex 2 Designated EHV charges'!$D:$P,10,FALSE)),"")</f>
        <v/>
      </c>
      <c r="F54" s="95" t="str">
        <f>IFERROR(IF(VLOOKUP($A54,'Annex 2 Designated EHV charges'!$D:$P,11,FALSE)=0,"",VLOOKUP($A54,'Annex 2 Designated EHV charges'!$D:$P,11,FALSE)),"")</f>
        <v/>
      </c>
      <c r="G54" s="96" t="str">
        <f>IFERROR(IF(VLOOKUP($A54,'Annex 2 Designated EHV charges'!$D:$P,12,FALSE)=0,"",VLOOKUP($A54,'Annex 2 Designated EHV charges'!$D:$P,12,FALSE)),"")</f>
        <v/>
      </c>
      <c r="H54" s="96" t="str">
        <f>IFERROR(IF(VLOOKUP($A54,'Annex 2 Designated EHV charges'!$D:$P,13,FALSE)=0,"",VLOOKUP($A54,'Annex 2 Designated EHV charges'!$D:$P,13,FALSE)),"")</f>
        <v/>
      </c>
    </row>
    <row r="55" spans="1:8" x14ac:dyDescent="0.25">
      <c r="A55" s="93" t="str">
        <f t="array" ref="A55">IFERROR(INDEX('Annex 2 Designated EHV charges'!$D$11:$D$11, MATCH(0, IF(ISBLANK('Annex 2 Designated EHV charges'!$D$11:$D$11),1, COUNTIF(A$4:$A54, 'Annex 2 Designated EHV charges'!$D$11:$D$11)), 0)),"")</f>
        <v/>
      </c>
      <c r="B55" s="92" t="str">
        <f>IF($A55="","",VLOOKUP($A55,'Annex 2 Designated EHV charges'!$D:$O,2,0))</f>
        <v/>
      </c>
      <c r="C55" s="93" t="str">
        <f>IF($A55="","",VLOOKUP($A55,'Annex 2 Designated EHV charges'!$D:$O,3,0))</f>
        <v/>
      </c>
      <c r="D55" s="92" t="str">
        <f>IF($A55="","",VLOOKUP($A55,'Annex 2 Designated EHV charges'!$D:$O,4,0))</f>
        <v/>
      </c>
      <c r="E55" s="94" t="str">
        <f>IFERROR(IF(VLOOKUP($A55,'Annex 2 Designated EHV charges'!$D:$P,10,FALSE)=0,"",VLOOKUP($A55,'Annex 2 Designated EHV charges'!$D:$P,10,FALSE)),"")</f>
        <v/>
      </c>
      <c r="F55" s="95" t="str">
        <f>IFERROR(IF(VLOOKUP($A55,'Annex 2 Designated EHV charges'!$D:$P,11,FALSE)=0,"",VLOOKUP($A55,'Annex 2 Designated EHV charges'!$D:$P,11,FALSE)),"")</f>
        <v/>
      </c>
      <c r="G55" s="96" t="str">
        <f>IFERROR(IF(VLOOKUP($A55,'Annex 2 Designated EHV charges'!$D:$P,12,FALSE)=0,"",VLOOKUP($A55,'Annex 2 Designated EHV charges'!$D:$P,12,FALSE)),"")</f>
        <v/>
      </c>
      <c r="H55" s="96" t="str">
        <f>IFERROR(IF(VLOOKUP($A55,'Annex 2 Designated EHV charges'!$D:$P,13,FALSE)=0,"",VLOOKUP($A55,'Annex 2 Designated EHV charges'!$D:$P,13,FALSE)),"")</f>
        <v/>
      </c>
    </row>
    <row r="56" spans="1:8" x14ac:dyDescent="0.25">
      <c r="A56" s="93" t="str">
        <f t="array" ref="A56">IFERROR(INDEX('Annex 2 Designated EHV charges'!$D$11:$D$11, MATCH(0, IF(ISBLANK('Annex 2 Designated EHV charges'!$D$11:$D$11),1, COUNTIF(A$4:$A55, 'Annex 2 Designated EHV charges'!$D$11:$D$11)), 0)),"")</f>
        <v/>
      </c>
      <c r="B56" s="92" t="str">
        <f>IF($A56="","",VLOOKUP($A56,'Annex 2 Designated EHV charges'!$D:$O,2,0))</f>
        <v/>
      </c>
      <c r="C56" s="93" t="str">
        <f>IF($A56="","",VLOOKUP($A56,'Annex 2 Designated EHV charges'!$D:$O,3,0))</f>
        <v/>
      </c>
      <c r="D56" s="92" t="str">
        <f>IF($A56="","",VLOOKUP($A56,'Annex 2 Designated EHV charges'!$D:$O,4,0))</f>
        <v/>
      </c>
      <c r="E56" s="94" t="str">
        <f>IFERROR(IF(VLOOKUP($A56,'Annex 2 Designated EHV charges'!$D:$P,10,FALSE)=0,"",VLOOKUP($A56,'Annex 2 Designated EHV charges'!$D:$P,10,FALSE)),"")</f>
        <v/>
      </c>
      <c r="F56" s="95" t="str">
        <f>IFERROR(IF(VLOOKUP($A56,'Annex 2 Designated EHV charges'!$D:$P,11,FALSE)=0,"",VLOOKUP($A56,'Annex 2 Designated EHV charges'!$D:$P,11,FALSE)),"")</f>
        <v/>
      </c>
      <c r="G56" s="96" t="str">
        <f>IFERROR(IF(VLOOKUP($A56,'Annex 2 Designated EHV charges'!$D:$P,12,FALSE)=0,"",VLOOKUP($A56,'Annex 2 Designated EHV charges'!$D:$P,12,FALSE)),"")</f>
        <v/>
      </c>
      <c r="H56" s="96" t="str">
        <f>IFERROR(IF(VLOOKUP($A56,'Annex 2 Designated EHV charges'!$D:$P,13,FALSE)=0,"",VLOOKUP($A56,'Annex 2 Designated EHV charges'!$D:$P,13,FALSE)),"")</f>
        <v/>
      </c>
    </row>
    <row r="57" spans="1:8" x14ac:dyDescent="0.25">
      <c r="A57" s="93" t="str">
        <f t="array" ref="A57">IFERROR(INDEX('Annex 2 Designated EHV charges'!$D$11:$D$11, MATCH(0, IF(ISBLANK('Annex 2 Designated EHV charges'!$D$11:$D$11),1, COUNTIF(A$4:$A56, 'Annex 2 Designated EHV charges'!$D$11:$D$11)), 0)),"")</f>
        <v/>
      </c>
      <c r="B57" s="92" t="str">
        <f>IF($A57="","",VLOOKUP($A57,'Annex 2 Designated EHV charges'!$D:$O,2,0))</f>
        <v/>
      </c>
      <c r="C57" s="93" t="str">
        <f>IF($A57="","",VLOOKUP($A57,'Annex 2 Designated EHV charges'!$D:$O,3,0))</f>
        <v/>
      </c>
      <c r="D57" s="92" t="str">
        <f>IF($A57="","",VLOOKUP($A57,'Annex 2 Designated EHV charges'!$D:$O,4,0))</f>
        <v/>
      </c>
      <c r="E57" s="94" t="str">
        <f>IFERROR(IF(VLOOKUP($A57,'Annex 2 Designated EHV charges'!$D:$P,10,FALSE)=0,"",VLOOKUP($A57,'Annex 2 Designated EHV charges'!$D:$P,10,FALSE)),"")</f>
        <v/>
      </c>
      <c r="F57" s="95" t="str">
        <f>IFERROR(IF(VLOOKUP($A57,'Annex 2 Designated EHV charges'!$D:$P,11,FALSE)=0,"",VLOOKUP($A57,'Annex 2 Designated EHV charges'!$D:$P,11,FALSE)),"")</f>
        <v/>
      </c>
      <c r="G57" s="96" t="str">
        <f>IFERROR(IF(VLOOKUP($A57,'Annex 2 Designated EHV charges'!$D:$P,12,FALSE)=0,"",VLOOKUP($A57,'Annex 2 Designated EHV charges'!$D:$P,12,FALSE)),"")</f>
        <v/>
      </c>
      <c r="H57" s="96" t="str">
        <f>IFERROR(IF(VLOOKUP($A57,'Annex 2 Designated EHV charges'!$D:$P,13,FALSE)=0,"",VLOOKUP($A57,'Annex 2 Designated EHV charges'!$D:$P,13,FALSE)),"")</f>
        <v/>
      </c>
    </row>
    <row r="58" spans="1:8" x14ac:dyDescent="0.25">
      <c r="A58" s="93" t="str">
        <f t="array" ref="A58">IFERROR(INDEX('Annex 2 Designated EHV charges'!$D$11:$D$11, MATCH(0, IF(ISBLANK('Annex 2 Designated EHV charges'!$D$11:$D$11),1, COUNTIF(A$4:$A57, 'Annex 2 Designated EHV charges'!$D$11:$D$11)), 0)),"")</f>
        <v/>
      </c>
      <c r="B58" s="92" t="str">
        <f>IF($A58="","",VLOOKUP($A58,'Annex 2 Designated EHV charges'!$D:$O,2,0))</f>
        <v/>
      </c>
      <c r="C58" s="93" t="str">
        <f>IF($A58="","",VLOOKUP($A58,'Annex 2 Designated EHV charges'!$D:$O,3,0))</f>
        <v/>
      </c>
      <c r="D58" s="92" t="str">
        <f>IF($A58="","",VLOOKUP($A58,'Annex 2 Designated EHV charges'!$D:$O,4,0))</f>
        <v/>
      </c>
      <c r="E58" s="94" t="str">
        <f>IFERROR(IF(VLOOKUP($A58,'Annex 2 Designated EHV charges'!$D:$P,10,FALSE)=0,"",VLOOKUP($A58,'Annex 2 Designated EHV charges'!$D:$P,10,FALSE)),"")</f>
        <v/>
      </c>
      <c r="F58" s="95" t="str">
        <f>IFERROR(IF(VLOOKUP($A58,'Annex 2 Designated EHV charges'!$D:$P,11,FALSE)=0,"",VLOOKUP($A58,'Annex 2 Designated EHV charges'!$D:$P,11,FALSE)),"")</f>
        <v/>
      </c>
      <c r="G58" s="96" t="str">
        <f>IFERROR(IF(VLOOKUP($A58,'Annex 2 Designated EHV charges'!$D:$P,12,FALSE)=0,"",VLOOKUP($A58,'Annex 2 Designated EHV charges'!$D:$P,12,FALSE)),"")</f>
        <v/>
      </c>
      <c r="H58" s="96" t="str">
        <f>IFERROR(IF(VLOOKUP($A58,'Annex 2 Designated EHV charges'!$D:$P,13,FALSE)=0,"",VLOOKUP($A58,'Annex 2 Designated EHV charges'!$D:$P,13,FALSE)),"")</f>
        <v/>
      </c>
    </row>
    <row r="59" spans="1:8" x14ac:dyDescent="0.25">
      <c r="A59" s="93" t="str">
        <f t="array" ref="A59">IFERROR(INDEX('Annex 2 Designated EHV charges'!$D$11:$D$11, MATCH(0, IF(ISBLANK('Annex 2 Designated EHV charges'!$D$11:$D$11),1, COUNTIF(A$4:$A58, 'Annex 2 Designated EHV charges'!$D$11:$D$11)), 0)),"")</f>
        <v/>
      </c>
      <c r="B59" s="92" t="str">
        <f>IF($A59="","",VLOOKUP($A59,'Annex 2 Designated EHV charges'!$D:$O,2,0))</f>
        <v/>
      </c>
      <c r="C59" s="93" t="str">
        <f>IF($A59="","",VLOOKUP($A59,'Annex 2 Designated EHV charges'!$D:$O,3,0))</f>
        <v/>
      </c>
      <c r="D59" s="92" t="str">
        <f>IF($A59="","",VLOOKUP($A59,'Annex 2 Designated EHV charges'!$D:$O,4,0))</f>
        <v/>
      </c>
      <c r="E59" s="94" t="str">
        <f>IFERROR(IF(VLOOKUP($A59,'Annex 2 Designated EHV charges'!$D:$P,10,FALSE)=0,"",VLOOKUP($A59,'Annex 2 Designated EHV charges'!$D:$P,10,FALSE)),"")</f>
        <v/>
      </c>
      <c r="F59" s="95" t="str">
        <f>IFERROR(IF(VLOOKUP($A59,'Annex 2 Designated EHV charges'!$D:$P,11,FALSE)=0,"",VLOOKUP($A59,'Annex 2 Designated EHV charges'!$D:$P,11,FALSE)),"")</f>
        <v/>
      </c>
      <c r="G59" s="96" t="str">
        <f>IFERROR(IF(VLOOKUP($A59,'Annex 2 Designated EHV charges'!$D:$P,12,FALSE)=0,"",VLOOKUP($A59,'Annex 2 Designated EHV charges'!$D:$P,12,FALSE)),"")</f>
        <v/>
      </c>
      <c r="H59" s="96" t="str">
        <f>IFERROR(IF(VLOOKUP($A59,'Annex 2 Designated EHV charges'!$D:$P,13,FALSE)=0,"",VLOOKUP($A59,'Annex 2 Designated EHV charges'!$D:$P,13,FALSE)),"")</f>
        <v/>
      </c>
    </row>
    <row r="60" spans="1:8" x14ac:dyDescent="0.25">
      <c r="A60" s="93" t="str">
        <f t="array" ref="A60">IFERROR(INDEX('Annex 2 Designated EHV charges'!$D$11:$D$11, MATCH(0, IF(ISBLANK('Annex 2 Designated EHV charges'!$D$11:$D$11),1, COUNTIF(A$4:$A59, 'Annex 2 Designated EHV charges'!$D$11:$D$11)), 0)),"")</f>
        <v/>
      </c>
      <c r="B60" s="92" t="str">
        <f>IF($A60="","",VLOOKUP($A60,'Annex 2 Designated EHV charges'!$D:$O,2,0))</f>
        <v/>
      </c>
      <c r="C60" s="93" t="str">
        <f>IF($A60="","",VLOOKUP($A60,'Annex 2 Designated EHV charges'!$D:$O,3,0))</f>
        <v/>
      </c>
      <c r="D60" s="92" t="str">
        <f>IF($A60="","",VLOOKUP($A60,'Annex 2 Designated EHV charges'!$D:$O,4,0))</f>
        <v/>
      </c>
      <c r="E60" s="94" t="str">
        <f>IFERROR(IF(VLOOKUP($A60,'Annex 2 Designated EHV charges'!$D:$P,10,FALSE)=0,"",VLOOKUP($A60,'Annex 2 Designated EHV charges'!$D:$P,10,FALSE)),"")</f>
        <v/>
      </c>
      <c r="F60" s="95" t="str">
        <f>IFERROR(IF(VLOOKUP($A60,'Annex 2 Designated EHV charges'!$D:$P,11,FALSE)=0,"",VLOOKUP($A60,'Annex 2 Designated EHV charges'!$D:$P,11,FALSE)),"")</f>
        <v/>
      </c>
      <c r="G60" s="96" t="str">
        <f>IFERROR(IF(VLOOKUP($A60,'Annex 2 Designated EHV charges'!$D:$P,12,FALSE)=0,"",VLOOKUP($A60,'Annex 2 Designated EHV charges'!$D:$P,12,FALSE)),"")</f>
        <v/>
      </c>
      <c r="H60" s="96" t="str">
        <f>IFERROR(IF(VLOOKUP($A60,'Annex 2 Designated EHV charges'!$D:$P,13,FALSE)=0,"",VLOOKUP($A60,'Annex 2 Designated EHV charges'!$D:$P,13,FALSE)),"")</f>
        <v/>
      </c>
    </row>
    <row r="61" spans="1:8" x14ac:dyDescent="0.25">
      <c r="A61" s="93" t="str">
        <f t="array" ref="A61">IFERROR(INDEX('Annex 2 Designated EHV charges'!$D$11:$D$11, MATCH(0, IF(ISBLANK('Annex 2 Designated EHV charges'!$D$11:$D$11),1, COUNTIF(A$4:$A60, 'Annex 2 Designated EHV charges'!$D$11:$D$11)), 0)),"")</f>
        <v/>
      </c>
      <c r="B61" s="92" t="str">
        <f>IF($A61="","",VLOOKUP($A61,'Annex 2 Designated EHV charges'!$D:$O,2,0))</f>
        <v/>
      </c>
      <c r="C61" s="93" t="str">
        <f>IF($A61="","",VLOOKUP($A61,'Annex 2 Designated EHV charges'!$D:$O,3,0))</f>
        <v/>
      </c>
      <c r="D61" s="92" t="str">
        <f>IF($A61="","",VLOOKUP($A61,'Annex 2 Designated EHV charges'!$D:$O,4,0))</f>
        <v/>
      </c>
      <c r="E61" s="94" t="str">
        <f>IFERROR(IF(VLOOKUP($A61,'Annex 2 Designated EHV charges'!$D:$P,10,FALSE)=0,"",VLOOKUP($A61,'Annex 2 Designated EHV charges'!$D:$P,10,FALSE)),"")</f>
        <v/>
      </c>
      <c r="F61" s="95" t="str">
        <f>IFERROR(IF(VLOOKUP($A61,'Annex 2 Designated EHV charges'!$D:$P,11,FALSE)=0,"",VLOOKUP($A61,'Annex 2 Designated EHV charges'!$D:$P,11,FALSE)),"")</f>
        <v/>
      </c>
      <c r="G61" s="96" t="str">
        <f>IFERROR(IF(VLOOKUP($A61,'Annex 2 Designated EHV charges'!$D:$P,12,FALSE)=0,"",VLOOKUP($A61,'Annex 2 Designated EHV charges'!$D:$P,12,FALSE)),"")</f>
        <v/>
      </c>
      <c r="H61" s="96" t="str">
        <f>IFERROR(IF(VLOOKUP($A61,'Annex 2 Designated EHV charges'!$D:$P,13,FALSE)=0,"",VLOOKUP($A61,'Annex 2 Designated EHV charges'!$D:$P,13,FALSE)),"")</f>
        <v/>
      </c>
    </row>
    <row r="62" spans="1:8" x14ac:dyDescent="0.25">
      <c r="A62" s="93" t="str">
        <f t="array" ref="A62">IFERROR(INDEX('Annex 2 Designated EHV charges'!$D$11:$D$11, MATCH(0, IF(ISBLANK('Annex 2 Designated EHV charges'!$D$11:$D$11),1, COUNTIF(A$4:$A61, 'Annex 2 Designated EHV charges'!$D$11:$D$11)), 0)),"")</f>
        <v/>
      </c>
      <c r="B62" s="92" t="str">
        <f>IF($A62="","",VLOOKUP($A62,'Annex 2 Designated EHV charges'!$D:$O,2,0))</f>
        <v/>
      </c>
      <c r="C62" s="93" t="str">
        <f>IF($A62="","",VLOOKUP($A62,'Annex 2 Designated EHV charges'!$D:$O,3,0))</f>
        <v/>
      </c>
      <c r="D62" s="92" t="str">
        <f>IF($A62="","",VLOOKUP($A62,'Annex 2 Designated EHV charges'!$D:$O,4,0))</f>
        <v/>
      </c>
      <c r="E62" s="94" t="str">
        <f>IFERROR(IF(VLOOKUP($A62,'Annex 2 Designated EHV charges'!$D:$P,10,FALSE)=0,"",VLOOKUP($A62,'Annex 2 Designated EHV charges'!$D:$P,10,FALSE)),"")</f>
        <v/>
      </c>
      <c r="F62" s="95" t="str">
        <f>IFERROR(IF(VLOOKUP($A62,'Annex 2 Designated EHV charges'!$D:$P,11,FALSE)=0,"",VLOOKUP($A62,'Annex 2 Designated EHV charges'!$D:$P,11,FALSE)),"")</f>
        <v/>
      </c>
      <c r="G62" s="96" t="str">
        <f>IFERROR(IF(VLOOKUP($A62,'Annex 2 Designated EHV charges'!$D:$P,12,FALSE)=0,"",VLOOKUP($A62,'Annex 2 Designated EHV charges'!$D:$P,12,FALSE)),"")</f>
        <v/>
      </c>
      <c r="H62" s="96" t="str">
        <f>IFERROR(IF(VLOOKUP($A62,'Annex 2 Designated EHV charges'!$D:$P,13,FALSE)=0,"",VLOOKUP($A62,'Annex 2 Designated EHV charges'!$D:$P,13,FALSE)),"")</f>
        <v/>
      </c>
    </row>
    <row r="63" spans="1:8" x14ac:dyDescent="0.25">
      <c r="A63" s="93" t="str">
        <f t="array" ref="A63">IFERROR(INDEX('Annex 2 Designated EHV charges'!$D$11:$D$11, MATCH(0, IF(ISBLANK('Annex 2 Designated EHV charges'!$D$11:$D$11),1, COUNTIF(A$4:$A62, 'Annex 2 Designated EHV charges'!$D$11:$D$11)), 0)),"")</f>
        <v/>
      </c>
      <c r="B63" s="92" t="str">
        <f>IF($A63="","",VLOOKUP($A63,'Annex 2 Designated EHV charges'!$D:$O,2,0))</f>
        <v/>
      </c>
      <c r="C63" s="93" t="str">
        <f>IF($A63="","",VLOOKUP($A63,'Annex 2 Designated EHV charges'!$D:$O,3,0))</f>
        <v/>
      </c>
      <c r="D63" s="92" t="str">
        <f>IF($A63="","",VLOOKUP($A63,'Annex 2 Designated EHV charges'!$D:$O,4,0))</f>
        <v/>
      </c>
      <c r="E63" s="94" t="str">
        <f>IFERROR(IF(VLOOKUP($A63,'Annex 2 Designated EHV charges'!$D:$P,10,FALSE)=0,"",VLOOKUP($A63,'Annex 2 Designated EHV charges'!$D:$P,10,FALSE)),"")</f>
        <v/>
      </c>
      <c r="F63" s="95" t="str">
        <f>IFERROR(IF(VLOOKUP($A63,'Annex 2 Designated EHV charges'!$D:$P,11,FALSE)=0,"",VLOOKUP($A63,'Annex 2 Designated EHV charges'!$D:$P,11,FALSE)),"")</f>
        <v/>
      </c>
      <c r="G63" s="96" t="str">
        <f>IFERROR(IF(VLOOKUP($A63,'Annex 2 Designated EHV charges'!$D:$P,12,FALSE)=0,"",VLOOKUP($A63,'Annex 2 Designated EHV charges'!$D:$P,12,FALSE)),"")</f>
        <v/>
      </c>
      <c r="H63" s="96" t="str">
        <f>IFERROR(IF(VLOOKUP($A63,'Annex 2 Designated EHV charges'!$D:$P,13,FALSE)=0,"",VLOOKUP($A63,'Annex 2 Designated EHV charges'!$D:$P,13,FALSE)),"")</f>
        <v/>
      </c>
    </row>
    <row r="64" spans="1:8" x14ac:dyDescent="0.25">
      <c r="A64" s="93" t="str">
        <f t="array" ref="A64">IFERROR(INDEX('Annex 2 Designated EHV charges'!$D$11:$D$11, MATCH(0, IF(ISBLANK('Annex 2 Designated EHV charges'!$D$11:$D$11),1, COUNTIF(A$4:$A63, 'Annex 2 Designated EHV charges'!$D$11:$D$11)), 0)),"")</f>
        <v/>
      </c>
      <c r="B64" s="92" t="str">
        <f>IF($A64="","",VLOOKUP($A64,'Annex 2 Designated EHV charges'!$D:$O,2,0))</f>
        <v/>
      </c>
      <c r="C64" s="93" t="str">
        <f>IF($A64="","",VLOOKUP($A64,'Annex 2 Designated EHV charges'!$D:$O,3,0))</f>
        <v/>
      </c>
      <c r="D64" s="92" t="str">
        <f>IF($A64="","",VLOOKUP($A64,'Annex 2 Designated EHV charges'!$D:$O,4,0))</f>
        <v/>
      </c>
      <c r="E64" s="94" t="str">
        <f>IFERROR(IF(VLOOKUP($A64,'Annex 2 Designated EHV charges'!$D:$P,10,FALSE)=0,"",VLOOKUP($A64,'Annex 2 Designated EHV charges'!$D:$P,10,FALSE)),"")</f>
        <v/>
      </c>
      <c r="F64" s="95" t="str">
        <f>IFERROR(IF(VLOOKUP($A64,'Annex 2 Designated EHV charges'!$D:$P,11,FALSE)=0,"",VLOOKUP($A64,'Annex 2 Designated EHV charges'!$D:$P,11,FALSE)),"")</f>
        <v/>
      </c>
      <c r="G64" s="96" t="str">
        <f>IFERROR(IF(VLOOKUP($A64,'Annex 2 Designated EHV charges'!$D:$P,12,FALSE)=0,"",VLOOKUP($A64,'Annex 2 Designated EHV charges'!$D:$P,12,FALSE)),"")</f>
        <v/>
      </c>
      <c r="H64" s="96" t="str">
        <f>IFERROR(IF(VLOOKUP($A64,'Annex 2 Designated EHV charges'!$D:$P,13,FALSE)=0,"",VLOOKUP($A64,'Annex 2 Designated EHV charges'!$D:$P,13,FALSE)),"")</f>
        <v/>
      </c>
    </row>
    <row r="65" spans="1:8" x14ac:dyDescent="0.25">
      <c r="A65" s="93" t="str">
        <f t="array" ref="A65">IFERROR(INDEX('Annex 2 Designated EHV charges'!$D$11:$D$11, MATCH(0, IF(ISBLANK('Annex 2 Designated EHV charges'!$D$11:$D$11),1, COUNTIF(A$4:$A64, 'Annex 2 Designated EHV charges'!$D$11:$D$11)), 0)),"")</f>
        <v/>
      </c>
      <c r="B65" s="92" t="str">
        <f>IF($A65="","",VLOOKUP($A65,'Annex 2 Designated EHV charges'!$D:$O,2,0))</f>
        <v/>
      </c>
      <c r="C65" s="93" t="str">
        <f>IF($A65="","",VLOOKUP($A65,'Annex 2 Designated EHV charges'!$D:$O,3,0))</f>
        <v/>
      </c>
      <c r="D65" s="92" t="str">
        <f>IF($A65="","",VLOOKUP($A65,'Annex 2 Designated EHV charges'!$D:$O,4,0))</f>
        <v/>
      </c>
      <c r="E65" s="94" t="str">
        <f>IFERROR(IF(VLOOKUP($A65,'Annex 2 Designated EHV charges'!$D:$P,10,FALSE)=0,"",VLOOKUP($A65,'Annex 2 Designated EHV charges'!$D:$P,10,FALSE)),"")</f>
        <v/>
      </c>
      <c r="F65" s="95" t="str">
        <f>IFERROR(IF(VLOOKUP($A65,'Annex 2 Designated EHV charges'!$D:$P,11,FALSE)=0,"",VLOOKUP($A65,'Annex 2 Designated EHV charges'!$D:$P,11,FALSE)),"")</f>
        <v/>
      </c>
      <c r="G65" s="96" t="str">
        <f>IFERROR(IF(VLOOKUP($A65,'Annex 2 Designated EHV charges'!$D:$P,12,FALSE)=0,"",VLOOKUP($A65,'Annex 2 Designated EHV charges'!$D:$P,12,FALSE)),"")</f>
        <v/>
      </c>
      <c r="H65" s="96" t="str">
        <f>IFERROR(IF(VLOOKUP($A65,'Annex 2 Designated EHV charges'!$D:$P,13,FALSE)=0,"",VLOOKUP($A65,'Annex 2 Designated EHV charges'!$D:$P,13,FALSE)),"")</f>
        <v/>
      </c>
    </row>
    <row r="66" spans="1:8" x14ac:dyDescent="0.25">
      <c r="A66" s="93" t="str">
        <f t="array" ref="A66">IFERROR(INDEX('Annex 2 Designated EHV charges'!$D$11:$D$11, MATCH(0, IF(ISBLANK('Annex 2 Designated EHV charges'!$D$11:$D$11),1, COUNTIF(A$4:$A65, 'Annex 2 Designated EHV charges'!$D$11:$D$11)), 0)),"")</f>
        <v/>
      </c>
      <c r="B66" s="92" t="str">
        <f>IF($A66="","",VLOOKUP($A66,'Annex 2 Designated EHV charges'!$D:$O,2,0))</f>
        <v/>
      </c>
      <c r="C66" s="93" t="str">
        <f>IF($A66="","",VLOOKUP($A66,'Annex 2 Designated EHV charges'!$D:$O,3,0))</f>
        <v/>
      </c>
      <c r="D66" s="92" t="str">
        <f>IF($A66="","",VLOOKUP($A66,'Annex 2 Designated EHV charges'!$D:$O,4,0))</f>
        <v/>
      </c>
      <c r="E66" s="94" t="str">
        <f>IFERROR(IF(VLOOKUP($A66,'Annex 2 Designated EHV charges'!$D:$P,10,FALSE)=0,"",VLOOKUP($A66,'Annex 2 Designated EHV charges'!$D:$P,10,FALSE)),"")</f>
        <v/>
      </c>
      <c r="F66" s="95" t="str">
        <f>IFERROR(IF(VLOOKUP($A66,'Annex 2 Designated EHV charges'!$D:$P,11,FALSE)=0,"",VLOOKUP($A66,'Annex 2 Designated EHV charges'!$D:$P,11,FALSE)),"")</f>
        <v/>
      </c>
      <c r="G66" s="96" t="str">
        <f>IFERROR(IF(VLOOKUP($A66,'Annex 2 Designated EHV charges'!$D:$P,12,FALSE)=0,"",VLOOKUP($A66,'Annex 2 Designated EHV charges'!$D:$P,12,FALSE)),"")</f>
        <v/>
      </c>
      <c r="H66" s="96" t="str">
        <f>IFERROR(IF(VLOOKUP($A66,'Annex 2 Designated EHV charges'!$D:$P,13,FALSE)=0,"",VLOOKUP($A66,'Annex 2 Designated EHV charges'!$D:$P,13,FALSE)),"")</f>
        <v/>
      </c>
    </row>
    <row r="67" spans="1:8" x14ac:dyDescent="0.25">
      <c r="A67" s="93" t="str">
        <f t="array" ref="A67">IFERROR(INDEX('Annex 2 Designated EHV charges'!$D$11:$D$11, MATCH(0, IF(ISBLANK('Annex 2 Designated EHV charges'!$D$11:$D$11),1, COUNTIF(A$4:$A66, 'Annex 2 Designated EHV charges'!$D$11:$D$11)), 0)),"")</f>
        <v/>
      </c>
      <c r="B67" s="92" t="str">
        <f>IF($A67="","",VLOOKUP($A67,'Annex 2 Designated EHV charges'!$D:$O,2,0))</f>
        <v/>
      </c>
      <c r="C67" s="93" t="str">
        <f>IF($A67="","",VLOOKUP($A67,'Annex 2 Designated EHV charges'!$D:$O,3,0))</f>
        <v/>
      </c>
      <c r="D67" s="92" t="str">
        <f>IF($A67="","",VLOOKUP($A67,'Annex 2 Designated EHV charges'!$D:$O,4,0))</f>
        <v/>
      </c>
      <c r="E67" s="94" t="str">
        <f>IFERROR(IF(VLOOKUP($A67,'Annex 2 Designated EHV charges'!$D:$P,10,FALSE)=0,"",VLOOKUP($A67,'Annex 2 Designated EHV charges'!$D:$P,10,FALSE)),"")</f>
        <v/>
      </c>
      <c r="F67" s="95" t="str">
        <f>IFERROR(IF(VLOOKUP($A67,'Annex 2 Designated EHV charges'!$D:$P,11,FALSE)=0,"",VLOOKUP($A67,'Annex 2 Designated EHV charges'!$D:$P,11,FALSE)),"")</f>
        <v/>
      </c>
      <c r="G67" s="96" t="str">
        <f>IFERROR(IF(VLOOKUP($A67,'Annex 2 Designated EHV charges'!$D:$P,12,FALSE)=0,"",VLOOKUP($A67,'Annex 2 Designated EHV charges'!$D:$P,12,FALSE)),"")</f>
        <v/>
      </c>
      <c r="H67" s="96" t="str">
        <f>IFERROR(IF(VLOOKUP($A67,'Annex 2 Designated EHV charges'!$D:$P,13,FALSE)=0,"",VLOOKUP($A67,'Annex 2 Designated EHV charges'!$D:$P,13,FALSE)),"")</f>
        <v/>
      </c>
    </row>
    <row r="68" spans="1:8" x14ac:dyDescent="0.25">
      <c r="A68" s="93" t="str">
        <f t="array" ref="A68">IFERROR(INDEX('Annex 2 Designated EHV charges'!$D$11:$D$11, MATCH(0, IF(ISBLANK('Annex 2 Designated EHV charges'!$D$11:$D$11),1, COUNTIF(A$4:$A67, 'Annex 2 Designated EHV charges'!$D$11:$D$11)), 0)),"")</f>
        <v/>
      </c>
      <c r="B68" s="92" t="str">
        <f>IF($A68="","",VLOOKUP($A68,'Annex 2 Designated EHV charges'!$D:$O,2,0))</f>
        <v/>
      </c>
      <c r="C68" s="93" t="str">
        <f>IF($A68="","",VLOOKUP($A68,'Annex 2 Designated EHV charges'!$D:$O,3,0))</f>
        <v/>
      </c>
      <c r="D68" s="92" t="str">
        <f>IF($A68="","",VLOOKUP($A68,'Annex 2 Designated EHV charges'!$D:$O,4,0))</f>
        <v/>
      </c>
      <c r="E68" s="94" t="str">
        <f>IFERROR(IF(VLOOKUP($A68,'Annex 2 Designated EHV charges'!$D:$P,10,FALSE)=0,"",VLOOKUP($A68,'Annex 2 Designated EHV charges'!$D:$P,10,FALSE)),"")</f>
        <v/>
      </c>
      <c r="F68" s="95" t="str">
        <f>IFERROR(IF(VLOOKUP($A68,'Annex 2 Designated EHV charges'!$D:$P,11,FALSE)=0,"",VLOOKUP($A68,'Annex 2 Designated EHV charges'!$D:$P,11,FALSE)),"")</f>
        <v/>
      </c>
      <c r="G68" s="96" t="str">
        <f>IFERROR(IF(VLOOKUP($A68,'Annex 2 Designated EHV charges'!$D:$P,12,FALSE)=0,"",VLOOKUP($A68,'Annex 2 Designated EHV charges'!$D:$P,12,FALSE)),"")</f>
        <v/>
      </c>
      <c r="H68" s="96" t="str">
        <f>IFERROR(IF(VLOOKUP($A68,'Annex 2 Designated EHV charges'!$D:$P,13,FALSE)=0,"",VLOOKUP($A68,'Annex 2 Designated EHV charges'!$D:$P,13,FALSE)),"")</f>
        <v/>
      </c>
    </row>
    <row r="69" spans="1:8" x14ac:dyDescent="0.25">
      <c r="A69" s="93" t="str">
        <f t="array" ref="A69">IFERROR(INDEX('Annex 2 Designated EHV charges'!$D$11:$D$11, MATCH(0, IF(ISBLANK('Annex 2 Designated EHV charges'!$D$11:$D$11),1, COUNTIF(A$4:$A68, 'Annex 2 Designated EHV charges'!$D$11:$D$11)), 0)),"")</f>
        <v/>
      </c>
      <c r="B69" s="92" t="str">
        <f>IF($A69="","",VLOOKUP($A69,'Annex 2 Designated EHV charges'!$D:$O,2,0))</f>
        <v/>
      </c>
      <c r="C69" s="93" t="str">
        <f>IF($A69="","",VLOOKUP($A69,'Annex 2 Designated EHV charges'!$D:$O,3,0))</f>
        <v/>
      </c>
      <c r="D69" s="92" t="str">
        <f>IF($A69="","",VLOOKUP($A69,'Annex 2 Designated EHV charges'!$D:$O,4,0))</f>
        <v/>
      </c>
      <c r="E69" s="94" t="str">
        <f>IFERROR(IF(VLOOKUP($A69,'Annex 2 Designated EHV charges'!$D:$P,10,FALSE)=0,"",VLOOKUP($A69,'Annex 2 Designated EHV charges'!$D:$P,10,FALSE)),"")</f>
        <v/>
      </c>
      <c r="F69" s="95" t="str">
        <f>IFERROR(IF(VLOOKUP($A69,'Annex 2 Designated EHV charges'!$D:$P,11,FALSE)=0,"",VLOOKUP($A69,'Annex 2 Designated EHV charges'!$D:$P,11,FALSE)),"")</f>
        <v/>
      </c>
      <c r="G69" s="96" t="str">
        <f>IFERROR(IF(VLOOKUP($A69,'Annex 2 Designated EHV charges'!$D:$P,12,FALSE)=0,"",VLOOKUP($A69,'Annex 2 Designated EHV charges'!$D:$P,12,FALSE)),"")</f>
        <v/>
      </c>
      <c r="H69" s="96" t="str">
        <f>IFERROR(IF(VLOOKUP($A69,'Annex 2 Designated EHV charges'!$D:$P,13,FALSE)=0,"",VLOOKUP($A69,'Annex 2 Designated EHV charges'!$D:$P,13,FALSE)),"")</f>
        <v/>
      </c>
    </row>
    <row r="70" spans="1:8" x14ac:dyDescent="0.25">
      <c r="A70" s="93" t="str">
        <f t="array" ref="A70">IFERROR(INDEX('Annex 2 Designated EHV charges'!$D$11:$D$11, MATCH(0, IF(ISBLANK('Annex 2 Designated EHV charges'!$D$11:$D$11),1, COUNTIF(A$4:$A69, 'Annex 2 Designated EHV charges'!$D$11:$D$11)), 0)),"")</f>
        <v/>
      </c>
      <c r="B70" s="92" t="str">
        <f>IF($A70="","",VLOOKUP($A70,'Annex 2 Designated EHV charges'!$D:$O,2,0))</f>
        <v/>
      </c>
      <c r="C70" s="93" t="str">
        <f>IF($A70="","",VLOOKUP($A70,'Annex 2 Designated EHV charges'!$D:$O,3,0))</f>
        <v/>
      </c>
      <c r="D70" s="92" t="str">
        <f>IF($A70="","",VLOOKUP($A70,'Annex 2 Designated EHV charges'!$D:$O,4,0))</f>
        <v/>
      </c>
      <c r="E70" s="94" t="str">
        <f>IFERROR(IF(VLOOKUP($A70,'Annex 2 Designated EHV charges'!$D:$P,10,FALSE)=0,"",VLOOKUP($A70,'Annex 2 Designated EHV charges'!$D:$P,10,FALSE)),"")</f>
        <v/>
      </c>
      <c r="F70" s="95" t="str">
        <f>IFERROR(IF(VLOOKUP($A70,'Annex 2 Designated EHV charges'!$D:$P,11,FALSE)=0,"",VLOOKUP($A70,'Annex 2 Designated EHV charges'!$D:$P,11,FALSE)),"")</f>
        <v/>
      </c>
      <c r="G70" s="96" t="str">
        <f>IFERROR(IF(VLOOKUP($A70,'Annex 2 Designated EHV charges'!$D:$P,12,FALSE)=0,"",VLOOKUP($A70,'Annex 2 Designated EHV charges'!$D:$P,12,FALSE)),"")</f>
        <v/>
      </c>
      <c r="H70" s="96" t="str">
        <f>IFERROR(IF(VLOOKUP($A70,'Annex 2 Designated EHV charges'!$D:$P,13,FALSE)=0,"",VLOOKUP($A70,'Annex 2 Designated EHV charges'!$D:$P,13,FALSE)),"")</f>
        <v/>
      </c>
    </row>
    <row r="71" spans="1:8" x14ac:dyDescent="0.25">
      <c r="A71" s="93" t="str">
        <f t="array" ref="A71">IFERROR(INDEX('Annex 2 Designated EHV charges'!$D$11:$D$11, MATCH(0, IF(ISBLANK('Annex 2 Designated EHV charges'!$D$11:$D$11),1, COUNTIF(A$4:$A70, 'Annex 2 Designated EHV charges'!$D$11:$D$11)), 0)),"")</f>
        <v/>
      </c>
      <c r="B71" s="92" t="str">
        <f>IF($A71="","",VLOOKUP($A71,'Annex 2 Designated EHV charges'!$D:$O,2,0))</f>
        <v/>
      </c>
      <c r="C71" s="93" t="str">
        <f>IF($A71="","",VLOOKUP($A71,'Annex 2 Designated EHV charges'!$D:$O,3,0))</f>
        <v/>
      </c>
      <c r="D71" s="92" t="str">
        <f>IF($A71="","",VLOOKUP($A71,'Annex 2 Designated EHV charges'!$D:$O,4,0))</f>
        <v/>
      </c>
      <c r="E71" s="94" t="str">
        <f>IFERROR(IF(VLOOKUP($A71,'Annex 2 Designated EHV charges'!$D:$P,10,FALSE)=0,"",VLOOKUP($A71,'Annex 2 Designated EHV charges'!$D:$P,10,FALSE)),"")</f>
        <v/>
      </c>
      <c r="F71" s="95" t="str">
        <f>IFERROR(IF(VLOOKUP($A71,'Annex 2 Designated EHV charges'!$D:$P,11,FALSE)=0,"",VLOOKUP($A71,'Annex 2 Designated EHV charges'!$D:$P,11,FALSE)),"")</f>
        <v/>
      </c>
      <c r="G71" s="96" t="str">
        <f>IFERROR(IF(VLOOKUP($A71,'Annex 2 Designated EHV charges'!$D:$P,12,FALSE)=0,"",VLOOKUP($A71,'Annex 2 Designated EHV charges'!$D:$P,12,FALSE)),"")</f>
        <v/>
      </c>
      <c r="H71" s="96" t="str">
        <f>IFERROR(IF(VLOOKUP($A71,'Annex 2 Designated EHV charges'!$D:$P,13,FALSE)=0,"",VLOOKUP($A71,'Annex 2 Designated EHV charges'!$D:$P,13,FALSE)),"")</f>
        <v/>
      </c>
    </row>
    <row r="72" spans="1:8" x14ac:dyDescent="0.25">
      <c r="A72" s="93" t="str">
        <f t="array" ref="A72">IFERROR(INDEX('Annex 2 Designated EHV charges'!$D$11:$D$11, MATCH(0, IF(ISBLANK('Annex 2 Designated EHV charges'!$D$11:$D$11),1, COUNTIF(A$4:$A71, 'Annex 2 Designated EHV charges'!$D$11:$D$11)), 0)),"")</f>
        <v/>
      </c>
      <c r="B72" s="92" t="str">
        <f>IF($A72="","",VLOOKUP($A72,'Annex 2 Designated EHV charges'!$D:$O,2,0))</f>
        <v/>
      </c>
      <c r="C72" s="93" t="str">
        <f>IF($A72="","",VLOOKUP($A72,'Annex 2 Designated EHV charges'!$D:$O,3,0))</f>
        <v/>
      </c>
      <c r="D72" s="92" t="str">
        <f>IF($A72="","",VLOOKUP($A72,'Annex 2 Designated EHV charges'!$D:$O,4,0))</f>
        <v/>
      </c>
      <c r="E72" s="94" t="str">
        <f>IFERROR(IF(VLOOKUP($A72,'Annex 2 Designated EHV charges'!$D:$P,10,FALSE)=0,"",VLOOKUP($A72,'Annex 2 Designated EHV charges'!$D:$P,10,FALSE)),"")</f>
        <v/>
      </c>
      <c r="F72" s="95" t="str">
        <f>IFERROR(IF(VLOOKUP($A72,'Annex 2 Designated EHV charges'!$D:$P,11,FALSE)=0,"",VLOOKUP($A72,'Annex 2 Designated EHV charges'!$D:$P,11,FALSE)),"")</f>
        <v/>
      </c>
      <c r="G72" s="96" t="str">
        <f>IFERROR(IF(VLOOKUP($A72,'Annex 2 Designated EHV charges'!$D:$P,12,FALSE)=0,"",VLOOKUP($A72,'Annex 2 Designated EHV charges'!$D:$P,12,FALSE)),"")</f>
        <v/>
      </c>
      <c r="H72" s="96" t="str">
        <f>IFERROR(IF(VLOOKUP($A72,'Annex 2 Designated EHV charges'!$D:$P,13,FALSE)=0,"",VLOOKUP($A72,'Annex 2 Designated EHV charges'!$D:$P,13,FALSE)),"")</f>
        <v/>
      </c>
    </row>
    <row r="73" spans="1:8" x14ac:dyDescent="0.25">
      <c r="A73" s="93" t="str">
        <f t="array" ref="A73">IFERROR(INDEX('Annex 2 Designated EHV charges'!$D$11:$D$11, MATCH(0, IF(ISBLANK('Annex 2 Designated EHV charges'!$D$11:$D$11),1, COUNTIF(A$4:$A72, 'Annex 2 Designated EHV charges'!$D$11:$D$11)), 0)),"")</f>
        <v/>
      </c>
      <c r="B73" s="92" t="str">
        <f>IF($A73="","",VLOOKUP($A73,'Annex 2 Designated EHV charges'!$D:$O,2,0))</f>
        <v/>
      </c>
      <c r="C73" s="93" t="str">
        <f>IF($A73="","",VLOOKUP($A73,'Annex 2 Designated EHV charges'!$D:$O,3,0))</f>
        <v/>
      </c>
      <c r="D73" s="92" t="str">
        <f>IF($A73="","",VLOOKUP($A73,'Annex 2 Designated EHV charges'!$D:$O,4,0))</f>
        <v/>
      </c>
      <c r="E73" s="94" t="str">
        <f>IFERROR(IF(VLOOKUP($A73,'Annex 2 Designated EHV charges'!$D:$P,10,FALSE)=0,"",VLOOKUP($A73,'Annex 2 Designated EHV charges'!$D:$P,10,FALSE)),"")</f>
        <v/>
      </c>
      <c r="F73" s="95" t="str">
        <f>IFERROR(IF(VLOOKUP($A73,'Annex 2 Designated EHV charges'!$D:$P,11,FALSE)=0,"",VLOOKUP($A73,'Annex 2 Designated EHV charges'!$D:$P,11,FALSE)),"")</f>
        <v/>
      </c>
      <c r="G73" s="96" t="str">
        <f>IFERROR(IF(VLOOKUP($A73,'Annex 2 Designated EHV charges'!$D:$P,12,FALSE)=0,"",VLOOKUP($A73,'Annex 2 Designated EHV charges'!$D:$P,12,FALSE)),"")</f>
        <v/>
      </c>
      <c r="H73" s="96" t="str">
        <f>IFERROR(IF(VLOOKUP($A73,'Annex 2 Designated EHV charges'!$D:$P,13,FALSE)=0,"",VLOOKUP($A73,'Annex 2 Designated EHV charges'!$D:$P,13,FALSE)),"")</f>
        <v/>
      </c>
    </row>
    <row r="74" spans="1:8" x14ac:dyDescent="0.25">
      <c r="A74" s="93" t="str">
        <f t="array" ref="A74">IFERROR(INDEX('Annex 2 Designated EHV charges'!$D$11:$D$11, MATCH(0, IF(ISBLANK('Annex 2 Designated EHV charges'!$D$11:$D$11),1, COUNTIF(A$4:$A73, 'Annex 2 Designated EHV charges'!$D$11:$D$11)), 0)),"")</f>
        <v/>
      </c>
      <c r="B74" s="92" t="str">
        <f>IF($A74="","",VLOOKUP($A74,'Annex 2 Designated EHV charges'!$D:$O,2,0))</f>
        <v/>
      </c>
      <c r="C74" s="93" t="str">
        <f>IF($A74="","",VLOOKUP($A74,'Annex 2 Designated EHV charges'!$D:$O,3,0))</f>
        <v/>
      </c>
      <c r="D74" s="92" t="str">
        <f>IF($A74="","",VLOOKUP($A74,'Annex 2 Designated EHV charges'!$D:$O,4,0))</f>
        <v/>
      </c>
      <c r="E74" s="94" t="str">
        <f>IFERROR(IF(VLOOKUP($A74,'Annex 2 Designated EHV charges'!$D:$P,10,FALSE)=0,"",VLOOKUP($A74,'Annex 2 Designated EHV charges'!$D:$P,10,FALSE)),"")</f>
        <v/>
      </c>
      <c r="F74" s="95" t="str">
        <f>IFERROR(IF(VLOOKUP($A74,'Annex 2 Designated EHV charges'!$D:$P,11,FALSE)=0,"",VLOOKUP($A74,'Annex 2 Designated EHV charges'!$D:$P,11,FALSE)),"")</f>
        <v/>
      </c>
      <c r="G74" s="96" t="str">
        <f>IFERROR(IF(VLOOKUP($A74,'Annex 2 Designated EHV charges'!$D:$P,12,FALSE)=0,"",VLOOKUP($A74,'Annex 2 Designated EHV charges'!$D:$P,12,FALSE)),"")</f>
        <v/>
      </c>
      <c r="H74" s="96" t="str">
        <f>IFERROR(IF(VLOOKUP($A74,'Annex 2 Designated EHV charges'!$D:$P,13,FALSE)=0,"",VLOOKUP($A74,'Annex 2 Designated EHV charges'!$D:$P,13,FALSE)),"")</f>
        <v/>
      </c>
    </row>
    <row r="75" spans="1:8" x14ac:dyDescent="0.25">
      <c r="A75" s="93" t="str">
        <f t="array" ref="A75">IFERROR(INDEX('Annex 2 Designated EHV charges'!$D$11:$D$11, MATCH(0, IF(ISBLANK('Annex 2 Designated EHV charges'!$D$11:$D$11),1, COUNTIF(A$4:$A74, 'Annex 2 Designated EHV charges'!$D$11:$D$11)), 0)),"")</f>
        <v/>
      </c>
      <c r="B75" s="92" t="str">
        <f>IF($A75="","",VLOOKUP($A75,'Annex 2 Designated EHV charges'!$D:$O,2,0))</f>
        <v/>
      </c>
      <c r="C75" s="93" t="str">
        <f>IF($A75="","",VLOOKUP($A75,'Annex 2 Designated EHV charges'!$D:$O,3,0))</f>
        <v/>
      </c>
      <c r="D75" s="92" t="str">
        <f>IF($A75="","",VLOOKUP($A75,'Annex 2 Designated EHV charges'!$D:$O,4,0))</f>
        <v/>
      </c>
      <c r="E75" s="94" t="str">
        <f>IFERROR(IF(VLOOKUP($A75,'Annex 2 Designated EHV charges'!$D:$P,10,FALSE)=0,"",VLOOKUP($A75,'Annex 2 Designated EHV charges'!$D:$P,10,FALSE)),"")</f>
        <v/>
      </c>
      <c r="F75" s="95" t="str">
        <f>IFERROR(IF(VLOOKUP($A75,'Annex 2 Designated EHV charges'!$D:$P,11,FALSE)=0,"",VLOOKUP($A75,'Annex 2 Designated EHV charges'!$D:$P,11,FALSE)),"")</f>
        <v/>
      </c>
      <c r="G75" s="96" t="str">
        <f>IFERROR(IF(VLOOKUP($A75,'Annex 2 Designated EHV charges'!$D:$P,12,FALSE)=0,"",VLOOKUP($A75,'Annex 2 Designated EHV charges'!$D:$P,12,FALSE)),"")</f>
        <v/>
      </c>
      <c r="H75" s="96" t="str">
        <f>IFERROR(IF(VLOOKUP($A75,'Annex 2 Designated EHV charges'!$D:$P,13,FALSE)=0,"",VLOOKUP($A75,'Annex 2 Designated EHV charges'!$D:$P,13,FALSE)),"")</f>
        <v/>
      </c>
    </row>
    <row r="76" spans="1:8" x14ac:dyDescent="0.25">
      <c r="A76" s="93" t="str">
        <f t="array" ref="A76">IFERROR(INDEX('Annex 2 Designated EHV charges'!$D$11:$D$11, MATCH(0, IF(ISBLANK('Annex 2 Designated EHV charges'!$D$11:$D$11),1, COUNTIF(A$4:$A75, 'Annex 2 Designated EHV charges'!$D$11:$D$11)), 0)),"")</f>
        <v/>
      </c>
      <c r="B76" s="92" t="str">
        <f>IF($A76="","",VLOOKUP($A76,'Annex 2 Designated EHV charges'!$D:$O,2,0))</f>
        <v/>
      </c>
      <c r="C76" s="93" t="str">
        <f>IF($A76="","",VLOOKUP($A76,'Annex 2 Designated EHV charges'!$D:$O,3,0))</f>
        <v/>
      </c>
      <c r="D76" s="92" t="str">
        <f>IF($A76="","",VLOOKUP($A76,'Annex 2 Designated EHV charges'!$D:$O,4,0))</f>
        <v/>
      </c>
      <c r="E76" s="94" t="str">
        <f>IFERROR(IF(VLOOKUP($A76,'Annex 2 Designated EHV charges'!$D:$P,10,FALSE)=0,"",VLOOKUP($A76,'Annex 2 Designated EHV charges'!$D:$P,10,FALSE)),"")</f>
        <v/>
      </c>
      <c r="F76" s="95" t="str">
        <f>IFERROR(IF(VLOOKUP($A76,'Annex 2 Designated EHV charges'!$D:$P,11,FALSE)=0,"",VLOOKUP($A76,'Annex 2 Designated EHV charges'!$D:$P,11,FALSE)),"")</f>
        <v/>
      </c>
      <c r="G76" s="96" t="str">
        <f>IFERROR(IF(VLOOKUP($A76,'Annex 2 Designated EHV charges'!$D:$P,12,FALSE)=0,"",VLOOKUP($A76,'Annex 2 Designated EHV charges'!$D:$P,12,FALSE)),"")</f>
        <v/>
      </c>
      <c r="H76" s="96" t="str">
        <f>IFERROR(IF(VLOOKUP($A76,'Annex 2 Designated EHV charges'!$D:$P,13,FALSE)=0,"",VLOOKUP($A76,'Annex 2 Designated EHV charges'!$D:$P,13,FALSE)),"")</f>
        <v/>
      </c>
    </row>
    <row r="77" spans="1:8" x14ac:dyDescent="0.25">
      <c r="A77" s="93" t="str">
        <f t="array" ref="A77">IFERROR(INDEX('Annex 2 Designated EHV charges'!$D$11:$D$11, MATCH(0, IF(ISBLANK('Annex 2 Designated EHV charges'!$D$11:$D$11),1, COUNTIF(A$4:$A76, 'Annex 2 Designated EHV charges'!$D$11:$D$11)), 0)),"")</f>
        <v/>
      </c>
      <c r="B77" s="92" t="str">
        <f>IF($A77="","",VLOOKUP($A77,'Annex 2 Designated EHV charges'!$D:$O,2,0))</f>
        <v/>
      </c>
      <c r="C77" s="93" t="str">
        <f>IF($A77="","",VLOOKUP($A77,'Annex 2 Designated EHV charges'!$D:$O,3,0))</f>
        <v/>
      </c>
      <c r="D77" s="92" t="str">
        <f>IF($A77="","",VLOOKUP($A77,'Annex 2 Designated EHV charges'!$D:$O,4,0))</f>
        <v/>
      </c>
      <c r="E77" s="94" t="str">
        <f>IFERROR(IF(VLOOKUP($A77,'Annex 2 Designated EHV charges'!$D:$P,10,FALSE)=0,"",VLOOKUP($A77,'Annex 2 Designated EHV charges'!$D:$P,10,FALSE)),"")</f>
        <v/>
      </c>
      <c r="F77" s="95" t="str">
        <f>IFERROR(IF(VLOOKUP($A77,'Annex 2 Designated EHV charges'!$D:$P,11,FALSE)=0,"",VLOOKUP($A77,'Annex 2 Designated EHV charges'!$D:$P,11,FALSE)),"")</f>
        <v/>
      </c>
      <c r="G77" s="96" t="str">
        <f>IFERROR(IF(VLOOKUP($A77,'Annex 2 Designated EHV charges'!$D:$P,12,FALSE)=0,"",VLOOKUP($A77,'Annex 2 Designated EHV charges'!$D:$P,12,FALSE)),"")</f>
        <v/>
      </c>
      <c r="H77" s="96" t="str">
        <f>IFERROR(IF(VLOOKUP($A77,'Annex 2 Designated EHV charges'!$D:$P,13,FALSE)=0,"",VLOOKUP($A77,'Annex 2 Designated EHV charges'!$D:$P,13,FALSE)),"")</f>
        <v/>
      </c>
    </row>
    <row r="78" spans="1:8" x14ac:dyDescent="0.25">
      <c r="A78" s="93" t="str">
        <f t="array" ref="A78">IFERROR(INDEX('Annex 2 Designated EHV charges'!$D$11:$D$11, MATCH(0, IF(ISBLANK('Annex 2 Designated EHV charges'!$D$11:$D$11),1, COUNTIF(A$4:$A77, 'Annex 2 Designated EHV charges'!$D$11:$D$11)), 0)),"")</f>
        <v/>
      </c>
      <c r="B78" s="92" t="str">
        <f>IF($A78="","",VLOOKUP($A78,'Annex 2 Designated EHV charges'!$D:$O,2,0))</f>
        <v/>
      </c>
      <c r="C78" s="93" t="str">
        <f>IF($A78="","",VLOOKUP($A78,'Annex 2 Designated EHV charges'!$D:$O,3,0))</f>
        <v/>
      </c>
      <c r="D78" s="92" t="str">
        <f>IF($A78="","",VLOOKUP($A78,'Annex 2 Designated EHV charges'!$D:$O,4,0))</f>
        <v/>
      </c>
      <c r="E78" s="94" t="str">
        <f>IFERROR(IF(VLOOKUP($A78,'Annex 2 Designated EHV charges'!$D:$P,10,FALSE)=0,"",VLOOKUP($A78,'Annex 2 Designated EHV charges'!$D:$P,10,FALSE)),"")</f>
        <v/>
      </c>
      <c r="F78" s="95" t="str">
        <f>IFERROR(IF(VLOOKUP($A78,'Annex 2 Designated EHV charges'!$D:$P,11,FALSE)=0,"",VLOOKUP($A78,'Annex 2 Designated EHV charges'!$D:$P,11,FALSE)),"")</f>
        <v/>
      </c>
      <c r="G78" s="96" t="str">
        <f>IFERROR(IF(VLOOKUP($A78,'Annex 2 Designated EHV charges'!$D:$P,12,FALSE)=0,"",VLOOKUP($A78,'Annex 2 Designated EHV charges'!$D:$P,12,FALSE)),"")</f>
        <v/>
      </c>
      <c r="H78" s="96" t="str">
        <f>IFERROR(IF(VLOOKUP($A78,'Annex 2 Designated EHV charges'!$D:$P,13,FALSE)=0,"",VLOOKUP($A78,'Annex 2 Designated EHV charges'!$D:$P,13,FALSE)),"")</f>
        <v/>
      </c>
    </row>
    <row r="79" spans="1:8" x14ac:dyDescent="0.25">
      <c r="A79" s="93" t="str">
        <f t="array" ref="A79">IFERROR(INDEX('Annex 2 Designated EHV charges'!$D$11:$D$11, MATCH(0, IF(ISBLANK('Annex 2 Designated EHV charges'!$D$11:$D$11),1, COUNTIF(A$4:$A78, 'Annex 2 Designated EHV charges'!$D$11:$D$11)), 0)),"")</f>
        <v/>
      </c>
      <c r="B79" s="92" t="str">
        <f>IF($A79="","",VLOOKUP($A79,'Annex 2 Designated EHV charges'!$D:$O,2,0))</f>
        <v/>
      </c>
      <c r="C79" s="93" t="str">
        <f>IF($A79="","",VLOOKUP($A79,'Annex 2 Designated EHV charges'!$D:$O,3,0))</f>
        <v/>
      </c>
      <c r="D79" s="92" t="str">
        <f>IF($A79="","",VLOOKUP($A79,'Annex 2 Designated EHV charges'!$D:$O,4,0))</f>
        <v/>
      </c>
      <c r="E79" s="94" t="str">
        <f>IFERROR(IF(VLOOKUP($A79,'Annex 2 Designated EHV charges'!$D:$P,10,FALSE)=0,"",VLOOKUP($A79,'Annex 2 Designated EHV charges'!$D:$P,10,FALSE)),"")</f>
        <v/>
      </c>
      <c r="F79" s="95" t="str">
        <f>IFERROR(IF(VLOOKUP($A79,'Annex 2 Designated EHV charges'!$D:$P,11,FALSE)=0,"",VLOOKUP($A79,'Annex 2 Designated EHV charges'!$D:$P,11,FALSE)),"")</f>
        <v/>
      </c>
      <c r="G79" s="96" t="str">
        <f>IFERROR(IF(VLOOKUP($A79,'Annex 2 Designated EHV charges'!$D:$P,12,FALSE)=0,"",VLOOKUP($A79,'Annex 2 Designated EHV charges'!$D:$P,12,FALSE)),"")</f>
        <v/>
      </c>
      <c r="H79" s="96" t="str">
        <f>IFERROR(IF(VLOOKUP($A79,'Annex 2 Designated EHV charges'!$D:$P,13,FALSE)=0,"",VLOOKUP($A79,'Annex 2 Designated EHV charges'!$D:$P,13,FALSE)),"")</f>
        <v/>
      </c>
    </row>
    <row r="80" spans="1:8" x14ac:dyDescent="0.25">
      <c r="A80" s="93" t="str">
        <f t="array" ref="A80">IFERROR(INDEX('Annex 2 Designated EHV charges'!$D$11:$D$11, MATCH(0, IF(ISBLANK('Annex 2 Designated EHV charges'!$D$11:$D$11),1, COUNTIF(A$4:$A79, 'Annex 2 Designated EHV charges'!$D$11:$D$11)), 0)),"")</f>
        <v/>
      </c>
      <c r="B80" s="92" t="str">
        <f>IF($A80="","",VLOOKUP($A80,'Annex 2 Designated EHV charges'!$D:$O,2,0))</f>
        <v/>
      </c>
      <c r="C80" s="93" t="str">
        <f>IF($A80="","",VLOOKUP($A80,'Annex 2 Designated EHV charges'!$D:$O,3,0))</f>
        <v/>
      </c>
      <c r="D80" s="92" t="str">
        <f>IF($A80="","",VLOOKUP($A80,'Annex 2 Designated EHV charges'!$D:$O,4,0))</f>
        <v/>
      </c>
      <c r="E80" s="94" t="str">
        <f>IFERROR(IF(VLOOKUP($A80,'Annex 2 Designated EHV charges'!$D:$P,10,FALSE)=0,"",VLOOKUP($A80,'Annex 2 Designated EHV charges'!$D:$P,10,FALSE)),"")</f>
        <v/>
      </c>
      <c r="F80" s="95" t="str">
        <f>IFERROR(IF(VLOOKUP($A80,'Annex 2 Designated EHV charges'!$D:$P,11,FALSE)=0,"",VLOOKUP($A80,'Annex 2 Designated EHV charges'!$D:$P,11,FALSE)),"")</f>
        <v/>
      </c>
      <c r="G80" s="96" t="str">
        <f>IFERROR(IF(VLOOKUP($A80,'Annex 2 Designated EHV charges'!$D:$P,12,FALSE)=0,"",VLOOKUP($A80,'Annex 2 Designated EHV charges'!$D:$P,12,FALSE)),"")</f>
        <v/>
      </c>
      <c r="H80" s="96" t="str">
        <f>IFERROR(IF(VLOOKUP($A80,'Annex 2 Designated EHV charges'!$D:$P,13,FALSE)=0,"",VLOOKUP($A80,'Annex 2 Designated EHV charges'!$D:$P,13,FALSE)),"")</f>
        <v/>
      </c>
    </row>
    <row r="81" spans="1:8" x14ac:dyDescent="0.25">
      <c r="A81" s="93" t="str">
        <f t="array" ref="A81">IFERROR(INDEX('Annex 2 Designated EHV charges'!$D$11:$D$11, MATCH(0, IF(ISBLANK('Annex 2 Designated EHV charges'!$D$11:$D$11),1, COUNTIF(A$4:$A80, 'Annex 2 Designated EHV charges'!$D$11:$D$11)), 0)),"")</f>
        <v/>
      </c>
      <c r="B81" s="92" t="str">
        <f>IF($A81="","",VLOOKUP($A81,'Annex 2 Designated EHV charges'!$D:$O,2,0))</f>
        <v/>
      </c>
      <c r="C81" s="93" t="str">
        <f>IF($A81="","",VLOOKUP($A81,'Annex 2 Designated EHV charges'!$D:$O,3,0))</f>
        <v/>
      </c>
      <c r="D81" s="92" t="str">
        <f>IF($A81="","",VLOOKUP($A81,'Annex 2 Designated EHV charges'!$D:$O,4,0))</f>
        <v/>
      </c>
      <c r="E81" s="94" t="str">
        <f>IFERROR(IF(VLOOKUP($A81,'Annex 2 Designated EHV charges'!$D:$P,10,FALSE)=0,"",VLOOKUP($A81,'Annex 2 Designated EHV charges'!$D:$P,10,FALSE)),"")</f>
        <v/>
      </c>
      <c r="F81" s="95" t="str">
        <f>IFERROR(IF(VLOOKUP($A81,'Annex 2 Designated EHV charges'!$D:$P,11,FALSE)=0,"",VLOOKUP($A81,'Annex 2 Designated EHV charges'!$D:$P,11,FALSE)),"")</f>
        <v/>
      </c>
      <c r="G81" s="96" t="str">
        <f>IFERROR(IF(VLOOKUP($A81,'Annex 2 Designated EHV charges'!$D:$P,12,FALSE)=0,"",VLOOKUP($A81,'Annex 2 Designated EHV charges'!$D:$P,12,FALSE)),"")</f>
        <v/>
      </c>
      <c r="H81" s="96" t="str">
        <f>IFERROR(IF(VLOOKUP($A81,'Annex 2 Designated EHV charges'!$D:$P,13,FALSE)=0,"",VLOOKUP($A81,'Annex 2 Designated EHV charges'!$D:$P,13,FALSE)),"")</f>
        <v/>
      </c>
    </row>
    <row r="82" spans="1:8" x14ac:dyDescent="0.25">
      <c r="A82" s="93" t="str">
        <f t="array" ref="A82">IFERROR(INDEX('Annex 2 Designated EHV charges'!$D$11:$D$11, MATCH(0, IF(ISBLANK('Annex 2 Designated EHV charges'!$D$11:$D$11),1, COUNTIF(A$4:$A81, 'Annex 2 Designated EHV charges'!$D$11:$D$11)), 0)),"")</f>
        <v/>
      </c>
      <c r="B82" s="92" t="str">
        <f>IF($A82="","",VLOOKUP($A82,'Annex 2 Designated EHV charges'!$D:$O,2,0))</f>
        <v/>
      </c>
      <c r="C82" s="93" t="str">
        <f>IF($A82="","",VLOOKUP($A82,'Annex 2 Designated EHV charges'!$D:$O,3,0))</f>
        <v/>
      </c>
      <c r="D82" s="92" t="str">
        <f>IF($A82="","",VLOOKUP($A82,'Annex 2 Designated EHV charges'!$D:$O,4,0))</f>
        <v/>
      </c>
      <c r="E82" s="94" t="str">
        <f>IFERROR(IF(VLOOKUP($A82,'Annex 2 Designated EHV charges'!$D:$P,10,FALSE)=0,"",VLOOKUP($A82,'Annex 2 Designated EHV charges'!$D:$P,10,FALSE)),"")</f>
        <v/>
      </c>
      <c r="F82" s="95" t="str">
        <f>IFERROR(IF(VLOOKUP($A82,'Annex 2 Designated EHV charges'!$D:$P,11,FALSE)=0,"",VLOOKUP($A82,'Annex 2 Designated EHV charges'!$D:$P,11,FALSE)),"")</f>
        <v/>
      </c>
      <c r="G82" s="96" t="str">
        <f>IFERROR(IF(VLOOKUP($A82,'Annex 2 Designated EHV charges'!$D:$P,12,FALSE)=0,"",VLOOKUP($A82,'Annex 2 Designated EHV charges'!$D:$P,12,FALSE)),"")</f>
        <v/>
      </c>
      <c r="H82" s="96" t="str">
        <f>IFERROR(IF(VLOOKUP($A82,'Annex 2 Designated EHV charges'!$D:$P,13,FALSE)=0,"",VLOOKUP($A82,'Annex 2 Designated EHV charges'!$D:$P,13,FALSE)),"")</f>
        <v/>
      </c>
    </row>
    <row r="83" spans="1:8" x14ac:dyDescent="0.25">
      <c r="A83" s="93" t="str">
        <f t="array" ref="A83">IFERROR(INDEX('Annex 2 Designated EHV charges'!$D$11:$D$11, MATCH(0, IF(ISBLANK('Annex 2 Designated EHV charges'!$D$11:$D$11),1, COUNTIF(A$4:$A82, 'Annex 2 Designated EHV charges'!$D$11:$D$11)), 0)),"")</f>
        <v/>
      </c>
      <c r="B83" s="92" t="str">
        <f>IF($A83="","",VLOOKUP($A83,'Annex 2 Designated EHV charges'!$D:$O,2,0))</f>
        <v/>
      </c>
      <c r="C83" s="93" t="str">
        <f>IF($A83="","",VLOOKUP($A83,'Annex 2 Designated EHV charges'!$D:$O,3,0))</f>
        <v/>
      </c>
      <c r="D83" s="92" t="str">
        <f>IF($A83="","",VLOOKUP($A83,'Annex 2 Designated EHV charges'!$D:$O,4,0))</f>
        <v/>
      </c>
      <c r="E83" s="94" t="str">
        <f>IFERROR(IF(VLOOKUP($A83,'Annex 2 Designated EHV charges'!$D:$P,10,FALSE)=0,"",VLOOKUP($A83,'Annex 2 Designated EHV charges'!$D:$P,10,FALSE)),"")</f>
        <v/>
      </c>
      <c r="F83" s="95" t="str">
        <f>IFERROR(IF(VLOOKUP($A83,'Annex 2 Designated EHV charges'!$D:$P,11,FALSE)=0,"",VLOOKUP($A83,'Annex 2 Designated EHV charges'!$D:$P,11,FALSE)),"")</f>
        <v/>
      </c>
      <c r="G83" s="96" t="str">
        <f>IFERROR(IF(VLOOKUP($A83,'Annex 2 Designated EHV charges'!$D:$P,12,FALSE)=0,"",VLOOKUP($A83,'Annex 2 Designated EHV charges'!$D:$P,12,FALSE)),"")</f>
        <v/>
      </c>
      <c r="H83" s="96" t="str">
        <f>IFERROR(IF(VLOOKUP($A83,'Annex 2 Designated EHV charges'!$D:$P,13,FALSE)=0,"",VLOOKUP($A83,'Annex 2 Designated EHV charges'!$D:$P,13,FALSE)),"")</f>
        <v/>
      </c>
    </row>
    <row r="84" spans="1:8" x14ac:dyDescent="0.25">
      <c r="A84" s="93" t="str">
        <f t="array" ref="A84">IFERROR(INDEX('Annex 2 Designated EHV charges'!$D$11:$D$11, MATCH(0, IF(ISBLANK('Annex 2 Designated EHV charges'!$D$11:$D$11),1, COUNTIF(A$4:$A83, 'Annex 2 Designated EHV charges'!$D$11:$D$11)), 0)),"")</f>
        <v/>
      </c>
      <c r="B84" s="92" t="str">
        <f>IF($A84="","",VLOOKUP($A84,'Annex 2 Designated EHV charges'!$D:$O,2,0))</f>
        <v/>
      </c>
      <c r="C84" s="93" t="str">
        <f>IF($A84="","",VLOOKUP($A84,'Annex 2 Designated EHV charges'!$D:$O,3,0))</f>
        <v/>
      </c>
      <c r="D84" s="92" t="str">
        <f>IF($A84="","",VLOOKUP($A84,'Annex 2 Designated EHV charges'!$D:$O,4,0))</f>
        <v/>
      </c>
      <c r="E84" s="94" t="str">
        <f>IFERROR(IF(VLOOKUP($A84,'Annex 2 Designated EHV charges'!$D:$P,10,FALSE)=0,"",VLOOKUP($A84,'Annex 2 Designated EHV charges'!$D:$P,10,FALSE)),"")</f>
        <v/>
      </c>
      <c r="F84" s="95" t="str">
        <f>IFERROR(IF(VLOOKUP($A84,'Annex 2 Designated EHV charges'!$D:$P,11,FALSE)=0,"",VLOOKUP($A84,'Annex 2 Designated EHV charges'!$D:$P,11,FALSE)),"")</f>
        <v/>
      </c>
      <c r="G84" s="96" t="str">
        <f>IFERROR(IF(VLOOKUP($A84,'Annex 2 Designated EHV charges'!$D:$P,12,FALSE)=0,"",VLOOKUP($A84,'Annex 2 Designated EHV charges'!$D:$P,12,FALSE)),"")</f>
        <v/>
      </c>
      <c r="H84" s="96" t="str">
        <f>IFERROR(IF(VLOOKUP($A84,'Annex 2 Designated EHV charges'!$D:$P,13,FALSE)=0,"",VLOOKUP($A84,'Annex 2 Designated EHV charges'!$D:$P,13,FALSE)),"")</f>
        <v/>
      </c>
    </row>
    <row r="85" spans="1:8" x14ac:dyDescent="0.25">
      <c r="A85" s="93" t="str">
        <f t="array" ref="A85">IFERROR(INDEX('Annex 2 Designated EHV charges'!$D$11:$D$11, MATCH(0, IF(ISBLANK('Annex 2 Designated EHV charges'!$D$11:$D$11),1, COUNTIF(A$4:$A84, 'Annex 2 Designated EHV charges'!$D$11:$D$11)), 0)),"")</f>
        <v/>
      </c>
      <c r="B85" s="92" t="str">
        <f>IF($A85="","",VLOOKUP($A85,'Annex 2 Designated EHV charges'!$D:$O,2,0))</f>
        <v/>
      </c>
      <c r="C85" s="93" t="str">
        <f>IF($A85="","",VLOOKUP($A85,'Annex 2 Designated EHV charges'!$D:$O,3,0))</f>
        <v/>
      </c>
      <c r="D85" s="92" t="str">
        <f>IF($A85="","",VLOOKUP($A85,'Annex 2 Designated EHV charges'!$D:$O,4,0))</f>
        <v/>
      </c>
      <c r="E85" s="94" t="str">
        <f>IFERROR(IF(VLOOKUP($A85,'Annex 2 Designated EHV charges'!$D:$P,10,FALSE)=0,"",VLOOKUP($A85,'Annex 2 Designated EHV charges'!$D:$P,10,FALSE)),"")</f>
        <v/>
      </c>
      <c r="F85" s="95" t="str">
        <f>IFERROR(IF(VLOOKUP($A85,'Annex 2 Designated EHV charges'!$D:$P,11,FALSE)=0,"",VLOOKUP($A85,'Annex 2 Designated EHV charges'!$D:$P,11,FALSE)),"")</f>
        <v/>
      </c>
      <c r="G85" s="96" t="str">
        <f>IFERROR(IF(VLOOKUP($A85,'Annex 2 Designated EHV charges'!$D:$P,12,FALSE)=0,"",VLOOKUP($A85,'Annex 2 Designated EHV charges'!$D:$P,12,FALSE)),"")</f>
        <v/>
      </c>
      <c r="H85" s="96" t="str">
        <f>IFERROR(IF(VLOOKUP($A85,'Annex 2 Designated EHV charges'!$D:$P,13,FALSE)=0,"",VLOOKUP($A85,'Annex 2 Designated EHV charges'!$D:$P,13,FALSE)),"")</f>
        <v/>
      </c>
    </row>
    <row r="86" spans="1:8" x14ac:dyDescent="0.25">
      <c r="A86" s="93" t="str">
        <f t="array" ref="A86">IFERROR(INDEX('Annex 2 Designated EHV charges'!$D$11:$D$11, MATCH(0, IF(ISBLANK('Annex 2 Designated EHV charges'!$D$11:$D$11),1, COUNTIF(A$4:$A85, 'Annex 2 Designated EHV charges'!$D$11:$D$11)), 0)),"")</f>
        <v/>
      </c>
      <c r="B86" s="92" t="str">
        <f>IF($A86="","",VLOOKUP($A86,'Annex 2 Designated EHV charges'!$D:$O,2,0))</f>
        <v/>
      </c>
      <c r="C86" s="93" t="str">
        <f>IF($A86="","",VLOOKUP($A86,'Annex 2 Designated EHV charges'!$D:$O,3,0))</f>
        <v/>
      </c>
      <c r="D86" s="92" t="str">
        <f>IF($A86="","",VLOOKUP($A86,'Annex 2 Designated EHV charges'!$D:$O,4,0))</f>
        <v/>
      </c>
      <c r="E86" s="94" t="str">
        <f>IFERROR(IF(VLOOKUP($A86,'Annex 2 Designated EHV charges'!$D:$P,10,FALSE)=0,"",VLOOKUP($A86,'Annex 2 Designated EHV charges'!$D:$P,10,FALSE)),"")</f>
        <v/>
      </c>
      <c r="F86" s="95" t="str">
        <f>IFERROR(IF(VLOOKUP($A86,'Annex 2 Designated EHV charges'!$D:$P,11,FALSE)=0,"",VLOOKUP($A86,'Annex 2 Designated EHV charges'!$D:$P,11,FALSE)),"")</f>
        <v/>
      </c>
      <c r="G86" s="96" t="str">
        <f>IFERROR(IF(VLOOKUP($A86,'Annex 2 Designated EHV charges'!$D:$P,12,FALSE)=0,"",VLOOKUP($A86,'Annex 2 Designated EHV charges'!$D:$P,12,FALSE)),"")</f>
        <v/>
      </c>
      <c r="H86" s="96" t="str">
        <f>IFERROR(IF(VLOOKUP($A86,'Annex 2 Designated EHV charges'!$D:$P,13,FALSE)=0,"",VLOOKUP($A86,'Annex 2 Designated EHV charges'!$D:$P,13,FALSE)),"")</f>
        <v/>
      </c>
    </row>
    <row r="87" spans="1:8" x14ac:dyDescent="0.25">
      <c r="A87" s="93" t="str">
        <f t="array" ref="A87">IFERROR(INDEX('Annex 2 Designated EHV charges'!$D$11:$D$11, MATCH(0, IF(ISBLANK('Annex 2 Designated EHV charges'!$D$11:$D$11),1, COUNTIF(A$4:$A86, 'Annex 2 Designated EHV charges'!$D$11:$D$11)), 0)),"")</f>
        <v/>
      </c>
      <c r="B87" s="92" t="str">
        <f>IF($A87="","",VLOOKUP($A87,'Annex 2 Designated EHV charges'!$D:$O,2,0))</f>
        <v/>
      </c>
      <c r="C87" s="93" t="str">
        <f>IF($A87="","",VLOOKUP($A87,'Annex 2 Designated EHV charges'!$D:$O,3,0))</f>
        <v/>
      </c>
      <c r="D87" s="92" t="str">
        <f>IF($A87="","",VLOOKUP($A87,'Annex 2 Designated EHV charges'!$D:$O,4,0))</f>
        <v/>
      </c>
      <c r="E87" s="94" t="str">
        <f>IFERROR(IF(VLOOKUP($A87,'Annex 2 Designated EHV charges'!$D:$P,10,FALSE)=0,"",VLOOKUP($A87,'Annex 2 Designated EHV charges'!$D:$P,10,FALSE)),"")</f>
        <v/>
      </c>
      <c r="F87" s="95" t="str">
        <f>IFERROR(IF(VLOOKUP($A87,'Annex 2 Designated EHV charges'!$D:$P,11,FALSE)=0,"",VLOOKUP($A87,'Annex 2 Designated EHV charges'!$D:$P,11,FALSE)),"")</f>
        <v/>
      </c>
      <c r="G87" s="96" t="str">
        <f>IFERROR(IF(VLOOKUP($A87,'Annex 2 Designated EHV charges'!$D:$P,12,FALSE)=0,"",VLOOKUP($A87,'Annex 2 Designated EHV charges'!$D:$P,12,FALSE)),"")</f>
        <v/>
      </c>
      <c r="H87" s="96" t="str">
        <f>IFERROR(IF(VLOOKUP($A87,'Annex 2 Designated EHV charges'!$D:$P,13,FALSE)=0,"",VLOOKUP($A87,'Annex 2 Designated EHV charges'!$D:$P,13,FALSE)),"")</f>
        <v/>
      </c>
    </row>
    <row r="88" spans="1:8" x14ac:dyDescent="0.25">
      <c r="A88" s="93" t="str">
        <f t="array" ref="A88">IFERROR(INDEX('Annex 2 Designated EHV charges'!$D$11:$D$11, MATCH(0, IF(ISBLANK('Annex 2 Designated EHV charges'!$D$11:$D$11),1, COUNTIF(A$4:$A87, 'Annex 2 Designated EHV charges'!$D$11:$D$11)), 0)),"")</f>
        <v/>
      </c>
      <c r="B88" s="92" t="str">
        <f>IF($A88="","",VLOOKUP($A88,'Annex 2 Designated EHV charges'!$D:$O,2,0))</f>
        <v/>
      </c>
      <c r="C88" s="93" t="str">
        <f>IF($A88="","",VLOOKUP($A88,'Annex 2 Designated EHV charges'!$D:$O,3,0))</f>
        <v/>
      </c>
      <c r="D88" s="92" t="str">
        <f>IF($A88="","",VLOOKUP($A88,'Annex 2 Designated EHV charges'!$D:$O,4,0))</f>
        <v/>
      </c>
      <c r="E88" s="94" t="str">
        <f>IFERROR(IF(VLOOKUP($A88,'Annex 2 Designated EHV charges'!$D:$P,10,FALSE)=0,"",VLOOKUP($A88,'Annex 2 Designated EHV charges'!$D:$P,10,FALSE)),"")</f>
        <v/>
      </c>
      <c r="F88" s="95" t="str">
        <f>IFERROR(IF(VLOOKUP($A88,'Annex 2 Designated EHV charges'!$D:$P,11,FALSE)=0,"",VLOOKUP($A88,'Annex 2 Designated EHV charges'!$D:$P,11,FALSE)),"")</f>
        <v/>
      </c>
      <c r="G88" s="96" t="str">
        <f>IFERROR(IF(VLOOKUP($A88,'Annex 2 Designated EHV charges'!$D:$P,12,FALSE)=0,"",VLOOKUP($A88,'Annex 2 Designated EHV charges'!$D:$P,12,FALSE)),"")</f>
        <v/>
      </c>
      <c r="H88" s="96" t="str">
        <f>IFERROR(IF(VLOOKUP($A88,'Annex 2 Designated EHV charges'!$D:$P,13,FALSE)=0,"",VLOOKUP($A88,'Annex 2 Designated EHV charges'!$D:$P,13,FALSE)),"")</f>
        <v/>
      </c>
    </row>
    <row r="89" spans="1:8" x14ac:dyDescent="0.25">
      <c r="A89" s="93" t="str">
        <f t="array" ref="A89">IFERROR(INDEX('Annex 2 Designated EHV charges'!$D$11:$D$11, MATCH(0, IF(ISBLANK('Annex 2 Designated EHV charges'!$D$11:$D$11),1, COUNTIF(A$4:$A88, 'Annex 2 Designated EHV charges'!$D$11:$D$11)), 0)),"")</f>
        <v/>
      </c>
      <c r="B89" s="92" t="str">
        <f>IF($A89="","",VLOOKUP($A89,'Annex 2 Designated EHV charges'!$D:$O,2,0))</f>
        <v/>
      </c>
      <c r="C89" s="93" t="str">
        <f>IF($A89="","",VLOOKUP($A89,'Annex 2 Designated EHV charges'!$D:$O,3,0))</f>
        <v/>
      </c>
      <c r="D89" s="92" t="str">
        <f>IF($A89="","",VLOOKUP($A89,'Annex 2 Designated EHV charges'!$D:$O,4,0))</f>
        <v/>
      </c>
      <c r="E89" s="94" t="str">
        <f>IFERROR(IF(VLOOKUP($A89,'Annex 2 Designated EHV charges'!$D:$P,10,FALSE)=0,"",VLOOKUP($A89,'Annex 2 Designated EHV charges'!$D:$P,10,FALSE)),"")</f>
        <v/>
      </c>
      <c r="F89" s="95" t="str">
        <f>IFERROR(IF(VLOOKUP($A89,'Annex 2 Designated EHV charges'!$D:$P,11,FALSE)=0,"",VLOOKUP($A89,'Annex 2 Designated EHV charges'!$D:$P,11,FALSE)),"")</f>
        <v/>
      </c>
      <c r="G89" s="96" t="str">
        <f>IFERROR(IF(VLOOKUP($A89,'Annex 2 Designated EHV charges'!$D:$P,12,FALSE)=0,"",VLOOKUP($A89,'Annex 2 Designated EHV charges'!$D:$P,12,FALSE)),"")</f>
        <v/>
      </c>
      <c r="H89" s="96" t="str">
        <f>IFERROR(IF(VLOOKUP($A89,'Annex 2 Designated EHV charges'!$D:$P,13,FALSE)=0,"",VLOOKUP($A89,'Annex 2 Designated EHV charges'!$D:$P,13,FALSE)),"")</f>
        <v/>
      </c>
    </row>
    <row r="90" spans="1:8" x14ac:dyDescent="0.25">
      <c r="A90" s="93" t="str">
        <f t="array" ref="A90">IFERROR(INDEX('Annex 2 Designated EHV charges'!$D$11:$D$11, MATCH(0, IF(ISBLANK('Annex 2 Designated EHV charges'!$D$11:$D$11),1, COUNTIF(A$4:$A89, 'Annex 2 Designated EHV charges'!$D$11:$D$11)), 0)),"")</f>
        <v/>
      </c>
      <c r="B90" s="92" t="str">
        <f>IF($A90="","",VLOOKUP($A90,'Annex 2 Designated EHV charges'!$D:$O,2,0))</f>
        <v/>
      </c>
      <c r="C90" s="93" t="str">
        <f>IF($A90="","",VLOOKUP($A90,'Annex 2 Designated EHV charges'!$D:$O,3,0))</f>
        <v/>
      </c>
      <c r="D90" s="92" t="str">
        <f>IF($A90="","",VLOOKUP($A90,'Annex 2 Designated EHV charges'!$D:$O,4,0))</f>
        <v/>
      </c>
      <c r="E90" s="94" t="str">
        <f>IFERROR(IF(VLOOKUP($A90,'Annex 2 Designated EHV charges'!$D:$P,10,FALSE)=0,"",VLOOKUP($A90,'Annex 2 Designated EHV charges'!$D:$P,10,FALSE)),"")</f>
        <v/>
      </c>
      <c r="F90" s="95" t="str">
        <f>IFERROR(IF(VLOOKUP($A90,'Annex 2 Designated EHV charges'!$D:$P,11,FALSE)=0,"",VLOOKUP($A90,'Annex 2 Designated EHV charges'!$D:$P,11,FALSE)),"")</f>
        <v/>
      </c>
      <c r="G90" s="96" t="str">
        <f>IFERROR(IF(VLOOKUP($A90,'Annex 2 Designated EHV charges'!$D:$P,12,FALSE)=0,"",VLOOKUP($A90,'Annex 2 Designated EHV charges'!$D:$P,12,FALSE)),"")</f>
        <v/>
      </c>
      <c r="H90" s="96" t="str">
        <f>IFERROR(IF(VLOOKUP($A90,'Annex 2 Designated EHV charges'!$D:$P,13,FALSE)=0,"",VLOOKUP($A90,'Annex 2 Designated EHV charges'!$D:$P,13,FALSE)),"")</f>
        <v/>
      </c>
    </row>
    <row r="91" spans="1:8" x14ac:dyDescent="0.25">
      <c r="A91" s="93" t="str">
        <f t="array" ref="A91">IFERROR(INDEX('Annex 2 Designated EHV charges'!$D$11:$D$11, MATCH(0, IF(ISBLANK('Annex 2 Designated EHV charges'!$D$11:$D$11),1, COUNTIF(A$4:$A90, 'Annex 2 Designated EHV charges'!$D$11:$D$11)), 0)),"")</f>
        <v/>
      </c>
      <c r="B91" s="92" t="str">
        <f>IF($A91="","",VLOOKUP($A91,'Annex 2 Designated EHV charges'!$D:$O,2,0))</f>
        <v/>
      </c>
      <c r="C91" s="93" t="str">
        <f>IF($A91="","",VLOOKUP($A91,'Annex 2 Designated EHV charges'!$D:$O,3,0))</f>
        <v/>
      </c>
      <c r="D91" s="92" t="str">
        <f>IF($A91="","",VLOOKUP($A91,'Annex 2 Designated EHV charges'!$D:$O,4,0))</f>
        <v/>
      </c>
      <c r="E91" s="94" t="str">
        <f>IFERROR(IF(VLOOKUP($A91,'Annex 2 Designated EHV charges'!$D:$P,10,FALSE)=0,"",VLOOKUP($A91,'Annex 2 Designated EHV charges'!$D:$P,10,FALSE)),"")</f>
        <v/>
      </c>
      <c r="F91" s="95" t="str">
        <f>IFERROR(IF(VLOOKUP($A91,'Annex 2 Designated EHV charges'!$D:$P,11,FALSE)=0,"",VLOOKUP($A91,'Annex 2 Designated EHV charges'!$D:$P,11,FALSE)),"")</f>
        <v/>
      </c>
      <c r="G91" s="96" t="str">
        <f>IFERROR(IF(VLOOKUP($A91,'Annex 2 Designated EHV charges'!$D:$P,12,FALSE)=0,"",VLOOKUP($A91,'Annex 2 Designated EHV charges'!$D:$P,12,FALSE)),"")</f>
        <v/>
      </c>
      <c r="H91" s="96" t="str">
        <f>IFERROR(IF(VLOOKUP($A91,'Annex 2 Designated EHV charges'!$D:$P,13,FALSE)=0,"",VLOOKUP($A91,'Annex 2 Designated EHV charges'!$D:$P,13,FALSE)),"")</f>
        <v/>
      </c>
    </row>
    <row r="92" spans="1:8" x14ac:dyDescent="0.25">
      <c r="A92" s="93" t="str">
        <f t="array" ref="A92">IFERROR(INDEX('Annex 2 Designated EHV charges'!$D$11:$D$11, MATCH(0, IF(ISBLANK('Annex 2 Designated EHV charges'!$D$11:$D$11),1, COUNTIF(A$4:$A91, 'Annex 2 Designated EHV charges'!$D$11:$D$11)), 0)),"")</f>
        <v/>
      </c>
      <c r="B92" s="92" t="str">
        <f>IF($A92="","",VLOOKUP($A92,'Annex 2 Designated EHV charges'!$D:$O,2,0))</f>
        <v/>
      </c>
      <c r="C92" s="93" t="str">
        <f>IF($A92="","",VLOOKUP($A92,'Annex 2 Designated EHV charges'!$D:$O,3,0))</f>
        <v/>
      </c>
      <c r="D92" s="92" t="str">
        <f>IF($A92="","",VLOOKUP($A92,'Annex 2 Designated EHV charges'!$D:$O,4,0))</f>
        <v/>
      </c>
      <c r="E92" s="94" t="str">
        <f>IFERROR(IF(VLOOKUP($A92,'Annex 2 Designated EHV charges'!$D:$P,10,FALSE)=0,"",VLOOKUP($A92,'Annex 2 Designated EHV charges'!$D:$P,10,FALSE)),"")</f>
        <v/>
      </c>
      <c r="F92" s="95" t="str">
        <f>IFERROR(IF(VLOOKUP($A92,'Annex 2 Designated EHV charges'!$D:$P,11,FALSE)=0,"",VLOOKUP($A92,'Annex 2 Designated EHV charges'!$D:$P,11,FALSE)),"")</f>
        <v/>
      </c>
      <c r="G92" s="96" t="str">
        <f>IFERROR(IF(VLOOKUP($A92,'Annex 2 Designated EHV charges'!$D:$P,12,FALSE)=0,"",VLOOKUP($A92,'Annex 2 Designated EHV charges'!$D:$P,12,FALSE)),"")</f>
        <v/>
      </c>
      <c r="H92" s="96" t="str">
        <f>IFERROR(IF(VLOOKUP($A92,'Annex 2 Designated EHV charges'!$D:$P,13,FALSE)=0,"",VLOOKUP($A92,'Annex 2 Designated EHV charges'!$D:$P,13,FALSE)),"")</f>
        <v/>
      </c>
    </row>
    <row r="93" spans="1:8" x14ac:dyDescent="0.25">
      <c r="A93" s="93" t="str">
        <f t="array" ref="A93">IFERROR(INDEX('Annex 2 Designated EHV charges'!$D$11:$D$11, MATCH(0, IF(ISBLANK('Annex 2 Designated EHV charges'!$D$11:$D$11),1, COUNTIF(A$4:$A92, 'Annex 2 Designated EHV charges'!$D$11:$D$11)), 0)),"")</f>
        <v/>
      </c>
      <c r="B93" s="92" t="str">
        <f>IF($A93="","",VLOOKUP($A93,'Annex 2 Designated EHV charges'!$D:$O,2,0))</f>
        <v/>
      </c>
      <c r="C93" s="93" t="str">
        <f>IF($A93="","",VLOOKUP($A93,'Annex 2 Designated EHV charges'!$D:$O,3,0))</f>
        <v/>
      </c>
      <c r="D93" s="92" t="str">
        <f>IF($A93="","",VLOOKUP($A93,'Annex 2 Designated EHV charges'!$D:$O,4,0))</f>
        <v/>
      </c>
      <c r="E93" s="94" t="str">
        <f>IFERROR(IF(VLOOKUP($A93,'Annex 2 Designated EHV charges'!$D:$P,10,FALSE)=0,"",VLOOKUP($A93,'Annex 2 Designated EHV charges'!$D:$P,10,FALSE)),"")</f>
        <v/>
      </c>
      <c r="F93" s="95" t="str">
        <f>IFERROR(IF(VLOOKUP($A93,'Annex 2 Designated EHV charges'!$D:$P,11,FALSE)=0,"",VLOOKUP($A93,'Annex 2 Designated EHV charges'!$D:$P,11,FALSE)),"")</f>
        <v/>
      </c>
      <c r="G93" s="96" t="str">
        <f>IFERROR(IF(VLOOKUP($A93,'Annex 2 Designated EHV charges'!$D:$P,12,FALSE)=0,"",VLOOKUP($A93,'Annex 2 Designated EHV charges'!$D:$P,12,FALSE)),"")</f>
        <v/>
      </c>
      <c r="H93" s="96" t="str">
        <f>IFERROR(IF(VLOOKUP($A93,'Annex 2 Designated EHV charges'!$D:$P,13,FALSE)=0,"",VLOOKUP($A93,'Annex 2 Designated EHV charges'!$D:$P,13,FALSE)),"")</f>
        <v/>
      </c>
    </row>
    <row r="94" spans="1:8" x14ac:dyDescent="0.25">
      <c r="A94" s="93" t="str">
        <f t="array" ref="A94">IFERROR(INDEX('Annex 2 Designated EHV charges'!$D$11:$D$11, MATCH(0, IF(ISBLANK('Annex 2 Designated EHV charges'!$D$11:$D$11),1, COUNTIF(A$4:$A93, 'Annex 2 Designated EHV charges'!$D$11:$D$11)), 0)),"")</f>
        <v/>
      </c>
      <c r="B94" s="92" t="str">
        <f>IF($A94="","",VLOOKUP($A94,'Annex 2 Designated EHV charges'!$D:$O,2,0))</f>
        <v/>
      </c>
      <c r="C94" s="93" t="str">
        <f>IF($A94="","",VLOOKUP($A94,'Annex 2 Designated EHV charges'!$D:$O,3,0))</f>
        <v/>
      </c>
      <c r="D94" s="92" t="str">
        <f>IF($A94="","",VLOOKUP($A94,'Annex 2 Designated EHV charges'!$D:$O,4,0))</f>
        <v/>
      </c>
      <c r="E94" s="94" t="str">
        <f>IFERROR(IF(VLOOKUP($A94,'Annex 2 Designated EHV charges'!$D:$P,10,FALSE)=0,"",VLOOKUP($A94,'Annex 2 Designated EHV charges'!$D:$P,10,FALSE)),"")</f>
        <v/>
      </c>
      <c r="F94" s="95" t="str">
        <f>IFERROR(IF(VLOOKUP($A94,'Annex 2 Designated EHV charges'!$D:$P,11,FALSE)=0,"",VLOOKUP($A94,'Annex 2 Designated EHV charges'!$D:$P,11,FALSE)),"")</f>
        <v/>
      </c>
      <c r="G94" s="96" t="str">
        <f>IFERROR(IF(VLOOKUP($A94,'Annex 2 Designated EHV charges'!$D:$P,12,FALSE)=0,"",VLOOKUP($A94,'Annex 2 Designated EHV charges'!$D:$P,12,FALSE)),"")</f>
        <v/>
      </c>
      <c r="H94" s="96" t="str">
        <f>IFERROR(IF(VLOOKUP($A94,'Annex 2 Designated EHV charges'!$D:$P,13,FALSE)=0,"",VLOOKUP($A94,'Annex 2 Designated EHV charges'!$D:$P,13,FALSE)),"")</f>
        <v/>
      </c>
    </row>
    <row r="95" spans="1:8" x14ac:dyDescent="0.25">
      <c r="A95" s="93" t="str">
        <f t="array" ref="A95">IFERROR(INDEX('Annex 2 Designated EHV charges'!$D$11:$D$11, MATCH(0, IF(ISBLANK('Annex 2 Designated EHV charges'!$D$11:$D$11),1, COUNTIF(A$4:$A94, 'Annex 2 Designated EHV charges'!$D$11:$D$11)), 0)),"")</f>
        <v/>
      </c>
      <c r="B95" s="92" t="str">
        <f>IF($A95="","",VLOOKUP($A95,'Annex 2 Designated EHV charges'!$D:$O,2,0))</f>
        <v/>
      </c>
      <c r="C95" s="93" t="str">
        <f>IF($A95="","",VLOOKUP($A95,'Annex 2 Designated EHV charges'!$D:$O,3,0))</f>
        <v/>
      </c>
      <c r="D95" s="92" t="str">
        <f>IF($A95="","",VLOOKUP($A95,'Annex 2 Designated EHV charges'!$D:$O,4,0))</f>
        <v/>
      </c>
      <c r="E95" s="94" t="str">
        <f>IFERROR(IF(VLOOKUP($A95,'Annex 2 Designated EHV charges'!$D:$P,10,FALSE)=0,"",VLOOKUP($A95,'Annex 2 Designated EHV charges'!$D:$P,10,FALSE)),"")</f>
        <v/>
      </c>
      <c r="F95" s="95" t="str">
        <f>IFERROR(IF(VLOOKUP($A95,'Annex 2 Designated EHV charges'!$D:$P,11,FALSE)=0,"",VLOOKUP($A95,'Annex 2 Designated EHV charges'!$D:$P,11,FALSE)),"")</f>
        <v/>
      </c>
      <c r="G95" s="96" t="str">
        <f>IFERROR(IF(VLOOKUP($A95,'Annex 2 Designated EHV charges'!$D:$P,12,FALSE)=0,"",VLOOKUP($A95,'Annex 2 Designated EHV charges'!$D:$P,12,FALSE)),"")</f>
        <v/>
      </c>
      <c r="H95" s="96" t="str">
        <f>IFERROR(IF(VLOOKUP($A95,'Annex 2 Designated EHV charges'!$D:$P,13,FALSE)=0,"",VLOOKUP($A95,'Annex 2 Designated EHV charges'!$D:$P,13,FALSE)),"")</f>
        <v/>
      </c>
    </row>
    <row r="96" spans="1:8" x14ac:dyDescent="0.25">
      <c r="A96" s="93" t="str">
        <f t="array" ref="A96">IFERROR(INDEX('Annex 2 Designated EHV charges'!$D$11:$D$11, MATCH(0, IF(ISBLANK('Annex 2 Designated EHV charges'!$D$11:$D$11),1, COUNTIF(A$4:$A95, 'Annex 2 Designated EHV charges'!$D$11:$D$11)), 0)),"")</f>
        <v/>
      </c>
      <c r="B96" s="92" t="str">
        <f>IF($A96="","",VLOOKUP($A96,'Annex 2 Designated EHV charges'!$D:$O,2,0))</f>
        <v/>
      </c>
      <c r="C96" s="93" t="str">
        <f>IF($A96="","",VLOOKUP($A96,'Annex 2 Designated EHV charges'!$D:$O,3,0))</f>
        <v/>
      </c>
      <c r="D96" s="92" t="str">
        <f>IF($A96="","",VLOOKUP($A96,'Annex 2 Designated EHV charges'!$D:$O,4,0))</f>
        <v/>
      </c>
      <c r="E96" s="94" t="str">
        <f>IFERROR(IF(VLOOKUP($A96,'Annex 2 Designated EHV charges'!$D:$P,10,FALSE)=0,"",VLOOKUP($A96,'Annex 2 Designated EHV charges'!$D:$P,10,FALSE)),"")</f>
        <v/>
      </c>
      <c r="F96" s="95" t="str">
        <f>IFERROR(IF(VLOOKUP($A96,'Annex 2 Designated EHV charges'!$D:$P,11,FALSE)=0,"",VLOOKUP($A96,'Annex 2 Designated EHV charges'!$D:$P,11,FALSE)),"")</f>
        <v/>
      </c>
      <c r="G96" s="96" t="str">
        <f>IFERROR(IF(VLOOKUP($A96,'Annex 2 Designated EHV charges'!$D:$P,12,FALSE)=0,"",VLOOKUP($A96,'Annex 2 Designated EHV charges'!$D:$P,12,FALSE)),"")</f>
        <v/>
      </c>
      <c r="H96" s="96" t="str">
        <f>IFERROR(IF(VLOOKUP($A96,'Annex 2 Designated EHV charges'!$D:$P,13,FALSE)=0,"",VLOOKUP($A96,'Annex 2 Designated EHV charges'!$D:$P,13,FALSE)),"")</f>
        <v/>
      </c>
    </row>
    <row r="97" spans="1:8" x14ac:dyDescent="0.25">
      <c r="A97" s="93" t="str">
        <f t="array" ref="A97">IFERROR(INDEX('Annex 2 Designated EHV charges'!$D$11:$D$11, MATCH(0, IF(ISBLANK('Annex 2 Designated EHV charges'!$D$11:$D$11),1, COUNTIF(A$4:$A96, 'Annex 2 Designated EHV charges'!$D$11:$D$11)), 0)),"")</f>
        <v/>
      </c>
      <c r="B97" s="92" t="str">
        <f>IF($A97="","",VLOOKUP($A97,'Annex 2 Designated EHV charges'!$D:$O,2,0))</f>
        <v/>
      </c>
      <c r="C97" s="93" t="str">
        <f>IF($A97="","",VLOOKUP($A97,'Annex 2 Designated EHV charges'!$D:$O,3,0))</f>
        <v/>
      </c>
      <c r="D97" s="92" t="str">
        <f>IF($A97="","",VLOOKUP($A97,'Annex 2 Designated EHV charges'!$D:$O,4,0))</f>
        <v/>
      </c>
      <c r="E97" s="94" t="str">
        <f>IFERROR(IF(VLOOKUP($A97,'Annex 2 Designated EHV charges'!$D:$P,10,FALSE)=0,"",VLOOKUP($A97,'Annex 2 Designated EHV charges'!$D:$P,10,FALSE)),"")</f>
        <v/>
      </c>
      <c r="F97" s="95" t="str">
        <f>IFERROR(IF(VLOOKUP($A97,'Annex 2 Designated EHV charges'!$D:$P,11,FALSE)=0,"",VLOOKUP($A97,'Annex 2 Designated EHV charges'!$D:$P,11,FALSE)),"")</f>
        <v/>
      </c>
      <c r="G97" s="96" t="str">
        <f>IFERROR(IF(VLOOKUP($A97,'Annex 2 Designated EHV charges'!$D:$P,12,FALSE)=0,"",VLOOKUP($A97,'Annex 2 Designated EHV charges'!$D:$P,12,FALSE)),"")</f>
        <v/>
      </c>
      <c r="H97" s="96" t="str">
        <f>IFERROR(IF(VLOOKUP($A97,'Annex 2 Designated EHV charges'!$D:$P,13,FALSE)=0,"",VLOOKUP($A97,'Annex 2 Designated EHV charges'!$D:$P,13,FALSE)),"")</f>
        <v/>
      </c>
    </row>
    <row r="98" spans="1:8" x14ac:dyDescent="0.25">
      <c r="A98" s="93" t="str">
        <f t="array" ref="A98">IFERROR(INDEX('Annex 2 Designated EHV charges'!$D$11:$D$11, MATCH(0, IF(ISBLANK('Annex 2 Designated EHV charges'!$D$11:$D$11),1, COUNTIF(A$4:$A97, 'Annex 2 Designated EHV charges'!$D$11:$D$11)), 0)),"")</f>
        <v/>
      </c>
      <c r="B98" s="92" t="str">
        <f>IF($A98="","",VLOOKUP($A98,'Annex 2 Designated EHV charges'!$D:$O,2,0))</f>
        <v/>
      </c>
      <c r="C98" s="93" t="str">
        <f>IF($A98="","",VLOOKUP($A98,'Annex 2 Designated EHV charges'!$D:$O,3,0))</f>
        <v/>
      </c>
      <c r="D98" s="92" t="str">
        <f>IF($A98="","",VLOOKUP($A98,'Annex 2 Designated EHV charges'!$D:$O,4,0))</f>
        <v/>
      </c>
      <c r="E98" s="94" t="str">
        <f>IFERROR(IF(VLOOKUP($A98,'Annex 2 Designated EHV charges'!$D:$P,10,FALSE)=0,"",VLOOKUP($A98,'Annex 2 Designated EHV charges'!$D:$P,10,FALSE)),"")</f>
        <v/>
      </c>
      <c r="F98" s="95" t="str">
        <f>IFERROR(IF(VLOOKUP($A98,'Annex 2 Designated EHV charges'!$D:$P,11,FALSE)=0,"",VLOOKUP($A98,'Annex 2 Designated EHV charges'!$D:$P,11,FALSE)),"")</f>
        <v/>
      </c>
      <c r="G98" s="96" t="str">
        <f>IFERROR(IF(VLOOKUP($A98,'Annex 2 Designated EHV charges'!$D:$P,12,FALSE)=0,"",VLOOKUP($A98,'Annex 2 Designated EHV charges'!$D:$P,12,FALSE)),"")</f>
        <v/>
      </c>
      <c r="H98" s="96" t="str">
        <f>IFERROR(IF(VLOOKUP($A98,'Annex 2 Designated EHV charges'!$D:$P,13,FALSE)=0,"",VLOOKUP($A98,'Annex 2 Designated EHV charges'!$D:$P,13,FALSE)),"")</f>
        <v/>
      </c>
    </row>
    <row r="99" spans="1:8" x14ac:dyDescent="0.25">
      <c r="A99" s="93" t="str">
        <f t="array" ref="A99">IFERROR(INDEX('Annex 2 Designated EHV charges'!$D$11:$D$11, MATCH(0, IF(ISBLANK('Annex 2 Designated EHV charges'!$D$11:$D$11),1, COUNTIF(A$4:$A98, 'Annex 2 Designated EHV charges'!$D$11:$D$11)), 0)),"")</f>
        <v/>
      </c>
      <c r="B99" s="92" t="str">
        <f>IF($A99="","",VLOOKUP($A99,'Annex 2 Designated EHV charges'!$D:$O,2,0))</f>
        <v/>
      </c>
      <c r="C99" s="93" t="str">
        <f>IF($A99="","",VLOOKUP($A99,'Annex 2 Designated EHV charges'!$D:$O,3,0))</f>
        <v/>
      </c>
      <c r="D99" s="92" t="str">
        <f>IF($A99="","",VLOOKUP($A99,'Annex 2 Designated EHV charges'!$D:$O,4,0))</f>
        <v/>
      </c>
      <c r="E99" s="94" t="str">
        <f>IFERROR(IF(VLOOKUP($A99,'Annex 2 Designated EHV charges'!$D:$P,10,FALSE)=0,"",VLOOKUP($A99,'Annex 2 Designated EHV charges'!$D:$P,10,FALSE)),"")</f>
        <v/>
      </c>
      <c r="F99" s="95" t="str">
        <f>IFERROR(IF(VLOOKUP($A99,'Annex 2 Designated EHV charges'!$D:$P,11,FALSE)=0,"",VLOOKUP($A99,'Annex 2 Designated EHV charges'!$D:$P,11,FALSE)),"")</f>
        <v/>
      </c>
      <c r="G99" s="96" t="str">
        <f>IFERROR(IF(VLOOKUP($A99,'Annex 2 Designated EHV charges'!$D:$P,12,FALSE)=0,"",VLOOKUP($A99,'Annex 2 Designated EHV charges'!$D:$P,12,FALSE)),"")</f>
        <v/>
      </c>
      <c r="H99" s="96" t="str">
        <f>IFERROR(IF(VLOOKUP($A99,'Annex 2 Designated EHV charges'!$D:$P,13,FALSE)=0,"",VLOOKUP($A99,'Annex 2 Designated EHV charges'!$D:$P,13,FALSE)),"")</f>
        <v/>
      </c>
    </row>
    <row r="100" spans="1:8" x14ac:dyDescent="0.25">
      <c r="A100" s="93" t="str">
        <f t="array" ref="A100">IFERROR(INDEX('Annex 2 Designated EHV charges'!$D$11:$D$11, MATCH(0, IF(ISBLANK('Annex 2 Designated EHV charges'!$D$11:$D$11),1, COUNTIF(A$4:$A99, 'Annex 2 Designated EHV charges'!$D$11:$D$11)), 0)),"")</f>
        <v/>
      </c>
      <c r="B100" s="92" t="str">
        <f>IF($A100="","",VLOOKUP($A100,'Annex 2 Designated EHV charges'!$D:$O,2,0))</f>
        <v/>
      </c>
      <c r="C100" s="93" t="str">
        <f>IF($A100="","",VLOOKUP($A100,'Annex 2 Designated EHV charges'!$D:$O,3,0))</f>
        <v/>
      </c>
      <c r="D100" s="92" t="str">
        <f>IF($A100="","",VLOOKUP($A100,'Annex 2 Designated EHV charges'!$D:$O,4,0))</f>
        <v/>
      </c>
      <c r="E100" s="94" t="str">
        <f>IFERROR(IF(VLOOKUP($A100,'Annex 2 Designated EHV charges'!$D:$P,10,FALSE)=0,"",VLOOKUP($A100,'Annex 2 Designated EHV charges'!$D:$P,10,FALSE)),"")</f>
        <v/>
      </c>
      <c r="F100" s="95" t="str">
        <f>IFERROR(IF(VLOOKUP($A100,'Annex 2 Designated EHV charges'!$D:$P,11,FALSE)=0,"",VLOOKUP($A100,'Annex 2 Designated EHV charges'!$D:$P,11,FALSE)),"")</f>
        <v/>
      </c>
      <c r="G100" s="96" t="str">
        <f>IFERROR(IF(VLOOKUP($A100,'Annex 2 Designated EHV charges'!$D:$P,12,FALSE)=0,"",VLOOKUP($A100,'Annex 2 Designated EHV charges'!$D:$P,12,FALSE)),"")</f>
        <v/>
      </c>
      <c r="H100" s="96" t="str">
        <f>IFERROR(IF(VLOOKUP($A100,'Annex 2 Designated EHV charges'!$D:$P,13,FALSE)=0,"",VLOOKUP($A100,'Annex 2 Designated EHV charges'!$D:$P,13,FALSE)),"")</f>
        <v/>
      </c>
    </row>
    <row r="101" spans="1:8" x14ac:dyDescent="0.25">
      <c r="A101" s="93" t="str">
        <f t="array" ref="A101">IFERROR(INDEX('Annex 2 Designated EHV charges'!$D$11:$D$11, MATCH(0, IF(ISBLANK('Annex 2 Designated EHV charges'!$D$11:$D$11),1, COUNTIF(A$4:$A100, 'Annex 2 Designated EHV charges'!$D$11:$D$11)), 0)),"")</f>
        <v/>
      </c>
      <c r="B101" s="92" t="str">
        <f>IF($A101="","",VLOOKUP($A101,'Annex 2 Designated EHV charges'!$D:$O,2,0))</f>
        <v/>
      </c>
      <c r="C101" s="93" t="str">
        <f>IF($A101="","",VLOOKUP($A101,'Annex 2 Designated EHV charges'!$D:$O,3,0))</f>
        <v/>
      </c>
      <c r="D101" s="92" t="str">
        <f>IF($A101="","",VLOOKUP($A101,'Annex 2 Designated EHV charges'!$D:$O,4,0))</f>
        <v/>
      </c>
      <c r="E101" s="94" t="str">
        <f>IFERROR(IF(VLOOKUP($A101,'Annex 2 Designated EHV charges'!$D:$P,10,FALSE)=0,"",VLOOKUP($A101,'Annex 2 Designated EHV charges'!$D:$P,10,FALSE)),"")</f>
        <v/>
      </c>
      <c r="F101" s="95" t="str">
        <f>IFERROR(IF(VLOOKUP($A101,'Annex 2 Designated EHV charges'!$D:$P,11,FALSE)=0,"",VLOOKUP($A101,'Annex 2 Designated EHV charges'!$D:$P,11,FALSE)),"")</f>
        <v/>
      </c>
      <c r="G101" s="96" t="str">
        <f>IFERROR(IF(VLOOKUP($A101,'Annex 2 Designated EHV charges'!$D:$P,12,FALSE)=0,"",VLOOKUP($A101,'Annex 2 Designated EHV charges'!$D:$P,12,FALSE)),"")</f>
        <v/>
      </c>
      <c r="H101" s="96" t="str">
        <f>IFERROR(IF(VLOOKUP($A101,'Annex 2 Designated EHV charges'!$D:$P,13,FALSE)=0,"",VLOOKUP($A101,'Annex 2 Designated EHV charges'!$D:$P,13,FALSE)),"")</f>
        <v/>
      </c>
    </row>
    <row r="102" spans="1:8" x14ac:dyDescent="0.25">
      <c r="A102" s="93" t="str">
        <f t="array" ref="A102">IFERROR(INDEX('Annex 2 Designated EHV charges'!$D$11:$D$11, MATCH(0, IF(ISBLANK('Annex 2 Designated EHV charges'!$D$11:$D$11),1, COUNTIF(A$4:$A101, 'Annex 2 Designated EHV charges'!$D$11:$D$11)), 0)),"")</f>
        <v/>
      </c>
      <c r="B102" s="92" t="str">
        <f>IF($A102="","",VLOOKUP($A102,'Annex 2 Designated EHV charges'!$D:$O,2,0))</f>
        <v/>
      </c>
      <c r="C102" s="93" t="str">
        <f>IF($A102="","",VLOOKUP($A102,'Annex 2 Designated EHV charges'!$D:$O,3,0))</f>
        <v/>
      </c>
      <c r="D102" s="92" t="str">
        <f>IF($A102="","",VLOOKUP($A102,'Annex 2 Designated EHV charges'!$D:$O,4,0))</f>
        <v/>
      </c>
      <c r="E102" s="94" t="str">
        <f>IFERROR(IF(VLOOKUP($A102,'Annex 2 Designated EHV charges'!$D:$P,10,FALSE)=0,"",VLOOKUP($A102,'Annex 2 Designated EHV charges'!$D:$P,10,FALSE)),"")</f>
        <v/>
      </c>
      <c r="F102" s="95" t="str">
        <f>IFERROR(IF(VLOOKUP($A102,'Annex 2 Designated EHV charges'!$D:$P,11,FALSE)=0,"",VLOOKUP($A102,'Annex 2 Designated EHV charges'!$D:$P,11,FALSE)),"")</f>
        <v/>
      </c>
      <c r="G102" s="96" t="str">
        <f>IFERROR(IF(VLOOKUP($A102,'Annex 2 Designated EHV charges'!$D:$P,12,FALSE)=0,"",VLOOKUP($A102,'Annex 2 Designated EHV charges'!$D:$P,12,FALSE)),"")</f>
        <v/>
      </c>
      <c r="H102" s="96" t="str">
        <f>IFERROR(IF(VLOOKUP($A102,'Annex 2 Designated EHV charges'!$D:$P,13,FALSE)=0,"",VLOOKUP($A102,'Annex 2 Designated EHV charges'!$D:$P,13,FALSE)),"")</f>
        <v/>
      </c>
    </row>
    <row r="103" spans="1:8" x14ac:dyDescent="0.25">
      <c r="A103" s="93" t="str">
        <f t="array" ref="A103">IFERROR(INDEX('Annex 2 Designated EHV charges'!$D$11:$D$11, MATCH(0, IF(ISBLANK('Annex 2 Designated EHV charges'!$D$11:$D$11),1, COUNTIF(A$4:$A102, 'Annex 2 Designated EHV charges'!$D$11:$D$11)), 0)),"")</f>
        <v/>
      </c>
      <c r="B103" s="92" t="str">
        <f>IF($A103="","",VLOOKUP($A103,'Annex 2 Designated EHV charges'!$D:$O,2,0))</f>
        <v/>
      </c>
      <c r="C103" s="93" t="str">
        <f>IF($A103="","",VLOOKUP($A103,'Annex 2 Designated EHV charges'!$D:$O,3,0))</f>
        <v/>
      </c>
      <c r="D103" s="92" t="str">
        <f>IF($A103="","",VLOOKUP($A103,'Annex 2 Designated EHV charges'!$D:$O,4,0))</f>
        <v/>
      </c>
      <c r="E103" s="94" t="str">
        <f>IFERROR(IF(VLOOKUP($A103,'Annex 2 Designated EHV charges'!$D:$P,10,FALSE)=0,"",VLOOKUP($A103,'Annex 2 Designated EHV charges'!$D:$P,10,FALSE)),"")</f>
        <v/>
      </c>
      <c r="F103" s="95" t="str">
        <f>IFERROR(IF(VLOOKUP($A103,'Annex 2 Designated EHV charges'!$D:$P,11,FALSE)=0,"",VLOOKUP($A103,'Annex 2 Designated EHV charges'!$D:$P,11,FALSE)),"")</f>
        <v/>
      </c>
      <c r="G103" s="96" t="str">
        <f>IFERROR(IF(VLOOKUP($A103,'Annex 2 Designated EHV charges'!$D:$P,12,FALSE)=0,"",VLOOKUP($A103,'Annex 2 Designated EHV charges'!$D:$P,12,FALSE)),"")</f>
        <v/>
      </c>
      <c r="H103" s="96" t="str">
        <f>IFERROR(IF(VLOOKUP($A103,'Annex 2 Designated EHV charges'!$D:$P,13,FALSE)=0,"",VLOOKUP($A103,'Annex 2 Designated EHV charges'!$D:$P,13,FALSE)),"")</f>
        <v/>
      </c>
    </row>
    <row r="104" spans="1:8" x14ac:dyDescent="0.25">
      <c r="A104" s="93" t="str">
        <f t="array" ref="A104">IFERROR(INDEX('Annex 2 Designated EHV charges'!$D$11:$D$11, MATCH(0, IF(ISBLANK('Annex 2 Designated EHV charges'!$D$11:$D$11),1, COUNTIF(A$4:$A103, 'Annex 2 Designated EHV charges'!$D$11:$D$11)), 0)),"")</f>
        <v/>
      </c>
      <c r="B104" s="92" t="str">
        <f>IF($A104="","",VLOOKUP($A104,'Annex 2 Designated EHV charges'!$D:$O,2,0))</f>
        <v/>
      </c>
      <c r="C104" s="93" t="str">
        <f>IF($A104="","",VLOOKUP($A104,'Annex 2 Designated EHV charges'!$D:$O,3,0))</f>
        <v/>
      </c>
      <c r="D104" s="92" t="str">
        <f>IF($A104="","",VLOOKUP($A104,'Annex 2 Designated EHV charges'!$D:$O,4,0))</f>
        <v/>
      </c>
      <c r="E104" s="94" t="str">
        <f>IFERROR(IF(VLOOKUP($A104,'Annex 2 Designated EHV charges'!$D:$P,10,FALSE)=0,"",VLOOKUP($A104,'Annex 2 Designated EHV charges'!$D:$P,10,FALSE)),"")</f>
        <v/>
      </c>
      <c r="F104" s="95" t="str">
        <f>IFERROR(IF(VLOOKUP($A104,'Annex 2 Designated EHV charges'!$D:$P,11,FALSE)=0,"",VLOOKUP($A104,'Annex 2 Designated EHV charges'!$D:$P,11,FALSE)),"")</f>
        <v/>
      </c>
      <c r="G104" s="96" t="str">
        <f>IFERROR(IF(VLOOKUP($A104,'Annex 2 Designated EHV charges'!$D:$P,12,FALSE)=0,"",VLOOKUP($A104,'Annex 2 Designated EHV charges'!$D:$P,12,FALSE)),"")</f>
        <v/>
      </c>
      <c r="H104" s="96" t="str">
        <f>IFERROR(IF(VLOOKUP($A104,'Annex 2 Designated EHV charges'!$D:$P,13,FALSE)=0,"",VLOOKUP($A104,'Annex 2 Designated EHV charges'!$D:$P,13,FALSE)),"")</f>
        <v/>
      </c>
    </row>
    <row r="105" spans="1:8" x14ac:dyDescent="0.25">
      <c r="A105" s="93" t="str">
        <f t="array" ref="A105">IFERROR(INDEX('Annex 2 Designated EHV charges'!$D$11:$D$11, MATCH(0, IF(ISBLANK('Annex 2 Designated EHV charges'!$D$11:$D$11),1, COUNTIF(A$4:$A104, 'Annex 2 Designated EHV charges'!$D$11:$D$11)), 0)),"")</f>
        <v/>
      </c>
      <c r="B105" s="92" t="str">
        <f>IF($A105="","",VLOOKUP($A105,'Annex 2 Designated EHV charges'!$D:$O,2,0))</f>
        <v/>
      </c>
      <c r="C105" s="93" t="str">
        <f>IF($A105="","",VLOOKUP($A105,'Annex 2 Designated EHV charges'!$D:$O,3,0))</f>
        <v/>
      </c>
      <c r="D105" s="92" t="str">
        <f>IF($A105="","",VLOOKUP($A105,'Annex 2 Designated EHV charges'!$D:$O,4,0))</f>
        <v/>
      </c>
      <c r="E105" s="94" t="str">
        <f>IFERROR(IF(VLOOKUP($A105,'Annex 2 Designated EHV charges'!$D:$P,10,FALSE)=0,"",VLOOKUP($A105,'Annex 2 Designated EHV charges'!$D:$P,10,FALSE)),"")</f>
        <v/>
      </c>
      <c r="F105" s="95" t="str">
        <f>IFERROR(IF(VLOOKUP($A105,'Annex 2 Designated EHV charges'!$D:$P,11,FALSE)=0,"",VLOOKUP($A105,'Annex 2 Designated EHV charges'!$D:$P,11,FALSE)),"")</f>
        <v/>
      </c>
      <c r="G105" s="96" t="str">
        <f>IFERROR(IF(VLOOKUP($A105,'Annex 2 Designated EHV charges'!$D:$P,12,FALSE)=0,"",VLOOKUP($A105,'Annex 2 Designated EHV charges'!$D:$P,12,FALSE)),"")</f>
        <v/>
      </c>
      <c r="H105" s="96" t="str">
        <f>IFERROR(IF(VLOOKUP($A105,'Annex 2 Designated EHV charges'!$D:$P,13,FALSE)=0,"",VLOOKUP($A105,'Annex 2 Designated EHV charges'!$D:$P,13,FALSE)),"")</f>
        <v/>
      </c>
    </row>
    <row r="106" spans="1:8" x14ac:dyDescent="0.25">
      <c r="A106" s="93" t="str">
        <f t="array" ref="A106">IFERROR(INDEX('Annex 2 Designated EHV charges'!$D$11:$D$11, MATCH(0, IF(ISBLANK('Annex 2 Designated EHV charges'!$D$11:$D$11),1, COUNTIF(A$4:$A105, 'Annex 2 Designated EHV charges'!$D$11:$D$11)), 0)),"")</f>
        <v/>
      </c>
      <c r="B106" s="92" t="str">
        <f>IF($A106="","",VLOOKUP($A106,'Annex 2 Designated EHV charges'!$D:$O,2,0))</f>
        <v/>
      </c>
      <c r="C106" s="93" t="str">
        <f>IF($A106="","",VLOOKUP($A106,'Annex 2 Designated EHV charges'!$D:$O,3,0))</f>
        <v/>
      </c>
      <c r="D106" s="92" t="str">
        <f>IF($A106="","",VLOOKUP($A106,'Annex 2 Designated EHV charges'!$D:$O,4,0))</f>
        <v/>
      </c>
      <c r="E106" s="94" t="str">
        <f>IFERROR(IF(VLOOKUP($A106,'Annex 2 Designated EHV charges'!$D:$P,10,FALSE)=0,"",VLOOKUP($A106,'Annex 2 Designated EHV charges'!$D:$P,10,FALSE)),"")</f>
        <v/>
      </c>
      <c r="F106" s="95" t="str">
        <f>IFERROR(IF(VLOOKUP($A106,'Annex 2 Designated EHV charges'!$D:$P,11,FALSE)=0,"",VLOOKUP($A106,'Annex 2 Designated EHV charges'!$D:$P,11,FALSE)),"")</f>
        <v/>
      </c>
      <c r="G106" s="96" t="str">
        <f>IFERROR(IF(VLOOKUP($A106,'Annex 2 Designated EHV charges'!$D:$P,12,FALSE)=0,"",VLOOKUP($A106,'Annex 2 Designated EHV charges'!$D:$P,12,FALSE)),"")</f>
        <v/>
      </c>
      <c r="H106" s="96" t="str">
        <f>IFERROR(IF(VLOOKUP($A106,'Annex 2 Designated EHV charges'!$D:$P,13,FALSE)=0,"",VLOOKUP($A106,'Annex 2 Designated EHV charges'!$D:$P,13,FALSE)),"")</f>
        <v/>
      </c>
    </row>
    <row r="107" spans="1:8" x14ac:dyDescent="0.25">
      <c r="A107" s="93" t="str">
        <f t="array" ref="A107">IFERROR(INDEX('Annex 2 Designated EHV charges'!$D$11:$D$11, MATCH(0, IF(ISBLANK('Annex 2 Designated EHV charges'!$D$11:$D$11),1, COUNTIF(A$4:$A106, 'Annex 2 Designated EHV charges'!$D$11:$D$11)), 0)),"")</f>
        <v/>
      </c>
      <c r="B107" s="92" t="str">
        <f>IF($A107="","",VLOOKUP($A107,'Annex 2 Designated EHV charges'!$D:$O,2,0))</f>
        <v/>
      </c>
      <c r="C107" s="93" t="str">
        <f>IF($A107="","",VLOOKUP($A107,'Annex 2 Designated EHV charges'!$D:$O,3,0))</f>
        <v/>
      </c>
      <c r="D107" s="92" t="str">
        <f>IF($A107="","",VLOOKUP($A107,'Annex 2 Designated EHV charges'!$D:$O,4,0))</f>
        <v/>
      </c>
      <c r="E107" s="94" t="str">
        <f>IFERROR(IF(VLOOKUP($A107,'Annex 2 Designated EHV charges'!$D:$P,10,FALSE)=0,"",VLOOKUP($A107,'Annex 2 Designated EHV charges'!$D:$P,10,FALSE)),"")</f>
        <v/>
      </c>
      <c r="F107" s="95" t="str">
        <f>IFERROR(IF(VLOOKUP($A107,'Annex 2 Designated EHV charges'!$D:$P,11,FALSE)=0,"",VLOOKUP($A107,'Annex 2 Designated EHV charges'!$D:$P,11,FALSE)),"")</f>
        <v/>
      </c>
      <c r="G107" s="96" t="str">
        <f>IFERROR(IF(VLOOKUP($A107,'Annex 2 Designated EHV charges'!$D:$P,12,FALSE)=0,"",VLOOKUP($A107,'Annex 2 Designated EHV charges'!$D:$P,12,FALSE)),"")</f>
        <v/>
      </c>
      <c r="H107" s="96" t="str">
        <f>IFERROR(IF(VLOOKUP($A107,'Annex 2 Designated EHV charges'!$D:$P,13,FALSE)=0,"",VLOOKUP($A107,'Annex 2 Designated EHV charges'!$D:$P,13,FALSE)),"")</f>
        <v/>
      </c>
    </row>
    <row r="108" spans="1:8" x14ac:dyDescent="0.25">
      <c r="A108" s="93" t="str">
        <f t="array" ref="A108">IFERROR(INDEX('Annex 2 Designated EHV charges'!$D$11:$D$11, MATCH(0, IF(ISBLANK('Annex 2 Designated EHV charges'!$D$11:$D$11),1, COUNTIF(A$4:$A107, 'Annex 2 Designated EHV charges'!$D$11:$D$11)), 0)),"")</f>
        <v/>
      </c>
      <c r="B108" s="92" t="str">
        <f>IF($A108="","",VLOOKUP($A108,'Annex 2 Designated EHV charges'!$D:$O,2,0))</f>
        <v/>
      </c>
      <c r="C108" s="93" t="str">
        <f>IF($A108="","",VLOOKUP($A108,'Annex 2 Designated EHV charges'!$D:$O,3,0))</f>
        <v/>
      </c>
      <c r="D108" s="92" t="str">
        <f>IF($A108="","",VLOOKUP($A108,'Annex 2 Designated EHV charges'!$D:$O,4,0))</f>
        <v/>
      </c>
      <c r="E108" s="94" t="str">
        <f>IFERROR(IF(VLOOKUP($A108,'Annex 2 Designated EHV charges'!$D:$P,10,FALSE)=0,"",VLOOKUP($A108,'Annex 2 Designated EHV charges'!$D:$P,10,FALSE)),"")</f>
        <v/>
      </c>
      <c r="F108" s="95" t="str">
        <f>IFERROR(IF(VLOOKUP($A108,'Annex 2 Designated EHV charges'!$D:$P,11,FALSE)=0,"",VLOOKUP($A108,'Annex 2 Designated EHV charges'!$D:$P,11,FALSE)),"")</f>
        <v/>
      </c>
      <c r="G108" s="96" t="str">
        <f>IFERROR(IF(VLOOKUP($A108,'Annex 2 Designated EHV charges'!$D:$P,12,FALSE)=0,"",VLOOKUP($A108,'Annex 2 Designated EHV charges'!$D:$P,12,FALSE)),"")</f>
        <v/>
      </c>
      <c r="H108" s="96" t="str">
        <f>IFERROR(IF(VLOOKUP($A108,'Annex 2 Designated EHV charges'!$D:$P,13,FALSE)=0,"",VLOOKUP($A108,'Annex 2 Designated EHV charges'!$D:$P,13,FALSE)),"")</f>
        <v/>
      </c>
    </row>
    <row r="109" spans="1:8" x14ac:dyDescent="0.25">
      <c r="A109" s="93" t="str">
        <f t="array" ref="A109">IFERROR(INDEX('Annex 2 Designated EHV charges'!$D$11:$D$11, MATCH(0, IF(ISBLANK('Annex 2 Designated EHV charges'!$D$11:$D$11),1, COUNTIF(A$4:$A108, 'Annex 2 Designated EHV charges'!$D$11:$D$11)), 0)),"")</f>
        <v/>
      </c>
      <c r="B109" s="92" t="str">
        <f>IF($A109="","",VLOOKUP($A109,'Annex 2 Designated EHV charges'!$D:$O,2,0))</f>
        <v/>
      </c>
      <c r="C109" s="93" t="str">
        <f>IF($A109="","",VLOOKUP($A109,'Annex 2 Designated EHV charges'!$D:$O,3,0))</f>
        <v/>
      </c>
      <c r="D109" s="92" t="str">
        <f>IF($A109="","",VLOOKUP($A109,'Annex 2 Designated EHV charges'!$D:$O,4,0))</f>
        <v/>
      </c>
      <c r="E109" s="94" t="str">
        <f>IFERROR(IF(VLOOKUP($A109,'Annex 2 Designated EHV charges'!$D:$P,10,FALSE)=0,"",VLOOKUP($A109,'Annex 2 Designated EHV charges'!$D:$P,10,FALSE)),"")</f>
        <v/>
      </c>
      <c r="F109" s="95" t="str">
        <f>IFERROR(IF(VLOOKUP($A109,'Annex 2 Designated EHV charges'!$D:$P,11,FALSE)=0,"",VLOOKUP($A109,'Annex 2 Designated EHV charges'!$D:$P,11,FALSE)),"")</f>
        <v/>
      </c>
      <c r="G109" s="96" t="str">
        <f>IFERROR(IF(VLOOKUP($A109,'Annex 2 Designated EHV charges'!$D:$P,12,FALSE)=0,"",VLOOKUP($A109,'Annex 2 Designated EHV charges'!$D:$P,12,FALSE)),"")</f>
        <v/>
      </c>
      <c r="H109" s="96" t="str">
        <f>IFERROR(IF(VLOOKUP($A109,'Annex 2 Designated EHV charges'!$D:$P,13,FALSE)=0,"",VLOOKUP($A109,'Annex 2 Designated EHV charges'!$D:$P,13,FALSE)),"")</f>
        <v/>
      </c>
    </row>
    <row r="110" spans="1:8" x14ac:dyDescent="0.25">
      <c r="A110" s="93" t="str">
        <f t="array" ref="A110">IFERROR(INDEX('Annex 2 Designated EHV charges'!$D$11:$D$11, MATCH(0, IF(ISBLANK('Annex 2 Designated EHV charges'!$D$11:$D$11),1, COUNTIF(A$4:$A109, 'Annex 2 Designated EHV charges'!$D$11:$D$11)), 0)),"")</f>
        <v/>
      </c>
      <c r="B110" s="92" t="str">
        <f>IF($A110="","",VLOOKUP($A110,'Annex 2 Designated EHV charges'!$D:$O,2,0))</f>
        <v/>
      </c>
      <c r="C110" s="93" t="str">
        <f>IF($A110="","",VLOOKUP($A110,'Annex 2 Designated EHV charges'!$D:$O,3,0))</f>
        <v/>
      </c>
      <c r="D110" s="92" t="str">
        <f>IF($A110="","",VLOOKUP($A110,'Annex 2 Designated EHV charges'!$D:$O,4,0))</f>
        <v/>
      </c>
      <c r="E110" s="94" t="str">
        <f>IFERROR(IF(VLOOKUP($A110,'Annex 2 Designated EHV charges'!$D:$P,10,FALSE)=0,"",VLOOKUP($A110,'Annex 2 Designated EHV charges'!$D:$P,10,FALSE)),"")</f>
        <v/>
      </c>
      <c r="F110" s="95" t="str">
        <f>IFERROR(IF(VLOOKUP($A110,'Annex 2 Designated EHV charges'!$D:$P,11,FALSE)=0,"",VLOOKUP($A110,'Annex 2 Designated EHV charges'!$D:$P,11,FALSE)),"")</f>
        <v/>
      </c>
      <c r="G110" s="96" t="str">
        <f>IFERROR(IF(VLOOKUP($A110,'Annex 2 Designated EHV charges'!$D:$P,12,FALSE)=0,"",VLOOKUP($A110,'Annex 2 Designated EHV charges'!$D:$P,12,FALSE)),"")</f>
        <v/>
      </c>
      <c r="H110" s="96" t="str">
        <f>IFERROR(IF(VLOOKUP($A110,'Annex 2 Designated EHV charges'!$D:$P,13,FALSE)=0,"",VLOOKUP($A110,'Annex 2 Designated EHV charges'!$D:$P,13,FALSE)),"")</f>
        <v/>
      </c>
    </row>
    <row r="111" spans="1:8" x14ac:dyDescent="0.25">
      <c r="A111" s="93" t="str">
        <f t="array" ref="A111">IFERROR(INDEX('Annex 2 Designated EHV charges'!$D$11:$D$11, MATCH(0, IF(ISBLANK('Annex 2 Designated EHV charges'!$D$11:$D$11),1, COUNTIF(A$4:$A110, 'Annex 2 Designated EHV charges'!$D$11:$D$11)), 0)),"")</f>
        <v/>
      </c>
      <c r="B111" s="92" t="str">
        <f>IF($A111="","",VLOOKUP($A111,'Annex 2 Designated EHV charges'!$D:$O,2,0))</f>
        <v/>
      </c>
      <c r="C111" s="93" t="str">
        <f>IF($A111="","",VLOOKUP($A111,'Annex 2 Designated EHV charges'!$D:$O,3,0))</f>
        <v/>
      </c>
      <c r="D111" s="92" t="str">
        <f>IF($A111="","",VLOOKUP($A111,'Annex 2 Designated EHV charges'!$D:$O,4,0))</f>
        <v/>
      </c>
      <c r="E111" s="94" t="str">
        <f>IFERROR(IF(VLOOKUP($A111,'Annex 2 Designated EHV charges'!$D:$P,10,FALSE)=0,"",VLOOKUP($A111,'Annex 2 Designated EHV charges'!$D:$P,10,FALSE)),"")</f>
        <v/>
      </c>
      <c r="F111" s="95" t="str">
        <f>IFERROR(IF(VLOOKUP($A111,'Annex 2 Designated EHV charges'!$D:$P,11,FALSE)=0,"",VLOOKUP($A111,'Annex 2 Designated EHV charges'!$D:$P,11,FALSE)),"")</f>
        <v/>
      </c>
      <c r="G111" s="96" t="str">
        <f>IFERROR(IF(VLOOKUP($A111,'Annex 2 Designated EHV charges'!$D:$P,12,FALSE)=0,"",VLOOKUP($A111,'Annex 2 Designated EHV charges'!$D:$P,12,FALSE)),"")</f>
        <v/>
      </c>
      <c r="H111" s="96" t="str">
        <f>IFERROR(IF(VLOOKUP($A111,'Annex 2 Designated EHV charges'!$D:$P,13,FALSE)=0,"",VLOOKUP($A111,'Annex 2 Designated EHV charges'!$D:$P,13,FALSE)),"")</f>
        <v/>
      </c>
    </row>
    <row r="112" spans="1:8" x14ac:dyDescent="0.25">
      <c r="A112" s="93" t="str">
        <f t="array" ref="A112">IFERROR(INDEX('Annex 2 Designated EHV charges'!$D$11:$D$11, MATCH(0, IF(ISBLANK('Annex 2 Designated EHV charges'!$D$11:$D$11),1, COUNTIF(A$4:$A111, 'Annex 2 Designated EHV charges'!$D$11:$D$11)), 0)),"")</f>
        <v/>
      </c>
      <c r="B112" s="92" t="str">
        <f>IF($A112="","",VLOOKUP($A112,'Annex 2 Designated EHV charges'!$D:$O,2,0))</f>
        <v/>
      </c>
      <c r="C112" s="93" t="str">
        <f>IF($A112="","",VLOOKUP($A112,'Annex 2 Designated EHV charges'!$D:$O,3,0))</f>
        <v/>
      </c>
      <c r="D112" s="92" t="str">
        <f>IF($A112="","",VLOOKUP($A112,'Annex 2 Designated EHV charges'!$D:$O,4,0))</f>
        <v/>
      </c>
      <c r="E112" s="94" t="str">
        <f>IFERROR(IF(VLOOKUP($A112,'Annex 2 Designated EHV charges'!$D:$P,10,FALSE)=0,"",VLOOKUP($A112,'Annex 2 Designated EHV charges'!$D:$P,10,FALSE)),"")</f>
        <v/>
      </c>
      <c r="F112" s="95" t="str">
        <f>IFERROR(IF(VLOOKUP($A112,'Annex 2 Designated EHV charges'!$D:$P,11,FALSE)=0,"",VLOOKUP($A112,'Annex 2 Designated EHV charges'!$D:$P,11,FALSE)),"")</f>
        <v/>
      </c>
      <c r="G112" s="96" t="str">
        <f>IFERROR(IF(VLOOKUP($A112,'Annex 2 Designated EHV charges'!$D:$P,12,FALSE)=0,"",VLOOKUP($A112,'Annex 2 Designated EHV charges'!$D:$P,12,FALSE)),"")</f>
        <v/>
      </c>
      <c r="H112" s="96" t="str">
        <f>IFERROR(IF(VLOOKUP($A112,'Annex 2 Designated EHV charges'!$D:$P,13,FALSE)=0,"",VLOOKUP($A112,'Annex 2 Designated EHV charges'!$D:$P,13,FALSE)),"")</f>
        <v/>
      </c>
    </row>
    <row r="113" spans="1:8" x14ac:dyDescent="0.25">
      <c r="A113" s="93" t="str">
        <f t="array" ref="A113">IFERROR(INDEX('Annex 2 Designated EHV charges'!$D$11:$D$11, MATCH(0, IF(ISBLANK('Annex 2 Designated EHV charges'!$D$11:$D$11),1, COUNTIF(A$4:$A112, 'Annex 2 Designated EHV charges'!$D$11:$D$11)), 0)),"")</f>
        <v/>
      </c>
      <c r="B113" s="92" t="str">
        <f>IF($A113="","",VLOOKUP($A113,'Annex 2 Designated EHV charges'!$D:$O,2,0))</f>
        <v/>
      </c>
      <c r="C113" s="93" t="str">
        <f>IF($A113="","",VLOOKUP($A113,'Annex 2 Designated EHV charges'!$D:$O,3,0))</f>
        <v/>
      </c>
      <c r="D113" s="92" t="str">
        <f>IF($A113="","",VLOOKUP($A113,'Annex 2 Designated EHV charges'!$D:$O,4,0))</f>
        <v/>
      </c>
      <c r="E113" s="94" t="str">
        <f>IFERROR(IF(VLOOKUP($A113,'Annex 2 Designated EHV charges'!$D:$P,10,FALSE)=0,"",VLOOKUP($A113,'Annex 2 Designated EHV charges'!$D:$P,10,FALSE)),"")</f>
        <v/>
      </c>
      <c r="F113" s="95" t="str">
        <f>IFERROR(IF(VLOOKUP($A113,'Annex 2 Designated EHV charges'!$D:$P,11,FALSE)=0,"",VLOOKUP($A113,'Annex 2 Designated EHV charges'!$D:$P,11,FALSE)),"")</f>
        <v/>
      </c>
      <c r="G113" s="96" t="str">
        <f>IFERROR(IF(VLOOKUP($A113,'Annex 2 Designated EHV charges'!$D:$P,12,FALSE)=0,"",VLOOKUP($A113,'Annex 2 Designated EHV charges'!$D:$P,12,FALSE)),"")</f>
        <v/>
      </c>
      <c r="H113" s="96" t="str">
        <f>IFERROR(IF(VLOOKUP($A113,'Annex 2 Designated EHV charges'!$D:$P,13,FALSE)=0,"",VLOOKUP($A113,'Annex 2 Designated EHV charges'!$D:$P,13,FALSE)),"")</f>
        <v/>
      </c>
    </row>
    <row r="114" spans="1:8" x14ac:dyDescent="0.25">
      <c r="A114" s="93" t="str">
        <f t="array" ref="A114">IFERROR(INDEX('Annex 2 Designated EHV charges'!$D$11:$D$11, MATCH(0, IF(ISBLANK('Annex 2 Designated EHV charges'!$D$11:$D$11),1, COUNTIF(A$4:$A113, 'Annex 2 Designated EHV charges'!$D$11:$D$11)), 0)),"")</f>
        <v/>
      </c>
      <c r="B114" s="92" t="str">
        <f>IF($A114="","",VLOOKUP($A114,'Annex 2 Designated EHV charges'!$D:$O,2,0))</f>
        <v/>
      </c>
      <c r="C114" s="93" t="str">
        <f>IF($A114="","",VLOOKUP($A114,'Annex 2 Designated EHV charges'!$D:$O,3,0))</f>
        <v/>
      </c>
      <c r="D114" s="92" t="str">
        <f>IF($A114="","",VLOOKUP($A114,'Annex 2 Designated EHV charges'!$D:$O,4,0))</f>
        <v/>
      </c>
      <c r="E114" s="94" t="str">
        <f>IFERROR(IF(VLOOKUP($A114,'Annex 2 Designated EHV charges'!$D:$P,10,FALSE)=0,"",VLOOKUP($A114,'Annex 2 Designated EHV charges'!$D:$P,10,FALSE)),"")</f>
        <v/>
      </c>
      <c r="F114" s="95" t="str">
        <f>IFERROR(IF(VLOOKUP($A114,'Annex 2 Designated EHV charges'!$D:$P,11,FALSE)=0,"",VLOOKUP($A114,'Annex 2 Designated EHV charges'!$D:$P,11,FALSE)),"")</f>
        <v/>
      </c>
      <c r="G114" s="96" t="str">
        <f>IFERROR(IF(VLOOKUP($A114,'Annex 2 Designated EHV charges'!$D:$P,12,FALSE)=0,"",VLOOKUP($A114,'Annex 2 Designated EHV charges'!$D:$P,12,FALSE)),"")</f>
        <v/>
      </c>
      <c r="H114" s="96" t="str">
        <f>IFERROR(IF(VLOOKUP($A114,'Annex 2 Designated EHV charges'!$D:$P,13,FALSE)=0,"",VLOOKUP($A114,'Annex 2 Designated EHV charges'!$D:$P,13,FALSE)),"")</f>
        <v/>
      </c>
    </row>
    <row r="115" spans="1:8" x14ac:dyDescent="0.25">
      <c r="A115" s="93" t="str">
        <f t="array" ref="A115">IFERROR(INDEX('Annex 2 Designated EHV charges'!$D$11:$D$11, MATCH(0, IF(ISBLANK('Annex 2 Designated EHV charges'!$D$11:$D$11),1, COUNTIF(A$4:$A114, 'Annex 2 Designated EHV charges'!$D$11:$D$11)), 0)),"")</f>
        <v/>
      </c>
      <c r="B115" s="92" t="str">
        <f>IF($A115="","",VLOOKUP($A115,'Annex 2 Designated EHV charges'!$D:$O,2,0))</f>
        <v/>
      </c>
      <c r="C115" s="93" t="str">
        <f>IF($A115="","",VLOOKUP($A115,'Annex 2 Designated EHV charges'!$D:$O,3,0))</f>
        <v/>
      </c>
      <c r="D115" s="92" t="str">
        <f>IF($A115="","",VLOOKUP($A115,'Annex 2 Designated EHV charges'!$D:$O,4,0))</f>
        <v/>
      </c>
      <c r="E115" s="94" t="str">
        <f>IFERROR(IF(VLOOKUP($A115,'Annex 2 Designated EHV charges'!$D:$P,10,FALSE)=0,"",VLOOKUP($A115,'Annex 2 Designated EHV charges'!$D:$P,10,FALSE)),"")</f>
        <v/>
      </c>
      <c r="F115" s="95" t="str">
        <f>IFERROR(IF(VLOOKUP($A115,'Annex 2 Designated EHV charges'!$D:$P,11,FALSE)=0,"",VLOOKUP($A115,'Annex 2 Designated EHV charges'!$D:$P,11,FALSE)),"")</f>
        <v/>
      </c>
      <c r="G115" s="96" t="str">
        <f>IFERROR(IF(VLOOKUP($A115,'Annex 2 Designated EHV charges'!$D:$P,12,FALSE)=0,"",VLOOKUP($A115,'Annex 2 Designated EHV charges'!$D:$P,12,FALSE)),"")</f>
        <v/>
      </c>
      <c r="H115" s="96" t="str">
        <f>IFERROR(IF(VLOOKUP($A115,'Annex 2 Designated EHV charges'!$D:$P,13,FALSE)=0,"",VLOOKUP($A115,'Annex 2 Designated EHV charges'!$D:$P,13,FALSE)),"")</f>
        <v/>
      </c>
    </row>
    <row r="116" spans="1:8" x14ac:dyDescent="0.25">
      <c r="A116" s="93" t="str">
        <f t="array" ref="A116">IFERROR(INDEX('Annex 2 Designated EHV charges'!$D$11:$D$11, MATCH(0, IF(ISBLANK('Annex 2 Designated EHV charges'!$D$11:$D$11),1, COUNTIF(A$4:$A115, 'Annex 2 Designated EHV charges'!$D$11:$D$11)), 0)),"")</f>
        <v/>
      </c>
      <c r="B116" s="92" t="str">
        <f>IF($A116="","",VLOOKUP($A116,'Annex 2 Designated EHV charges'!$D:$O,2,0))</f>
        <v/>
      </c>
      <c r="C116" s="93" t="str">
        <f>IF($A116="","",VLOOKUP($A116,'Annex 2 Designated EHV charges'!$D:$O,3,0))</f>
        <v/>
      </c>
      <c r="D116" s="92" t="str">
        <f>IF($A116="","",VLOOKUP($A116,'Annex 2 Designated EHV charges'!$D:$O,4,0))</f>
        <v/>
      </c>
      <c r="E116" s="94" t="str">
        <f>IFERROR(IF(VLOOKUP($A116,'Annex 2 Designated EHV charges'!$D:$P,10,FALSE)=0,"",VLOOKUP($A116,'Annex 2 Designated EHV charges'!$D:$P,10,FALSE)),"")</f>
        <v/>
      </c>
      <c r="F116" s="95" t="str">
        <f>IFERROR(IF(VLOOKUP($A116,'Annex 2 Designated EHV charges'!$D:$P,11,FALSE)=0,"",VLOOKUP($A116,'Annex 2 Designated EHV charges'!$D:$P,11,FALSE)),"")</f>
        <v/>
      </c>
      <c r="G116" s="96" t="str">
        <f>IFERROR(IF(VLOOKUP($A116,'Annex 2 Designated EHV charges'!$D:$P,12,FALSE)=0,"",VLOOKUP($A116,'Annex 2 Designated EHV charges'!$D:$P,12,FALSE)),"")</f>
        <v/>
      </c>
      <c r="H116" s="96" t="str">
        <f>IFERROR(IF(VLOOKUP($A116,'Annex 2 Designated EHV charges'!$D:$P,13,FALSE)=0,"",VLOOKUP($A116,'Annex 2 Designated EHV charges'!$D:$P,13,FALSE)),"")</f>
        <v/>
      </c>
    </row>
    <row r="117" spans="1:8" x14ac:dyDescent="0.25">
      <c r="A117" s="93" t="str">
        <f t="array" ref="A117">IFERROR(INDEX('Annex 2 Designated EHV charges'!$D$11:$D$11, MATCH(0, IF(ISBLANK('Annex 2 Designated EHV charges'!$D$11:$D$11),1, COUNTIF(A$4:$A116, 'Annex 2 Designated EHV charges'!$D$11:$D$11)), 0)),"")</f>
        <v/>
      </c>
      <c r="B117" s="92" t="str">
        <f>IF($A117="","",VLOOKUP($A117,'Annex 2 Designated EHV charges'!$D:$O,2,0))</f>
        <v/>
      </c>
      <c r="C117" s="93" t="str">
        <f>IF($A117="","",VLOOKUP($A117,'Annex 2 Designated EHV charges'!$D:$O,3,0))</f>
        <v/>
      </c>
      <c r="D117" s="92" t="str">
        <f>IF($A117="","",VLOOKUP($A117,'Annex 2 Designated EHV charges'!$D:$O,4,0))</f>
        <v/>
      </c>
      <c r="E117" s="94" t="str">
        <f>IFERROR(IF(VLOOKUP($A117,'Annex 2 Designated EHV charges'!$D:$P,10,FALSE)=0,"",VLOOKUP($A117,'Annex 2 Designated EHV charges'!$D:$P,10,FALSE)),"")</f>
        <v/>
      </c>
      <c r="F117" s="95" t="str">
        <f>IFERROR(IF(VLOOKUP($A117,'Annex 2 Designated EHV charges'!$D:$P,11,FALSE)=0,"",VLOOKUP($A117,'Annex 2 Designated EHV charges'!$D:$P,11,FALSE)),"")</f>
        <v/>
      </c>
      <c r="G117" s="96" t="str">
        <f>IFERROR(IF(VLOOKUP($A117,'Annex 2 Designated EHV charges'!$D:$P,12,FALSE)=0,"",VLOOKUP($A117,'Annex 2 Designated EHV charges'!$D:$P,12,FALSE)),"")</f>
        <v/>
      </c>
      <c r="H117" s="96" t="str">
        <f>IFERROR(IF(VLOOKUP($A117,'Annex 2 Designated EHV charges'!$D:$P,13,FALSE)=0,"",VLOOKUP($A117,'Annex 2 Designated EHV charges'!$D:$P,13,FALSE)),"")</f>
        <v/>
      </c>
    </row>
    <row r="118" spans="1:8" x14ac:dyDescent="0.25">
      <c r="A118" s="93" t="str">
        <f t="array" ref="A118">IFERROR(INDEX('Annex 2 Designated EHV charges'!$D$11:$D$11, MATCH(0, IF(ISBLANK('Annex 2 Designated EHV charges'!$D$11:$D$11),1, COUNTIF(A$4:$A117, 'Annex 2 Designated EHV charges'!$D$11:$D$11)), 0)),"")</f>
        <v/>
      </c>
      <c r="B118" s="92" t="str">
        <f>IF($A118="","",VLOOKUP($A118,'Annex 2 Designated EHV charges'!$D:$O,2,0))</f>
        <v/>
      </c>
      <c r="C118" s="93" t="str">
        <f>IF($A118="","",VLOOKUP($A118,'Annex 2 Designated EHV charges'!$D:$O,3,0))</f>
        <v/>
      </c>
      <c r="D118" s="92" t="str">
        <f>IF($A118="","",VLOOKUP($A118,'Annex 2 Designated EHV charges'!$D:$O,4,0))</f>
        <v/>
      </c>
      <c r="E118" s="94" t="str">
        <f>IFERROR(IF(VLOOKUP($A118,'Annex 2 Designated EHV charges'!$D:$P,10,FALSE)=0,"",VLOOKUP($A118,'Annex 2 Designated EHV charges'!$D:$P,10,FALSE)),"")</f>
        <v/>
      </c>
      <c r="F118" s="95" t="str">
        <f>IFERROR(IF(VLOOKUP($A118,'Annex 2 Designated EHV charges'!$D:$P,11,FALSE)=0,"",VLOOKUP($A118,'Annex 2 Designated EHV charges'!$D:$P,11,FALSE)),"")</f>
        <v/>
      </c>
      <c r="G118" s="96" t="str">
        <f>IFERROR(IF(VLOOKUP($A118,'Annex 2 Designated EHV charges'!$D:$P,12,FALSE)=0,"",VLOOKUP($A118,'Annex 2 Designated EHV charges'!$D:$P,12,FALSE)),"")</f>
        <v/>
      </c>
      <c r="H118" s="96" t="str">
        <f>IFERROR(IF(VLOOKUP($A118,'Annex 2 Designated EHV charges'!$D:$P,13,FALSE)=0,"",VLOOKUP($A118,'Annex 2 Designated EHV charges'!$D:$P,13,FALSE)),"")</f>
        <v/>
      </c>
    </row>
    <row r="119" spans="1:8" x14ac:dyDescent="0.25">
      <c r="A119" s="93" t="str">
        <f t="array" ref="A119">IFERROR(INDEX('Annex 2 Designated EHV charges'!$D$11:$D$11, MATCH(0, IF(ISBLANK('Annex 2 Designated EHV charges'!$D$11:$D$11),1, COUNTIF(A$4:$A118, 'Annex 2 Designated EHV charges'!$D$11:$D$11)), 0)),"")</f>
        <v/>
      </c>
      <c r="B119" s="92" t="str">
        <f>IF($A119="","",VLOOKUP($A119,'Annex 2 Designated EHV charges'!$D:$O,2,0))</f>
        <v/>
      </c>
      <c r="C119" s="93" t="str">
        <f>IF($A119="","",VLOOKUP($A119,'Annex 2 Designated EHV charges'!$D:$O,3,0))</f>
        <v/>
      </c>
      <c r="D119" s="92" t="str">
        <f>IF($A119="","",VLOOKUP($A119,'Annex 2 Designated EHV charges'!$D:$O,4,0))</f>
        <v/>
      </c>
      <c r="E119" s="94" t="str">
        <f>IFERROR(IF(VLOOKUP($A119,'Annex 2 Designated EHV charges'!$D:$P,10,FALSE)=0,"",VLOOKUP($A119,'Annex 2 Designated EHV charges'!$D:$P,10,FALSE)),"")</f>
        <v/>
      </c>
      <c r="F119" s="95" t="str">
        <f>IFERROR(IF(VLOOKUP($A119,'Annex 2 Designated EHV charges'!$D:$P,11,FALSE)=0,"",VLOOKUP($A119,'Annex 2 Designated EHV charges'!$D:$P,11,FALSE)),"")</f>
        <v/>
      </c>
      <c r="G119" s="96" t="str">
        <f>IFERROR(IF(VLOOKUP($A119,'Annex 2 Designated EHV charges'!$D:$P,12,FALSE)=0,"",VLOOKUP($A119,'Annex 2 Designated EHV charges'!$D:$P,12,FALSE)),"")</f>
        <v/>
      </c>
      <c r="H119" s="96" t="str">
        <f>IFERROR(IF(VLOOKUP($A119,'Annex 2 Designated EHV charges'!$D:$P,13,FALSE)=0,"",VLOOKUP($A119,'Annex 2 Designated EHV charges'!$D:$P,13,FALSE)),"")</f>
        <v/>
      </c>
    </row>
    <row r="120" spans="1:8" x14ac:dyDescent="0.25">
      <c r="A120" s="93" t="str">
        <f t="array" ref="A120">IFERROR(INDEX('Annex 2 Designated EHV charges'!$D$11:$D$11, MATCH(0, IF(ISBLANK('Annex 2 Designated EHV charges'!$D$11:$D$11),1, COUNTIF(A$4:$A119, 'Annex 2 Designated EHV charges'!$D$11:$D$11)), 0)),"")</f>
        <v/>
      </c>
      <c r="B120" s="92" t="str">
        <f>IF($A120="","",VLOOKUP($A120,'Annex 2 Designated EHV charges'!$D:$O,2,0))</f>
        <v/>
      </c>
      <c r="C120" s="93" t="str">
        <f>IF($A120="","",VLOOKUP($A120,'Annex 2 Designated EHV charges'!$D:$O,3,0))</f>
        <v/>
      </c>
      <c r="D120" s="92" t="str">
        <f>IF($A120="","",VLOOKUP($A120,'Annex 2 Designated EHV charges'!$D:$O,4,0))</f>
        <v/>
      </c>
      <c r="E120" s="94" t="str">
        <f>IFERROR(IF(VLOOKUP($A120,'Annex 2 Designated EHV charges'!$D:$P,10,FALSE)=0,"",VLOOKUP($A120,'Annex 2 Designated EHV charges'!$D:$P,10,FALSE)),"")</f>
        <v/>
      </c>
      <c r="F120" s="95" t="str">
        <f>IFERROR(IF(VLOOKUP($A120,'Annex 2 Designated EHV charges'!$D:$P,11,FALSE)=0,"",VLOOKUP($A120,'Annex 2 Designated EHV charges'!$D:$P,11,FALSE)),"")</f>
        <v/>
      </c>
      <c r="G120" s="96" t="str">
        <f>IFERROR(IF(VLOOKUP($A120,'Annex 2 Designated EHV charges'!$D:$P,12,FALSE)=0,"",VLOOKUP($A120,'Annex 2 Designated EHV charges'!$D:$P,12,FALSE)),"")</f>
        <v/>
      </c>
      <c r="H120" s="96" t="str">
        <f>IFERROR(IF(VLOOKUP($A120,'Annex 2 Designated EHV charges'!$D:$P,13,FALSE)=0,"",VLOOKUP($A120,'Annex 2 Designated EHV charges'!$D:$P,13,FALSE)),"")</f>
        <v/>
      </c>
    </row>
    <row r="121" spans="1:8" x14ac:dyDescent="0.25">
      <c r="A121" s="93" t="str">
        <f t="array" ref="A121">IFERROR(INDEX('Annex 2 Designated EHV charges'!$D$11:$D$11, MATCH(0, IF(ISBLANK('Annex 2 Designated EHV charges'!$D$11:$D$11),1, COUNTIF(A$4:$A120, 'Annex 2 Designated EHV charges'!$D$11:$D$11)), 0)),"")</f>
        <v/>
      </c>
      <c r="B121" s="92" t="str">
        <f>IF($A121="","",VLOOKUP($A121,'Annex 2 Designated EHV charges'!$D:$O,2,0))</f>
        <v/>
      </c>
      <c r="C121" s="93" t="str">
        <f>IF($A121="","",VLOOKUP($A121,'Annex 2 Designated EHV charges'!$D:$O,3,0))</f>
        <v/>
      </c>
      <c r="D121" s="92" t="str">
        <f>IF($A121="","",VLOOKUP($A121,'Annex 2 Designated EHV charges'!$D:$O,4,0))</f>
        <v/>
      </c>
      <c r="E121" s="94" t="str">
        <f>IFERROR(IF(VLOOKUP($A121,'Annex 2 Designated EHV charges'!$D:$P,10,FALSE)=0,"",VLOOKUP($A121,'Annex 2 Designated EHV charges'!$D:$P,10,FALSE)),"")</f>
        <v/>
      </c>
      <c r="F121" s="95" t="str">
        <f>IFERROR(IF(VLOOKUP($A121,'Annex 2 Designated EHV charges'!$D:$P,11,FALSE)=0,"",VLOOKUP($A121,'Annex 2 Designated EHV charges'!$D:$P,11,FALSE)),"")</f>
        <v/>
      </c>
      <c r="G121" s="96" t="str">
        <f>IFERROR(IF(VLOOKUP($A121,'Annex 2 Designated EHV charges'!$D:$P,12,FALSE)=0,"",VLOOKUP($A121,'Annex 2 Designated EHV charges'!$D:$P,12,FALSE)),"")</f>
        <v/>
      </c>
      <c r="H121" s="96" t="str">
        <f>IFERROR(IF(VLOOKUP($A121,'Annex 2 Designated EHV charges'!$D:$P,13,FALSE)=0,"",VLOOKUP($A121,'Annex 2 Designated EHV charges'!$D:$P,13,FALSE)),"")</f>
        <v/>
      </c>
    </row>
    <row r="122" spans="1:8" x14ac:dyDescent="0.25">
      <c r="A122" s="93" t="str">
        <f t="array" ref="A122">IFERROR(INDEX('Annex 2 Designated EHV charges'!$D$11:$D$11, MATCH(0, IF(ISBLANK('Annex 2 Designated EHV charges'!$D$11:$D$11),1, COUNTIF(A$4:$A121, 'Annex 2 Designated EHV charges'!$D$11:$D$11)), 0)),"")</f>
        <v/>
      </c>
      <c r="B122" s="92" t="str">
        <f>IF($A122="","",VLOOKUP($A122,'Annex 2 Designated EHV charges'!$D:$O,2,0))</f>
        <v/>
      </c>
      <c r="C122" s="93" t="str">
        <f>IF($A122="","",VLOOKUP($A122,'Annex 2 Designated EHV charges'!$D:$O,3,0))</f>
        <v/>
      </c>
      <c r="D122" s="92" t="str">
        <f>IF($A122="","",VLOOKUP($A122,'Annex 2 Designated EHV charges'!$D:$O,4,0))</f>
        <v/>
      </c>
      <c r="E122" s="94" t="str">
        <f>IFERROR(IF(VLOOKUP($A122,'Annex 2 Designated EHV charges'!$D:$P,10,FALSE)=0,"",VLOOKUP($A122,'Annex 2 Designated EHV charges'!$D:$P,10,FALSE)),"")</f>
        <v/>
      </c>
      <c r="F122" s="95" t="str">
        <f>IFERROR(IF(VLOOKUP($A122,'Annex 2 Designated EHV charges'!$D:$P,11,FALSE)=0,"",VLOOKUP($A122,'Annex 2 Designated EHV charges'!$D:$P,11,FALSE)),"")</f>
        <v/>
      </c>
      <c r="G122" s="96" t="str">
        <f>IFERROR(IF(VLOOKUP($A122,'Annex 2 Designated EHV charges'!$D:$P,12,FALSE)=0,"",VLOOKUP($A122,'Annex 2 Designated EHV charges'!$D:$P,12,FALSE)),"")</f>
        <v/>
      </c>
      <c r="H122" s="96" t="str">
        <f>IFERROR(IF(VLOOKUP($A122,'Annex 2 Designated EHV charges'!$D:$P,13,FALSE)=0,"",VLOOKUP($A122,'Annex 2 Designated EHV charges'!$D:$P,13,FALSE)),"")</f>
        <v/>
      </c>
    </row>
    <row r="123" spans="1:8" x14ac:dyDescent="0.25">
      <c r="A123" s="93" t="str">
        <f t="array" ref="A123">IFERROR(INDEX('Annex 2 Designated EHV charges'!$D$11:$D$11, MATCH(0, IF(ISBLANK('Annex 2 Designated EHV charges'!$D$11:$D$11),1, COUNTIF(A$4:$A122, 'Annex 2 Designated EHV charges'!$D$11:$D$11)), 0)),"")</f>
        <v/>
      </c>
      <c r="B123" s="92" t="str">
        <f>IF($A123="","",VLOOKUP($A123,'Annex 2 Designated EHV charges'!$D:$O,2,0))</f>
        <v/>
      </c>
      <c r="C123" s="93" t="str">
        <f>IF($A123="","",VLOOKUP($A123,'Annex 2 Designated EHV charges'!$D:$O,3,0))</f>
        <v/>
      </c>
      <c r="D123" s="92" t="str">
        <f>IF($A123="","",VLOOKUP($A123,'Annex 2 Designated EHV charges'!$D:$O,4,0))</f>
        <v/>
      </c>
      <c r="E123" s="94" t="str">
        <f>IFERROR(IF(VLOOKUP($A123,'Annex 2 Designated EHV charges'!$D:$P,10,FALSE)=0,"",VLOOKUP($A123,'Annex 2 Designated EHV charges'!$D:$P,10,FALSE)),"")</f>
        <v/>
      </c>
      <c r="F123" s="95" t="str">
        <f>IFERROR(IF(VLOOKUP($A123,'Annex 2 Designated EHV charges'!$D:$P,11,FALSE)=0,"",VLOOKUP($A123,'Annex 2 Designated EHV charges'!$D:$P,11,FALSE)),"")</f>
        <v/>
      </c>
      <c r="G123" s="96" t="str">
        <f>IFERROR(IF(VLOOKUP($A123,'Annex 2 Designated EHV charges'!$D:$P,12,FALSE)=0,"",VLOOKUP($A123,'Annex 2 Designated EHV charges'!$D:$P,12,FALSE)),"")</f>
        <v/>
      </c>
      <c r="H123" s="96" t="str">
        <f>IFERROR(IF(VLOOKUP($A123,'Annex 2 Designated EHV charges'!$D:$P,13,FALSE)=0,"",VLOOKUP($A123,'Annex 2 Designated EHV charges'!$D:$P,13,FALSE)),"")</f>
        <v/>
      </c>
    </row>
    <row r="124" spans="1:8" x14ac:dyDescent="0.25">
      <c r="A124" s="93" t="str">
        <f t="array" ref="A124">IFERROR(INDEX('Annex 2 Designated EHV charges'!$D$11:$D$11, MATCH(0, IF(ISBLANK('Annex 2 Designated EHV charges'!$D$11:$D$11),1, COUNTIF(A$4:$A123, 'Annex 2 Designated EHV charges'!$D$11:$D$11)), 0)),"")</f>
        <v/>
      </c>
      <c r="B124" s="92" t="str">
        <f>IF($A124="","",VLOOKUP($A124,'Annex 2 Designated EHV charges'!$D:$O,2,0))</f>
        <v/>
      </c>
      <c r="C124" s="93" t="str">
        <f>IF($A124="","",VLOOKUP($A124,'Annex 2 Designated EHV charges'!$D:$O,3,0))</f>
        <v/>
      </c>
      <c r="D124" s="92" t="str">
        <f>IF($A124="","",VLOOKUP($A124,'Annex 2 Designated EHV charges'!$D:$O,4,0))</f>
        <v/>
      </c>
      <c r="E124" s="94" t="str">
        <f>IFERROR(IF(VLOOKUP($A124,'Annex 2 Designated EHV charges'!$D:$P,10,FALSE)=0,"",VLOOKUP($A124,'Annex 2 Designated EHV charges'!$D:$P,10,FALSE)),"")</f>
        <v/>
      </c>
      <c r="F124" s="95" t="str">
        <f>IFERROR(IF(VLOOKUP($A124,'Annex 2 Designated EHV charges'!$D:$P,11,FALSE)=0,"",VLOOKUP($A124,'Annex 2 Designated EHV charges'!$D:$P,11,FALSE)),"")</f>
        <v/>
      </c>
      <c r="G124" s="96" t="str">
        <f>IFERROR(IF(VLOOKUP($A124,'Annex 2 Designated EHV charges'!$D:$P,12,FALSE)=0,"",VLOOKUP($A124,'Annex 2 Designated EHV charges'!$D:$P,12,FALSE)),"")</f>
        <v/>
      </c>
      <c r="H124" s="96" t="str">
        <f>IFERROR(IF(VLOOKUP($A124,'Annex 2 Designated EHV charges'!$D:$P,13,FALSE)=0,"",VLOOKUP($A124,'Annex 2 Designated EHV charges'!$D:$P,13,FALSE)),"")</f>
        <v/>
      </c>
    </row>
    <row r="125" spans="1:8" x14ac:dyDescent="0.25">
      <c r="A125" s="93" t="str">
        <f t="array" ref="A125">IFERROR(INDEX('Annex 2 Designated EHV charges'!$D$11:$D$11, MATCH(0, IF(ISBLANK('Annex 2 Designated EHV charges'!$D$11:$D$11),1, COUNTIF(A$4:$A124, 'Annex 2 Designated EHV charges'!$D$11:$D$11)), 0)),"")</f>
        <v/>
      </c>
      <c r="B125" s="92" t="str">
        <f>IF($A125="","",VLOOKUP($A125,'Annex 2 Designated EHV charges'!$D:$O,2,0))</f>
        <v/>
      </c>
      <c r="C125" s="93" t="str">
        <f>IF($A125="","",VLOOKUP($A125,'Annex 2 Designated EHV charges'!$D:$O,3,0))</f>
        <v/>
      </c>
      <c r="D125" s="92" t="str">
        <f>IF($A125="","",VLOOKUP($A125,'Annex 2 Designated EHV charges'!$D:$O,4,0))</f>
        <v/>
      </c>
      <c r="E125" s="94" t="str">
        <f>IFERROR(IF(VLOOKUP($A125,'Annex 2 Designated EHV charges'!$D:$P,10,FALSE)=0,"",VLOOKUP($A125,'Annex 2 Designated EHV charges'!$D:$P,10,FALSE)),"")</f>
        <v/>
      </c>
      <c r="F125" s="95" t="str">
        <f>IFERROR(IF(VLOOKUP($A125,'Annex 2 Designated EHV charges'!$D:$P,11,FALSE)=0,"",VLOOKUP($A125,'Annex 2 Designated EHV charges'!$D:$P,11,FALSE)),"")</f>
        <v/>
      </c>
      <c r="G125" s="96" t="str">
        <f>IFERROR(IF(VLOOKUP($A125,'Annex 2 Designated EHV charges'!$D:$P,12,FALSE)=0,"",VLOOKUP($A125,'Annex 2 Designated EHV charges'!$D:$P,12,FALSE)),"")</f>
        <v/>
      </c>
      <c r="H125" s="96" t="str">
        <f>IFERROR(IF(VLOOKUP($A125,'Annex 2 Designated EHV charges'!$D:$P,13,FALSE)=0,"",VLOOKUP($A125,'Annex 2 Designated EHV charges'!$D:$P,13,FALSE)),"")</f>
        <v/>
      </c>
    </row>
    <row r="126" spans="1:8" x14ac:dyDescent="0.25">
      <c r="A126" s="93" t="str">
        <f t="array" ref="A126">IFERROR(INDEX('Annex 2 Designated EHV charges'!$D$11:$D$11, MATCH(0, IF(ISBLANK('Annex 2 Designated EHV charges'!$D$11:$D$11),1, COUNTIF(A$4:$A125, 'Annex 2 Designated EHV charges'!$D$11:$D$11)), 0)),"")</f>
        <v/>
      </c>
      <c r="B126" s="92" t="str">
        <f>IF($A126="","",VLOOKUP($A126,'Annex 2 Designated EHV charges'!$D:$O,2,0))</f>
        <v/>
      </c>
      <c r="C126" s="93" t="str">
        <f>IF($A126="","",VLOOKUP($A126,'Annex 2 Designated EHV charges'!$D:$O,3,0))</f>
        <v/>
      </c>
      <c r="D126" s="92" t="str">
        <f>IF($A126="","",VLOOKUP($A126,'Annex 2 Designated EHV charges'!$D:$O,4,0))</f>
        <v/>
      </c>
      <c r="E126" s="94" t="str">
        <f>IFERROR(IF(VLOOKUP($A126,'Annex 2 Designated EHV charges'!$D:$P,10,FALSE)=0,"",VLOOKUP($A126,'Annex 2 Designated EHV charges'!$D:$P,10,FALSE)),"")</f>
        <v/>
      </c>
      <c r="F126" s="95" t="str">
        <f>IFERROR(IF(VLOOKUP($A126,'Annex 2 Designated EHV charges'!$D:$P,11,FALSE)=0,"",VLOOKUP($A126,'Annex 2 Designated EHV charges'!$D:$P,11,FALSE)),"")</f>
        <v/>
      </c>
      <c r="G126" s="96" t="str">
        <f>IFERROR(IF(VLOOKUP($A126,'Annex 2 Designated EHV charges'!$D:$P,12,FALSE)=0,"",VLOOKUP($A126,'Annex 2 Designated EHV charges'!$D:$P,12,FALSE)),"")</f>
        <v/>
      </c>
      <c r="H126" s="96" t="str">
        <f>IFERROR(IF(VLOOKUP($A126,'Annex 2 Designated EHV charges'!$D:$P,13,FALSE)=0,"",VLOOKUP($A126,'Annex 2 Designated EHV charges'!$D:$P,13,FALSE)),"")</f>
        <v/>
      </c>
    </row>
    <row r="127" spans="1:8" x14ac:dyDescent="0.25">
      <c r="A127" s="93" t="str">
        <f t="array" ref="A127">IFERROR(INDEX('Annex 2 Designated EHV charges'!$D$11:$D$11, MATCH(0, IF(ISBLANK('Annex 2 Designated EHV charges'!$D$11:$D$11),1, COUNTIF(A$4:$A126, 'Annex 2 Designated EHV charges'!$D$11:$D$11)), 0)),"")</f>
        <v/>
      </c>
      <c r="B127" s="92" t="str">
        <f>IF($A127="","",VLOOKUP($A127,'Annex 2 Designated EHV charges'!$D:$O,2,0))</f>
        <v/>
      </c>
      <c r="C127" s="93" t="str">
        <f>IF($A127="","",VLOOKUP($A127,'Annex 2 Designated EHV charges'!$D:$O,3,0))</f>
        <v/>
      </c>
      <c r="D127" s="92" t="str">
        <f>IF($A127="","",VLOOKUP($A127,'Annex 2 Designated EHV charges'!$D:$O,4,0))</f>
        <v/>
      </c>
      <c r="E127" s="94" t="str">
        <f>IFERROR(IF(VLOOKUP($A127,'Annex 2 Designated EHV charges'!$D:$P,10,FALSE)=0,"",VLOOKUP($A127,'Annex 2 Designated EHV charges'!$D:$P,10,FALSE)),"")</f>
        <v/>
      </c>
      <c r="F127" s="95" t="str">
        <f>IFERROR(IF(VLOOKUP($A127,'Annex 2 Designated EHV charges'!$D:$P,11,FALSE)=0,"",VLOOKUP($A127,'Annex 2 Designated EHV charges'!$D:$P,11,FALSE)),"")</f>
        <v/>
      </c>
      <c r="G127" s="96" t="str">
        <f>IFERROR(IF(VLOOKUP($A127,'Annex 2 Designated EHV charges'!$D:$P,12,FALSE)=0,"",VLOOKUP($A127,'Annex 2 Designated EHV charges'!$D:$P,12,FALSE)),"")</f>
        <v/>
      </c>
      <c r="H127" s="96" t="str">
        <f>IFERROR(IF(VLOOKUP($A127,'Annex 2 Designated EHV charges'!$D:$P,13,FALSE)=0,"",VLOOKUP($A127,'Annex 2 Designated EHV charges'!$D:$P,13,FALSE)),"")</f>
        <v/>
      </c>
    </row>
    <row r="128" spans="1:8" x14ac:dyDescent="0.25">
      <c r="A128" s="93" t="str">
        <f t="array" ref="A128">IFERROR(INDEX('Annex 2 Designated EHV charges'!$D$11:$D$11, MATCH(0, IF(ISBLANK('Annex 2 Designated EHV charges'!$D$11:$D$11),1, COUNTIF(A$4:$A127, 'Annex 2 Designated EHV charges'!$D$11:$D$11)), 0)),"")</f>
        <v/>
      </c>
      <c r="B128" s="92" t="str">
        <f>IF($A128="","",VLOOKUP($A128,'Annex 2 Designated EHV charges'!$D:$O,2,0))</f>
        <v/>
      </c>
      <c r="C128" s="93" t="str">
        <f>IF($A128="","",VLOOKUP($A128,'Annex 2 Designated EHV charges'!$D:$O,3,0))</f>
        <v/>
      </c>
      <c r="D128" s="92" t="str">
        <f>IF($A128="","",VLOOKUP($A128,'Annex 2 Designated EHV charges'!$D:$O,4,0))</f>
        <v/>
      </c>
      <c r="E128" s="94" t="str">
        <f>IFERROR(IF(VLOOKUP($A128,'Annex 2 Designated EHV charges'!$D:$P,10,FALSE)=0,"",VLOOKUP($A128,'Annex 2 Designated EHV charges'!$D:$P,10,FALSE)),"")</f>
        <v/>
      </c>
      <c r="F128" s="95" t="str">
        <f>IFERROR(IF(VLOOKUP($A128,'Annex 2 Designated EHV charges'!$D:$P,11,FALSE)=0,"",VLOOKUP($A128,'Annex 2 Designated EHV charges'!$D:$P,11,FALSE)),"")</f>
        <v/>
      </c>
      <c r="G128" s="96" t="str">
        <f>IFERROR(IF(VLOOKUP($A128,'Annex 2 Designated EHV charges'!$D:$P,12,FALSE)=0,"",VLOOKUP($A128,'Annex 2 Designated EHV charges'!$D:$P,12,FALSE)),"")</f>
        <v/>
      </c>
      <c r="H128" s="96" t="str">
        <f>IFERROR(IF(VLOOKUP($A128,'Annex 2 Designated EHV charges'!$D:$P,13,FALSE)=0,"",VLOOKUP($A128,'Annex 2 Designated EHV charges'!$D:$P,13,FALSE)),"")</f>
        <v/>
      </c>
    </row>
    <row r="129" spans="1:8" x14ac:dyDescent="0.25">
      <c r="A129" s="93" t="str">
        <f t="array" ref="A129">IFERROR(INDEX('Annex 2 Designated EHV charges'!$D$11:$D$11, MATCH(0, IF(ISBLANK('Annex 2 Designated EHV charges'!$D$11:$D$11),1, COUNTIF(A$4:$A128, 'Annex 2 Designated EHV charges'!$D$11:$D$11)), 0)),"")</f>
        <v/>
      </c>
      <c r="B129" s="92" t="str">
        <f>IF($A129="","",VLOOKUP($A129,'Annex 2 Designated EHV charges'!$D:$O,2,0))</f>
        <v/>
      </c>
      <c r="C129" s="93" t="str">
        <f>IF($A129="","",VLOOKUP($A129,'Annex 2 Designated EHV charges'!$D:$O,3,0))</f>
        <v/>
      </c>
      <c r="D129" s="92" t="str">
        <f>IF($A129="","",VLOOKUP($A129,'Annex 2 Designated EHV charges'!$D:$O,4,0))</f>
        <v/>
      </c>
      <c r="E129" s="94" t="str">
        <f>IFERROR(IF(VLOOKUP($A129,'Annex 2 Designated EHV charges'!$D:$P,10,FALSE)=0,"",VLOOKUP($A129,'Annex 2 Designated EHV charges'!$D:$P,10,FALSE)),"")</f>
        <v/>
      </c>
      <c r="F129" s="95" t="str">
        <f>IFERROR(IF(VLOOKUP($A129,'Annex 2 Designated EHV charges'!$D:$P,11,FALSE)=0,"",VLOOKUP($A129,'Annex 2 Designated EHV charges'!$D:$P,11,FALSE)),"")</f>
        <v/>
      </c>
      <c r="G129" s="96" t="str">
        <f>IFERROR(IF(VLOOKUP($A129,'Annex 2 Designated EHV charges'!$D:$P,12,FALSE)=0,"",VLOOKUP($A129,'Annex 2 Designated EHV charges'!$D:$P,12,FALSE)),"")</f>
        <v/>
      </c>
      <c r="H129" s="96" t="str">
        <f>IFERROR(IF(VLOOKUP($A129,'Annex 2 Designated EHV charges'!$D:$P,13,FALSE)=0,"",VLOOKUP($A129,'Annex 2 Designated EHV charges'!$D:$P,13,FALSE)),"")</f>
        <v/>
      </c>
    </row>
    <row r="130" spans="1:8" x14ac:dyDescent="0.25">
      <c r="A130" s="93" t="str">
        <f t="array" ref="A130">IFERROR(INDEX('Annex 2 Designated EHV charges'!$D$11:$D$11, MATCH(0, IF(ISBLANK('Annex 2 Designated EHV charges'!$D$11:$D$11),1, COUNTIF(A$4:$A129, 'Annex 2 Designated EHV charges'!$D$11:$D$11)), 0)),"")</f>
        <v/>
      </c>
      <c r="B130" s="92" t="str">
        <f>IF($A130="","",VLOOKUP($A130,'Annex 2 Designated EHV charges'!$D:$O,2,0))</f>
        <v/>
      </c>
      <c r="C130" s="93" t="str">
        <f>IF($A130="","",VLOOKUP($A130,'Annex 2 Designated EHV charges'!$D:$O,3,0))</f>
        <v/>
      </c>
      <c r="D130" s="92" t="str">
        <f>IF($A130="","",VLOOKUP($A130,'Annex 2 Designated EHV charges'!$D:$O,4,0))</f>
        <v/>
      </c>
      <c r="E130" s="94" t="str">
        <f>IFERROR(IF(VLOOKUP($A130,'Annex 2 Designated EHV charges'!$D:$P,10,FALSE)=0,"",VLOOKUP($A130,'Annex 2 Designated EHV charges'!$D:$P,10,FALSE)),"")</f>
        <v/>
      </c>
      <c r="F130" s="95" t="str">
        <f>IFERROR(IF(VLOOKUP($A130,'Annex 2 Designated EHV charges'!$D:$P,11,FALSE)=0,"",VLOOKUP($A130,'Annex 2 Designated EHV charges'!$D:$P,11,FALSE)),"")</f>
        <v/>
      </c>
      <c r="G130" s="96" t="str">
        <f>IFERROR(IF(VLOOKUP($A130,'Annex 2 Designated EHV charges'!$D:$P,12,FALSE)=0,"",VLOOKUP($A130,'Annex 2 Designated EHV charges'!$D:$P,12,FALSE)),"")</f>
        <v/>
      </c>
      <c r="H130" s="96" t="str">
        <f>IFERROR(IF(VLOOKUP($A130,'Annex 2 Designated EHV charges'!$D:$P,13,FALSE)=0,"",VLOOKUP($A130,'Annex 2 Designated EHV charges'!$D:$P,13,FALSE)),"")</f>
        <v/>
      </c>
    </row>
    <row r="131" spans="1:8" x14ac:dyDescent="0.25">
      <c r="A131" s="93" t="str">
        <f t="array" ref="A131">IFERROR(INDEX('Annex 2 Designated EHV charges'!$D$11:$D$11, MATCH(0, IF(ISBLANK('Annex 2 Designated EHV charges'!$D$11:$D$11),1, COUNTIF(A$4:$A130, 'Annex 2 Designated EHV charges'!$D$11:$D$11)), 0)),"")</f>
        <v/>
      </c>
      <c r="B131" s="92" t="str">
        <f>IF($A131="","",VLOOKUP($A131,'Annex 2 Designated EHV charges'!$D:$O,2,0))</f>
        <v/>
      </c>
      <c r="C131" s="93" t="str">
        <f>IF($A131="","",VLOOKUP($A131,'Annex 2 Designated EHV charges'!$D:$O,3,0))</f>
        <v/>
      </c>
      <c r="D131" s="92" t="str">
        <f>IF($A131="","",VLOOKUP($A131,'Annex 2 Designated EHV charges'!$D:$O,4,0))</f>
        <v/>
      </c>
      <c r="E131" s="94" t="str">
        <f>IFERROR(IF(VLOOKUP($A131,'Annex 2 Designated EHV charges'!$D:$P,10,FALSE)=0,"",VLOOKUP($A131,'Annex 2 Designated EHV charges'!$D:$P,10,FALSE)),"")</f>
        <v/>
      </c>
      <c r="F131" s="95" t="str">
        <f>IFERROR(IF(VLOOKUP($A131,'Annex 2 Designated EHV charges'!$D:$P,11,FALSE)=0,"",VLOOKUP($A131,'Annex 2 Designated EHV charges'!$D:$P,11,FALSE)),"")</f>
        <v/>
      </c>
      <c r="G131" s="96" t="str">
        <f>IFERROR(IF(VLOOKUP($A131,'Annex 2 Designated EHV charges'!$D:$P,12,FALSE)=0,"",VLOOKUP($A131,'Annex 2 Designated EHV charges'!$D:$P,12,FALSE)),"")</f>
        <v/>
      </c>
      <c r="H131" s="96" t="str">
        <f>IFERROR(IF(VLOOKUP($A131,'Annex 2 Designated EHV charges'!$D:$P,13,FALSE)=0,"",VLOOKUP($A131,'Annex 2 Designated EHV charges'!$D:$P,13,FALSE)),"")</f>
        <v/>
      </c>
    </row>
    <row r="132" spans="1:8" x14ac:dyDescent="0.25">
      <c r="A132" s="93" t="str">
        <f t="array" ref="A132">IFERROR(INDEX('Annex 2 Designated EHV charges'!$D$11:$D$11, MATCH(0, IF(ISBLANK('Annex 2 Designated EHV charges'!$D$11:$D$11),1, COUNTIF(A$4:$A131, 'Annex 2 Designated EHV charges'!$D$11:$D$11)), 0)),"")</f>
        <v/>
      </c>
      <c r="B132" s="92" t="str">
        <f>IF($A132="","",VLOOKUP($A132,'Annex 2 Designated EHV charges'!$D:$O,2,0))</f>
        <v/>
      </c>
      <c r="C132" s="93" t="str">
        <f>IF($A132="","",VLOOKUP($A132,'Annex 2 Designated EHV charges'!$D:$O,3,0))</f>
        <v/>
      </c>
      <c r="D132" s="92" t="str">
        <f>IF($A132="","",VLOOKUP($A132,'Annex 2 Designated EHV charges'!$D:$O,4,0))</f>
        <v/>
      </c>
      <c r="E132" s="94" t="str">
        <f>IFERROR(IF(VLOOKUP($A132,'Annex 2 Designated EHV charges'!$D:$P,10,FALSE)=0,"",VLOOKUP($A132,'Annex 2 Designated EHV charges'!$D:$P,10,FALSE)),"")</f>
        <v/>
      </c>
      <c r="F132" s="95" t="str">
        <f>IFERROR(IF(VLOOKUP($A132,'Annex 2 Designated EHV charges'!$D:$P,11,FALSE)=0,"",VLOOKUP($A132,'Annex 2 Designated EHV charges'!$D:$P,11,FALSE)),"")</f>
        <v/>
      </c>
      <c r="G132" s="96" t="str">
        <f>IFERROR(IF(VLOOKUP($A132,'Annex 2 Designated EHV charges'!$D:$P,12,FALSE)=0,"",VLOOKUP($A132,'Annex 2 Designated EHV charges'!$D:$P,12,FALSE)),"")</f>
        <v/>
      </c>
      <c r="H132" s="96" t="str">
        <f>IFERROR(IF(VLOOKUP($A132,'Annex 2 Designated EHV charges'!$D:$P,13,FALSE)=0,"",VLOOKUP($A132,'Annex 2 Designated EHV charges'!$D:$P,13,FALSE)),"")</f>
        <v/>
      </c>
    </row>
    <row r="133" spans="1:8" x14ac:dyDescent="0.25">
      <c r="A133" s="93" t="str">
        <f t="array" ref="A133">IFERROR(INDEX('Annex 2 Designated EHV charges'!$D$11:$D$11, MATCH(0, IF(ISBLANK('Annex 2 Designated EHV charges'!$D$11:$D$11),1, COUNTIF(A$4:$A132, 'Annex 2 Designated EHV charges'!$D$11:$D$11)), 0)),"")</f>
        <v/>
      </c>
      <c r="B133" s="92" t="str">
        <f>IF($A133="","",VLOOKUP($A133,'Annex 2 Designated EHV charges'!$D:$O,2,0))</f>
        <v/>
      </c>
      <c r="C133" s="93" t="str">
        <f>IF($A133="","",VLOOKUP($A133,'Annex 2 Designated EHV charges'!$D:$O,3,0))</f>
        <v/>
      </c>
      <c r="D133" s="92" t="str">
        <f>IF($A133="","",VLOOKUP($A133,'Annex 2 Designated EHV charges'!$D:$O,4,0))</f>
        <v/>
      </c>
      <c r="E133" s="94" t="str">
        <f>IFERROR(IF(VLOOKUP($A133,'Annex 2 Designated EHV charges'!$D:$P,10,FALSE)=0,"",VLOOKUP($A133,'Annex 2 Designated EHV charges'!$D:$P,10,FALSE)),"")</f>
        <v/>
      </c>
      <c r="F133" s="95" t="str">
        <f>IFERROR(IF(VLOOKUP($A133,'Annex 2 Designated EHV charges'!$D:$P,11,FALSE)=0,"",VLOOKUP($A133,'Annex 2 Designated EHV charges'!$D:$P,11,FALSE)),"")</f>
        <v/>
      </c>
      <c r="G133" s="96" t="str">
        <f>IFERROR(IF(VLOOKUP($A133,'Annex 2 Designated EHV charges'!$D:$P,12,FALSE)=0,"",VLOOKUP($A133,'Annex 2 Designated EHV charges'!$D:$P,12,FALSE)),"")</f>
        <v/>
      </c>
      <c r="H133" s="96" t="str">
        <f>IFERROR(IF(VLOOKUP($A133,'Annex 2 Designated EHV charges'!$D:$P,13,FALSE)=0,"",VLOOKUP($A133,'Annex 2 Designated EHV charges'!$D:$P,13,FALSE)),"")</f>
        <v/>
      </c>
    </row>
    <row r="134" spans="1:8" x14ac:dyDescent="0.25">
      <c r="A134" s="93" t="str">
        <f t="array" ref="A134">IFERROR(INDEX('Annex 2 Designated EHV charges'!$D$11:$D$11, MATCH(0, IF(ISBLANK('Annex 2 Designated EHV charges'!$D$11:$D$11),1, COUNTIF(A$4:$A133, 'Annex 2 Designated EHV charges'!$D$11:$D$11)), 0)),"")</f>
        <v/>
      </c>
      <c r="B134" s="92" t="str">
        <f>IF($A134="","",VLOOKUP($A134,'Annex 2 Designated EHV charges'!$D:$O,2,0))</f>
        <v/>
      </c>
      <c r="C134" s="93" t="str">
        <f>IF($A134="","",VLOOKUP($A134,'Annex 2 Designated EHV charges'!$D:$O,3,0))</f>
        <v/>
      </c>
      <c r="D134" s="92" t="str">
        <f>IF($A134="","",VLOOKUP($A134,'Annex 2 Designated EHV charges'!$D:$O,4,0))</f>
        <v/>
      </c>
      <c r="E134" s="94" t="str">
        <f>IFERROR(IF(VLOOKUP($A134,'Annex 2 Designated EHV charges'!$D:$P,10,FALSE)=0,"",VLOOKUP($A134,'Annex 2 Designated EHV charges'!$D:$P,10,FALSE)),"")</f>
        <v/>
      </c>
      <c r="F134" s="95" t="str">
        <f>IFERROR(IF(VLOOKUP($A134,'Annex 2 Designated EHV charges'!$D:$P,11,FALSE)=0,"",VLOOKUP($A134,'Annex 2 Designated EHV charges'!$D:$P,11,FALSE)),"")</f>
        <v/>
      </c>
      <c r="G134" s="96" t="str">
        <f>IFERROR(IF(VLOOKUP($A134,'Annex 2 Designated EHV charges'!$D:$P,12,FALSE)=0,"",VLOOKUP($A134,'Annex 2 Designated EHV charges'!$D:$P,12,FALSE)),"")</f>
        <v/>
      </c>
      <c r="H134" s="96" t="str">
        <f>IFERROR(IF(VLOOKUP($A134,'Annex 2 Designated EHV charges'!$D:$P,13,FALSE)=0,"",VLOOKUP($A134,'Annex 2 Designated EHV charges'!$D:$P,13,FALSE)),"")</f>
        <v/>
      </c>
    </row>
    <row r="135" spans="1:8" x14ac:dyDescent="0.25">
      <c r="A135" s="93" t="str">
        <f t="array" ref="A135">IFERROR(INDEX('Annex 2 Designated EHV charges'!$D$11:$D$11, MATCH(0, IF(ISBLANK('Annex 2 Designated EHV charges'!$D$11:$D$11),1, COUNTIF(A$4:$A134, 'Annex 2 Designated EHV charges'!$D$11:$D$11)), 0)),"")</f>
        <v/>
      </c>
      <c r="B135" s="92" t="str">
        <f>IF($A135="","",VLOOKUP($A135,'Annex 2 Designated EHV charges'!$D:$O,2,0))</f>
        <v/>
      </c>
      <c r="C135" s="93" t="str">
        <f>IF($A135="","",VLOOKUP($A135,'Annex 2 Designated EHV charges'!$D:$O,3,0))</f>
        <v/>
      </c>
      <c r="D135" s="92" t="str">
        <f>IF($A135="","",VLOOKUP($A135,'Annex 2 Designated EHV charges'!$D:$O,4,0))</f>
        <v/>
      </c>
      <c r="E135" s="94" t="str">
        <f>IFERROR(IF(VLOOKUP($A135,'Annex 2 Designated EHV charges'!$D:$P,10,FALSE)=0,"",VLOOKUP($A135,'Annex 2 Designated EHV charges'!$D:$P,10,FALSE)),"")</f>
        <v/>
      </c>
      <c r="F135" s="95" t="str">
        <f>IFERROR(IF(VLOOKUP($A135,'Annex 2 Designated EHV charges'!$D:$P,11,FALSE)=0,"",VLOOKUP($A135,'Annex 2 Designated EHV charges'!$D:$P,11,FALSE)),"")</f>
        <v/>
      </c>
      <c r="G135" s="96" t="str">
        <f>IFERROR(IF(VLOOKUP($A135,'Annex 2 Designated EHV charges'!$D:$P,12,FALSE)=0,"",VLOOKUP($A135,'Annex 2 Designated EHV charges'!$D:$P,12,FALSE)),"")</f>
        <v/>
      </c>
      <c r="H135" s="96" t="str">
        <f>IFERROR(IF(VLOOKUP($A135,'Annex 2 Designated EHV charges'!$D:$P,13,FALSE)=0,"",VLOOKUP($A135,'Annex 2 Designated EHV charges'!$D:$P,13,FALSE)),"")</f>
        <v/>
      </c>
    </row>
    <row r="136" spans="1:8" x14ac:dyDescent="0.25">
      <c r="A136" s="93" t="str">
        <f t="array" ref="A136">IFERROR(INDEX('Annex 2 Designated EHV charges'!$D$11:$D$11, MATCH(0, IF(ISBLANK('Annex 2 Designated EHV charges'!$D$11:$D$11),1, COUNTIF(A$4:$A135, 'Annex 2 Designated EHV charges'!$D$11:$D$11)), 0)),"")</f>
        <v/>
      </c>
      <c r="B136" s="92" t="str">
        <f>IF($A136="","",VLOOKUP($A136,'Annex 2 Designated EHV charges'!$D:$O,2,0))</f>
        <v/>
      </c>
      <c r="C136" s="93" t="str">
        <f>IF($A136="","",VLOOKUP($A136,'Annex 2 Designated EHV charges'!$D:$O,3,0))</f>
        <v/>
      </c>
      <c r="D136" s="92" t="str">
        <f>IF($A136="","",VLOOKUP($A136,'Annex 2 Designated EHV charges'!$D:$O,4,0))</f>
        <v/>
      </c>
      <c r="E136" s="94" t="str">
        <f>IFERROR(IF(VLOOKUP($A136,'Annex 2 Designated EHV charges'!$D:$P,10,FALSE)=0,"",VLOOKUP($A136,'Annex 2 Designated EHV charges'!$D:$P,10,FALSE)),"")</f>
        <v/>
      </c>
      <c r="F136" s="95" t="str">
        <f>IFERROR(IF(VLOOKUP($A136,'Annex 2 Designated EHV charges'!$D:$P,11,FALSE)=0,"",VLOOKUP($A136,'Annex 2 Designated EHV charges'!$D:$P,11,FALSE)),"")</f>
        <v/>
      </c>
      <c r="G136" s="96" t="str">
        <f>IFERROR(IF(VLOOKUP($A136,'Annex 2 Designated EHV charges'!$D:$P,12,FALSE)=0,"",VLOOKUP($A136,'Annex 2 Designated EHV charges'!$D:$P,12,FALSE)),"")</f>
        <v/>
      </c>
      <c r="H136" s="96" t="str">
        <f>IFERROR(IF(VLOOKUP($A136,'Annex 2 Designated EHV charges'!$D:$P,13,FALSE)=0,"",VLOOKUP($A136,'Annex 2 Designated EHV charges'!$D:$P,13,FALSE)),"")</f>
        <v/>
      </c>
    </row>
    <row r="137" spans="1:8" x14ac:dyDescent="0.25">
      <c r="A137" s="93" t="str">
        <f t="array" ref="A137">IFERROR(INDEX('Annex 2 Designated EHV charges'!$D$11:$D$11, MATCH(0, IF(ISBLANK('Annex 2 Designated EHV charges'!$D$11:$D$11),1, COUNTIF(A$4:$A136, 'Annex 2 Designated EHV charges'!$D$11:$D$11)), 0)),"")</f>
        <v/>
      </c>
      <c r="B137" s="92" t="str">
        <f>IF($A137="","",VLOOKUP($A137,'Annex 2 Designated EHV charges'!$D:$O,2,0))</f>
        <v/>
      </c>
      <c r="C137" s="93" t="str">
        <f>IF($A137="","",VLOOKUP($A137,'Annex 2 Designated EHV charges'!$D:$O,3,0))</f>
        <v/>
      </c>
      <c r="D137" s="92" t="str">
        <f>IF($A137="","",VLOOKUP($A137,'Annex 2 Designated EHV charges'!$D:$O,4,0))</f>
        <v/>
      </c>
      <c r="E137" s="94" t="str">
        <f>IFERROR(IF(VLOOKUP($A137,'Annex 2 Designated EHV charges'!$D:$P,10,FALSE)=0,"",VLOOKUP($A137,'Annex 2 Designated EHV charges'!$D:$P,10,FALSE)),"")</f>
        <v/>
      </c>
      <c r="F137" s="95" t="str">
        <f>IFERROR(IF(VLOOKUP($A137,'Annex 2 Designated EHV charges'!$D:$P,11,FALSE)=0,"",VLOOKUP($A137,'Annex 2 Designated EHV charges'!$D:$P,11,FALSE)),"")</f>
        <v/>
      </c>
      <c r="G137" s="96" t="str">
        <f>IFERROR(IF(VLOOKUP($A137,'Annex 2 Designated EHV charges'!$D:$P,12,FALSE)=0,"",VLOOKUP($A137,'Annex 2 Designated EHV charges'!$D:$P,12,FALSE)),"")</f>
        <v/>
      </c>
      <c r="H137" s="96" t="str">
        <f>IFERROR(IF(VLOOKUP($A137,'Annex 2 Designated EHV charges'!$D:$P,13,FALSE)=0,"",VLOOKUP($A137,'Annex 2 Designated EHV charges'!$D:$P,13,FALSE)),"")</f>
        <v/>
      </c>
    </row>
    <row r="138" spans="1:8" x14ac:dyDescent="0.25">
      <c r="A138" s="93" t="str">
        <f t="array" ref="A138">IFERROR(INDEX('Annex 2 Designated EHV charges'!$D$11:$D$11, MATCH(0, IF(ISBLANK('Annex 2 Designated EHV charges'!$D$11:$D$11),1, COUNTIF(A$4:$A137, 'Annex 2 Designated EHV charges'!$D$11:$D$11)), 0)),"")</f>
        <v/>
      </c>
      <c r="B138" s="92" t="str">
        <f>IF($A138="","",VLOOKUP($A138,'Annex 2 Designated EHV charges'!$D:$O,2,0))</f>
        <v/>
      </c>
      <c r="C138" s="93" t="str">
        <f>IF($A138="","",VLOOKUP($A138,'Annex 2 Designated EHV charges'!$D:$O,3,0))</f>
        <v/>
      </c>
      <c r="D138" s="92" t="str">
        <f>IF($A138="","",VLOOKUP($A138,'Annex 2 Designated EHV charges'!$D:$O,4,0))</f>
        <v/>
      </c>
      <c r="E138" s="94" t="str">
        <f>IFERROR(IF(VLOOKUP($A138,'Annex 2 Designated EHV charges'!$D:$P,10,FALSE)=0,"",VLOOKUP($A138,'Annex 2 Designated EHV charges'!$D:$P,10,FALSE)),"")</f>
        <v/>
      </c>
      <c r="F138" s="95" t="str">
        <f>IFERROR(IF(VLOOKUP($A138,'Annex 2 Designated EHV charges'!$D:$P,11,FALSE)=0,"",VLOOKUP($A138,'Annex 2 Designated EHV charges'!$D:$P,11,FALSE)),"")</f>
        <v/>
      </c>
      <c r="G138" s="96" t="str">
        <f>IFERROR(IF(VLOOKUP($A138,'Annex 2 Designated EHV charges'!$D:$P,12,FALSE)=0,"",VLOOKUP($A138,'Annex 2 Designated EHV charges'!$D:$P,12,FALSE)),"")</f>
        <v/>
      </c>
      <c r="H138" s="96" t="str">
        <f>IFERROR(IF(VLOOKUP($A138,'Annex 2 Designated EHV charges'!$D:$P,13,FALSE)=0,"",VLOOKUP($A138,'Annex 2 Designated EHV charges'!$D:$P,13,FALSE)),"")</f>
        <v/>
      </c>
    </row>
    <row r="139" spans="1:8" x14ac:dyDescent="0.25">
      <c r="A139" s="93" t="str">
        <f t="array" ref="A139">IFERROR(INDEX('Annex 2 Designated EHV charges'!$D$11:$D$11, MATCH(0, IF(ISBLANK('Annex 2 Designated EHV charges'!$D$11:$D$11),1, COUNTIF(A$4:$A138, 'Annex 2 Designated EHV charges'!$D$11:$D$11)), 0)),"")</f>
        <v/>
      </c>
      <c r="B139" s="92" t="str">
        <f>IF($A139="","",VLOOKUP($A139,'Annex 2 Designated EHV charges'!$D:$O,2,0))</f>
        <v/>
      </c>
      <c r="C139" s="93" t="str">
        <f>IF($A139="","",VLOOKUP($A139,'Annex 2 Designated EHV charges'!$D:$O,3,0))</f>
        <v/>
      </c>
      <c r="D139" s="92" t="str">
        <f>IF($A139="","",VLOOKUP($A139,'Annex 2 Designated EHV charges'!$D:$O,4,0))</f>
        <v/>
      </c>
      <c r="E139" s="94" t="str">
        <f>IFERROR(IF(VLOOKUP($A139,'Annex 2 Designated EHV charges'!$D:$P,10,FALSE)=0,"",VLOOKUP($A139,'Annex 2 Designated EHV charges'!$D:$P,10,FALSE)),"")</f>
        <v/>
      </c>
      <c r="F139" s="95" t="str">
        <f>IFERROR(IF(VLOOKUP($A139,'Annex 2 Designated EHV charges'!$D:$P,11,FALSE)=0,"",VLOOKUP($A139,'Annex 2 Designated EHV charges'!$D:$P,11,FALSE)),"")</f>
        <v/>
      </c>
      <c r="G139" s="96" t="str">
        <f>IFERROR(IF(VLOOKUP($A139,'Annex 2 Designated EHV charges'!$D:$P,12,FALSE)=0,"",VLOOKUP($A139,'Annex 2 Designated EHV charges'!$D:$P,12,FALSE)),"")</f>
        <v/>
      </c>
      <c r="H139" s="96" t="str">
        <f>IFERROR(IF(VLOOKUP($A139,'Annex 2 Designated EHV charges'!$D:$P,13,FALSE)=0,"",VLOOKUP($A139,'Annex 2 Designated EHV charges'!$D:$P,13,FALSE)),"")</f>
        <v/>
      </c>
    </row>
    <row r="140" spans="1:8" x14ac:dyDescent="0.25">
      <c r="A140" s="93" t="str">
        <f t="array" ref="A140">IFERROR(INDEX('Annex 2 Designated EHV charges'!$D$11:$D$11, MATCH(0, IF(ISBLANK('Annex 2 Designated EHV charges'!$D$11:$D$11),1, COUNTIF(A$4:$A139, 'Annex 2 Designated EHV charges'!$D$11:$D$11)), 0)),"")</f>
        <v/>
      </c>
      <c r="B140" s="92" t="str">
        <f>IF($A140="","",VLOOKUP($A140,'Annex 2 Designated EHV charges'!$D:$O,2,0))</f>
        <v/>
      </c>
      <c r="C140" s="93" t="str">
        <f>IF($A140="","",VLOOKUP($A140,'Annex 2 Designated EHV charges'!$D:$O,3,0))</f>
        <v/>
      </c>
      <c r="D140" s="92" t="str">
        <f>IF($A140="","",VLOOKUP($A140,'Annex 2 Designated EHV charges'!$D:$O,4,0))</f>
        <v/>
      </c>
      <c r="E140" s="94" t="str">
        <f>IFERROR(IF(VLOOKUP($A140,'Annex 2 Designated EHV charges'!$D:$P,10,FALSE)=0,"",VLOOKUP($A140,'Annex 2 Designated EHV charges'!$D:$P,10,FALSE)),"")</f>
        <v/>
      </c>
      <c r="F140" s="95" t="str">
        <f>IFERROR(IF(VLOOKUP($A140,'Annex 2 Designated EHV charges'!$D:$P,11,FALSE)=0,"",VLOOKUP($A140,'Annex 2 Designated EHV charges'!$D:$P,11,FALSE)),"")</f>
        <v/>
      </c>
      <c r="G140" s="96" t="str">
        <f>IFERROR(IF(VLOOKUP($A140,'Annex 2 Designated EHV charges'!$D:$P,12,FALSE)=0,"",VLOOKUP($A140,'Annex 2 Designated EHV charges'!$D:$P,12,FALSE)),"")</f>
        <v/>
      </c>
      <c r="H140" s="96" t="str">
        <f>IFERROR(IF(VLOOKUP($A140,'Annex 2 Designated EHV charges'!$D:$P,13,FALSE)=0,"",VLOOKUP($A140,'Annex 2 Designated EHV charges'!$D:$P,13,FALSE)),"")</f>
        <v/>
      </c>
    </row>
    <row r="141" spans="1:8" x14ac:dyDescent="0.25">
      <c r="A141" s="93" t="str">
        <f t="array" ref="A141">IFERROR(INDEX('Annex 2 Designated EHV charges'!$D$11:$D$11, MATCH(0, IF(ISBLANK('Annex 2 Designated EHV charges'!$D$11:$D$11),1, COUNTIF(A$4:$A140, 'Annex 2 Designated EHV charges'!$D$11:$D$11)), 0)),"")</f>
        <v/>
      </c>
      <c r="B141" s="92" t="str">
        <f>IF($A141="","",VLOOKUP($A141,'Annex 2 Designated EHV charges'!$D:$O,2,0))</f>
        <v/>
      </c>
      <c r="C141" s="93" t="str">
        <f>IF($A141="","",VLOOKUP($A141,'Annex 2 Designated EHV charges'!$D:$O,3,0))</f>
        <v/>
      </c>
      <c r="D141" s="92" t="str">
        <f>IF($A141="","",VLOOKUP($A141,'Annex 2 Designated EHV charges'!$D:$O,4,0))</f>
        <v/>
      </c>
      <c r="E141" s="94" t="str">
        <f>IFERROR(IF(VLOOKUP($A141,'Annex 2 Designated EHV charges'!$D:$P,10,FALSE)=0,"",VLOOKUP($A141,'Annex 2 Designated EHV charges'!$D:$P,10,FALSE)),"")</f>
        <v/>
      </c>
      <c r="F141" s="95" t="str">
        <f>IFERROR(IF(VLOOKUP($A141,'Annex 2 Designated EHV charges'!$D:$P,11,FALSE)=0,"",VLOOKUP($A141,'Annex 2 Designated EHV charges'!$D:$P,11,FALSE)),"")</f>
        <v/>
      </c>
      <c r="G141" s="96" t="str">
        <f>IFERROR(IF(VLOOKUP($A141,'Annex 2 Designated EHV charges'!$D:$P,12,FALSE)=0,"",VLOOKUP($A141,'Annex 2 Designated EHV charges'!$D:$P,12,FALSE)),"")</f>
        <v/>
      </c>
      <c r="H141" s="96" t="str">
        <f>IFERROR(IF(VLOOKUP($A141,'Annex 2 Designated EHV charges'!$D:$P,13,FALSE)=0,"",VLOOKUP($A141,'Annex 2 Designated EHV charges'!$D:$P,13,FALSE)),"")</f>
        <v/>
      </c>
    </row>
    <row r="142" spans="1:8" x14ac:dyDescent="0.25">
      <c r="A142" s="93" t="str">
        <f t="array" ref="A142">IFERROR(INDEX('Annex 2 Designated EHV charges'!$D$11:$D$11, MATCH(0, IF(ISBLANK('Annex 2 Designated EHV charges'!$D$11:$D$11),1, COUNTIF(A$4:$A141, 'Annex 2 Designated EHV charges'!$D$11:$D$11)), 0)),"")</f>
        <v/>
      </c>
      <c r="B142" s="92" t="str">
        <f>IF($A142="","",VLOOKUP($A142,'Annex 2 Designated EHV charges'!$D:$O,2,0))</f>
        <v/>
      </c>
      <c r="C142" s="93" t="str">
        <f>IF($A142="","",VLOOKUP($A142,'Annex 2 Designated EHV charges'!$D:$O,3,0))</f>
        <v/>
      </c>
      <c r="D142" s="92" t="str">
        <f>IF($A142="","",VLOOKUP($A142,'Annex 2 Designated EHV charges'!$D:$O,4,0))</f>
        <v/>
      </c>
      <c r="E142" s="94" t="str">
        <f>IFERROR(IF(VLOOKUP($A142,'Annex 2 Designated EHV charges'!$D:$P,10,FALSE)=0,"",VLOOKUP($A142,'Annex 2 Designated EHV charges'!$D:$P,10,FALSE)),"")</f>
        <v/>
      </c>
      <c r="F142" s="95" t="str">
        <f>IFERROR(IF(VLOOKUP($A142,'Annex 2 Designated EHV charges'!$D:$P,11,FALSE)=0,"",VLOOKUP($A142,'Annex 2 Designated EHV charges'!$D:$P,11,FALSE)),"")</f>
        <v/>
      </c>
      <c r="G142" s="96" t="str">
        <f>IFERROR(IF(VLOOKUP($A142,'Annex 2 Designated EHV charges'!$D:$P,12,FALSE)=0,"",VLOOKUP($A142,'Annex 2 Designated EHV charges'!$D:$P,12,FALSE)),"")</f>
        <v/>
      </c>
      <c r="H142" s="96" t="str">
        <f>IFERROR(IF(VLOOKUP($A142,'Annex 2 Designated EHV charges'!$D:$P,13,FALSE)=0,"",VLOOKUP($A142,'Annex 2 Designated EHV charges'!$D:$P,13,FALSE)),"")</f>
        <v/>
      </c>
    </row>
    <row r="143" spans="1:8" x14ac:dyDescent="0.25">
      <c r="A143" s="93" t="str">
        <f t="array" ref="A143">IFERROR(INDEX('Annex 2 Designated EHV charges'!$D$11:$D$11, MATCH(0, IF(ISBLANK('Annex 2 Designated EHV charges'!$D$11:$D$11),1, COUNTIF(A$4:$A142, 'Annex 2 Designated EHV charges'!$D$11:$D$11)), 0)),"")</f>
        <v/>
      </c>
      <c r="B143" s="92" t="str">
        <f>IF($A143="","",VLOOKUP($A143,'Annex 2 Designated EHV charges'!$D:$O,2,0))</f>
        <v/>
      </c>
      <c r="C143" s="93" t="str">
        <f>IF($A143="","",VLOOKUP($A143,'Annex 2 Designated EHV charges'!$D:$O,3,0))</f>
        <v/>
      </c>
      <c r="D143" s="92" t="str">
        <f>IF($A143="","",VLOOKUP($A143,'Annex 2 Designated EHV charges'!$D:$O,4,0))</f>
        <v/>
      </c>
      <c r="E143" s="94" t="str">
        <f>IFERROR(IF(VLOOKUP($A143,'Annex 2 Designated EHV charges'!$D:$P,10,FALSE)=0,"",VLOOKUP($A143,'Annex 2 Designated EHV charges'!$D:$P,10,FALSE)),"")</f>
        <v/>
      </c>
      <c r="F143" s="95" t="str">
        <f>IFERROR(IF(VLOOKUP($A143,'Annex 2 Designated EHV charges'!$D:$P,11,FALSE)=0,"",VLOOKUP($A143,'Annex 2 Designated EHV charges'!$D:$P,11,FALSE)),"")</f>
        <v/>
      </c>
      <c r="G143" s="96" t="str">
        <f>IFERROR(IF(VLOOKUP($A143,'Annex 2 Designated EHV charges'!$D:$P,12,FALSE)=0,"",VLOOKUP($A143,'Annex 2 Designated EHV charges'!$D:$P,12,FALSE)),"")</f>
        <v/>
      </c>
      <c r="H143" s="96" t="str">
        <f>IFERROR(IF(VLOOKUP($A143,'Annex 2 Designated EHV charges'!$D:$P,13,FALSE)=0,"",VLOOKUP($A143,'Annex 2 Designated EHV charges'!$D:$P,13,FALSE)),"")</f>
        <v/>
      </c>
    </row>
    <row r="144" spans="1:8" x14ac:dyDescent="0.25">
      <c r="A144" s="93" t="str">
        <f t="array" ref="A144">IFERROR(INDEX('Annex 2 Designated EHV charges'!$D$11:$D$11, MATCH(0, IF(ISBLANK('Annex 2 Designated EHV charges'!$D$11:$D$11),1, COUNTIF(A$4:$A143, 'Annex 2 Designated EHV charges'!$D$11:$D$11)), 0)),"")</f>
        <v/>
      </c>
      <c r="B144" s="92" t="str">
        <f>IF($A144="","",VLOOKUP($A144,'Annex 2 Designated EHV charges'!$D:$O,2,0))</f>
        <v/>
      </c>
      <c r="C144" s="93" t="str">
        <f>IF($A144="","",VLOOKUP($A144,'Annex 2 Designated EHV charges'!$D:$O,3,0))</f>
        <v/>
      </c>
      <c r="D144" s="92" t="str">
        <f>IF($A144="","",VLOOKUP($A144,'Annex 2 Designated EHV charges'!$D:$O,4,0))</f>
        <v/>
      </c>
      <c r="E144" s="94" t="str">
        <f>IFERROR(IF(VLOOKUP($A144,'Annex 2 Designated EHV charges'!$D:$P,10,FALSE)=0,"",VLOOKUP($A144,'Annex 2 Designated EHV charges'!$D:$P,10,FALSE)),"")</f>
        <v/>
      </c>
      <c r="F144" s="95" t="str">
        <f>IFERROR(IF(VLOOKUP($A144,'Annex 2 Designated EHV charges'!$D:$P,11,FALSE)=0,"",VLOOKUP($A144,'Annex 2 Designated EHV charges'!$D:$P,11,FALSE)),"")</f>
        <v/>
      </c>
      <c r="G144" s="96" t="str">
        <f>IFERROR(IF(VLOOKUP($A144,'Annex 2 Designated EHV charges'!$D:$P,12,FALSE)=0,"",VLOOKUP($A144,'Annex 2 Designated EHV charges'!$D:$P,12,FALSE)),"")</f>
        <v/>
      </c>
      <c r="H144" s="96" t="str">
        <f>IFERROR(IF(VLOOKUP($A144,'Annex 2 Designated EHV charges'!$D:$P,13,FALSE)=0,"",VLOOKUP($A144,'Annex 2 Designated EHV charges'!$D:$P,13,FALSE)),"")</f>
        <v/>
      </c>
    </row>
    <row r="145" spans="1:8" x14ac:dyDescent="0.25">
      <c r="A145" s="93" t="str">
        <f t="array" ref="A145">IFERROR(INDEX('Annex 2 Designated EHV charges'!$D$11:$D$11, MATCH(0, IF(ISBLANK('Annex 2 Designated EHV charges'!$D$11:$D$11),1, COUNTIF(A$4:$A144, 'Annex 2 Designated EHV charges'!$D$11:$D$11)), 0)),"")</f>
        <v/>
      </c>
      <c r="B145" s="92" t="str">
        <f>IF($A145="","",VLOOKUP($A145,'Annex 2 Designated EHV charges'!$D:$O,2,0))</f>
        <v/>
      </c>
      <c r="C145" s="93" t="str">
        <f>IF($A145="","",VLOOKUP($A145,'Annex 2 Designated EHV charges'!$D:$O,3,0))</f>
        <v/>
      </c>
      <c r="D145" s="92" t="str">
        <f>IF($A145="","",VLOOKUP($A145,'Annex 2 Designated EHV charges'!$D:$O,4,0))</f>
        <v/>
      </c>
      <c r="E145" s="94" t="str">
        <f>IFERROR(IF(VLOOKUP($A145,'Annex 2 Designated EHV charges'!$D:$P,10,FALSE)=0,"",VLOOKUP($A145,'Annex 2 Designated EHV charges'!$D:$P,10,FALSE)),"")</f>
        <v/>
      </c>
      <c r="F145" s="95" t="str">
        <f>IFERROR(IF(VLOOKUP($A145,'Annex 2 Designated EHV charges'!$D:$P,11,FALSE)=0,"",VLOOKUP($A145,'Annex 2 Designated EHV charges'!$D:$P,11,FALSE)),"")</f>
        <v/>
      </c>
      <c r="G145" s="96" t="str">
        <f>IFERROR(IF(VLOOKUP($A145,'Annex 2 Designated EHV charges'!$D:$P,12,FALSE)=0,"",VLOOKUP($A145,'Annex 2 Designated EHV charges'!$D:$P,12,FALSE)),"")</f>
        <v/>
      </c>
      <c r="H145" s="96" t="str">
        <f>IFERROR(IF(VLOOKUP($A145,'Annex 2 Designated EHV charges'!$D:$P,13,FALSE)=0,"",VLOOKUP($A145,'Annex 2 Designated EHV charges'!$D:$P,13,FALSE)),"")</f>
        <v/>
      </c>
    </row>
    <row r="146" spans="1:8" x14ac:dyDescent="0.25">
      <c r="A146" s="93" t="str">
        <f t="array" ref="A146">IFERROR(INDEX('Annex 2 Designated EHV charges'!$D$11:$D$11, MATCH(0, IF(ISBLANK('Annex 2 Designated EHV charges'!$D$11:$D$11),1, COUNTIF(A$4:$A145, 'Annex 2 Designated EHV charges'!$D$11:$D$11)), 0)),"")</f>
        <v/>
      </c>
      <c r="B146" s="92" t="str">
        <f>IF($A146="","",VLOOKUP($A146,'Annex 2 Designated EHV charges'!$D:$O,2,0))</f>
        <v/>
      </c>
      <c r="C146" s="93" t="str">
        <f>IF($A146="","",VLOOKUP($A146,'Annex 2 Designated EHV charges'!$D:$O,3,0))</f>
        <v/>
      </c>
      <c r="D146" s="92" t="str">
        <f>IF($A146="","",VLOOKUP($A146,'Annex 2 Designated EHV charges'!$D:$O,4,0))</f>
        <v/>
      </c>
      <c r="E146" s="94" t="str">
        <f>IFERROR(IF(VLOOKUP($A146,'Annex 2 Designated EHV charges'!$D:$P,10,FALSE)=0,"",VLOOKUP($A146,'Annex 2 Designated EHV charges'!$D:$P,10,FALSE)),"")</f>
        <v/>
      </c>
      <c r="F146" s="95" t="str">
        <f>IFERROR(IF(VLOOKUP($A146,'Annex 2 Designated EHV charges'!$D:$P,11,FALSE)=0,"",VLOOKUP($A146,'Annex 2 Designated EHV charges'!$D:$P,11,FALSE)),"")</f>
        <v/>
      </c>
      <c r="G146" s="96" t="str">
        <f>IFERROR(IF(VLOOKUP($A146,'Annex 2 Designated EHV charges'!$D:$P,12,FALSE)=0,"",VLOOKUP($A146,'Annex 2 Designated EHV charges'!$D:$P,12,FALSE)),"")</f>
        <v/>
      </c>
      <c r="H146" s="96" t="str">
        <f>IFERROR(IF(VLOOKUP($A146,'Annex 2 Designated EHV charges'!$D:$P,13,FALSE)=0,"",VLOOKUP($A146,'Annex 2 Designated EHV charges'!$D:$P,13,FALSE)),"")</f>
        <v/>
      </c>
    </row>
    <row r="147" spans="1:8" x14ac:dyDescent="0.25">
      <c r="A147" s="93" t="str">
        <f t="array" ref="A147">IFERROR(INDEX('Annex 2 Designated EHV charges'!$D$11:$D$11, MATCH(0, IF(ISBLANK('Annex 2 Designated EHV charges'!$D$11:$D$11),1, COUNTIF(A$4:$A146, 'Annex 2 Designated EHV charges'!$D$11:$D$11)), 0)),"")</f>
        <v/>
      </c>
      <c r="B147" s="92" t="str">
        <f>IF($A147="","",VLOOKUP($A147,'Annex 2 Designated EHV charges'!$D:$O,2,0))</f>
        <v/>
      </c>
      <c r="C147" s="93" t="str">
        <f>IF($A147="","",VLOOKUP($A147,'Annex 2 Designated EHV charges'!$D:$O,3,0))</f>
        <v/>
      </c>
      <c r="D147" s="92" t="str">
        <f>IF($A147="","",VLOOKUP($A147,'Annex 2 Designated EHV charges'!$D:$O,4,0))</f>
        <v/>
      </c>
      <c r="E147" s="94" t="str">
        <f>IFERROR(IF(VLOOKUP($A147,'Annex 2 Designated EHV charges'!$D:$P,10,FALSE)=0,"",VLOOKUP($A147,'Annex 2 Designated EHV charges'!$D:$P,10,FALSE)),"")</f>
        <v/>
      </c>
      <c r="F147" s="95" t="str">
        <f>IFERROR(IF(VLOOKUP($A147,'Annex 2 Designated EHV charges'!$D:$P,11,FALSE)=0,"",VLOOKUP($A147,'Annex 2 Designated EHV charges'!$D:$P,11,FALSE)),"")</f>
        <v/>
      </c>
      <c r="G147" s="96" t="str">
        <f>IFERROR(IF(VLOOKUP($A147,'Annex 2 Designated EHV charges'!$D:$P,12,FALSE)=0,"",VLOOKUP($A147,'Annex 2 Designated EHV charges'!$D:$P,12,FALSE)),"")</f>
        <v/>
      </c>
      <c r="H147" s="96" t="str">
        <f>IFERROR(IF(VLOOKUP($A147,'Annex 2 Designated EHV charges'!$D:$P,13,FALSE)=0,"",VLOOKUP($A147,'Annex 2 Designated EHV charges'!$D:$P,13,FALSE)),"")</f>
        <v/>
      </c>
    </row>
    <row r="148" spans="1:8" x14ac:dyDescent="0.25">
      <c r="A148" s="93" t="str">
        <f t="array" ref="A148">IFERROR(INDEX('Annex 2 Designated EHV charges'!$D$11:$D$11, MATCH(0, IF(ISBLANK('Annex 2 Designated EHV charges'!$D$11:$D$11),1, COUNTIF(A$4:$A147, 'Annex 2 Designated EHV charges'!$D$11:$D$11)), 0)),"")</f>
        <v/>
      </c>
      <c r="B148" s="92" t="str">
        <f>IF($A148="","",VLOOKUP($A148,'Annex 2 Designated EHV charges'!$D:$O,2,0))</f>
        <v/>
      </c>
      <c r="C148" s="93" t="str">
        <f>IF($A148="","",VLOOKUP($A148,'Annex 2 Designated EHV charges'!$D:$O,3,0))</f>
        <v/>
      </c>
      <c r="D148" s="92" t="str">
        <f>IF($A148="","",VLOOKUP($A148,'Annex 2 Designated EHV charges'!$D:$O,4,0))</f>
        <v/>
      </c>
      <c r="E148" s="94" t="str">
        <f>IFERROR(IF(VLOOKUP($A148,'Annex 2 Designated EHV charges'!$D:$P,10,FALSE)=0,"",VLOOKUP($A148,'Annex 2 Designated EHV charges'!$D:$P,10,FALSE)),"")</f>
        <v/>
      </c>
      <c r="F148" s="95" t="str">
        <f>IFERROR(IF(VLOOKUP($A148,'Annex 2 Designated EHV charges'!$D:$P,11,FALSE)=0,"",VLOOKUP($A148,'Annex 2 Designated EHV charges'!$D:$P,11,FALSE)),"")</f>
        <v/>
      </c>
      <c r="G148" s="96" t="str">
        <f>IFERROR(IF(VLOOKUP($A148,'Annex 2 Designated EHV charges'!$D:$P,12,FALSE)=0,"",VLOOKUP($A148,'Annex 2 Designated EHV charges'!$D:$P,12,FALSE)),"")</f>
        <v/>
      </c>
      <c r="H148" s="96" t="str">
        <f>IFERROR(IF(VLOOKUP($A148,'Annex 2 Designated EHV charges'!$D:$P,13,FALSE)=0,"",VLOOKUP($A148,'Annex 2 Designated EHV charges'!$D:$P,13,FALSE)),"")</f>
        <v/>
      </c>
    </row>
    <row r="149" spans="1:8" x14ac:dyDescent="0.25">
      <c r="A149" s="93" t="str">
        <f t="array" ref="A149">IFERROR(INDEX('Annex 2 Designated EHV charges'!$D$11:$D$11, MATCH(0, IF(ISBLANK('Annex 2 Designated EHV charges'!$D$11:$D$11),1, COUNTIF(A$4:$A148, 'Annex 2 Designated EHV charges'!$D$11:$D$11)), 0)),"")</f>
        <v/>
      </c>
      <c r="B149" s="92" t="str">
        <f>IF($A149="","",VLOOKUP($A149,'Annex 2 Designated EHV charges'!$D:$O,2,0))</f>
        <v/>
      </c>
      <c r="C149" s="93" t="str">
        <f>IF($A149="","",VLOOKUP($A149,'Annex 2 Designated EHV charges'!$D:$O,3,0))</f>
        <v/>
      </c>
      <c r="D149" s="92" t="str">
        <f>IF($A149="","",VLOOKUP($A149,'Annex 2 Designated EHV charges'!$D:$O,4,0))</f>
        <v/>
      </c>
      <c r="E149" s="94" t="str">
        <f>IFERROR(IF(VLOOKUP($A149,'Annex 2 Designated EHV charges'!$D:$P,10,FALSE)=0,"",VLOOKUP($A149,'Annex 2 Designated EHV charges'!$D:$P,10,FALSE)),"")</f>
        <v/>
      </c>
      <c r="F149" s="95" t="str">
        <f>IFERROR(IF(VLOOKUP($A149,'Annex 2 Designated EHV charges'!$D:$P,11,FALSE)=0,"",VLOOKUP($A149,'Annex 2 Designated EHV charges'!$D:$P,11,FALSE)),"")</f>
        <v/>
      </c>
      <c r="G149" s="96" t="str">
        <f>IFERROR(IF(VLOOKUP($A149,'Annex 2 Designated EHV charges'!$D:$P,12,FALSE)=0,"",VLOOKUP($A149,'Annex 2 Designated EHV charges'!$D:$P,12,FALSE)),"")</f>
        <v/>
      </c>
      <c r="H149" s="96" t="str">
        <f>IFERROR(IF(VLOOKUP($A149,'Annex 2 Designated EHV charges'!$D:$P,13,FALSE)=0,"",VLOOKUP($A149,'Annex 2 Designated EHV charges'!$D:$P,13,FALSE)),"")</f>
        <v/>
      </c>
    </row>
    <row r="150" spans="1:8" x14ac:dyDescent="0.25">
      <c r="A150" s="93" t="str">
        <f t="array" ref="A150">IFERROR(INDEX('Annex 2 Designated EHV charges'!$D$11:$D$11, MATCH(0, IF(ISBLANK('Annex 2 Designated EHV charges'!$D$11:$D$11),1, COUNTIF(A$4:$A149, 'Annex 2 Designated EHV charges'!$D$11:$D$11)), 0)),"")</f>
        <v/>
      </c>
      <c r="B150" s="92" t="str">
        <f>IF($A150="","",VLOOKUP($A150,'Annex 2 Designated EHV charges'!$D:$O,2,0))</f>
        <v/>
      </c>
      <c r="C150" s="93" t="str">
        <f>IF($A150="","",VLOOKUP($A150,'Annex 2 Designated EHV charges'!$D:$O,3,0))</f>
        <v/>
      </c>
      <c r="D150" s="92" t="str">
        <f>IF($A150="","",VLOOKUP($A150,'Annex 2 Designated EHV charges'!$D:$O,4,0))</f>
        <v/>
      </c>
      <c r="E150" s="94" t="str">
        <f>IFERROR(IF(VLOOKUP($A150,'Annex 2 Designated EHV charges'!$D:$P,10,FALSE)=0,"",VLOOKUP($A150,'Annex 2 Designated EHV charges'!$D:$P,10,FALSE)),"")</f>
        <v/>
      </c>
      <c r="F150" s="95" t="str">
        <f>IFERROR(IF(VLOOKUP($A150,'Annex 2 Designated EHV charges'!$D:$P,11,FALSE)=0,"",VLOOKUP($A150,'Annex 2 Designated EHV charges'!$D:$P,11,FALSE)),"")</f>
        <v/>
      </c>
      <c r="G150" s="96" t="str">
        <f>IFERROR(IF(VLOOKUP($A150,'Annex 2 Designated EHV charges'!$D:$P,12,FALSE)=0,"",VLOOKUP($A150,'Annex 2 Designated EHV charges'!$D:$P,12,FALSE)),"")</f>
        <v/>
      </c>
      <c r="H150" s="96" t="str">
        <f>IFERROR(IF(VLOOKUP($A150,'Annex 2 Designated EHV charges'!$D:$P,13,FALSE)=0,"",VLOOKUP($A150,'Annex 2 Designated EHV charges'!$D:$P,13,FALSE)),"")</f>
        <v/>
      </c>
    </row>
    <row r="151" spans="1:8" x14ac:dyDescent="0.25">
      <c r="A151" s="93" t="str">
        <f t="array" ref="A151">IFERROR(INDEX('Annex 2 Designated EHV charges'!$D$11:$D$11, MATCH(0, IF(ISBLANK('Annex 2 Designated EHV charges'!$D$11:$D$11),1, COUNTIF(A$4:$A150, 'Annex 2 Designated EHV charges'!$D$11:$D$11)), 0)),"")</f>
        <v/>
      </c>
      <c r="B151" s="92" t="str">
        <f>IF($A151="","",VLOOKUP($A151,'Annex 2 Designated EHV charges'!$D:$O,2,0))</f>
        <v/>
      </c>
      <c r="C151" s="93" t="str">
        <f>IF($A151="","",VLOOKUP($A151,'Annex 2 Designated EHV charges'!$D:$O,3,0))</f>
        <v/>
      </c>
      <c r="D151" s="92" t="str">
        <f>IF($A151="","",VLOOKUP($A151,'Annex 2 Designated EHV charges'!$D:$O,4,0))</f>
        <v/>
      </c>
      <c r="E151" s="94" t="str">
        <f>IFERROR(IF(VLOOKUP($A151,'Annex 2 Designated EHV charges'!$D:$P,10,FALSE)=0,"",VLOOKUP($A151,'Annex 2 Designated EHV charges'!$D:$P,10,FALSE)),"")</f>
        <v/>
      </c>
      <c r="F151" s="95" t="str">
        <f>IFERROR(IF(VLOOKUP($A151,'Annex 2 Designated EHV charges'!$D:$P,11,FALSE)=0,"",VLOOKUP($A151,'Annex 2 Designated EHV charges'!$D:$P,11,FALSE)),"")</f>
        <v/>
      </c>
      <c r="G151" s="96" t="str">
        <f>IFERROR(IF(VLOOKUP($A151,'Annex 2 Designated EHV charges'!$D:$P,12,FALSE)=0,"",VLOOKUP($A151,'Annex 2 Designated EHV charges'!$D:$P,12,FALSE)),"")</f>
        <v/>
      </c>
      <c r="H151" s="96" t="str">
        <f>IFERROR(IF(VLOOKUP($A151,'Annex 2 Designated EHV charges'!$D:$P,13,FALSE)=0,"",VLOOKUP($A151,'Annex 2 Designated EHV charges'!$D:$P,13,FALSE)),"")</f>
        <v/>
      </c>
    </row>
    <row r="152" spans="1:8" x14ac:dyDescent="0.25">
      <c r="A152" s="93" t="str">
        <f t="array" ref="A152">IFERROR(INDEX('Annex 2 Designated EHV charges'!$D$11:$D$11, MATCH(0, IF(ISBLANK('Annex 2 Designated EHV charges'!$D$11:$D$11),1, COUNTIF(A$4:$A151, 'Annex 2 Designated EHV charges'!$D$11:$D$11)), 0)),"")</f>
        <v/>
      </c>
      <c r="B152" s="92" t="str">
        <f>IF($A152="","",VLOOKUP($A152,'Annex 2 Designated EHV charges'!$D:$O,2,0))</f>
        <v/>
      </c>
      <c r="C152" s="93" t="str">
        <f>IF($A152="","",VLOOKUP($A152,'Annex 2 Designated EHV charges'!$D:$O,3,0))</f>
        <v/>
      </c>
      <c r="D152" s="92" t="str">
        <f>IF($A152="","",VLOOKUP($A152,'Annex 2 Designated EHV charges'!$D:$O,4,0))</f>
        <v/>
      </c>
      <c r="E152" s="94" t="str">
        <f>IFERROR(IF(VLOOKUP($A152,'Annex 2 Designated EHV charges'!$D:$P,10,FALSE)=0,"",VLOOKUP($A152,'Annex 2 Designated EHV charges'!$D:$P,10,FALSE)),"")</f>
        <v/>
      </c>
      <c r="F152" s="95" t="str">
        <f>IFERROR(IF(VLOOKUP($A152,'Annex 2 Designated EHV charges'!$D:$P,11,FALSE)=0,"",VLOOKUP($A152,'Annex 2 Designated EHV charges'!$D:$P,11,FALSE)),"")</f>
        <v/>
      </c>
      <c r="G152" s="96" t="str">
        <f>IFERROR(IF(VLOOKUP($A152,'Annex 2 Designated EHV charges'!$D:$P,12,FALSE)=0,"",VLOOKUP($A152,'Annex 2 Designated EHV charges'!$D:$P,12,FALSE)),"")</f>
        <v/>
      </c>
      <c r="H152" s="96" t="str">
        <f>IFERROR(IF(VLOOKUP($A152,'Annex 2 Designated EHV charges'!$D:$P,13,FALSE)=0,"",VLOOKUP($A152,'Annex 2 Designated EHV charges'!$D:$P,13,FALSE)),"")</f>
        <v/>
      </c>
    </row>
    <row r="153" spans="1:8" x14ac:dyDescent="0.25">
      <c r="A153" s="93" t="str">
        <f t="array" ref="A153">IFERROR(INDEX('Annex 2 Designated EHV charges'!$D$11:$D$11, MATCH(0, IF(ISBLANK('Annex 2 Designated EHV charges'!$D$11:$D$11),1, COUNTIF(A$4:$A152, 'Annex 2 Designated EHV charges'!$D$11:$D$11)), 0)),"")</f>
        <v/>
      </c>
      <c r="B153" s="92" t="str">
        <f>IF($A153="","",VLOOKUP($A153,'Annex 2 Designated EHV charges'!$D:$O,2,0))</f>
        <v/>
      </c>
      <c r="C153" s="93" t="str">
        <f>IF($A153="","",VLOOKUP($A153,'Annex 2 Designated EHV charges'!$D:$O,3,0))</f>
        <v/>
      </c>
      <c r="D153" s="92" t="str">
        <f>IF($A153="","",VLOOKUP($A153,'Annex 2 Designated EHV charges'!$D:$O,4,0))</f>
        <v/>
      </c>
      <c r="E153" s="94" t="str">
        <f>IFERROR(IF(VLOOKUP($A153,'Annex 2 Designated EHV charges'!$D:$P,10,FALSE)=0,"",VLOOKUP($A153,'Annex 2 Designated EHV charges'!$D:$P,10,FALSE)),"")</f>
        <v/>
      </c>
      <c r="F153" s="95" t="str">
        <f>IFERROR(IF(VLOOKUP($A153,'Annex 2 Designated EHV charges'!$D:$P,11,FALSE)=0,"",VLOOKUP($A153,'Annex 2 Designated EHV charges'!$D:$P,11,FALSE)),"")</f>
        <v/>
      </c>
      <c r="G153" s="96" t="str">
        <f>IFERROR(IF(VLOOKUP($A153,'Annex 2 Designated EHV charges'!$D:$P,12,FALSE)=0,"",VLOOKUP($A153,'Annex 2 Designated EHV charges'!$D:$P,12,FALSE)),"")</f>
        <v/>
      </c>
      <c r="H153" s="96" t="str">
        <f>IFERROR(IF(VLOOKUP($A153,'Annex 2 Designated EHV charges'!$D:$P,13,FALSE)=0,"",VLOOKUP($A153,'Annex 2 Designated EHV charges'!$D:$P,13,FALSE)),"")</f>
        <v/>
      </c>
    </row>
    <row r="154" spans="1:8" x14ac:dyDescent="0.25">
      <c r="A154" s="93" t="str">
        <f t="array" ref="A154">IFERROR(INDEX('Annex 2 Designated EHV charges'!$D$11:$D$11, MATCH(0, IF(ISBLANK('Annex 2 Designated EHV charges'!$D$11:$D$11),1, COUNTIF(A$4:$A153, 'Annex 2 Designated EHV charges'!$D$11:$D$11)), 0)),"")</f>
        <v/>
      </c>
      <c r="B154" s="92" t="str">
        <f>IF($A154="","",VLOOKUP($A154,'Annex 2 Designated EHV charges'!$D:$O,2,0))</f>
        <v/>
      </c>
      <c r="C154" s="93" t="str">
        <f>IF($A154="","",VLOOKUP($A154,'Annex 2 Designated EHV charges'!$D:$O,3,0))</f>
        <v/>
      </c>
      <c r="D154" s="92" t="str">
        <f>IF($A154="","",VLOOKUP($A154,'Annex 2 Designated EHV charges'!$D:$O,4,0))</f>
        <v/>
      </c>
      <c r="E154" s="94" t="str">
        <f>IFERROR(IF(VLOOKUP($A154,'Annex 2 Designated EHV charges'!$D:$P,10,FALSE)=0,"",VLOOKUP($A154,'Annex 2 Designated EHV charges'!$D:$P,10,FALSE)),"")</f>
        <v/>
      </c>
      <c r="F154" s="95" t="str">
        <f>IFERROR(IF(VLOOKUP($A154,'Annex 2 Designated EHV charges'!$D:$P,11,FALSE)=0,"",VLOOKUP($A154,'Annex 2 Designated EHV charges'!$D:$P,11,FALSE)),"")</f>
        <v/>
      </c>
      <c r="G154" s="96" t="str">
        <f>IFERROR(IF(VLOOKUP($A154,'Annex 2 Designated EHV charges'!$D:$P,12,FALSE)=0,"",VLOOKUP($A154,'Annex 2 Designated EHV charges'!$D:$P,12,FALSE)),"")</f>
        <v/>
      </c>
      <c r="H154" s="96" t="str">
        <f>IFERROR(IF(VLOOKUP($A154,'Annex 2 Designated EHV charges'!$D:$P,13,FALSE)=0,"",VLOOKUP($A154,'Annex 2 Designated EHV charges'!$D:$P,13,FALSE)),"")</f>
        <v/>
      </c>
    </row>
    <row r="155" spans="1:8" x14ac:dyDescent="0.25">
      <c r="A155" s="93" t="str">
        <f t="array" ref="A155">IFERROR(INDEX('Annex 2 Designated EHV charges'!$D$11:$D$11, MATCH(0, IF(ISBLANK('Annex 2 Designated EHV charges'!$D$11:$D$11),1, COUNTIF(A$4:$A154, 'Annex 2 Designated EHV charges'!$D$11:$D$11)), 0)),"")</f>
        <v/>
      </c>
      <c r="B155" s="92" t="str">
        <f>IF($A155="","",VLOOKUP($A155,'Annex 2 Designated EHV charges'!$D:$O,2,0))</f>
        <v/>
      </c>
      <c r="C155" s="93" t="str">
        <f>IF($A155="","",VLOOKUP($A155,'Annex 2 Designated EHV charges'!$D:$O,3,0))</f>
        <v/>
      </c>
      <c r="D155" s="92" t="str">
        <f>IF($A155="","",VLOOKUP($A155,'Annex 2 Designated EHV charges'!$D:$O,4,0))</f>
        <v/>
      </c>
      <c r="E155" s="94" t="str">
        <f>IFERROR(IF(VLOOKUP($A155,'Annex 2 Designated EHV charges'!$D:$P,10,FALSE)=0,"",VLOOKUP($A155,'Annex 2 Designated EHV charges'!$D:$P,10,FALSE)),"")</f>
        <v/>
      </c>
      <c r="F155" s="95" t="str">
        <f>IFERROR(IF(VLOOKUP($A155,'Annex 2 Designated EHV charges'!$D:$P,11,FALSE)=0,"",VLOOKUP($A155,'Annex 2 Designated EHV charges'!$D:$P,11,FALSE)),"")</f>
        <v/>
      </c>
      <c r="G155" s="96" t="str">
        <f>IFERROR(IF(VLOOKUP($A155,'Annex 2 Designated EHV charges'!$D:$P,12,FALSE)=0,"",VLOOKUP($A155,'Annex 2 Designated EHV charges'!$D:$P,12,FALSE)),"")</f>
        <v/>
      </c>
      <c r="H155" s="96" t="str">
        <f>IFERROR(IF(VLOOKUP($A155,'Annex 2 Designated EHV charges'!$D:$P,13,FALSE)=0,"",VLOOKUP($A155,'Annex 2 Designated EHV charges'!$D:$P,13,FALSE)),"")</f>
        <v/>
      </c>
    </row>
    <row r="156" spans="1:8" x14ac:dyDescent="0.25">
      <c r="A156" s="93" t="str">
        <f t="array" ref="A156">IFERROR(INDEX('Annex 2 Designated EHV charges'!$D$11:$D$11, MATCH(0, IF(ISBLANK('Annex 2 Designated EHV charges'!$D$11:$D$11),1, COUNTIF(A$4:$A155, 'Annex 2 Designated EHV charges'!$D$11:$D$11)), 0)),"")</f>
        <v/>
      </c>
      <c r="B156" s="92" t="str">
        <f>IF($A156="","",VLOOKUP($A156,'Annex 2 Designated EHV charges'!$D:$O,2,0))</f>
        <v/>
      </c>
      <c r="C156" s="93" t="str">
        <f>IF($A156="","",VLOOKUP($A156,'Annex 2 Designated EHV charges'!$D:$O,3,0))</f>
        <v/>
      </c>
      <c r="D156" s="92" t="str">
        <f>IF($A156="","",VLOOKUP($A156,'Annex 2 Designated EHV charges'!$D:$O,4,0))</f>
        <v/>
      </c>
      <c r="E156" s="94" t="str">
        <f>IFERROR(IF(VLOOKUP($A156,'Annex 2 Designated EHV charges'!$D:$P,10,FALSE)=0,"",VLOOKUP($A156,'Annex 2 Designated EHV charges'!$D:$P,10,FALSE)),"")</f>
        <v/>
      </c>
      <c r="F156" s="95" t="str">
        <f>IFERROR(IF(VLOOKUP($A156,'Annex 2 Designated EHV charges'!$D:$P,11,FALSE)=0,"",VLOOKUP($A156,'Annex 2 Designated EHV charges'!$D:$P,11,FALSE)),"")</f>
        <v/>
      </c>
      <c r="G156" s="96" t="str">
        <f>IFERROR(IF(VLOOKUP($A156,'Annex 2 Designated EHV charges'!$D:$P,12,FALSE)=0,"",VLOOKUP($A156,'Annex 2 Designated EHV charges'!$D:$P,12,FALSE)),"")</f>
        <v/>
      </c>
      <c r="H156" s="96" t="str">
        <f>IFERROR(IF(VLOOKUP($A156,'Annex 2 Designated EHV charges'!$D:$P,13,FALSE)=0,"",VLOOKUP($A156,'Annex 2 Designated EHV charges'!$D:$P,13,FALSE)),"")</f>
        <v/>
      </c>
    </row>
    <row r="157" spans="1:8" x14ac:dyDescent="0.25">
      <c r="A157" s="93" t="str">
        <f t="array" ref="A157">IFERROR(INDEX('Annex 2 Designated EHV charges'!$D$11:$D$11, MATCH(0, IF(ISBLANK('Annex 2 Designated EHV charges'!$D$11:$D$11),1, COUNTIF(A$4:$A156, 'Annex 2 Designated EHV charges'!$D$11:$D$11)), 0)),"")</f>
        <v/>
      </c>
      <c r="B157" s="92" t="str">
        <f>IF($A157="","",VLOOKUP($A157,'Annex 2 Designated EHV charges'!$D:$O,2,0))</f>
        <v/>
      </c>
      <c r="C157" s="93" t="str">
        <f>IF($A157="","",VLOOKUP($A157,'Annex 2 Designated EHV charges'!$D:$O,3,0))</f>
        <v/>
      </c>
      <c r="D157" s="92" t="str">
        <f>IF($A157="","",VLOOKUP($A157,'Annex 2 Designated EHV charges'!$D:$O,4,0))</f>
        <v/>
      </c>
      <c r="E157" s="94" t="str">
        <f>IFERROR(IF(VLOOKUP($A157,'Annex 2 Designated EHV charges'!$D:$P,10,FALSE)=0,"",VLOOKUP($A157,'Annex 2 Designated EHV charges'!$D:$P,10,FALSE)),"")</f>
        <v/>
      </c>
      <c r="F157" s="95" t="str">
        <f>IFERROR(IF(VLOOKUP($A157,'Annex 2 Designated EHV charges'!$D:$P,11,FALSE)=0,"",VLOOKUP($A157,'Annex 2 Designated EHV charges'!$D:$P,11,FALSE)),"")</f>
        <v/>
      </c>
      <c r="G157" s="96" t="str">
        <f>IFERROR(IF(VLOOKUP($A157,'Annex 2 Designated EHV charges'!$D:$P,12,FALSE)=0,"",VLOOKUP($A157,'Annex 2 Designated EHV charges'!$D:$P,12,FALSE)),"")</f>
        <v/>
      </c>
      <c r="H157" s="96" t="str">
        <f>IFERROR(IF(VLOOKUP($A157,'Annex 2 Designated EHV charges'!$D:$P,13,FALSE)=0,"",VLOOKUP($A157,'Annex 2 Designated EHV charges'!$D:$P,13,FALSE)),"")</f>
        <v/>
      </c>
    </row>
    <row r="158" spans="1:8" x14ac:dyDescent="0.25">
      <c r="A158" s="93" t="str">
        <f t="array" ref="A158">IFERROR(INDEX('Annex 2 Designated EHV charges'!$D$11:$D$11, MATCH(0, IF(ISBLANK('Annex 2 Designated EHV charges'!$D$11:$D$11),1, COUNTIF(A$4:$A157, 'Annex 2 Designated EHV charges'!$D$11:$D$11)), 0)),"")</f>
        <v/>
      </c>
      <c r="B158" s="92" t="str">
        <f>IF($A158="","",VLOOKUP($A158,'Annex 2 Designated EHV charges'!$D:$O,2,0))</f>
        <v/>
      </c>
      <c r="C158" s="93" t="str">
        <f>IF($A158="","",VLOOKUP($A158,'Annex 2 Designated EHV charges'!$D:$O,3,0))</f>
        <v/>
      </c>
      <c r="D158" s="92" t="str">
        <f>IF($A158="","",VLOOKUP($A158,'Annex 2 Designated EHV charges'!$D:$O,4,0))</f>
        <v/>
      </c>
      <c r="E158" s="94" t="str">
        <f>IFERROR(IF(VLOOKUP($A158,'Annex 2 Designated EHV charges'!$D:$P,10,FALSE)=0,"",VLOOKUP($A158,'Annex 2 Designated EHV charges'!$D:$P,10,FALSE)),"")</f>
        <v/>
      </c>
      <c r="F158" s="95" t="str">
        <f>IFERROR(IF(VLOOKUP($A158,'Annex 2 Designated EHV charges'!$D:$P,11,FALSE)=0,"",VLOOKUP($A158,'Annex 2 Designated EHV charges'!$D:$P,11,FALSE)),"")</f>
        <v/>
      </c>
      <c r="G158" s="96" t="str">
        <f>IFERROR(IF(VLOOKUP($A158,'Annex 2 Designated EHV charges'!$D:$P,12,FALSE)=0,"",VLOOKUP($A158,'Annex 2 Designated EHV charges'!$D:$P,12,FALSE)),"")</f>
        <v/>
      </c>
      <c r="H158" s="96" t="str">
        <f>IFERROR(IF(VLOOKUP($A158,'Annex 2 Designated EHV charges'!$D:$P,13,FALSE)=0,"",VLOOKUP($A158,'Annex 2 Designated EHV charges'!$D:$P,13,FALSE)),"")</f>
        <v/>
      </c>
    </row>
    <row r="159" spans="1:8" x14ac:dyDescent="0.25">
      <c r="A159" s="93" t="str">
        <f t="array" ref="A159">IFERROR(INDEX('Annex 2 Designated EHV charges'!$D$11:$D$11, MATCH(0, IF(ISBLANK('Annex 2 Designated EHV charges'!$D$11:$D$11),1, COUNTIF(A$4:$A158, 'Annex 2 Designated EHV charges'!$D$11:$D$11)), 0)),"")</f>
        <v/>
      </c>
      <c r="B159" s="92" t="str">
        <f>IF($A159="","",VLOOKUP($A159,'Annex 2 Designated EHV charges'!$D:$O,2,0))</f>
        <v/>
      </c>
      <c r="C159" s="93" t="str">
        <f>IF($A159="","",VLOOKUP($A159,'Annex 2 Designated EHV charges'!$D:$O,3,0))</f>
        <v/>
      </c>
      <c r="D159" s="92" t="str">
        <f>IF($A159="","",VLOOKUP($A159,'Annex 2 Designated EHV charges'!$D:$O,4,0))</f>
        <v/>
      </c>
      <c r="E159" s="94" t="str">
        <f>IFERROR(IF(VLOOKUP($A159,'Annex 2 Designated EHV charges'!$D:$P,10,FALSE)=0,"",VLOOKUP($A159,'Annex 2 Designated EHV charges'!$D:$P,10,FALSE)),"")</f>
        <v/>
      </c>
      <c r="F159" s="95" t="str">
        <f>IFERROR(IF(VLOOKUP($A159,'Annex 2 Designated EHV charges'!$D:$P,11,FALSE)=0,"",VLOOKUP($A159,'Annex 2 Designated EHV charges'!$D:$P,11,FALSE)),"")</f>
        <v/>
      </c>
      <c r="G159" s="96" t="str">
        <f>IFERROR(IF(VLOOKUP($A159,'Annex 2 Designated EHV charges'!$D:$P,12,FALSE)=0,"",VLOOKUP($A159,'Annex 2 Designated EHV charges'!$D:$P,12,FALSE)),"")</f>
        <v/>
      </c>
      <c r="H159" s="96" t="str">
        <f>IFERROR(IF(VLOOKUP($A159,'Annex 2 Designated EHV charges'!$D:$P,13,FALSE)=0,"",VLOOKUP($A159,'Annex 2 Designated EHV charges'!$D:$P,13,FALSE)),"")</f>
        <v/>
      </c>
    </row>
    <row r="160" spans="1:8" x14ac:dyDescent="0.25">
      <c r="A160" s="93" t="str">
        <f t="array" ref="A160">IFERROR(INDEX('Annex 2 Designated EHV charges'!$D$11:$D$11, MATCH(0, IF(ISBLANK('Annex 2 Designated EHV charges'!$D$11:$D$11),1, COUNTIF(A$4:$A159, 'Annex 2 Designated EHV charges'!$D$11:$D$11)), 0)),"")</f>
        <v/>
      </c>
      <c r="B160" s="92" t="str">
        <f>IF($A160="","",VLOOKUP($A160,'Annex 2 Designated EHV charges'!$D:$O,2,0))</f>
        <v/>
      </c>
      <c r="C160" s="93" t="str">
        <f>IF($A160="","",VLOOKUP($A160,'Annex 2 Designated EHV charges'!$D:$O,3,0))</f>
        <v/>
      </c>
      <c r="D160" s="92" t="str">
        <f>IF($A160="","",VLOOKUP($A160,'Annex 2 Designated EHV charges'!$D:$O,4,0))</f>
        <v/>
      </c>
      <c r="E160" s="94" t="str">
        <f>IFERROR(IF(VLOOKUP($A160,'Annex 2 Designated EHV charges'!$D:$P,10,FALSE)=0,"",VLOOKUP($A160,'Annex 2 Designated EHV charges'!$D:$P,10,FALSE)),"")</f>
        <v/>
      </c>
      <c r="F160" s="95" t="str">
        <f>IFERROR(IF(VLOOKUP($A160,'Annex 2 Designated EHV charges'!$D:$P,11,FALSE)=0,"",VLOOKUP($A160,'Annex 2 Designated EHV charges'!$D:$P,11,FALSE)),"")</f>
        <v/>
      </c>
      <c r="G160" s="96" t="str">
        <f>IFERROR(IF(VLOOKUP($A160,'Annex 2 Designated EHV charges'!$D:$P,12,FALSE)=0,"",VLOOKUP($A160,'Annex 2 Designated EHV charges'!$D:$P,12,FALSE)),"")</f>
        <v/>
      </c>
      <c r="H160" s="96" t="str">
        <f>IFERROR(IF(VLOOKUP($A160,'Annex 2 Designated EHV charges'!$D:$P,13,FALSE)=0,"",VLOOKUP($A160,'Annex 2 Designated EHV charges'!$D:$P,13,FALSE)),"")</f>
        <v/>
      </c>
    </row>
    <row r="161" spans="1:8" x14ac:dyDescent="0.25">
      <c r="A161" s="93" t="str">
        <f t="array" ref="A161">IFERROR(INDEX('Annex 2 Designated EHV charges'!$D$11:$D$11, MATCH(0, IF(ISBLANK('Annex 2 Designated EHV charges'!$D$11:$D$11),1, COUNTIF(A$4:$A160, 'Annex 2 Designated EHV charges'!$D$11:$D$11)), 0)),"")</f>
        <v/>
      </c>
      <c r="B161" s="92" t="str">
        <f>IF($A161="","",VLOOKUP($A161,'Annex 2 Designated EHV charges'!$D:$O,2,0))</f>
        <v/>
      </c>
      <c r="C161" s="93" t="str">
        <f>IF($A161="","",VLOOKUP($A161,'Annex 2 Designated EHV charges'!$D:$O,3,0))</f>
        <v/>
      </c>
      <c r="D161" s="92" t="str">
        <f>IF($A161="","",VLOOKUP($A161,'Annex 2 Designated EHV charges'!$D:$O,4,0))</f>
        <v/>
      </c>
      <c r="E161" s="94" t="str">
        <f>IFERROR(IF(VLOOKUP($A161,'Annex 2 Designated EHV charges'!$D:$P,10,FALSE)=0,"",VLOOKUP($A161,'Annex 2 Designated EHV charges'!$D:$P,10,FALSE)),"")</f>
        <v/>
      </c>
      <c r="F161" s="95" t="str">
        <f>IFERROR(IF(VLOOKUP($A161,'Annex 2 Designated EHV charges'!$D:$P,11,FALSE)=0,"",VLOOKUP($A161,'Annex 2 Designated EHV charges'!$D:$P,11,FALSE)),"")</f>
        <v/>
      </c>
      <c r="G161" s="96" t="str">
        <f>IFERROR(IF(VLOOKUP($A161,'Annex 2 Designated EHV charges'!$D:$P,12,FALSE)=0,"",VLOOKUP($A161,'Annex 2 Designated EHV charges'!$D:$P,12,FALSE)),"")</f>
        <v/>
      </c>
      <c r="H161" s="96" t="str">
        <f>IFERROR(IF(VLOOKUP($A161,'Annex 2 Designated EHV charges'!$D:$P,13,FALSE)=0,"",VLOOKUP($A161,'Annex 2 Designated EHV charges'!$D:$P,13,FALSE)),"")</f>
        <v/>
      </c>
    </row>
    <row r="162" spans="1:8" x14ac:dyDescent="0.25">
      <c r="A162" s="93" t="str">
        <f t="array" ref="A162">IFERROR(INDEX('Annex 2 Designated EHV charges'!$D$11:$D$11, MATCH(0, IF(ISBLANK('Annex 2 Designated EHV charges'!$D$11:$D$11),1, COUNTIF(A$4:$A161, 'Annex 2 Designated EHV charges'!$D$11:$D$11)), 0)),"")</f>
        <v/>
      </c>
      <c r="B162" s="92" t="str">
        <f>IF($A162="","",VLOOKUP($A162,'Annex 2 Designated EHV charges'!$D:$O,2,0))</f>
        <v/>
      </c>
      <c r="C162" s="93" t="str">
        <f>IF($A162="","",VLOOKUP($A162,'Annex 2 Designated EHV charges'!$D:$O,3,0))</f>
        <v/>
      </c>
      <c r="D162" s="92" t="str">
        <f>IF($A162="","",VLOOKUP($A162,'Annex 2 Designated EHV charges'!$D:$O,4,0))</f>
        <v/>
      </c>
      <c r="E162" s="94" t="str">
        <f>IFERROR(IF(VLOOKUP($A162,'Annex 2 Designated EHV charges'!$D:$P,10,FALSE)=0,"",VLOOKUP($A162,'Annex 2 Designated EHV charges'!$D:$P,10,FALSE)),"")</f>
        <v/>
      </c>
      <c r="F162" s="95" t="str">
        <f>IFERROR(IF(VLOOKUP($A162,'Annex 2 Designated EHV charges'!$D:$P,11,FALSE)=0,"",VLOOKUP($A162,'Annex 2 Designated EHV charges'!$D:$P,11,FALSE)),"")</f>
        <v/>
      </c>
      <c r="G162" s="96" t="str">
        <f>IFERROR(IF(VLOOKUP($A162,'Annex 2 Designated EHV charges'!$D:$P,12,FALSE)=0,"",VLOOKUP($A162,'Annex 2 Designated EHV charges'!$D:$P,12,FALSE)),"")</f>
        <v/>
      </c>
      <c r="H162" s="96" t="str">
        <f>IFERROR(IF(VLOOKUP($A162,'Annex 2 Designated EHV charges'!$D:$P,13,FALSE)=0,"",VLOOKUP($A162,'Annex 2 Designated EHV charges'!$D:$P,13,FALSE)),"")</f>
        <v/>
      </c>
    </row>
    <row r="163" spans="1:8" x14ac:dyDescent="0.25">
      <c r="A163" s="93" t="str">
        <f t="array" ref="A163">IFERROR(INDEX('Annex 2 Designated EHV charges'!$D$11:$D$11, MATCH(0, IF(ISBLANK('Annex 2 Designated EHV charges'!$D$11:$D$11),1, COUNTIF(A$4:$A162, 'Annex 2 Designated EHV charges'!$D$11:$D$11)), 0)),"")</f>
        <v/>
      </c>
      <c r="B163" s="92" t="str">
        <f>IF($A163="","",VLOOKUP($A163,'Annex 2 Designated EHV charges'!$D:$O,2,0))</f>
        <v/>
      </c>
      <c r="C163" s="93" t="str">
        <f>IF($A163="","",VLOOKUP($A163,'Annex 2 Designated EHV charges'!$D:$O,3,0))</f>
        <v/>
      </c>
      <c r="D163" s="92" t="str">
        <f>IF($A163="","",VLOOKUP($A163,'Annex 2 Designated EHV charges'!$D:$O,4,0))</f>
        <v/>
      </c>
      <c r="E163" s="94" t="str">
        <f>IFERROR(IF(VLOOKUP($A163,'Annex 2 Designated EHV charges'!$D:$P,10,FALSE)=0,"",VLOOKUP($A163,'Annex 2 Designated EHV charges'!$D:$P,10,FALSE)),"")</f>
        <v/>
      </c>
      <c r="F163" s="95" t="str">
        <f>IFERROR(IF(VLOOKUP($A163,'Annex 2 Designated EHV charges'!$D:$P,11,FALSE)=0,"",VLOOKUP($A163,'Annex 2 Designated EHV charges'!$D:$P,11,FALSE)),"")</f>
        <v/>
      </c>
      <c r="G163" s="96" t="str">
        <f>IFERROR(IF(VLOOKUP($A163,'Annex 2 Designated EHV charges'!$D:$P,12,FALSE)=0,"",VLOOKUP($A163,'Annex 2 Designated EHV charges'!$D:$P,12,FALSE)),"")</f>
        <v/>
      </c>
      <c r="H163" s="96" t="str">
        <f>IFERROR(IF(VLOOKUP($A163,'Annex 2 Designated EHV charges'!$D:$P,13,FALSE)=0,"",VLOOKUP($A163,'Annex 2 Designated EHV charges'!$D:$P,13,FALSE)),"")</f>
        <v/>
      </c>
    </row>
    <row r="164" spans="1:8" x14ac:dyDescent="0.25">
      <c r="A164" s="93" t="str">
        <f t="array" ref="A164">IFERROR(INDEX('Annex 2 Designated EHV charges'!$D$11:$D$11, MATCH(0, IF(ISBLANK('Annex 2 Designated EHV charges'!$D$11:$D$11),1, COUNTIF(A$4:$A163, 'Annex 2 Designated EHV charges'!$D$11:$D$11)), 0)),"")</f>
        <v/>
      </c>
      <c r="B164" s="92" t="str">
        <f>IF($A164="","",VLOOKUP($A164,'Annex 2 Designated EHV charges'!$D:$O,2,0))</f>
        <v/>
      </c>
      <c r="C164" s="93" t="str">
        <f>IF($A164="","",VLOOKUP($A164,'Annex 2 Designated EHV charges'!$D:$O,3,0))</f>
        <v/>
      </c>
      <c r="D164" s="92" t="str">
        <f>IF($A164="","",VLOOKUP($A164,'Annex 2 Designated EHV charges'!$D:$O,4,0))</f>
        <v/>
      </c>
      <c r="E164" s="94" t="str">
        <f>IFERROR(IF(VLOOKUP($A164,'Annex 2 Designated EHV charges'!$D:$P,10,FALSE)=0,"",VLOOKUP($A164,'Annex 2 Designated EHV charges'!$D:$P,10,FALSE)),"")</f>
        <v/>
      </c>
      <c r="F164" s="95" t="str">
        <f>IFERROR(IF(VLOOKUP($A164,'Annex 2 Designated EHV charges'!$D:$P,11,FALSE)=0,"",VLOOKUP($A164,'Annex 2 Designated EHV charges'!$D:$P,11,FALSE)),"")</f>
        <v/>
      </c>
      <c r="G164" s="96" t="str">
        <f>IFERROR(IF(VLOOKUP($A164,'Annex 2 Designated EHV charges'!$D:$P,12,FALSE)=0,"",VLOOKUP($A164,'Annex 2 Designated EHV charges'!$D:$P,12,FALSE)),"")</f>
        <v/>
      </c>
      <c r="H164" s="96" t="str">
        <f>IFERROR(IF(VLOOKUP($A164,'Annex 2 Designated EHV charges'!$D:$P,13,FALSE)=0,"",VLOOKUP($A164,'Annex 2 Designated EHV charges'!$D:$P,13,FALSE)),"")</f>
        <v/>
      </c>
    </row>
    <row r="165" spans="1:8" x14ac:dyDescent="0.25">
      <c r="A165" s="93" t="str">
        <f t="array" ref="A165">IFERROR(INDEX('Annex 2 Designated EHV charges'!$D$11:$D$11, MATCH(0, IF(ISBLANK('Annex 2 Designated EHV charges'!$D$11:$D$11),1, COUNTIF(A$4:$A164, 'Annex 2 Designated EHV charges'!$D$11:$D$11)), 0)),"")</f>
        <v/>
      </c>
      <c r="B165" s="92" t="str">
        <f>IF($A165="","",VLOOKUP($A165,'Annex 2 Designated EHV charges'!$D:$O,2,0))</f>
        <v/>
      </c>
      <c r="C165" s="93" t="str">
        <f>IF($A165="","",VLOOKUP($A165,'Annex 2 Designated EHV charges'!$D:$O,3,0))</f>
        <v/>
      </c>
      <c r="D165" s="92" t="str">
        <f>IF($A165="","",VLOOKUP($A165,'Annex 2 Designated EHV charges'!$D:$O,4,0))</f>
        <v/>
      </c>
      <c r="E165" s="94" t="str">
        <f>IFERROR(IF(VLOOKUP($A165,'Annex 2 Designated EHV charges'!$D:$P,10,FALSE)=0,"",VLOOKUP($A165,'Annex 2 Designated EHV charges'!$D:$P,10,FALSE)),"")</f>
        <v/>
      </c>
      <c r="F165" s="95" t="str">
        <f>IFERROR(IF(VLOOKUP($A165,'Annex 2 Designated EHV charges'!$D:$P,11,FALSE)=0,"",VLOOKUP($A165,'Annex 2 Designated EHV charges'!$D:$P,11,FALSE)),"")</f>
        <v/>
      </c>
      <c r="G165" s="96" t="str">
        <f>IFERROR(IF(VLOOKUP($A165,'Annex 2 Designated EHV charges'!$D:$P,12,FALSE)=0,"",VLOOKUP($A165,'Annex 2 Designated EHV charges'!$D:$P,12,FALSE)),"")</f>
        <v/>
      </c>
      <c r="H165" s="96" t="str">
        <f>IFERROR(IF(VLOOKUP($A165,'Annex 2 Designated EHV charges'!$D:$P,13,FALSE)=0,"",VLOOKUP($A165,'Annex 2 Designated EHV charges'!$D:$P,13,FALSE)),"")</f>
        <v/>
      </c>
    </row>
    <row r="166" spans="1:8" x14ac:dyDescent="0.25">
      <c r="A166" s="93" t="str">
        <f t="array" ref="A166">IFERROR(INDEX('Annex 2 Designated EHV charges'!$D$11:$D$11, MATCH(0, IF(ISBLANK('Annex 2 Designated EHV charges'!$D$11:$D$11),1, COUNTIF(A$4:$A165, 'Annex 2 Designated EHV charges'!$D$11:$D$11)), 0)),"")</f>
        <v/>
      </c>
      <c r="B166" s="92" t="str">
        <f>IF($A166="","",VLOOKUP($A166,'Annex 2 Designated EHV charges'!$D:$O,2,0))</f>
        <v/>
      </c>
      <c r="C166" s="93" t="str">
        <f>IF($A166="","",VLOOKUP($A166,'Annex 2 Designated EHV charges'!$D:$O,3,0))</f>
        <v/>
      </c>
      <c r="D166" s="92" t="str">
        <f>IF($A166="","",VLOOKUP($A166,'Annex 2 Designated EHV charges'!$D:$O,4,0))</f>
        <v/>
      </c>
      <c r="E166" s="94" t="str">
        <f>IFERROR(IF(VLOOKUP($A166,'Annex 2 Designated EHV charges'!$D:$P,10,FALSE)=0,"",VLOOKUP($A166,'Annex 2 Designated EHV charges'!$D:$P,10,FALSE)),"")</f>
        <v/>
      </c>
      <c r="F166" s="95" t="str">
        <f>IFERROR(IF(VLOOKUP($A166,'Annex 2 Designated EHV charges'!$D:$P,11,FALSE)=0,"",VLOOKUP($A166,'Annex 2 Designated EHV charges'!$D:$P,11,FALSE)),"")</f>
        <v/>
      </c>
      <c r="G166" s="96" t="str">
        <f>IFERROR(IF(VLOOKUP($A166,'Annex 2 Designated EHV charges'!$D:$P,12,FALSE)=0,"",VLOOKUP($A166,'Annex 2 Designated EHV charges'!$D:$P,12,FALSE)),"")</f>
        <v/>
      </c>
      <c r="H166" s="96" t="str">
        <f>IFERROR(IF(VLOOKUP($A166,'Annex 2 Designated EHV charges'!$D:$P,13,FALSE)=0,"",VLOOKUP($A166,'Annex 2 Designated EHV charges'!$D:$P,13,FALSE)),"")</f>
        <v/>
      </c>
    </row>
    <row r="167" spans="1:8" x14ac:dyDescent="0.25">
      <c r="A167" s="93" t="str">
        <f t="array" ref="A167">IFERROR(INDEX('Annex 2 Designated EHV charges'!$D$11:$D$11, MATCH(0, IF(ISBLANK('Annex 2 Designated EHV charges'!$D$11:$D$11),1, COUNTIF(A$4:$A166, 'Annex 2 Designated EHV charges'!$D$11:$D$11)), 0)),"")</f>
        <v/>
      </c>
      <c r="B167" s="92" t="str">
        <f>IF($A167="","",VLOOKUP($A167,'Annex 2 Designated EHV charges'!$D:$O,2,0))</f>
        <v/>
      </c>
      <c r="C167" s="93" t="str">
        <f>IF($A167="","",VLOOKUP($A167,'Annex 2 Designated EHV charges'!$D:$O,3,0))</f>
        <v/>
      </c>
      <c r="D167" s="92" t="str">
        <f>IF($A167="","",VLOOKUP($A167,'Annex 2 Designated EHV charges'!$D:$O,4,0))</f>
        <v/>
      </c>
      <c r="E167" s="94" t="str">
        <f>IFERROR(IF(VLOOKUP($A167,'Annex 2 Designated EHV charges'!$D:$P,10,FALSE)=0,"",VLOOKUP($A167,'Annex 2 Designated EHV charges'!$D:$P,10,FALSE)),"")</f>
        <v/>
      </c>
      <c r="F167" s="95" t="str">
        <f>IFERROR(IF(VLOOKUP($A167,'Annex 2 Designated EHV charges'!$D:$P,11,FALSE)=0,"",VLOOKUP($A167,'Annex 2 Designated EHV charges'!$D:$P,11,FALSE)),"")</f>
        <v/>
      </c>
      <c r="G167" s="96" t="str">
        <f>IFERROR(IF(VLOOKUP($A167,'Annex 2 Designated EHV charges'!$D:$P,12,FALSE)=0,"",VLOOKUP($A167,'Annex 2 Designated EHV charges'!$D:$P,12,FALSE)),"")</f>
        <v/>
      </c>
      <c r="H167" s="96" t="str">
        <f>IFERROR(IF(VLOOKUP($A167,'Annex 2 Designated EHV charges'!$D:$P,13,FALSE)=0,"",VLOOKUP($A167,'Annex 2 Designated EHV charges'!$D:$P,13,FALSE)),"")</f>
        <v/>
      </c>
    </row>
    <row r="168" spans="1:8" x14ac:dyDescent="0.25">
      <c r="A168" s="93" t="str">
        <f t="array" ref="A168">IFERROR(INDEX('Annex 2 Designated EHV charges'!$D$11:$D$11, MATCH(0, IF(ISBLANK('Annex 2 Designated EHV charges'!$D$11:$D$11),1, COUNTIF(A$4:$A167, 'Annex 2 Designated EHV charges'!$D$11:$D$11)), 0)),"")</f>
        <v/>
      </c>
      <c r="B168" s="92" t="str">
        <f>IF($A168="","",VLOOKUP($A168,'Annex 2 Designated EHV charges'!$D:$O,2,0))</f>
        <v/>
      </c>
      <c r="C168" s="93" t="str">
        <f>IF($A168="","",VLOOKUP($A168,'Annex 2 Designated EHV charges'!$D:$O,3,0))</f>
        <v/>
      </c>
      <c r="D168" s="92" t="str">
        <f>IF($A168="","",VLOOKUP($A168,'Annex 2 Designated EHV charges'!$D:$O,4,0))</f>
        <v/>
      </c>
      <c r="E168" s="94" t="str">
        <f>IFERROR(IF(VLOOKUP($A168,'Annex 2 Designated EHV charges'!$D:$P,10,FALSE)=0,"",VLOOKUP($A168,'Annex 2 Designated EHV charges'!$D:$P,10,FALSE)),"")</f>
        <v/>
      </c>
      <c r="F168" s="95" t="str">
        <f>IFERROR(IF(VLOOKUP($A168,'Annex 2 Designated EHV charges'!$D:$P,11,FALSE)=0,"",VLOOKUP($A168,'Annex 2 Designated EHV charges'!$D:$P,11,FALSE)),"")</f>
        <v/>
      </c>
      <c r="G168" s="96" t="str">
        <f>IFERROR(IF(VLOOKUP($A168,'Annex 2 Designated EHV charges'!$D:$P,12,FALSE)=0,"",VLOOKUP($A168,'Annex 2 Designated EHV charges'!$D:$P,12,FALSE)),"")</f>
        <v/>
      </c>
      <c r="H168" s="96" t="str">
        <f>IFERROR(IF(VLOOKUP($A168,'Annex 2 Designated EHV charges'!$D:$P,13,FALSE)=0,"",VLOOKUP($A168,'Annex 2 Designated EHV charges'!$D:$P,13,FALSE)),"")</f>
        <v/>
      </c>
    </row>
    <row r="169" spans="1:8" x14ac:dyDescent="0.25">
      <c r="A169" s="93" t="str">
        <f t="array" ref="A169">IFERROR(INDEX('Annex 2 Designated EHV charges'!$D$11:$D$11, MATCH(0, IF(ISBLANK('Annex 2 Designated EHV charges'!$D$11:$D$11),1, COUNTIF(A$4:$A168, 'Annex 2 Designated EHV charges'!$D$11:$D$11)), 0)),"")</f>
        <v/>
      </c>
      <c r="B169" s="92" t="str">
        <f>IF($A169="","",VLOOKUP($A169,'Annex 2 Designated EHV charges'!$D:$O,2,0))</f>
        <v/>
      </c>
      <c r="C169" s="93" t="str">
        <f>IF($A169="","",VLOOKUP($A169,'Annex 2 Designated EHV charges'!$D:$O,3,0))</f>
        <v/>
      </c>
      <c r="D169" s="92" t="str">
        <f>IF($A169="","",VLOOKUP($A169,'Annex 2 Designated EHV charges'!$D:$O,4,0))</f>
        <v/>
      </c>
      <c r="E169" s="94" t="str">
        <f>IFERROR(IF(VLOOKUP($A169,'Annex 2 Designated EHV charges'!$D:$P,10,FALSE)=0,"",VLOOKUP($A169,'Annex 2 Designated EHV charges'!$D:$P,10,FALSE)),"")</f>
        <v/>
      </c>
      <c r="F169" s="95" t="str">
        <f>IFERROR(IF(VLOOKUP($A169,'Annex 2 Designated EHV charges'!$D:$P,11,FALSE)=0,"",VLOOKUP($A169,'Annex 2 Designated EHV charges'!$D:$P,11,FALSE)),"")</f>
        <v/>
      </c>
      <c r="G169" s="96" t="str">
        <f>IFERROR(IF(VLOOKUP($A169,'Annex 2 Designated EHV charges'!$D:$P,12,FALSE)=0,"",VLOOKUP($A169,'Annex 2 Designated EHV charges'!$D:$P,12,FALSE)),"")</f>
        <v/>
      </c>
      <c r="H169" s="96" t="str">
        <f>IFERROR(IF(VLOOKUP($A169,'Annex 2 Designated EHV charges'!$D:$P,13,FALSE)=0,"",VLOOKUP($A169,'Annex 2 Designated EHV charges'!$D:$P,13,FALSE)),"")</f>
        <v/>
      </c>
    </row>
    <row r="170" spans="1:8" x14ac:dyDescent="0.25">
      <c r="A170" s="93" t="str">
        <f t="array" ref="A170">IFERROR(INDEX('Annex 2 Designated EHV charges'!$D$11:$D$11, MATCH(0, IF(ISBLANK('Annex 2 Designated EHV charges'!$D$11:$D$11),1, COUNTIF(A$4:$A169, 'Annex 2 Designated EHV charges'!$D$11:$D$11)), 0)),"")</f>
        <v/>
      </c>
      <c r="B170" s="92" t="str">
        <f>IF($A170="","",VLOOKUP($A170,'Annex 2 Designated EHV charges'!$D:$O,2,0))</f>
        <v/>
      </c>
      <c r="C170" s="93" t="str">
        <f>IF($A170="","",VLOOKUP($A170,'Annex 2 Designated EHV charges'!$D:$O,3,0))</f>
        <v/>
      </c>
      <c r="D170" s="92" t="str">
        <f>IF($A170="","",VLOOKUP($A170,'Annex 2 Designated EHV charges'!$D:$O,4,0))</f>
        <v/>
      </c>
      <c r="E170" s="94" t="str">
        <f>IFERROR(IF(VLOOKUP($A170,'Annex 2 Designated EHV charges'!$D:$P,10,FALSE)=0,"",VLOOKUP($A170,'Annex 2 Designated EHV charges'!$D:$P,10,FALSE)),"")</f>
        <v/>
      </c>
      <c r="F170" s="95" t="str">
        <f>IFERROR(IF(VLOOKUP($A170,'Annex 2 Designated EHV charges'!$D:$P,11,FALSE)=0,"",VLOOKUP($A170,'Annex 2 Designated EHV charges'!$D:$P,11,FALSE)),"")</f>
        <v/>
      </c>
      <c r="G170" s="96" t="str">
        <f>IFERROR(IF(VLOOKUP($A170,'Annex 2 Designated EHV charges'!$D:$P,12,FALSE)=0,"",VLOOKUP($A170,'Annex 2 Designated EHV charges'!$D:$P,12,FALSE)),"")</f>
        <v/>
      </c>
      <c r="H170" s="96" t="str">
        <f>IFERROR(IF(VLOOKUP($A170,'Annex 2 Designated EHV charges'!$D:$P,13,FALSE)=0,"",VLOOKUP($A170,'Annex 2 Designated EHV charges'!$D:$P,13,FALSE)),"")</f>
        <v/>
      </c>
    </row>
    <row r="171" spans="1:8" x14ac:dyDescent="0.25">
      <c r="A171" s="93" t="str">
        <f t="array" ref="A171">IFERROR(INDEX('Annex 2 Designated EHV charges'!$D$11:$D$11, MATCH(0, IF(ISBLANK('Annex 2 Designated EHV charges'!$D$11:$D$11),1, COUNTIF(A$4:$A170, 'Annex 2 Designated EHV charges'!$D$11:$D$11)), 0)),"")</f>
        <v/>
      </c>
      <c r="B171" s="92" t="str">
        <f>IF($A171="","",VLOOKUP($A171,'Annex 2 Designated EHV charges'!$D:$O,2,0))</f>
        <v/>
      </c>
      <c r="C171" s="93" t="str">
        <f>IF($A171="","",VLOOKUP($A171,'Annex 2 Designated EHV charges'!$D:$O,3,0))</f>
        <v/>
      </c>
      <c r="D171" s="92" t="str">
        <f>IF($A171="","",VLOOKUP($A171,'Annex 2 Designated EHV charges'!$D:$O,4,0))</f>
        <v/>
      </c>
      <c r="E171" s="94" t="str">
        <f>IFERROR(IF(VLOOKUP($A171,'Annex 2 Designated EHV charges'!$D:$P,10,FALSE)=0,"",VLOOKUP($A171,'Annex 2 Designated EHV charges'!$D:$P,10,FALSE)),"")</f>
        <v/>
      </c>
      <c r="F171" s="95" t="str">
        <f>IFERROR(IF(VLOOKUP($A171,'Annex 2 Designated EHV charges'!$D:$P,11,FALSE)=0,"",VLOOKUP($A171,'Annex 2 Designated EHV charges'!$D:$P,11,FALSE)),"")</f>
        <v/>
      </c>
      <c r="G171" s="96" t="str">
        <f>IFERROR(IF(VLOOKUP($A171,'Annex 2 Designated EHV charges'!$D:$P,12,FALSE)=0,"",VLOOKUP($A171,'Annex 2 Designated EHV charges'!$D:$P,12,FALSE)),"")</f>
        <v/>
      </c>
      <c r="H171" s="96" t="str">
        <f>IFERROR(IF(VLOOKUP($A171,'Annex 2 Designated EHV charges'!$D:$P,13,FALSE)=0,"",VLOOKUP($A171,'Annex 2 Designated EHV charges'!$D:$P,13,FALSE)),"")</f>
        <v/>
      </c>
    </row>
    <row r="172" spans="1:8" x14ac:dyDescent="0.25">
      <c r="A172" s="93" t="str">
        <f t="array" ref="A172">IFERROR(INDEX('Annex 2 Designated EHV charges'!$D$11:$D$11, MATCH(0, IF(ISBLANK('Annex 2 Designated EHV charges'!$D$11:$D$11),1, COUNTIF(A$4:$A171, 'Annex 2 Designated EHV charges'!$D$11:$D$11)), 0)),"")</f>
        <v/>
      </c>
      <c r="B172" s="92" t="str">
        <f>IF($A172="","",VLOOKUP($A172,'Annex 2 Designated EHV charges'!$D:$O,2,0))</f>
        <v/>
      </c>
      <c r="C172" s="93" t="str">
        <f>IF($A172="","",VLOOKUP($A172,'Annex 2 Designated EHV charges'!$D:$O,3,0))</f>
        <v/>
      </c>
      <c r="D172" s="92" t="str">
        <f>IF($A172="","",VLOOKUP($A172,'Annex 2 Designated EHV charges'!$D:$O,4,0))</f>
        <v/>
      </c>
      <c r="E172" s="94" t="str">
        <f>IFERROR(IF(VLOOKUP($A172,'Annex 2 Designated EHV charges'!$D:$P,10,FALSE)=0,"",VLOOKUP($A172,'Annex 2 Designated EHV charges'!$D:$P,10,FALSE)),"")</f>
        <v/>
      </c>
      <c r="F172" s="95" t="str">
        <f>IFERROR(IF(VLOOKUP($A172,'Annex 2 Designated EHV charges'!$D:$P,11,FALSE)=0,"",VLOOKUP($A172,'Annex 2 Designated EHV charges'!$D:$P,11,FALSE)),"")</f>
        <v/>
      </c>
      <c r="G172" s="96" t="str">
        <f>IFERROR(IF(VLOOKUP($A172,'Annex 2 Designated EHV charges'!$D:$P,12,FALSE)=0,"",VLOOKUP($A172,'Annex 2 Designated EHV charges'!$D:$P,12,FALSE)),"")</f>
        <v/>
      </c>
      <c r="H172" s="96" t="str">
        <f>IFERROR(IF(VLOOKUP($A172,'Annex 2 Designated EHV charges'!$D:$P,13,FALSE)=0,"",VLOOKUP($A172,'Annex 2 Designated EHV charges'!$D:$P,13,FALSE)),"")</f>
        <v/>
      </c>
    </row>
    <row r="173" spans="1:8" x14ac:dyDescent="0.25">
      <c r="A173" s="93" t="str">
        <f t="array" ref="A173">IFERROR(INDEX('Annex 2 Designated EHV charges'!$D$11:$D$11, MATCH(0, IF(ISBLANK('Annex 2 Designated EHV charges'!$D$11:$D$11),1, COUNTIF(A$4:$A172, 'Annex 2 Designated EHV charges'!$D$11:$D$11)), 0)),"")</f>
        <v/>
      </c>
      <c r="B173" s="92" t="str">
        <f>IF($A173="","",VLOOKUP($A173,'Annex 2 Designated EHV charges'!$D:$O,2,0))</f>
        <v/>
      </c>
      <c r="C173" s="93" t="str">
        <f>IF($A173="","",VLOOKUP($A173,'Annex 2 Designated EHV charges'!$D:$O,3,0))</f>
        <v/>
      </c>
      <c r="D173" s="92" t="str">
        <f>IF($A173="","",VLOOKUP($A173,'Annex 2 Designated EHV charges'!$D:$O,4,0))</f>
        <v/>
      </c>
      <c r="E173" s="94" t="str">
        <f>IFERROR(IF(VLOOKUP($A173,'Annex 2 Designated EHV charges'!$D:$P,10,FALSE)=0,"",VLOOKUP($A173,'Annex 2 Designated EHV charges'!$D:$P,10,FALSE)),"")</f>
        <v/>
      </c>
      <c r="F173" s="95" t="str">
        <f>IFERROR(IF(VLOOKUP($A173,'Annex 2 Designated EHV charges'!$D:$P,11,FALSE)=0,"",VLOOKUP($A173,'Annex 2 Designated EHV charges'!$D:$P,11,FALSE)),"")</f>
        <v/>
      </c>
      <c r="G173" s="96" t="str">
        <f>IFERROR(IF(VLOOKUP($A173,'Annex 2 Designated EHV charges'!$D:$P,12,FALSE)=0,"",VLOOKUP($A173,'Annex 2 Designated EHV charges'!$D:$P,12,FALSE)),"")</f>
        <v/>
      </c>
      <c r="H173" s="96" t="str">
        <f>IFERROR(IF(VLOOKUP($A173,'Annex 2 Designated EHV charges'!$D:$P,13,FALSE)=0,"",VLOOKUP($A173,'Annex 2 Designated EHV charges'!$D:$P,13,FALSE)),"")</f>
        <v/>
      </c>
    </row>
    <row r="174" spans="1:8" x14ac:dyDescent="0.25">
      <c r="A174" s="93" t="str">
        <f t="array" ref="A174">IFERROR(INDEX('Annex 2 Designated EHV charges'!$D$11:$D$11, MATCH(0, IF(ISBLANK('Annex 2 Designated EHV charges'!$D$11:$D$11),1, COUNTIF(A$4:$A173, 'Annex 2 Designated EHV charges'!$D$11:$D$11)), 0)),"")</f>
        <v/>
      </c>
      <c r="B174" s="92" t="str">
        <f>IF($A174="","",VLOOKUP($A174,'Annex 2 Designated EHV charges'!$D:$O,2,0))</f>
        <v/>
      </c>
      <c r="C174" s="93" t="str">
        <f>IF($A174="","",VLOOKUP($A174,'Annex 2 Designated EHV charges'!$D:$O,3,0))</f>
        <v/>
      </c>
      <c r="D174" s="92" t="str">
        <f>IF($A174="","",VLOOKUP($A174,'Annex 2 Designated EHV charges'!$D:$O,4,0))</f>
        <v/>
      </c>
      <c r="E174" s="94" t="str">
        <f>IFERROR(IF(VLOOKUP($A174,'Annex 2 Designated EHV charges'!$D:$P,10,FALSE)=0,"",VLOOKUP($A174,'Annex 2 Designated EHV charges'!$D:$P,10,FALSE)),"")</f>
        <v/>
      </c>
      <c r="F174" s="95" t="str">
        <f>IFERROR(IF(VLOOKUP($A174,'Annex 2 Designated EHV charges'!$D:$P,11,FALSE)=0,"",VLOOKUP($A174,'Annex 2 Designated EHV charges'!$D:$P,11,FALSE)),"")</f>
        <v/>
      </c>
      <c r="G174" s="96" t="str">
        <f>IFERROR(IF(VLOOKUP($A174,'Annex 2 Designated EHV charges'!$D:$P,12,FALSE)=0,"",VLOOKUP($A174,'Annex 2 Designated EHV charges'!$D:$P,12,FALSE)),"")</f>
        <v/>
      </c>
      <c r="H174" s="96" t="str">
        <f>IFERROR(IF(VLOOKUP($A174,'Annex 2 Designated EHV charges'!$D:$P,13,FALSE)=0,"",VLOOKUP($A174,'Annex 2 Designated EHV charges'!$D:$P,13,FALSE)),"")</f>
        <v/>
      </c>
    </row>
    <row r="175" spans="1:8" x14ac:dyDescent="0.25">
      <c r="A175" s="93" t="str">
        <f t="array" ref="A175">IFERROR(INDEX('Annex 2 Designated EHV charges'!$D$11:$D$11, MATCH(0, IF(ISBLANK('Annex 2 Designated EHV charges'!$D$11:$D$11),1, COUNTIF(A$4:$A174, 'Annex 2 Designated EHV charges'!$D$11:$D$11)), 0)),"")</f>
        <v/>
      </c>
      <c r="B175" s="92" t="str">
        <f>IF($A175="","",VLOOKUP($A175,'Annex 2 Designated EHV charges'!$D:$O,2,0))</f>
        <v/>
      </c>
      <c r="C175" s="93" t="str">
        <f>IF($A175="","",VLOOKUP($A175,'Annex 2 Designated EHV charges'!$D:$O,3,0))</f>
        <v/>
      </c>
      <c r="D175" s="92" t="str">
        <f>IF($A175="","",VLOOKUP($A175,'Annex 2 Designated EHV charges'!$D:$O,4,0))</f>
        <v/>
      </c>
      <c r="E175" s="94" t="str">
        <f>IFERROR(IF(VLOOKUP($A175,'Annex 2 Designated EHV charges'!$D:$P,10,FALSE)=0,"",VLOOKUP($A175,'Annex 2 Designated EHV charges'!$D:$P,10,FALSE)),"")</f>
        <v/>
      </c>
      <c r="F175" s="95" t="str">
        <f>IFERROR(IF(VLOOKUP($A175,'Annex 2 Designated EHV charges'!$D:$P,11,FALSE)=0,"",VLOOKUP($A175,'Annex 2 Designated EHV charges'!$D:$P,11,FALSE)),"")</f>
        <v/>
      </c>
      <c r="G175" s="96" t="str">
        <f>IFERROR(IF(VLOOKUP($A175,'Annex 2 Designated EHV charges'!$D:$P,12,FALSE)=0,"",VLOOKUP($A175,'Annex 2 Designated EHV charges'!$D:$P,12,FALSE)),"")</f>
        <v/>
      </c>
      <c r="H175" s="96" t="str">
        <f>IFERROR(IF(VLOOKUP($A175,'Annex 2 Designated EHV charges'!$D:$P,13,FALSE)=0,"",VLOOKUP($A175,'Annex 2 Designated EHV charges'!$D:$P,13,FALSE)),"")</f>
        <v/>
      </c>
    </row>
    <row r="176" spans="1:8" x14ac:dyDescent="0.25">
      <c r="A176" s="93" t="str">
        <f t="array" ref="A176">IFERROR(INDEX('Annex 2 Designated EHV charges'!$D$11:$D$11, MATCH(0, IF(ISBLANK('Annex 2 Designated EHV charges'!$D$11:$D$11),1, COUNTIF(A$4:$A175, 'Annex 2 Designated EHV charges'!$D$11:$D$11)), 0)),"")</f>
        <v/>
      </c>
      <c r="B176" s="92" t="str">
        <f>IF($A176="","",VLOOKUP($A176,'Annex 2 Designated EHV charges'!$D:$O,2,0))</f>
        <v/>
      </c>
      <c r="C176" s="93" t="str">
        <f>IF($A176="","",VLOOKUP($A176,'Annex 2 Designated EHV charges'!$D:$O,3,0))</f>
        <v/>
      </c>
      <c r="D176" s="92" t="str">
        <f>IF($A176="","",VLOOKUP($A176,'Annex 2 Designated EHV charges'!$D:$O,4,0))</f>
        <v/>
      </c>
      <c r="E176" s="94" t="str">
        <f>IFERROR(IF(VLOOKUP($A176,'Annex 2 Designated EHV charges'!$D:$P,10,FALSE)=0,"",VLOOKUP($A176,'Annex 2 Designated EHV charges'!$D:$P,10,FALSE)),"")</f>
        <v/>
      </c>
      <c r="F176" s="95" t="str">
        <f>IFERROR(IF(VLOOKUP($A176,'Annex 2 Designated EHV charges'!$D:$P,11,FALSE)=0,"",VLOOKUP($A176,'Annex 2 Designated EHV charges'!$D:$P,11,FALSE)),"")</f>
        <v/>
      </c>
      <c r="G176" s="96" t="str">
        <f>IFERROR(IF(VLOOKUP($A176,'Annex 2 Designated EHV charges'!$D:$P,12,FALSE)=0,"",VLOOKUP($A176,'Annex 2 Designated EHV charges'!$D:$P,12,FALSE)),"")</f>
        <v/>
      </c>
      <c r="H176" s="96" t="str">
        <f>IFERROR(IF(VLOOKUP($A176,'Annex 2 Designated EHV charges'!$D:$P,13,FALSE)=0,"",VLOOKUP($A176,'Annex 2 Designated EHV charges'!$D:$P,13,FALSE)),"")</f>
        <v/>
      </c>
    </row>
    <row r="177" spans="1:8" x14ac:dyDescent="0.25">
      <c r="A177" s="93" t="str">
        <f t="array" ref="A177">IFERROR(INDEX('Annex 2 Designated EHV charges'!$D$11:$D$11, MATCH(0, IF(ISBLANK('Annex 2 Designated EHV charges'!$D$11:$D$11),1, COUNTIF(A$4:$A176, 'Annex 2 Designated EHV charges'!$D$11:$D$11)), 0)),"")</f>
        <v/>
      </c>
      <c r="B177" s="92" t="str">
        <f>IF($A177="","",VLOOKUP($A177,'Annex 2 Designated EHV charges'!$D:$O,2,0))</f>
        <v/>
      </c>
      <c r="C177" s="93" t="str">
        <f>IF($A177="","",VLOOKUP($A177,'Annex 2 Designated EHV charges'!$D:$O,3,0))</f>
        <v/>
      </c>
      <c r="D177" s="92" t="str">
        <f>IF($A177="","",VLOOKUP($A177,'Annex 2 Designated EHV charges'!$D:$O,4,0))</f>
        <v/>
      </c>
      <c r="E177" s="94" t="str">
        <f>IFERROR(IF(VLOOKUP($A177,'Annex 2 Designated EHV charges'!$D:$P,10,FALSE)=0,"",VLOOKUP($A177,'Annex 2 Designated EHV charges'!$D:$P,10,FALSE)),"")</f>
        <v/>
      </c>
      <c r="F177" s="95" t="str">
        <f>IFERROR(IF(VLOOKUP($A177,'Annex 2 Designated EHV charges'!$D:$P,11,FALSE)=0,"",VLOOKUP($A177,'Annex 2 Designated EHV charges'!$D:$P,11,FALSE)),"")</f>
        <v/>
      </c>
      <c r="G177" s="96" t="str">
        <f>IFERROR(IF(VLOOKUP($A177,'Annex 2 Designated EHV charges'!$D:$P,12,FALSE)=0,"",VLOOKUP($A177,'Annex 2 Designated EHV charges'!$D:$P,12,FALSE)),"")</f>
        <v/>
      </c>
      <c r="H177" s="96" t="str">
        <f>IFERROR(IF(VLOOKUP($A177,'Annex 2 Designated EHV charges'!$D:$P,13,FALSE)=0,"",VLOOKUP($A177,'Annex 2 Designated EHV charges'!$D:$P,13,FALSE)),"")</f>
        <v/>
      </c>
    </row>
    <row r="178" spans="1:8" x14ac:dyDescent="0.25">
      <c r="A178" s="93" t="str">
        <f t="array" ref="A178">IFERROR(INDEX('Annex 2 Designated EHV charges'!$D$11:$D$11, MATCH(0, IF(ISBLANK('Annex 2 Designated EHV charges'!$D$11:$D$11),1, COUNTIF(A$4:$A177, 'Annex 2 Designated EHV charges'!$D$11:$D$11)), 0)),"")</f>
        <v/>
      </c>
      <c r="B178" s="92" t="str">
        <f>IF($A178="","",VLOOKUP($A178,'Annex 2 Designated EHV charges'!$D:$O,2,0))</f>
        <v/>
      </c>
      <c r="C178" s="93" t="str">
        <f>IF($A178="","",VLOOKUP($A178,'Annex 2 Designated EHV charges'!$D:$O,3,0))</f>
        <v/>
      </c>
      <c r="D178" s="92" t="str">
        <f>IF($A178="","",VLOOKUP($A178,'Annex 2 Designated EHV charges'!$D:$O,4,0))</f>
        <v/>
      </c>
      <c r="E178" s="94" t="str">
        <f>IFERROR(IF(VLOOKUP($A178,'Annex 2 Designated EHV charges'!$D:$P,10,FALSE)=0,"",VLOOKUP($A178,'Annex 2 Designated EHV charges'!$D:$P,10,FALSE)),"")</f>
        <v/>
      </c>
      <c r="F178" s="95" t="str">
        <f>IFERROR(IF(VLOOKUP($A178,'Annex 2 Designated EHV charges'!$D:$P,11,FALSE)=0,"",VLOOKUP($A178,'Annex 2 Designated EHV charges'!$D:$P,11,FALSE)),"")</f>
        <v/>
      </c>
      <c r="G178" s="96" t="str">
        <f>IFERROR(IF(VLOOKUP($A178,'Annex 2 Designated EHV charges'!$D:$P,12,FALSE)=0,"",VLOOKUP($A178,'Annex 2 Designated EHV charges'!$D:$P,12,FALSE)),"")</f>
        <v/>
      </c>
      <c r="H178" s="96" t="str">
        <f>IFERROR(IF(VLOOKUP($A178,'Annex 2 Designated EHV charges'!$D:$P,13,FALSE)=0,"",VLOOKUP($A178,'Annex 2 Designated EHV charges'!$D:$P,13,FALSE)),"")</f>
        <v/>
      </c>
    </row>
    <row r="179" spans="1:8" x14ac:dyDescent="0.25">
      <c r="A179" s="93" t="str">
        <f t="array" ref="A179">IFERROR(INDEX('Annex 2 Designated EHV charges'!$D$11:$D$11, MATCH(0, IF(ISBLANK('Annex 2 Designated EHV charges'!$D$11:$D$11),1, COUNTIF(A$4:$A178, 'Annex 2 Designated EHV charges'!$D$11:$D$11)), 0)),"")</f>
        <v/>
      </c>
      <c r="B179" s="92" t="str">
        <f>IF($A179="","",VLOOKUP($A179,'Annex 2 Designated EHV charges'!$D:$O,2,0))</f>
        <v/>
      </c>
      <c r="C179" s="93" t="str">
        <f>IF($A179="","",VLOOKUP($A179,'Annex 2 Designated EHV charges'!$D:$O,3,0))</f>
        <v/>
      </c>
      <c r="D179" s="92" t="str">
        <f>IF($A179="","",VLOOKUP($A179,'Annex 2 Designated EHV charges'!$D:$O,4,0))</f>
        <v/>
      </c>
      <c r="E179" s="94" t="str">
        <f>IFERROR(IF(VLOOKUP($A179,'Annex 2 Designated EHV charges'!$D:$P,10,FALSE)=0,"",VLOOKUP($A179,'Annex 2 Designated EHV charges'!$D:$P,10,FALSE)),"")</f>
        <v/>
      </c>
      <c r="F179" s="95" t="str">
        <f>IFERROR(IF(VLOOKUP($A179,'Annex 2 Designated EHV charges'!$D:$P,11,FALSE)=0,"",VLOOKUP($A179,'Annex 2 Designated EHV charges'!$D:$P,11,FALSE)),"")</f>
        <v/>
      </c>
      <c r="G179" s="96" t="str">
        <f>IFERROR(IF(VLOOKUP($A179,'Annex 2 Designated EHV charges'!$D:$P,12,FALSE)=0,"",VLOOKUP($A179,'Annex 2 Designated EHV charges'!$D:$P,12,FALSE)),"")</f>
        <v/>
      </c>
      <c r="H179" s="96" t="str">
        <f>IFERROR(IF(VLOOKUP($A179,'Annex 2 Designated EHV charges'!$D:$P,13,FALSE)=0,"",VLOOKUP($A179,'Annex 2 Designated EHV charges'!$D:$P,13,FALSE)),"")</f>
        <v/>
      </c>
    </row>
    <row r="180" spans="1:8" x14ac:dyDescent="0.25">
      <c r="A180" s="93" t="str">
        <f t="array" ref="A180">IFERROR(INDEX('Annex 2 Designated EHV charges'!$D$11:$D$11, MATCH(0, IF(ISBLANK('Annex 2 Designated EHV charges'!$D$11:$D$11),1, COUNTIF(A$4:$A179, 'Annex 2 Designated EHV charges'!$D$11:$D$11)), 0)),"")</f>
        <v/>
      </c>
      <c r="B180" s="92" t="str">
        <f>IF($A180="","",VLOOKUP($A180,'Annex 2 Designated EHV charges'!$D:$O,2,0))</f>
        <v/>
      </c>
      <c r="C180" s="93" t="str">
        <f>IF($A180="","",VLOOKUP($A180,'Annex 2 Designated EHV charges'!$D:$O,3,0))</f>
        <v/>
      </c>
      <c r="D180" s="92" t="str">
        <f>IF($A180="","",VLOOKUP($A180,'Annex 2 Designated EHV charges'!$D:$O,4,0))</f>
        <v/>
      </c>
      <c r="E180" s="94" t="str">
        <f>IFERROR(IF(VLOOKUP($A180,'Annex 2 Designated EHV charges'!$D:$P,10,FALSE)=0,"",VLOOKUP($A180,'Annex 2 Designated EHV charges'!$D:$P,10,FALSE)),"")</f>
        <v/>
      </c>
      <c r="F180" s="95" t="str">
        <f>IFERROR(IF(VLOOKUP($A180,'Annex 2 Designated EHV charges'!$D:$P,11,FALSE)=0,"",VLOOKUP($A180,'Annex 2 Designated EHV charges'!$D:$P,11,FALSE)),"")</f>
        <v/>
      </c>
      <c r="G180" s="96" t="str">
        <f>IFERROR(IF(VLOOKUP($A180,'Annex 2 Designated EHV charges'!$D:$P,12,FALSE)=0,"",VLOOKUP($A180,'Annex 2 Designated EHV charges'!$D:$P,12,FALSE)),"")</f>
        <v/>
      </c>
      <c r="H180" s="96" t="str">
        <f>IFERROR(IF(VLOOKUP($A180,'Annex 2 Designated EHV charges'!$D:$P,13,FALSE)=0,"",VLOOKUP($A180,'Annex 2 Designated EHV charges'!$D:$P,13,FALSE)),"")</f>
        <v/>
      </c>
    </row>
    <row r="181" spans="1:8" x14ac:dyDescent="0.25">
      <c r="A181" s="93" t="str">
        <f t="array" ref="A181">IFERROR(INDEX('Annex 2 Designated EHV charges'!$D$11:$D$11, MATCH(0, IF(ISBLANK('Annex 2 Designated EHV charges'!$D$11:$D$11),1, COUNTIF(A$4:$A180, 'Annex 2 Designated EHV charges'!$D$11:$D$11)), 0)),"")</f>
        <v/>
      </c>
      <c r="B181" s="92" t="str">
        <f>IF($A181="","",VLOOKUP($A181,'Annex 2 Designated EHV charges'!$D:$O,2,0))</f>
        <v/>
      </c>
      <c r="C181" s="93" t="str">
        <f>IF($A181="","",VLOOKUP($A181,'Annex 2 Designated EHV charges'!$D:$O,3,0))</f>
        <v/>
      </c>
      <c r="D181" s="92" t="str">
        <f>IF($A181="","",VLOOKUP($A181,'Annex 2 Designated EHV charges'!$D:$O,4,0))</f>
        <v/>
      </c>
      <c r="E181" s="94" t="str">
        <f>IFERROR(IF(VLOOKUP($A181,'Annex 2 Designated EHV charges'!$D:$P,10,FALSE)=0,"",VLOOKUP($A181,'Annex 2 Designated EHV charges'!$D:$P,10,FALSE)),"")</f>
        <v/>
      </c>
      <c r="F181" s="95" t="str">
        <f>IFERROR(IF(VLOOKUP($A181,'Annex 2 Designated EHV charges'!$D:$P,11,FALSE)=0,"",VLOOKUP($A181,'Annex 2 Designated EHV charges'!$D:$P,11,FALSE)),"")</f>
        <v/>
      </c>
      <c r="G181" s="96" t="str">
        <f>IFERROR(IF(VLOOKUP($A181,'Annex 2 Designated EHV charges'!$D:$P,12,FALSE)=0,"",VLOOKUP($A181,'Annex 2 Designated EHV charges'!$D:$P,12,FALSE)),"")</f>
        <v/>
      </c>
      <c r="H181" s="96" t="str">
        <f>IFERROR(IF(VLOOKUP($A181,'Annex 2 Designated EHV charges'!$D:$P,13,FALSE)=0,"",VLOOKUP($A181,'Annex 2 Designated EHV charges'!$D:$P,13,FALSE)),"")</f>
        <v/>
      </c>
    </row>
    <row r="182" spans="1:8" x14ac:dyDescent="0.25">
      <c r="A182" s="93" t="str">
        <f t="array" ref="A182">IFERROR(INDEX('Annex 2 Designated EHV charges'!$D$11:$D$11, MATCH(0, IF(ISBLANK('Annex 2 Designated EHV charges'!$D$11:$D$11),1, COUNTIF(A$4:$A181, 'Annex 2 Designated EHV charges'!$D$11:$D$11)), 0)),"")</f>
        <v/>
      </c>
      <c r="B182" s="92" t="str">
        <f>IF($A182="","",VLOOKUP($A182,'Annex 2 Designated EHV charges'!$D:$O,2,0))</f>
        <v/>
      </c>
      <c r="C182" s="93" t="str">
        <f>IF($A182="","",VLOOKUP($A182,'Annex 2 Designated EHV charges'!$D:$O,3,0))</f>
        <v/>
      </c>
      <c r="D182" s="92" t="str">
        <f>IF($A182="","",VLOOKUP($A182,'Annex 2 Designated EHV charges'!$D:$O,4,0))</f>
        <v/>
      </c>
      <c r="E182" s="94"/>
      <c r="F182" s="95" t="str">
        <f>IFERROR(IF(VLOOKUP($A182,'Annex 2 Designated EHV charges'!$D:$O,10,FALSE)=0,"",VLOOKUP($A182,'Annex 2 Designated EHV charges'!$D:$O,10,FALSE)),"")</f>
        <v/>
      </c>
      <c r="G182" s="96" t="str">
        <f>IFERROR(IF(VLOOKUP($A182,'Annex 2 Designated EHV charges'!$D:$O,11,FALSE)=0,"",VLOOKUP($A182,'Annex 2 Designated EHV charges'!$D:$O,11,FALSE)),"")</f>
        <v/>
      </c>
      <c r="H182" s="96" t="str">
        <f>IFERROR(IF(VLOOKUP($A182,'Annex 2 Designated EHV charges'!$D:$O,12,FALSE)=0,"",VLOOKUP($A182,'Annex 2 Designated EHV charges'!$D:$O,12,FALSE)),"")</f>
        <v/>
      </c>
    </row>
    <row r="183" spans="1:8" x14ac:dyDescent="0.25">
      <c r="A183" s="93" t="str">
        <f t="array" ref="A183">IFERROR(INDEX('Annex 2 Designated EHV charges'!$D$11:$D$11, MATCH(0, IF(ISBLANK('Annex 2 Designated EHV charges'!$D$11:$D$11),1, COUNTIF(A$4:$A182, 'Annex 2 Designated EHV charges'!$D$11:$D$11)), 0)),"")</f>
        <v/>
      </c>
      <c r="B183" s="92" t="str">
        <f>IF($A183="","",VLOOKUP($A183,'Annex 2 Designated EHV charges'!$D:$O,2,0))</f>
        <v/>
      </c>
      <c r="C183" s="93" t="str">
        <f>IF($A183="","",VLOOKUP($A183,'Annex 2 Designated EHV charges'!$D:$O,3,0))</f>
        <v/>
      </c>
      <c r="D183" s="92" t="str">
        <f>IF($A183="","",VLOOKUP($A183,'Annex 2 Designated EHV charges'!$D:$O,4,0))</f>
        <v/>
      </c>
      <c r="E183" s="94"/>
      <c r="F183" s="95" t="str">
        <f>IFERROR(IF(VLOOKUP($A183,'Annex 2 Designated EHV charges'!$D:$O,10,FALSE)=0,"",VLOOKUP($A183,'Annex 2 Designated EHV charges'!$D:$O,10,FALSE)),"")</f>
        <v/>
      </c>
      <c r="G183" s="96" t="str">
        <f>IFERROR(IF(VLOOKUP($A183,'Annex 2 Designated EHV charges'!$D:$O,11,FALSE)=0,"",VLOOKUP($A183,'Annex 2 Designated EHV charges'!$D:$O,11,FALSE)),"")</f>
        <v/>
      </c>
      <c r="H183" s="96" t="str">
        <f>IFERROR(IF(VLOOKUP($A183,'Annex 2 Designated EHV charges'!$D:$O,12,FALSE)=0,"",VLOOKUP($A183,'Annex 2 Designated EHV charges'!$D:$O,12,FALSE)),"")</f>
        <v/>
      </c>
    </row>
    <row r="184" spans="1:8" x14ac:dyDescent="0.25">
      <c r="A184" s="93" t="str">
        <f t="array" ref="A184">IFERROR(INDEX('Annex 2 Designated EHV charges'!$D$11:$D$11, MATCH(0, IF(ISBLANK('Annex 2 Designated EHV charges'!$D$11:$D$11),1, COUNTIF(A$4:$A183, 'Annex 2 Designated EHV charges'!$D$11:$D$11)), 0)),"")</f>
        <v/>
      </c>
      <c r="B184" s="92" t="str">
        <f>IF($A184="","",VLOOKUP($A184,'Annex 2 Designated EHV charges'!$D:$O,2,0))</f>
        <v/>
      </c>
      <c r="C184" s="93" t="str">
        <f>IF($A184="","",VLOOKUP($A184,'Annex 2 Designated EHV charges'!$D:$O,3,0))</f>
        <v/>
      </c>
      <c r="D184" s="92" t="str">
        <f>IF($A184="","",VLOOKUP($A184,'Annex 2 Designated EHV charges'!$D:$O,4,0))</f>
        <v/>
      </c>
      <c r="E184" s="94"/>
      <c r="F184" s="95" t="str">
        <f>IFERROR(IF(VLOOKUP($A184,'Annex 2 Designated EHV charges'!$D:$O,10,FALSE)=0,"",VLOOKUP($A184,'Annex 2 Designated EHV charges'!$D:$O,10,FALSE)),"")</f>
        <v/>
      </c>
      <c r="G184" s="96" t="str">
        <f>IFERROR(IF(VLOOKUP($A184,'Annex 2 Designated EHV charges'!$D:$O,11,FALSE)=0,"",VLOOKUP($A184,'Annex 2 Designated EHV charges'!$D:$O,11,FALSE)),"")</f>
        <v/>
      </c>
      <c r="H184" s="96" t="str">
        <f>IFERROR(IF(VLOOKUP($A184,'Annex 2 Designated EHV charges'!$D:$O,12,FALSE)=0,"",VLOOKUP($A184,'Annex 2 Designated EHV charges'!$D:$O,12,FALSE)),"")</f>
        <v/>
      </c>
    </row>
    <row r="185" spans="1:8" x14ac:dyDescent="0.25">
      <c r="A185" s="93" t="str">
        <f t="array" ref="A185">IFERROR(INDEX('Annex 2 Designated EHV charges'!$D$11:$D$11, MATCH(0, IF(ISBLANK('Annex 2 Designated EHV charges'!$D$11:$D$11),1, COUNTIF(A$4:$A184, 'Annex 2 Designated EHV charges'!$D$11:$D$11)), 0)),"")</f>
        <v/>
      </c>
      <c r="B185" s="92" t="str">
        <f>IF($A185="","",VLOOKUP($A185,'Annex 2 Designated EHV charges'!$D:$O,2,0))</f>
        <v/>
      </c>
      <c r="C185" s="93" t="str">
        <f>IF($A185="","",VLOOKUP($A185,'Annex 2 Designated EHV charges'!$D:$O,3,0))</f>
        <v/>
      </c>
      <c r="D185" s="92" t="str">
        <f>IF($A185="","",VLOOKUP($A185,'Annex 2 Designated EHV charges'!$D:$O,4,0))</f>
        <v/>
      </c>
      <c r="E185" s="94"/>
      <c r="F185" s="95" t="str">
        <f>IFERROR(IF(VLOOKUP($A185,'Annex 2 Designated EHV charges'!$D:$O,10,FALSE)=0,"",VLOOKUP($A185,'Annex 2 Designated EHV charges'!$D:$O,10,FALSE)),"")</f>
        <v/>
      </c>
      <c r="G185" s="96" t="str">
        <f>IFERROR(IF(VLOOKUP($A185,'Annex 2 Designated EHV charges'!$D:$O,11,FALSE)=0,"",VLOOKUP($A185,'Annex 2 Designated EHV charges'!$D:$O,11,FALSE)),"")</f>
        <v/>
      </c>
      <c r="H185" s="96" t="str">
        <f>IFERROR(IF(VLOOKUP($A185,'Annex 2 Designated EHV charges'!$D:$O,12,FALSE)=0,"",VLOOKUP($A185,'Annex 2 Designated EHV charges'!$D:$O,12,FALSE)),"")</f>
        <v/>
      </c>
    </row>
    <row r="186" spans="1:8" x14ac:dyDescent="0.25">
      <c r="A186" s="93" t="str">
        <f t="array" ref="A186">IFERROR(INDEX('Annex 2 Designated EHV charges'!$D$11:$D$11, MATCH(0, IF(ISBLANK('Annex 2 Designated EHV charges'!$D$11:$D$11),1, COUNTIF(A$4:$A185, 'Annex 2 Designated EHV charges'!$D$11:$D$11)), 0)),"")</f>
        <v/>
      </c>
      <c r="B186" s="92" t="str">
        <f>IF($A186="","",VLOOKUP($A186,'Annex 2 Designated EHV charges'!$D:$O,2,0))</f>
        <v/>
      </c>
      <c r="C186" s="93" t="str">
        <f>IF($A186="","",VLOOKUP($A186,'Annex 2 Designated EHV charges'!$D:$O,3,0))</f>
        <v/>
      </c>
      <c r="D186" s="92" t="str">
        <f>IF($A186="","",VLOOKUP($A186,'Annex 2 Designated EHV charges'!$D:$O,4,0))</f>
        <v/>
      </c>
      <c r="E186" s="94"/>
      <c r="F186" s="95" t="str">
        <f>IFERROR(IF(VLOOKUP($A186,'Annex 2 Designated EHV charges'!$D:$O,10,FALSE)=0,"",VLOOKUP($A186,'Annex 2 Designated EHV charges'!$D:$O,10,FALSE)),"")</f>
        <v/>
      </c>
      <c r="G186" s="96" t="str">
        <f>IFERROR(IF(VLOOKUP($A186,'Annex 2 Designated EHV charges'!$D:$O,11,FALSE)=0,"",VLOOKUP($A186,'Annex 2 Designated EHV charges'!$D:$O,11,FALSE)),"")</f>
        <v/>
      </c>
      <c r="H186" s="96" t="str">
        <f>IFERROR(IF(VLOOKUP($A186,'Annex 2 Designated EHV charges'!$D:$O,12,FALSE)=0,"",VLOOKUP($A186,'Annex 2 Designated EHV charges'!$D:$O,12,FALSE)),"")</f>
        <v/>
      </c>
    </row>
    <row r="187" spans="1:8" x14ac:dyDescent="0.25">
      <c r="A187" s="93" t="str">
        <f t="array" ref="A187">IFERROR(INDEX('Annex 2 Designated EHV charges'!$D$11:$D$11, MATCH(0, IF(ISBLANK('Annex 2 Designated EHV charges'!$D$11:$D$11),1, COUNTIF(A$4:$A186, 'Annex 2 Designated EHV charges'!$D$11:$D$11)), 0)),"")</f>
        <v/>
      </c>
      <c r="B187" s="92" t="str">
        <f>IF($A187="","",VLOOKUP($A187,'Annex 2 Designated EHV charges'!$D:$O,2,0))</f>
        <v/>
      </c>
      <c r="C187" s="93" t="str">
        <f>IF($A187="","",VLOOKUP($A187,'Annex 2 Designated EHV charges'!$D:$O,3,0))</f>
        <v/>
      </c>
      <c r="D187" s="92" t="str">
        <f>IF($A187="","",VLOOKUP($A187,'Annex 2 Designated EHV charges'!$D:$O,4,0))</f>
        <v/>
      </c>
      <c r="E187" s="94"/>
      <c r="F187" s="95" t="str">
        <f>IFERROR(IF(VLOOKUP($A187,'Annex 2 Designated EHV charges'!$D:$O,10,FALSE)=0,"",VLOOKUP($A187,'Annex 2 Designated EHV charges'!$D:$O,10,FALSE)),"")</f>
        <v/>
      </c>
      <c r="G187" s="96" t="str">
        <f>IFERROR(IF(VLOOKUP($A187,'Annex 2 Designated EHV charges'!$D:$O,11,FALSE)=0,"",VLOOKUP($A187,'Annex 2 Designated EHV charges'!$D:$O,11,FALSE)),"")</f>
        <v/>
      </c>
      <c r="H187" s="96" t="str">
        <f>IFERROR(IF(VLOOKUP($A187,'Annex 2 Designated EHV charges'!$D:$O,12,FALSE)=0,"",VLOOKUP($A187,'Annex 2 Designated EHV charges'!$D:$O,12,FALSE)),"")</f>
        <v/>
      </c>
    </row>
    <row r="188" spans="1:8" x14ac:dyDescent="0.25">
      <c r="A188" s="93" t="str">
        <f t="array" ref="A188">IFERROR(INDEX('Annex 2 Designated EHV charges'!$D$11:$D$11, MATCH(0, IF(ISBLANK('Annex 2 Designated EHV charges'!$D$11:$D$11),1, COUNTIF(A$4:$A187, 'Annex 2 Designated EHV charges'!$D$11:$D$11)), 0)),"")</f>
        <v/>
      </c>
      <c r="B188" s="92" t="str">
        <f>IF($A188="","",VLOOKUP($A188,'Annex 2 Designated EHV charges'!$D:$O,2,0))</f>
        <v/>
      </c>
      <c r="C188" s="93" t="str">
        <f>IF($A188="","",VLOOKUP($A188,'Annex 2 Designated EHV charges'!$D:$O,3,0))</f>
        <v/>
      </c>
      <c r="D188" s="92" t="str">
        <f>IF($A188="","",VLOOKUP($A188,'Annex 2 Designated EHV charges'!$D:$O,4,0))</f>
        <v/>
      </c>
      <c r="E188" s="94"/>
      <c r="F188" s="95" t="str">
        <f>IFERROR(IF(VLOOKUP($A188,'Annex 2 Designated EHV charges'!$D:$O,10,FALSE)=0,"",VLOOKUP($A188,'Annex 2 Designated EHV charges'!$D:$O,10,FALSE)),"")</f>
        <v/>
      </c>
      <c r="G188" s="96" t="str">
        <f>IFERROR(IF(VLOOKUP($A188,'Annex 2 Designated EHV charges'!$D:$O,11,FALSE)=0,"",VLOOKUP($A188,'Annex 2 Designated EHV charges'!$D:$O,11,FALSE)),"")</f>
        <v/>
      </c>
      <c r="H188" s="96" t="str">
        <f>IFERROR(IF(VLOOKUP($A188,'Annex 2 Designated EHV charges'!$D:$O,12,FALSE)=0,"",VLOOKUP($A188,'Annex 2 Designated EHV charges'!$D:$O,12,FALSE)),"")</f>
        <v/>
      </c>
    </row>
    <row r="189" spans="1:8" x14ac:dyDescent="0.25">
      <c r="A189" s="93" t="str">
        <f t="array" ref="A189">IFERROR(INDEX('Annex 2 Designated EHV charges'!$D$11:$D$11, MATCH(0, IF(ISBLANK('Annex 2 Designated EHV charges'!$D$11:$D$11),1, COUNTIF(A$4:$A188, 'Annex 2 Designated EHV charges'!$D$11:$D$11)), 0)),"")</f>
        <v/>
      </c>
      <c r="B189" s="92" t="str">
        <f>IF($A189="","",VLOOKUP($A189,'Annex 2 Designated EHV charges'!$D:$O,2,0))</f>
        <v/>
      </c>
      <c r="C189" s="93" t="str">
        <f>IF($A189="","",VLOOKUP($A189,'Annex 2 Designated EHV charges'!$D:$O,3,0))</f>
        <v/>
      </c>
      <c r="D189" s="92" t="str">
        <f>IF($A189="","",VLOOKUP($A189,'Annex 2 Designated EHV charges'!$D:$O,4,0))</f>
        <v/>
      </c>
      <c r="E189" s="94"/>
      <c r="F189" s="95" t="str">
        <f>IFERROR(IF(VLOOKUP($A189,'Annex 2 Designated EHV charges'!$D:$O,10,FALSE)=0,"",VLOOKUP($A189,'Annex 2 Designated EHV charges'!$D:$O,10,FALSE)),"")</f>
        <v/>
      </c>
      <c r="G189" s="96" t="str">
        <f>IFERROR(IF(VLOOKUP($A189,'Annex 2 Designated EHV charges'!$D:$O,11,FALSE)=0,"",VLOOKUP($A189,'Annex 2 Designated EHV charges'!$D:$O,11,FALSE)),"")</f>
        <v/>
      </c>
      <c r="H189" s="96" t="str">
        <f>IFERROR(IF(VLOOKUP($A189,'Annex 2 Designated EHV charges'!$D:$O,12,FALSE)=0,"",VLOOKUP($A189,'Annex 2 Designated EHV charges'!$D:$O,12,FALSE)),"")</f>
        <v/>
      </c>
    </row>
    <row r="190" spans="1:8" x14ac:dyDescent="0.25">
      <c r="A190" s="93" t="str">
        <f t="array" ref="A190">IFERROR(INDEX('Annex 2 Designated EHV charges'!$D$11:$D$11, MATCH(0, IF(ISBLANK('Annex 2 Designated EHV charges'!$D$11:$D$11),1, COUNTIF(A$4:$A189, 'Annex 2 Designated EHV charges'!$D$11:$D$11)), 0)),"")</f>
        <v/>
      </c>
      <c r="B190" s="92" t="str">
        <f>IF($A190="","",VLOOKUP($A190,'Annex 2 Designated EHV charges'!$D:$O,2,0))</f>
        <v/>
      </c>
      <c r="C190" s="93" t="str">
        <f>IF($A190="","",VLOOKUP($A190,'Annex 2 Designated EHV charges'!$D:$O,3,0))</f>
        <v/>
      </c>
      <c r="D190" s="92" t="str">
        <f>IF($A190="","",VLOOKUP($A190,'Annex 2 Designated EHV charges'!$D:$O,4,0))</f>
        <v/>
      </c>
      <c r="E190" s="94"/>
      <c r="F190" s="95" t="str">
        <f>IFERROR(IF(VLOOKUP($A190,'Annex 2 Designated EHV charges'!$D:$O,10,FALSE)=0,"",VLOOKUP($A190,'Annex 2 Designated EHV charges'!$D:$O,10,FALSE)),"")</f>
        <v/>
      </c>
      <c r="G190" s="96" t="str">
        <f>IFERROR(IF(VLOOKUP($A190,'Annex 2 Designated EHV charges'!$D:$O,11,FALSE)=0,"",VLOOKUP($A190,'Annex 2 Designated EHV charges'!$D:$O,11,FALSE)),"")</f>
        <v/>
      </c>
      <c r="H190" s="96" t="str">
        <f>IFERROR(IF(VLOOKUP($A190,'Annex 2 Designated EHV charges'!$D:$O,12,FALSE)=0,"",VLOOKUP($A190,'Annex 2 Designated EHV charges'!$D:$O,12,FALSE)),"")</f>
        <v/>
      </c>
    </row>
    <row r="191" spans="1:8" x14ac:dyDescent="0.25">
      <c r="A191" s="93" t="str">
        <f t="array" ref="A191">IFERROR(INDEX('Annex 2 Designated EHV charges'!$D$11:$D$11, MATCH(0, IF(ISBLANK('Annex 2 Designated EHV charges'!$D$11:$D$11),1, COUNTIF(A$4:$A190, 'Annex 2 Designated EHV charges'!$D$11:$D$11)), 0)),"")</f>
        <v/>
      </c>
      <c r="B191" s="92" t="str">
        <f>IF($A191="","",VLOOKUP($A191,'Annex 2 Designated EHV charges'!$D:$O,2,0))</f>
        <v/>
      </c>
      <c r="C191" s="93" t="str">
        <f>IF($A191="","",VLOOKUP($A191,'Annex 2 Designated EHV charges'!$D:$O,3,0))</f>
        <v/>
      </c>
      <c r="D191" s="92" t="str">
        <f>IF($A191="","",VLOOKUP($A191,'Annex 2 Designated EHV charges'!$D:$O,4,0))</f>
        <v/>
      </c>
      <c r="E191" s="94"/>
      <c r="F191" s="95" t="str">
        <f>IFERROR(IF(VLOOKUP($A191,'Annex 2 Designated EHV charges'!$D:$O,10,FALSE)=0,"",VLOOKUP($A191,'Annex 2 Designated EHV charges'!$D:$O,10,FALSE)),"")</f>
        <v/>
      </c>
      <c r="G191" s="96" t="str">
        <f>IFERROR(IF(VLOOKUP($A191,'Annex 2 Designated EHV charges'!$D:$O,11,FALSE)=0,"",VLOOKUP($A191,'Annex 2 Designated EHV charges'!$D:$O,11,FALSE)),"")</f>
        <v/>
      </c>
      <c r="H191" s="96" t="str">
        <f>IFERROR(IF(VLOOKUP($A191,'Annex 2 Designated EHV charges'!$D:$O,12,FALSE)=0,"",VLOOKUP($A191,'Annex 2 Designated EHV charges'!$D:$O,12,FALSE)),"")</f>
        <v/>
      </c>
    </row>
    <row r="192" spans="1:8" x14ac:dyDescent="0.25">
      <c r="A192" s="93" t="str">
        <f t="array" ref="A192">IFERROR(INDEX('Annex 2 Designated EHV charges'!$D$11:$D$11, MATCH(0, IF(ISBLANK('Annex 2 Designated EHV charges'!$D$11:$D$11),1, COUNTIF(A$4:$A191, 'Annex 2 Designated EHV charges'!$D$11:$D$11)), 0)),"")</f>
        <v/>
      </c>
      <c r="B192" s="92" t="str">
        <f>IF($A192="","",VLOOKUP($A192,'Annex 2 Designated EHV charges'!$D:$O,2,0))</f>
        <v/>
      </c>
      <c r="C192" s="93" t="str">
        <f>IF($A192="","",VLOOKUP($A192,'Annex 2 Designated EHV charges'!$D:$O,3,0))</f>
        <v/>
      </c>
      <c r="D192" s="92" t="str">
        <f>IF($A192="","",VLOOKUP($A192,'Annex 2 Designated EHV charges'!$D:$O,4,0))</f>
        <v/>
      </c>
      <c r="E192" s="94"/>
      <c r="F192" s="95" t="str">
        <f>IFERROR(IF(VLOOKUP($A192,'Annex 2 Designated EHV charges'!$D:$O,10,FALSE)=0,"",VLOOKUP($A192,'Annex 2 Designated EHV charges'!$D:$O,10,FALSE)),"")</f>
        <v/>
      </c>
      <c r="G192" s="96" t="str">
        <f>IFERROR(IF(VLOOKUP($A192,'Annex 2 Designated EHV charges'!$D:$O,11,FALSE)=0,"",VLOOKUP($A192,'Annex 2 Designated EHV charges'!$D:$O,11,FALSE)),"")</f>
        <v/>
      </c>
      <c r="H192" s="96" t="str">
        <f>IFERROR(IF(VLOOKUP($A192,'Annex 2 Designated EHV charges'!$D:$O,12,FALSE)=0,"",VLOOKUP($A192,'Annex 2 Designated EHV charges'!$D:$O,12,FALSE)),"")</f>
        <v/>
      </c>
    </row>
    <row r="193" spans="1:8" x14ac:dyDescent="0.25">
      <c r="A193" s="93" t="str">
        <f t="array" ref="A193">IFERROR(INDEX('Annex 2 Designated EHV charges'!$D$11:$D$11, MATCH(0, IF(ISBLANK('Annex 2 Designated EHV charges'!$D$11:$D$11),1, COUNTIF(A$4:$A192, 'Annex 2 Designated EHV charges'!$D$11:$D$11)), 0)),"")</f>
        <v/>
      </c>
      <c r="B193" s="92" t="str">
        <f>IF($A193="","",VLOOKUP($A193,'Annex 2 Designated EHV charges'!$D:$O,2,0))</f>
        <v/>
      </c>
      <c r="C193" s="93" t="str">
        <f>IF($A193="","",VLOOKUP($A193,'Annex 2 Designated EHV charges'!$D:$O,3,0))</f>
        <v/>
      </c>
      <c r="D193" s="92" t="str">
        <f>IF($A193="","",VLOOKUP($A193,'Annex 2 Designated EHV charges'!$D:$O,4,0))</f>
        <v/>
      </c>
      <c r="E193" s="94"/>
      <c r="F193" s="95" t="str">
        <f>IFERROR(IF(VLOOKUP($A193,'Annex 2 Designated EHV charges'!$D:$O,10,FALSE)=0,"",VLOOKUP($A193,'Annex 2 Designated EHV charges'!$D:$O,10,FALSE)),"")</f>
        <v/>
      </c>
      <c r="G193" s="96" t="str">
        <f>IFERROR(IF(VLOOKUP($A193,'Annex 2 Designated EHV charges'!$D:$O,11,FALSE)=0,"",VLOOKUP($A193,'Annex 2 Designated EHV charges'!$D:$O,11,FALSE)),"")</f>
        <v/>
      </c>
      <c r="H193" s="96" t="str">
        <f>IFERROR(IF(VLOOKUP($A193,'Annex 2 Designated EHV charges'!$D:$O,12,FALSE)=0,"",VLOOKUP($A193,'Annex 2 Designated EHV charges'!$D:$O,12,FALSE)),"")</f>
        <v/>
      </c>
    </row>
    <row r="194" spans="1:8" x14ac:dyDescent="0.25">
      <c r="A194" s="93" t="str">
        <f t="array" ref="A194">IFERROR(INDEX('Annex 2 Designated EHV charges'!$D$11:$D$11, MATCH(0, IF(ISBLANK('Annex 2 Designated EHV charges'!$D$11:$D$11),1, COUNTIF(A$4:$A193, 'Annex 2 Designated EHV charges'!$D$11:$D$11)), 0)),"")</f>
        <v/>
      </c>
      <c r="B194" s="92" t="str">
        <f>IF($A194="","",VLOOKUP($A194,'Annex 2 Designated EHV charges'!$D:$O,2,0))</f>
        <v/>
      </c>
      <c r="C194" s="93" t="str">
        <f>IF($A194="","",VLOOKUP($A194,'Annex 2 Designated EHV charges'!$D:$O,3,0))</f>
        <v/>
      </c>
      <c r="D194" s="92" t="str">
        <f>IF($A194="","",VLOOKUP($A194,'Annex 2 Designated EHV charges'!$D:$O,4,0))</f>
        <v/>
      </c>
      <c r="E194" s="94"/>
      <c r="F194" s="95" t="str">
        <f>IFERROR(IF(VLOOKUP($A194,'Annex 2 Designated EHV charges'!$D:$O,10,FALSE)=0,"",VLOOKUP($A194,'Annex 2 Designated EHV charges'!$D:$O,10,FALSE)),"")</f>
        <v/>
      </c>
      <c r="G194" s="96" t="str">
        <f>IFERROR(IF(VLOOKUP($A194,'Annex 2 Designated EHV charges'!$D:$O,11,FALSE)=0,"",VLOOKUP($A194,'Annex 2 Designated EHV charges'!$D:$O,11,FALSE)),"")</f>
        <v/>
      </c>
      <c r="H194" s="96" t="str">
        <f>IFERROR(IF(VLOOKUP($A194,'Annex 2 Designated EHV charges'!$D:$O,12,FALSE)=0,"",VLOOKUP($A194,'Annex 2 Designated EHV charges'!$D:$O,12,FALSE)),"")</f>
        <v/>
      </c>
    </row>
    <row r="195" spans="1:8" x14ac:dyDescent="0.25">
      <c r="A195" s="93" t="str">
        <f t="array" ref="A195">IFERROR(INDEX('Annex 2 Designated EHV charges'!$D$11:$D$11, MATCH(0, IF(ISBLANK('Annex 2 Designated EHV charges'!$D$11:$D$11),1, COUNTIF(A$4:$A194, 'Annex 2 Designated EHV charges'!$D$11:$D$11)), 0)),"")</f>
        <v/>
      </c>
      <c r="B195" s="92" t="str">
        <f>IF($A195="","",VLOOKUP($A195,'Annex 2 Designated EHV charges'!$D:$O,2,0))</f>
        <v/>
      </c>
      <c r="C195" s="93" t="str">
        <f>IF($A195="","",VLOOKUP($A195,'Annex 2 Designated EHV charges'!$D:$O,3,0))</f>
        <v/>
      </c>
      <c r="D195" s="92" t="str">
        <f>IF($A195="","",VLOOKUP($A195,'Annex 2 Designated EHV charges'!$D:$O,4,0))</f>
        <v/>
      </c>
      <c r="E195" s="94"/>
      <c r="F195" s="95" t="str">
        <f>IFERROR(IF(VLOOKUP($A195,'Annex 2 Designated EHV charges'!$D:$O,10,FALSE)=0,"",VLOOKUP($A195,'Annex 2 Designated EHV charges'!$D:$O,10,FALSE)),"")</f>
        <v/>
      </c>
      <c r="G195" s="96" t="str">
        <f>IFERROR(IF(VLOOKUP($A195,'Annex 2 Designated EHV charges'!$D:$O,11,FALSE)=0,"",VLOOKUP($A195,'Annex 2 Designated EHV charges'!$D:$O,11,FALSE)),"")</f>
        <v/>
      </c>
      <c r="H195" s="96" t="str">
        <f>IFERROR(IF(VLOOKUP($A195,'Annex 2 Designated EHV charges'!$D:$O,12,FALSE)=0,"",VLOOKUP($A195,'Annex 2 Designated EHV charges'!$D:$O,12,FALSE)),"")</f>
        <v/>
      </c>
    </row>
    <row r="196" spans="1:8" x14ac:dyDescent="0.25">
      <c r="A196" s="93" t="str">
        <f t="array" ref="A196">IFERROR(INDEX('Annex 2 Designated EHV charges'!$D$11:$D$11, MATCH(0, IF(ISBLANK('Annex 2 Designated EHV charges'!$D$11:$D$11),1, COUNTIF(A$4:$A195, 'Annex 2 Designated EHV charges'!$D$11:$D$11)), 0)),"")</f>
        <v/>
      </c>
      <c r="B196" s="92" t="str">
        <f>IF($A196="","",VLOOKUP($A196,'Annex 2 Designated EHV charges'!$D:$O,2,0))</f>
        <v/>
      </c>
      <c r="C196" s="93" t="str">
        <f>IF($A196="","",VLOOKUP($A196,'Annex 2 Designated EHV charges'!$D:$O,3,0))</f>
        <v/>
      </c>
      <c r="D196" s="92" t="str">
        <f>IF($A196="","",VLOOKUP($A196,'Annex 2 Designated EHV charges'!$D:$O,4,0))</f>
        <v/>
      </c>
      <c r="E196" s="94"/>
      <c r="F196" s="95" t="str">
        <f>IFERROR(IF(VLOOKUP($A196,'Annex 2 Designated EHV charges'!$D:$O,10,FALSE)=0,"",VLOOKUP($A196,'Annex 2 Designated EHV charges'!$D:$O,10,FALSE)),"")</f>
        <v/>
      </c>
      <c r="G196" s="96" t="str">
        <f>IFERROR(IF(VLOOKUP($A196,'Annex 2 Designated EHV charges'!$D:$O,11,FALSE)=0,"",VLOOKUP($A196,'Annex 2 Designated EHV charges'!$D:$O,11,FALSE)),"")</f>
        <v/>
      </c>
      <c r="H196" s="96" t="str">
        <f>IFERROR(IF(VLOOKUP($A196,'Annex 2 Designated EHV charges'!$D:$O,12,FALSE)=0,"",VLOOKUP($A196,'Annex 2 Designated EHV charges'!$D:$O,12,FALSE)),"")</f>
        <v/>
      </c>
    </row>
    <row r="197" spans="1:8" x14ac:dyDescent="0.25">
      <c r="A197" s="93" t="str">
        <f t="array" ref="A197">IFERROR(INDEX('Annex 2 Designated EHV charges'!$D$11:$D$11, MATCH(0, IF(ISBLANK('Annex 2 Designated EHV charges'!$D$11:$D$11),1, COUNTIF(A$4:$A196, 'Annex 2 Designated EHV charges'!$D$11:$D$11)), 0)),"")</f>
        <v/>
      </c>
      <c r="B197" s="92" t="str">
        <f>IF($A197="","",VLOOKUP($A197,'Annex 2 Designated EHV charges'!$D:$O,2,0))</f>
        <v/>
      </c>
      <c r="C197" s="93" t="str">
        <f>IF($A197="","",VLOOKUP($A197,'Annex 2 Designated EHV charges'!$D:$O,3,0))</f>
        <v/>
      </c>
      <c r="D197" s="92" t="str">
        <f>IF($A197="","",VLOOKUP($A197,'Annex 2 Designated EHV charges'!$D:$O,4,0))</f>
        <v/>
      </c>
      <c r="E197" s="94"/>
      <c r="F197" s="95" t="str">
        <f>IFERROR(IF(VLOOKUP($A197,'Annex 2 Designated EHV charges'!$D:$O,10,FALSE)=0,"",VLOOKUP($A197,'Annex 2 Designated EHV charges'!$D:$O,10,FALSE)),"")</f>
        <v/>
      </c>
      <c r="G197" s="96" t="str">
        <f>IFERROR(IF(VLOOKUP($A197,'Annex 2 Designated EHV charges'!$D:$O,11,FALSE)=0,"",VLOOKUP($A197,'Annex 2 Designated EHV charges'!$D:$O,11,FALSE)),"")</f>
        <v/>
      </c>
      <c r="H197" s="96" t="str">
        <f>IFERROR(IF(VLOOKUP($A197,'Annex 2 Designated EHV charges'!$D:$O,12,FALSE)=0,"",VLOOKUP($A197,'Annex 2 Designated EHV charges'!$D:$O,12,FALSE)),"")</f>
        <v/>
      </c>
    </row>
    <row r="198" spans="1:8" x14ac:dyDescent="0.25">
      <c r="A198" s="93" t="str">
        <f t="array" ref="A198">IFERROR(INDEX('Annex 2 Designated EHV charges'!$D$11:$D$11, MATCH(0, IF(ISBLANK('Annex 2 Designated EHV charges'!$D$11:$D$11),1, COUNTIF(A$4:$A197, 'Annex 2 Designated EHV charges'!$D$11:$D$11)), 0)),"")</f>
        <v/>
      </c>
      <c r="B198" s="92" t="str">
        <f>IF($A198="","",VLOOKUP($A198,'Annex 2 Designated EHV charges'!$D:$O,2,0))</f>
        <v/>
      </c>
      <c r="C198" s="93" t="str">
        <f>IF($A198="","",VLOOKUP($A198,'Annex 2 Designated EHV charges'!$D:$O,3,0))</f>
        <v/>
      </c>
      <c r="D198" s="92" t="str">
        <f>IF($A198="","",VLOOKUP($A198,'Annex 2 Designated EHV charges'!$D:$O,4,0))</f>
        <v/>
      </c>
      <c r="E198" s="94"/>
      <c r="F198" s="95" t="str">
        <f>IFERROR(IF(VLOOKUP($A198,'Annex 2 Designated EHV charges'!$D:$O,10,FALSE)=0,"",VLOOKUP($A198,'Annex 2 Designated EHV charges'!$D:$O,10,FALSE)),"")</f>
        <v/>
      </c>
      <c r="G198" s="96" t="str">
        <f>IFERROR(IF(VLOOKUP($A198,'Annex 2 Designated EHV charges'!$D:$O,11,FALSE)=0,"",VLOOKUP($A198,'Annex 2 Designated EHV charges'!$D:$O,11,FALSE)),"")</f>
        <v/>
      </c>
      <c r="H198" s="96" t="str">
        <f>IFERROR(IF(VLOOKUP($A198,'Annex 2 Designated EHV charges'!$D:$O,12,FALSE)=0,"",VLOOKUP($A198,'Annex 2 Designated EHV charges'!$D:$O,12,FALSE)),"")</f>
        <v/>
      </c>
    </row>
    <row r="199" spans="1:8" x14ac:dyDescent="0.25">
      <c r="A199" s="93" t="str">
        <f t="array" ref="A199">IFERROR(INDEX('Annex 2 Designated EHV charges'!$D$11:$D$11, MATCH(0, IF(ISBLANK('Annex 2 Designated EHV charges'!$D$11:$D$11),1, COUNTIF(A$4:$A198, 'Annex 2 Designated EHV charges'!$D$11:$D$11)), 0)),"")</f>
        <v/>
      </c>
      <c r="B199" s="92" t="str">
        <f>IF($A199="","",VLOOKUP($A199,'Annex 2 Designated EHV charges'!$D:$O,2,0))</f>
        <v/>
      </c>
      <c r="C199" s="93" t="str">
        <f>IF($A199="","",VLOOKUP($A199,'Annex 2 Designated EHV charges'!$D:$O,3,0))</f>
        <v/>
      </c>
      <c r="D199" s="92" t="str">
        <f>IF($A199="","",VLOOKUP($A199,'Annex 2 Designated EHV charges'!$D:$O,4,0))</f>
        <v/>
      </c>
      <c r="E199" s="94"/>
      <c r="F199" s="95" t="str">
        <f>IFERROR(IF(VLOOKUP($A199,'Annex 2 Designated EHV charges'!$D:$O,10,FALSE)=0,"",VLOOKUP($A199,'Annex 2 Designated EHV charges'!$D:$O,10,FALSE)),"")</f>
        <v/>
      </c>
      <c r="G199" s="96" t="str">
        <f>IFERROR(IF(VLOOKUP($A199,'Annex 2 Designated EHV charges'!$D:$O,11,FALSE)=0,"",VLOOKUP($A199,'Annex 2 Designated EHV charges'!$D:$O,11,FALSE)),"")</f>
        <v/>
      </c>
      <c r="H199" s="96" t="str">
        <f>IFERROR(IF(VLOOKUP($A199,'Annex 2 Designated EHV charges'!$D:$O,12,FALSE)=0,"",VLOOKUP($A199,'Annex 2 Designated EHV charges'!$D:$O,12,FALSE)),"")</f>
        <v/>
      </c>
    </row>
    <row r="200" spans="1:8" x14ac:dyDescent="0.25">
      <c r="A200" s="93" t="str">
        <f t="array" ref="A200">IFERROR(INDEX('Annex 2 Designated EHV charges'!$D$11:$D$11, MATCH(0, IF(ISBLANK('Annex 2 Designated EHV charges'!$D$11:$D$11),1, COUNTIF(A$4:$A199, 'Annex 2 Designated EHV charges'!$D$11:$D$11)), 0)),"")</f>
        <v/>
      </c>
      <c r="B200" s="92" t="str">
        <f>IF($A200="","",VLOOKUP($A200,'Annex 2 Designated EHV charges'!$D:$O,2,0))</f>
        <v/>
      </c>
      <c r="C200" s="93" t="str">
        <f>IF($A200="","",VLOOKUP($A200,'Annex 2 Designated EHV charges'!$D:$O,3,0))</f>
        <v/>
      </c>
      <c r="D200" s="92" t="str">
        <f>IF($A200="","",VLOOKUP($A200,'Annex 2 Designated EHV charges'!$D:$O,4,0))</f>
        <v/>
      </c>
      <c r="E200" s="94"/>
      <c r="F200" s="95" t="str">
        <f>IFERROR(IF(VLOOKUP($A200,'Annex 2 Designated EHV charges'!$D:$O,10,FALSE)=0,"",VLOOKUP($A200,'Annex 2 Designated EHV charges'!$D:$O,10,FALSE)),"")</f>
        <v/>
      </c>
      <c r="G200" s="96" t="str">
        <f>IFERROR(IF(VLOOKUP($A200,'Annex 2 Designated EHV charges'!$D:$O,11,FALSE)=0,"",VLOOKUP($A200,'Annex 2 Designated EHV charges'!$D:$O,11,FALSE)),"")</f>
        <v/>
      </c>
      <c r="H200" s="96" t="str">
        <f>IFERROR(IF(VLOOKUP($A200,'Annex 2 Designated EHV charges'!$D:$O,12,FALSE)=0,"",VLOOKUP($A200,'Annex 2 Designated EHV charges'!$D:$O,12,FALSE)),"")</f>
        <v/>
      </c>
    </row>
    <row r="201" spans="1:8" x14ac:dyDescent="0.25">
      <c r="A201" s="93" t="str">
        <f t="array" ref="A201">IFERROR(INDEX('Annex 2 Designated EHV charges'!$D$11:$D$11, MATCH(0, IF(ISBLANK('Annex 2 Designated EHV charges'!$D$11:$D$11),1, COUNTIF(A$4:$A200, 'Annex 2 Designated EHV charges'!$D$11:$D$11)), 0)),"")</f>
        <v/>
      </c>
      <c r="B201" s="92" t="str">
        <f>IF($A201="","",VLOOKUP($A201,'Annex 2 Designated EHV charges'!$D:$O,2,0))</f>
        <v/>
      </c>
      <c r="C201" s="93" t="str">
        <f>IF($A201="","",VLOOKUP($A201,'Annex 2 Designated EHV charges'!$D:$O,3,0))</f>
        <v/>
      </c>
      <c r="D201" s="92" t="str">
        <f>IF($A201="","",VLOOKUP($A201,'Annex 2 Designated EHV charges'!$D:$O,4,0))</f>
        <v/>
      </c>
      <c r="E201" s="94"/>
      <c r="F201" s="95" t="str">
        <f>IFERROR(IF(VLOOKUP($A201,'Annex 2 Designated EHV charges'!$D:$O,10,FALSE)=0,"",VLOOKUP($A201,'Annex 2 Designated EHV charges'!$D:$O,10,FALSE)),"")</f>
        <v/>
      </c>
      <c r="G201" s="96" t="str">
        <f>IFERROR(IF(VLOOKUP($A201,'Annex 2 Designated EHV charges'!$D:$O,11,FALSE)=0,"",VLOOKUP($A201,'Annex 2 Designated EHV charges'!$D:$O,11,FALSE)),"")</f>
        <v/>
      </c>
      <c r="H201" s="96" t="str">
        <f>IFERROR(IF(VLOOKUP($A201,'Annex 2 Designated EHV charges'!$D:$O,12,FALSE)=0,"",VLOOKUP($A201,'Annex 2 Designated EHV charges'!$D:$O,12,FALSE)),"")</f>
        <v/>
      </c>
    </row>
    <row r="202" spans="1:8" x14ac:dyDescent="0.25">
      <c r="A202" s="93" t="str">
        <f t="array" ref="A202">IFERROR(INDEX('Annex 2 Designated EHV charges'!$D$11:$D$11, MATCH(0, IF(ISBLANK('Annex 2 Designated EHV charges'!$D$11:$D$11),1, COUNTIF(A$4:$A201, 'Annex 2 Designated EHV charges'!$D$11:$D$11)), 0)),"")</f>
        <v/>
      </c>
      <c r="B202" s="92" t="str">
        <f>IF($A202="","",VLOOKUP($A202,'Annex 2 Designated EHV charges'!$D:$O,2,0))</f>
        <v/>
      </c>
      <c r="C202" s="93" t="str">
        <f>IF($A202="","",VLOOKUP($A202,'Annex 2 Designated EHV charges'!$D:$O,3,0))</f>
        <v/>
      </c>
      <c r="D202" s="92" t="str">
        <f>IF($A202="","",VLOOKUP($A202,'Annex 2 Designated EHV charges'!$D:$O,4,0))</f>
        <v/>
      </c>
      <c r="E202" s="94"/>
      <c r="F202" s="95" t="str">
        <f>IFERROR(IF(VLOOKUP($A202,'Annex 2 Designated EHV charges'!$D:$O,10,FALSE)=0,"",VLOOKUP($A202,'Annex 2 Designated EHV charges'!$D:$O,10,FALSE)),"")</f>
        <v/>
      </c>
      <c r="G202" s="96" t="str">
        <f>IFERROR(IF(VLOOKUP($A202,'Annex 2 Designated EHV charges'!$D:$O,11,FALSE)=0,"",VLOOKUP($A202,'Annex 2 Designated EHV charges'!$D:$O,11,FALSE)),"")</f>
        <v/>
      </c>
      <c r="H202" s="96" t="str">
        <f>IFERROR(IF(VLOOKUP($A202,'Annex 2 Designated EHV charges'!$D:$O,12,FALSE)=0,"",VLOOKUP($A202,'Annex 2 Designated EHV charges'!$D:$O,12,FALSE)),"")</f>
        <v/>
      </c>
    </row>
    <row r="203" spans="1:8" x14ac:dyDescent="0.25">
      <c r="A203" s="93" t="str">
        <f t="array" ref="A203">IFERROR(INDEX('Annex 2 Designated EHV charges'!$D$11:$D$11, MATCH(0, IF(ISBLANK('Annex 2 Designated EHV charges'!$D$11:$D$11),1, COUNTIF(A$4:$A202, 'Annex 2 Designated EHV charges'!$D$11:$D$11)), 0)),"")</f>
        <v/>
      </c>
      <c r="B203" s="92" t="str">
        <f>IF($A203="","",VLOOKUP($A203,'Annex 2 Designated EHV charges'!$D:$O,2,0))</f>
        <v/>
      </c>
      <c r="C203" s="93" t="str">
        <f>IF($A203="","",VLOOKUP($A203,'Annex 2 Designated EHV charges'!$D:$O,3,0))</f>
        <v/>
      </c>
      <c r="D203" s="92" t="str">
        <f>IF($A203="","",VLOOKUP($A203,'Annex 2 Designated EHV charges'!$D:$O,4,0))</f>
        <v/>
      </c>
      <c r="E203" s="94"/>
      <c r="F203" s="95" t="str">
        <f>IFERROR(IF(VLOOKUP($A203,'Annex 2 Designated EHV charges'!$D:$O,10,FALSE)=0,"",VLOOKUP($A203,'Annex 2 Designated EHV charges'!$D:$O,10,FALSE)),"")</f>
        <v/>
      </c>
      <c r="G203" s="96" t="str">
        <f>IFERROR(IF(VLOOKUP($A203,'Annex 2 Designated EHV charges'!$D:$O,11,FALSE)=0,"",VLOOKUP($A203,'Annex 2 Designated EHV charges'!$D:$O,11,FALSE)),"")</f>
        <v/>
      </c>
      <c r="H203" s="96" t="str">
        <f>IFERROR(IF(VLOOKUP($A203,'Annex 2 Designated EHV charges'!$D:$O,12,FALSE)=0,"",VLOOKUP($A203,'Annex 2 Designated EHV charges'!$D:$O,12,FALSE)),"")</f>
        <v/>
      </c>
    </row>
    <row r="204" spans="1:8" x14ac:dyDescent="0.25">
      <c r="A204" s="93" t="str">
        <f t="array" ref="A204">IFERROR(INDEX('Annex 2 Designated EHV charges'!$D$11:$D$11, MATCH(0, IF(ISBLANK('Annex 2 Designated EHV charges'!$D$11:$D$11),1, COUNTIF(A$4:$A203, 'Annex 2 Designated EHV charges'!$D$11:$D$11)), 0)),"")</f>
        <v/>
      </c>
      <c r="B204" s="92" t="str">
        <f>IF($A204="","",VLOOKUP($A204,'Annex 2 Designated EHV charges'!$D:$O,2,0))</f>
        <v/>
      </c>
      <c r="C204" s="93" t="str">
        <f>IF($A204="","",VLOOKUP($A204,'Annex 2 Designated EHV charges'!$D:$O,3,0))</f>
        <v/>
      </c>
      <c r="D204" s="92" t="str">
        <f>IF($A204="","",VLOOKUP($A204,'Annex 2 Designated EHV charges'!$D:$O,4,0))</f>
        <v/>
      </c>
      <c r="E204" s="94"/>
      <c r="F204" s="95" t="str">
        <f>IFERROR(IF(VLOOKUP($A204,'Annex 2 Designated EHV charges'!$D:$O,10,FALSE)=0,"",VLOOKUP($A204,'Annex 2 Designated EHV charges'!$D:$O,10,FALSE)),"")</f>
        <v/>
      </c>
      <c r="G204" s="96" t="str">
        <f>IFERROR(IF(VLOOKUP($A204,'Annex 2 Designated EHV charges'!$D:$O,11,FALSE)=0,"",VLOOKUP($A204,'Annex 2 Designated EHV charges'!$D:$O,11,FALSE)),"")</f>
        <v/>
      </c>
      <c r="H204" s="96" t="str">
        <f>IFERROR(IF(VLOOKUP($A204,'Annex 2 Designated EHV charges'!$D:$O,12,FALSE)=0,"",VLOOKUP($A204,'Annex 2 Designated EHV charges'!$D:$O,12,FALSE)),"")</f>
        <v/>
      </c>
    </row>
    <row r="205" spans="1:8" x14ac:dyDescent="0.25">
      <c r="A205" s="93" t="str">
        <f t="array" ref="A205">IFERROR(INDEX('Annex 2 Designated EHV charges'!$D$11:$D$11, MATCH(0, IF(ISBLANK('Annex 2 Designated EHV charges'!$D$11:$D$11),1, COUNTIF(A$4:$A204, 'Annex 2 Designated EHV charges'!$D$11:$D$11)), 0)),"")</f>
        <v/>
      </c>
      <c r="B205" s="92" t="str">
        <f>IF($A205="","",VLOOKUP($A205,'Annex 2 Designated EHV charges'!$D:$O,2,0))</f>
        <v/>
      </c>
      <c r="C205" s="93" t="str">
        <f>IF($A205="","",VLOOKUP($A205,'Annex 2 Designated EHV charges'!$D:$O,3,0))</f>
        <v/>
      </c>
      <c r="D205" s="92" t="str">
        <f>IF($A205="","",VLOOKUP($A205,'Annex 2 Designated EHV charges'!$D:$O,4,0))</f>
        <v/>
      </c>
      <c r="E205" s="94"/>
      <c r="F205" s="95" t="str">
        <f>IFERROR(IF(VLOOKUP($A205,'Annex 2 Designated EHV charges'!$D:$O,10,FALSE)=0,"",VLOOKUP($A205,'Annex 2 Designated EHV charges'!$D:$O,10,FALSE)),"")</f>
        <v/>
      </c>
      <c r="G205" s="96" t="str">
        <f>IFERROR(IF(VLOOKUP($A205,'Annex 2 Designated EHV charges'!$D:$O,11,FALSE)=0,"",VLOOKUP($A205,'Annex 2 Designated EHV charges'!$D:$O,11,FALSE)),"")</f>
        <v/>
      </c>
      <c r="H205" s="96" t="str">
        <f>IFERROR(IF(VLOOKUP($A205,'Annex 2 Designated EHV charges'!$D:$O,12,FALSE)=0,"",VLOOKUP($A205,'Annex 2 Designated EHV charges'!$D:$O,12,FALSE)),"")</f>
        <v/>
      </c>
    </row>
    <row r="206" spans="1:8" x14ac:dyDescent="0.25">
      <c r="A206" s="93" t="str">
        <f t="array" ref="A206">IFERROR(INDEX('Annex 2 Designated EHV charges'!$D$11:$D$11, MATCH(0, IF(ISBLANK('Annex 2 Designated EHV charges'!$D$11:$D$11),1, COUNTIF(A$4:$A205, 'Annex 2 Designated EHV charges'!$D$11:$D$11)), 0)),"")</f>
        <v/>
      </c>
      <c r="B206" s="92" t="str">
        <f>IF($A206="","",VLOOKUP($A206,'Annex 2 Designated EHV charges'!$D:$O,2,0))</f>
        <v/>
      </c>
      <c r="C206" s="93" t="str">
        <f>IF($A206="","",VLOOKUP($A206,'Annex 2 Designated EHV charges'!$D:$O,3,0))</f>
        <v/>
      </c>
      <c r="D206" s="92" t="str">
        <f>IF($A206="","",VLOOKUP($A206,'Annex 2 Designated EHV charges'!$D:$O,4,0))</f>
        <v/>
      </c>
      <c r="E206" s="94"/>
      <c r="F206" s="95" t="str">
        <f>IFERROR(IF(VLOOKUP($A206,'Annex 2 Designated EHV charges'!$D:$O,10,FALSE)=0,"",VLOOKUP($A206,'Annex 2 Designated EHV charges'!$D:$O,10,FALSE)),"")</f>
        <v/>
      </c>
      <c r="G206" s="96" t="str">
        <f>IFERROR(IF(VLOOKUP($A206,'Annex 2 Designated EHV charges'!$D:$O,11,FALSE)=0,"",VLOOKUP($A206,'Annex 2 Designated EHV charges'!$D:$O,11,FALSE)),"")</f>
        <v/>
      </c>
      <c r="H206" s="96" t="str">
        <f>IFERROR(IF(VLOOKUP($A206,'Annex 2 Designated EHV charges'!$D:$O,12,FALSE)=0,"",VLOOKUP($A206,'Annex 2 Designated EHV charges'!$D:$O,12,FALSE)),"")</f>
        <v/>
      </c>
    </row>
    <row r="207" spans="1:8" x14ac:dyDescent="0.25">
      <c r="A207" s="93" t="str">
        <f t="array" ref="A207">IFERROR(INDEX('Annex 2 Designated EHV charges'!$D$11:$D$11, MATCH(0, IF(ISBLANK('Annex 2 Designated EHV charges'!$D$11:$D$11),1, COUNTIF(A$4:$A206, 'Annex 2 Designated EHV charges'!$D$11:$D$11)), 0)),"")</f>
        <v/>
      </c>
      <c r="B207" s="92" t="str">
        <f>IF($A207="","",VLOOKUP($A207,'Annex 2 Designated EHV charges'!$D:$O,2,0))</f>
        <v/>
      </c>
      <c r="C207" s="93" t="str">
        <f>IF($A207="","",VLOOKUP($A207,'Annex 2 Designated EHV charges'!$D:$O,3,0))</f>
        <v/>
      </c>
      <c r="D207" s="92" t="str">
        <f>IF($A207="","",VLOOKUP($A207,'Annex 2 Designated EHV charges'!$D:$O,4,0))</f>
        <v/>
      </c>
      <c r="E207" s="94"/>
      <c r="F207" s="95" t="str">
        <f>IFERROR(IF(VLOOKUP($A207,'Annex 2 Designated EHV charges'!$D:$O,10,FALSE)=0,"",VLOOKUP($A207,'Annex 2 Designated EHV charges'!$D:$O,10,FALSE)),"")</f>
        <v/>
      </c>
      <c r="G207" s="96" t="str">
        <f>IFERROR(IF(VLOOKUP($A207,'Annex 2 Designated EHV charges'!$D:$O,11,FALSE)=0,"",VLOOKUP($A207,'Annex 2 Designated EHV charges'!$D:$O,11,FALSE)),"")</f>
        <v/>
      </c>
      <c r="H207" s="96" t="str">
        <f>IFERROR(IF(VLOOKUP($A207,'Annex 2 Designated EHV charges'!$D:$O,12,FALSE)=0,"",VLOOKUP($A207,'Annex 2 Designated EHV charges'!$D:$O,12,FALSE)),"")</f>
        <v/>
      </c>
    </row>
    <row r="208" spans="1:8" x14ac:dyDescent="0.25">
      <c r="A208" s="93" t="str">
        <f t="array" ref="A208">IFERROR(INDEX('Annex 2 Designated EHV charges'!$D$11:$D$11, MATCH(0, IF(ISBLANK('Annex 2 Designated EHV charges'!$D$11:$D$11),1, COUNTIF(A$4:$A207, 'Annex 2 Designated EHV charges'!$D$11:$D$11)), 0)),"")</f>
        <v/>
      </c>
      <c r="B208" s="92" t="str">
        <f>IF($A208="","",VLOOKUP($A208,'Annex 2 Designated EHV charges'!$D:$O,2,0))</f>
        <v/>
      </c>
      <c r="C208" s="93" t="str">
        <f>IF($A208="","",VLOOKUP($A208,'Annex 2 Designated EHV charges'!$D:$O,3,0))</f>
        <v/>
      </c>
      <c r="D208" s="92" t="str">
        <f>IF($A208="","",VLOOKUP($A208,'Annex 2 Designated EHV charges'!$D:$O,4,0))</f>
        <v/>
      </c>
      <c r="E208" s="94"/>
      <c r="F208" s="95" t="str">
        <f>IFERROR(IF(VLOOKUP($A208,'Annex 2 Designated EHV charges'!$D:$O,10,FALSE)=0,"",VLOOKUP($A208,'Annex 2 Designated EHV charges'!$D:$O,10,FALSE)),"")</f>
        <v/>
      </c>
      <c r="G208" s="96" t="str">
        <f>IFERROR(IF(VLOOKUP($A208,'Annex 2 Designated EHV charges'!$D:$O,11,FALSE)=0,"",VLOOKUP($A208,'Annex 2 Designated EHV charges'!$D:$O,11,FALSE)),"")</f>
        <v/>
      </c>
      <c r="H208" s="96" t="str">
        <f>IFERROR(IF(VLOOKUP($A208,'Annex 2 Designated EHV charges'!$D:$O,12,FALSE)=0,"",VLOOKUP($A208,'Annex 2 Designated EHV charges'!$D:$O,12,FALSE)),"")</f>
        <v/>
      </c>
    </row>
    <row r="209" spans="1:8" x14ac:dyDescent="0.25">
      <c r="A209" s="93" t="str">
        <f t="array" ref="A209">IFERROR(INDEX('Annex 2 Designated EHV charges'!$D$11:$D$11, MATCH(0, IF(ISBLANK('Annex 2 Designated EHV charges'!$D$11:$D$11),1, COUNTIF(A$4:$A208, 'Annex 2 Designated EHV charges'!$D$11:$D$11)), 0)),"")</f>
        <v/>
      </c>
      <c r="B209" s="92" t="str">
        <f>IF($A209="","",VLOOKUP($A209,'Annex 2 Designated EHV charges'!$D:$O,2,0))</f>
        <v/>
      </c>
      <c r="C209" s="93" t="str">
        <f>IF($A209="","",VLOOKUP($A209,'Annex 2 Designated EHV charges'!$D:$O,3,0))</f>
        <v/>
      </c>
      <c r="D209" s="92" t="str">
        <f>IF($A209="","",VLOOKUP($A209,'Annex 2 Designated EHV charges'!$D:$O,4,0))</f>
        <v/>
      </c>
      <c r="E209" s="94"/>
      <c r="F209" s="95" t="str">
        <f>IFERROR(IF(VLOOKUP($A209,'Annex 2 Designated EHV charges'!$D:$O,10,FALSE)=0,"",VLOOKUP($A209,'Annex 2 Designated EHV charges'!$D:$O,10,FALSE)),"")</f>
        <v/>
      </c>
      <c r="G209" s="96" t="str">
        <f>IFERROR(IF(VLOOKUP($A209,'Annex 2 Designated EHV charges'!$D:$O,11,FALSE)=0,"",VLOOKUP($A209,'Annex 2 Designated EHV charges'!$D:$O,11,FALSE)),"")</f>
        <v/>
      </c>
      <c r="H209" s="96" t="str">
        <f>IFERROR(IF(VLOOKUP($A209,'Annex 2 Designated EHV charges'!$D:$O,12,FALSE)=0,"",VLOOKUP($A209,'Annex 2 Designated EHV charges'!$D:$O,12,FALSE)),"")</f>
        <v/>
      </c>
    </row>
    <row r="210" spans="1:8" x14ac:dyDescent="0.25">
      <c r="A210" s="93" t="str">
        <f t="array" ref="A210">IFERROR(INDEX('Annex 2 Designated EHV charges'!$D$11:$D$11, MATCH(0, IF(ISBLANK('Annex 2 Designated EHV charges'!$D$11:$D$11),1, COUNTIF(A$4:$A209, 'Annex 2 Designated EHV charges'!$D$11:$D$11)), 0)),"")</f>
        <v/>
      </c>
      <c r="B210" s="92" t="str">
        <f>IF($A210="","",VLOOKUP($A210,'Annex 2 Designated EHV charges'!$D:$O,2,0))</f>
        <v/>
      </c>
      <c r="C210" s="93" t="str">
        <f>IF($A210="","",VLOOKUP($A210,'Annex 2 Designated EHV charges'!$D:$O,3,0))</f>
        <v/>
      </c>
      <c r="D210" s="92" t="str">
        <f>IF($A210="","",VLOOKUP($A210,'Annex 2 Designated EHV charges'!$D:$O,4,0))</f>
        <v/>
      </c>
      <c r="E210" s="94"/>
      <c r="F210" s="95" t="str">
        <f>IFERROR(IF(VLOOKUP($A210,'Annex 2 Designated EHV charges'!$D:$O,10,FALSE)=0,"",VLOOKUP($A210,'Annex 2 Designated EHV charges'!$D:$O,10,FALSE)),"")</f>
        <v/>
      </c>
      <c r="G210" s="96" t="str">
        <f>IFERROR(IF(VLOOKUP($A210,'Annex 2 Designated EHV charges'!$D:$O,11,FALSE)=0,"",VLOOKUP($A210,'Annex 2 Designated EHV charges'!$D:$O,11,FALSE)),"")</f>
        <v/>
      </c>
      <c r="H210" s="96" t="str">
        <f>IFERROR(IF(VLOOKUP($A210,'Annex 2 Designated EHV charges'!$D:$O,12,FALSE)=0,"",VLOOKUP($A210,'Annex 2 Designated EHV charges'!$D:$O,12,FALSE)),"")</f>
        <v/>
      </c>
    </row>
    <row r="211" spans="1:8" x14ac:dyDescent="0.25">
      <c r="A211" s="93" t="str">
        <f t="array" ref="A211">IFERROR(INDEX('Annex 2 Designated EHV charges'!$D$11:$D$11, MATCH(0, IF(ISBLANK('Annex 2 Designated EHV charges'!$D$11:$D$11),1, COUNTIF(A$4:$A210, 'Annex 2 Designated EHV charges'!$D$11:$D$11)), 0)),"")</f>
        <v/>
      </c>
      <c r="B211" s="92" t="str">
        <f>IF($A211="","",VLOOKUP($A211,'Annex 2 Designated EHV charges'!$D:$O,2,0))</f>
        <v/>
      </c>
      <c r="C211" s="93" t="str">
        <f>IF($A211="","",VLOOKUP($A211,'Annex 2 Designated EHV charges'!$D:$O,3,0))</f>
        <v/>
      </c>
      <c r="D211" s="92" t="str">
        <f>IF($A211="","",VLOOKUP($A211,'Annex 2 Designated EHV charges'!$D:$O,4,0))</f>
        <v/>
      </c>
      <c r="E211" s="94"/>
      <c r="F211" s="95" t="str">
        <f>IFERROR(IF(VLOOKUP($A211,'Annex 2 Designated EHV charges'!$D:$O,10,FALSE)=0,"",VLOOKUP($A211,'Annex 2 Designated EHV charges'!$D:$O,10,FALSE)),"")</f>
        <v/>
      </c>
      <c r="G211" s="96" t="str">
        <f>IFERROR(IF(VLOOKUP($A211,'Annex 2 Designated EHV charges'!$D:$O,11,FALSE)=0,"",VLOOKUP($A211,'Annex 2 Designated EHV charges'!$D:$O,11,FALSE)),"")</f>
        <v/>
      </c>
      <c r="H211" s="96" t="str">
        <f>IFERROR(IF(VLOOKUP($A211,'Annex 2 Designated EHV charges'!$D:$O,12,FALSE)=0,"",VLOOKUP($A211,'Annex 2 Designated EHV charges'!$D:$O,12,FALSE)),"")</f>
        <v/>
      </c>
    </row>
    <row r="212" spans="1:8" x14ac:dyDescent="0.25">
      <c r="A212" s="93" t="str">
        <f t="array" ref="A212">IFERROR(INDEX('Annex 2 Designated EHV charges'!$D$11:$D$11, MATCH(0, IF(ISBLANK('Annex 2 Designated EHV charges'!$D$11:$D$11),1, COUNTIF(A$4:$A211, 'Annex 2 Designated EHV charges'!$D$11:$D$11)), 0)),"")</f>
        <v/>
      </c>
      <c r="B212" s="92" t="str">
        <f>IF($A212="","",VLOOKUP($A212,'Annex 2 Designated EHV charges'!$D:$O,2,0))</f>
        <v/>
      </c>
      <c r="C212" s="93" t="str">
        <f>IF($A212="","",VLOOKUP($A212,'Annex 2 Designated EHV charges'!$D:$O,3,0))</f>
        <v/>
      </c>
      <c r="D212" s="92" t="str">
        <f>IF($A212="","",VLOOKUP($A212,'Annex 2 Designated EHV charges'!$D:$O,4,0))</f>
        <v/>
      </c>
      <c r="E212" s="94"/>
      <c r="F212" s="95" t="str">
        <f>IFERROR(IF(VLOOKUP($A212,'Annex 2 Designated EHV charges'!$D:$O,10,FALSE)=0,"",VLOOKUP($A212,'Annex 2 Designated EHV charges'!$D:$O,10,FALSE)),"")</f>
        <v/>
      </c>
      <c r="G212" s="96" t="str">
        <f>IFERROR(IF(VLOOKUP($A212,'Annex 2 Designated EHV charges'!$D:$O,11,FALSE)=0,"",VLOOKUP($A212,'Annex 2 Designated EHV charges'!$D:$O,11,FALSE)),"")</f>
        <v/>
      </c>
      <c r="H212" s="96" t="str">
        <f>IFERROR(IF(VLOOKUP($A212,'Annex 2 Designated EHV charges'!$D:$O,12,FALSE)=0,"",VLOOKUP($A212,'Annex 2 Designated EHV charges'!$D:$O,12,FALSE)),"")</f>
        <v/>
      </c>
    </row>
    <row r="213" spans="1:8" x14ac:dyDescent="0.25">
      <c r="A213" s="93" t="str">
        <f t="array" ref="A213">IFERROR(INDEX('Annex 2 Designated EHV charges'!$D$11:$D$11, MATCH(0, IF(ISBLANK('Annex 2 Designated EHV charges'!$D$11:$D$11),1, COUNTIF(A$4:$A212, 'Annex 2 Designated EHV charges'!$D$11:$D$11)), 0)),"")</f>
        <v/>
      </c>
      <c r="B213" s="92" t="str">
        <f>IF($A213="","",VLOOKUP($A213,'Annex 2 Designated EHV charges'!$D:$O,2,0))</f>
        <v/>
      </c>
      <c r="C213" s="93" t="str">
        <f>IF($A213="","",VLOOKUP($A213,'Annex 2 Designated EHV charges'!$D:$O,3,0))</f>
        <v/>
      </c>
      <c r="D213" s="92" t="str">
        <f>IF($A213="","",VLOOKUP($A213,'Annex 2 Designated EHV charges'!$D:$O,4,0))</f>
        <v/>
      </c>
      <c r="E213" s="94"/>
      <c r="F213" s="95" t="str">
        <f>IFERROR(IF(VLOOKUP($A213,'Annex 2 Designated EHV charges'!$D:$O,10,FALSE)=0,"",VLOOKUP($A213,'Annex 2 Designated EHV charges'!$D:$O,10,FALSE)),"")</f>
        <v/>
      </c>
      <c r="G213" s="96" t="str">
        <f>IFERROR(IF(VLOOKUP($A213,'Annex 2 Designated EHV charges'!$D:$O,11,FALSE)=0,"",VLOOKUP($A213,'Annex 2 Designated EHV charges'!$D:$O,11,FALSE)),"")</f>
        <v/>
      </c>
      <c r="H213" s="96" t="str">
        <f>IFERROR(IF(VLOOKUP($A213,'Annex 2 Designated EHV charges'!$D:$O,12,FALSE)=0,"",VLOOKUP($A213,'Annex 2 Designated EHV charges'!$D:$O,12,FALSE)),"")</f>
        <v/>
      </c>
    </row>
    <row r="214" spans="1:8" x14ac:dyDescent="0.25">
      <c r="A214" s="93" t="str">
        <f t="array" ref="A214">IFERROR(INDEX('Annex 2 Designated EHV charges'!$D$11:$D$11, MATCH(0, IF(ISBLANK('Annex 2 Designated EHV charges'!$D$11:$D$11),1, COUNTIF(A$4:$A213, 'Annex 2 Designated EHV charges'!$D$11:$D$11)), 0)),"")</f>
        <v/>
      </c>
      <c r="B214" s="92" t="str">
        <f>IF($A214="","",VLOOKUP($A214,'Annex 2 Designated EHV charges'!$D:$O,2,0))</f>
        <v/>
      </c>
      <c r="C214" s="93" t="str">
        <f>IF($A214="","",VLOOKUP($A214,'Annex 2 Designated EHV charges'!$D:$O,3,0))</f>
        <v/>
      </c>
      <c r="D214" s="92" t="str">
        <f>IF($A214="","",VLOOKUP($A214,'Annex 2 Designated EHV charges'!$D:$O,4,0))</f>
        <v/>
      </c>
      <c r="E214" s="94"/>
      <c r="F214" s="95" t="str">
        <f>IFERROR(IF(VLOOKUP($A214,'Annex 2 Designated EHV charges'!$D:$O,10,FALSE)=0,"",VLOOKUP($A214,'Annex 2 Designated EHV charges'!$D:$O,10,FALSE)),"")</f>
        <v/>
      </c>
      <c r="G214" s="96" t="str">
        <f>IFERROR(IF(VLOOKUP($A214,'Annex 2 Designated EHV charges'!$D:$O,11,FALSE)=0,"",VLOOKUP($A214,'Annex 2 Designated EHV charges'!$D:$O,11,FALSE)),"")</f>
        <v/>
      </c>
      <c r="H214" s="96" t="str">
        <f>IFERROR(IF(VLOOKUP($A214,'Annex 2 Designated EHV charges'!$D:$O,12,FALSE)=0,"",VLOOKUP($A214,'Annex 2 Designated EHV charges'!$D:$O,12,FALSE)),"")</f>
        <v/>
      </c>
    </row>
    <row r="215" spans="1:8" x14ac:dyDescent="0.25">
      <c r="A215" s="93" t="str">
        <f t="array" ref="A215">IFERROR(INDEX('Annex 2 Designated EHV charges'!$D$11:$D$11, MATCH(0, IF(ISBLANK('Annex 2 Designated EHV charges'!$D$11:$D$11),1, COUNTIF(A$4:$A214, 'Annex 2 Designated EHV charges'!$D$11:$D$11)), 0)),"")</f>
        <v/>
      </c>
      <c r="B215" s="92" t="str">
        <f>IF($A215="","",VLOOKUP($A215,'Annex 2 Designated EHV charges'!$D:$O,2,0))</f>
        <v/>
      </c>
      <c r="C215" s="93" t="str">
        <f>IF($A215="","",VLOOKUP($A215,'Annex 2 Designated EHV charges'!$D:$O,3,0))</f>
        <v/>
      </c>
      <c r="D215" s="92" t="str">
        <f>IF($A215="","",VLOOKUP($A215,'Annex 2 Designated EHV charges'!$D:$O,4,0))</f>
        <v/>
      </c>
      <c r="E215" s="94"/>
      <c r="F215" s="95" t="str">
        <f>IFERROR(IF(VLOOKUP($A215,'Annex 2 Designated EHV charges'!$D:$O,10,FALSE)=0,"",VLOOKUP($A215,'Annex 2 Designated EHV charges'!$D:$O,10,FALSE)),"")</f>
        <v/>
      </c>
      <c r="G215" s="96" t="str">
        <f>IFERROR(IF(VLOOKUP($A215,'Annex 2 Designated EHV charges'!$D:$O,11,FALSE)=0,"",VLOOKUP($A215,'Annex 2 Designated EHV charges'!$D:$O,11,FALSE)),"")</f>
        <v/>
      </c>
      <c r="H215" s="96" t="str">
        <f>IFERROR(IF(VLOOKUP($A215,'Annex 2 Designated EHV charges'!$D:$O,12,FALSE)=0,"",VLOOKUP($A215,'Annex 2 Designated EHV charges'!$D:$O,12,FALSE)),"")</f>
        <v/>
      </c>
    </row>
    <row r="216" spans="1:8" x14ac:dyDescent="0.25">
      <c r="A216" s="93" t="str">
        <f t="array" ref="A216">IFERROR(INDEX('Annex 2 Designated EHV charges'!$D$11:$D$11, MATCH(0, IF(ISBLANK('Annex 2 Designated EHV charges'!$D$11:$D$11),1, COUNTIF(A$4:$A215, 'Annex 2 Designated EHV charges'!$D$11:$D$11)), 0)),"")</f>
        <v/>
      </c>
      <c r="B216" s="92" t="str">
        <f>IF($A216="","",VLOOKUP($A216,'Annex 2 Designated EHV charges'!$D:$O,2,0))</f>
        <v/>
      </c>
      <c r="C216" s="93" t="str">
        <f>IF($A216="","",VLOOKUP($A216,'Annex 2 Designated EHV charges'!$D:$O,3,0))</f>
        <v/>
      </c>
      <c r="D216" s="92" t="str">
        <f>IF($A216="","",VLOOKUP($A216,'Annex 2 Designated EHV charges'!$D:$O,4,0))</f>
        <v/>
      </c>
      <c r="E216" s="94"/>
      <c r="F216" s="95" t="str">
        <f>IFERROR(IF(VLOOKUP($A216,'Annex 2 Designated EHV charges'!$D:$O,10,FALSE)=0,"",VLOOKUP($A216,'Annex 2 Designated EHV charges'!$D:$O,10,FALSE)),"")</f>
        <v/>
      </c>
      <c r="G216" s="96" t="str">
        <f>IFERROR(IF(VLOOKUP($A216,'Annex 2 Designated EHV charges'!$D:$O,11,FALSE)=0,"",VLOOKUP($A216,'Annex 2 Designated EHV charges'!$D:$O,11,FALSE)),"")</f>
        <v/>
      </c>
      <c r="H216" s="96" t="str">
        <f>IFERROR(IF(VLOOKUP($A216,'Annex 2 Designated EHV charges'!$D:$O,12,FALSE)=0,"",VLOOKUP($A216,'Annex 2 Designated EHV charges'!$D:$O,12,FALSE)),"")</f>
        <v/>
      </c>
    </row>
    <row r="217" spans="1:8" x14ac:dyDescent="0.25">
      <c r="A217" s="93" t="str">
        <f t="array" ref="A217">IFERROR(INDEX('Annex 2 Designated EHV charges'!$D$11:$D$11, MATCH(0, IF(ISBLANK('Annex 2 Designated EHV charges'!$D$11:$D$11),1, COUNTIF(A$4:$A216, 'Annex 2 Designated EHV charges'!$D$11:$D$11)), 0)),"")</f>
        <v/>
      </c>
      <c r="B217" s="92" t="str">
        <f>IF($A217="","",VLOOKUP($A217,'Annex 2 Designated EHV charges'!$D:$O,2,0))</f>
        <v/>
      </c>
      <c r="C217" s="93" t="str">
        <f>IF($A217="","",VLOOKUP($A217,'Annex 2 Designated EHV charges'!$D:$O,3,0))</f>
        <v/>
      </c>
      <c r="D217" s="92" t="str">
        <f>IF($A217="","",VLOOKUP($A217,'Annex 2 Designated EHV charges'!$D:$O,4,0))</f>
        <v/>
      </c>
      <c r="E217" s="94"/>
      <c r="F217" s="95" t="str">
        <f>IFERROR(IF(VLOOKUP($A217,'Annex 2 Designated EHV charges'!$D:$O,10,FALSE)=0,"",VLOOKUP($A217,'Annex 2 Designated EHV charges'!$D:$O,10,FALSE)),"")</f>
        <v/>
      </c>
      <c r="G217" s="96" t="str">
        <f>IFERROR(IF(VLOOKUP($A217,'Annex 2 Designated EHV charges'!$D:$O,11,FALSE)=0,"",VLOOKUP($A217,'Annex 2 Designated EHV charges'!$D:$O,11,FALSE)),"")</f>
        <v/>
      </c>
      <c r="H217" s="96" t="str">
        <f>IFERROR(IF(VLOOKUP($A217,'Annex 2 Designated EHV charges'!$D:$O,12,FALSE)=0,"",VLOOKUP($A217,'Annex 2 Designated EHV charges'!$D:$O,12,FALSE)),"")</f>
        <v/>
      </c>
    </row>
    <row r="218" spans="1:8" x14ac:dyDescent="0.25">
      <c r="A218" s="93" t="str">
        <f t="array" ref="A218">IFERROR(INDEX('Annex 2 Designated EHV charges'!$D$11:$D$11, MATCH(0, IF(ISBLANK('Annex 2 Designated EHV charges'!$D$11:$D$11),1, COUNTIF(A$4:$A217, 'Annex 2 Designated EHV charges'!$D$11:$D$11)), 0)),"")</f>
        <v/>
      </c>
      <c r="B218" s="92" t="str">
        <f>IF($A218="","",VLOOKUP($A218,'Annex 2 Designated EHV charges'!$D:$O,2,0))</f>
        <v/>
      </c>
      <c r="C218" s="93" t="str">
        <f>IF($A218="","",VLOOKUP($A218,'Annex 2 Designated EHV charges'!$D:$O,3,0))</f>
        <v/>
      </c>
      <c r="D218" s="92" t="str">
        <f>IF($A218="","",VLOOKUP($A218,'Annex 2 Designated EHV charges'!$D:$O,4,0))</f>
        <v/>
      </c>
      <c r="E218" s="94"/>
      <c r="F218" s="95" t="str">
        <f>IFERROR(IF(VLOOKUP($A218,'Annex 2 Designated EHV charges'!$D:$O,10,FALSE)=0,"",VLOOKUP($A218,'Annex 2 Designated EHV charges'!$D:$O,10,FALSE)),"")</f>
        <v/>
      </c>
      <c r="G218" s="96" t="str">
        <f>IFERROR(IF(VLOOKUP($A218,'Annex 2 Designated EHV charges'!$D:$O,11,FALSE)=0,"",VLOOKUP($A218,'Annex 2 Designated EHV charges'!$D:$O,11,FALSE)),"")</f>
        <v/>
      </c>
      <c r="H218" s="96" t="str">
        <f>IFERROR(IF(VLOOKUP($A218,'Annex 2 Designated EHV charges'!$D:$O,12,FALSE)=0,"",VLOOKUP($A218,'Annex 2 Designated EHV charges'!$D:$O,12,FALSE)),"")</f>
        <v/>
      </c>
    </row>
    <row r="219" spans="1:8" x14ac:dyDescent="0.25">
      <c r="A219" s="93" t="str">
        <f t="array" ref="A219">IFERROR(INDEX('Annex 2 Designated EHV charges'!$D$11:$D$11, MATCH(0, IF(ISBLANK('Annex 2 Designated EHV charges'!$D$11:$D$11),1, COUNTIF(A$4:$A218, 'Annex 2 Designated EHV charges'!$D$11:$D$11)), 0)),"")</f>
        <v/>
      </c>
      <c r="B219" s="92" t="str">
        <f>IF($A219="","",VLOOKUP($A219,'Annex 2 Designated EHV charges'!$D:$O,2,0))</f>
        <v/>
      </c>
      <c r="C219" s="93" t="str">
        <f>IF($A219="","",VLOOKUP($A219,'Annex 2 Designated EHV charges'!$D:$O,3,0))</f>
        <v/>
      </c>
      <c r="D219" s="92" t="str">
        <f>IF($A219="","",VLOOKUP($A219,'Annex 2 Designated EHV charges'!$D:$O,4,0))</f>
        <v/>
      </c>
      <c r="E219" s="94"/>
      <c r="F219" s="95" t="str">
        <f>IFERROR(IF(VLOOKUP($A219,'Annex 2 Designated EHV charges'!$D:$O,10,FALSE)=0,"",VLOOKUP($A219,'Annex 2 Designated EHV charges'!$D:$O,10,FALSE)),"")</f>
        <v/>
      </c>
      <c r="G219" s="96" t="str">
        <f>IFERROR(IF(VLOOKUP($A219,'Annex 2 Designated EHV charges'!$D:$O,11,FALSE)=0,"",VLOOKUP($A219,'Annex 2 Designated EHV charges'!$D:$O,11,FALSE)),"")</f>
        <v/>
      </c>
      <c r="H219" s="96" t="str">
        <f>IFERROR(IF(VLOOKUP($A219,'Annex 2 Designated EHV charges'!$D:$O,12,FALSE)=0,"",VLOOKUP($A219,'Annex 2 Designated EHV charges'!$D:$O,12,FALSE)),"")</f>
        <v/>
      </c>
    </row>
    <row r="220" spans="1:8" x14ac:dyDescent="0.25">
      <c r="A220" s="93" t="str">
        <f t="array" ref="A220">IFERROR(INDEX('Annex 2 Designated EHV charges'!$D$11:$D$11, MATCH(0, IF(ISBLANK('Annex 2 Designated EHV charges'!$D$11:$D$11),1, COUNTIF(A$4:$A219, 'Annex 2 Designated EHV charges'!$D$11:$D$11)), 0)),"")</f>
        <v/>
      </c>
      <c r="B220" s="92" t="str">
        <f>IF($A220="","",VLOOKUP($A220,'Annex 2 Designated EHV charges'!$D:$O,2,0))</f>
        <v/>
      </c>
      <c r="C220" s="93" t="str">
        <f>IF($A220="","",VLOOKUP($A220,'Annex 2 Designated EHV charges'!$D:$O,3,0))</f>
        <v/>
      </c>
      <c r="D220" s="92" t="str">
        <f>IF($A220="","",VLOOKUP($A220,'Annex 2 Designated EHV charges'!$D:$O,4,0))</f>
        <v/>
      </c>
      <c r="E220" s="94"/>
      <c r="F220" s="95" t="str">
        <f>IFERROR(IF(VLOOKUP($A220,'Annex 2 Designated EHV charges'!$D:$O,10,FALSE)=0,"",VLOOKUP($A220,'Annex 2 Designated EHV charges'!$D:$O,10,FALSE)),"")</f>
        <v/>
      </c>
      <c r="G220" s="96" t="str">
        <f>IFERROR(IF(VLOOKUP($A220,'Annex 2 Designated EHV charges'!$D:$O,11,FALSE)=0,"",VLOOKUP($A220,'Annex 2 Designated EHV charges'!$D:$O,11,FALSE)),"")</f>
        <v/>
      </c>
      <c r="H220" s="96" t="str">
        <f>IFERROR(IF(VLOOKUP($A220,'Annex 2 Designated EHV charges'!$D:$O,12,FALSE)=0,"",VLOOKUP($A220,'Annex 2 Designated EHV charges'!$D:$O,12,FALSE)),"")</f>
        <v/>
      </c>
    </row>
    <row r="221" spans="1:8" x14ac:dyDescent="0.25">
      <c r="A221" s="93" t="str">
        <f t="array" ref="A221">IFERROR(INDEX('Annex 2 Designated EHV charges'!$D$11:$D$11, MATCH(0, IF(ISBLANK('Annex 2 Designated EHV charges'!$D$11:$D$11),1, COUNTIF(A$4:$A220, 'Annex 2 Designated EHV charges'!$D$11:$D$11)), 0)),"")</f>
        <v/>
      </c>
      <c r="B221" s="92" t="str">
        <f>IF($A221="","",VLOOKUP($A221,'Annex 2 Designated EHV charges'!$D:$O,2,0))</f>
        <v/>
      </c>
      <c r="C221" s="93" t="str">
        <f>IF($A221="","",VLOOKUP($A221,'Annex 2 Designated EHV charges'!$D:$O,3,0))</f>
        <v/>
      </c>
      <c r="D221" s="92" t="str">
        <f>IF($A221="","",VLOOKUP($A221,'Annex 2 Designated EHV charges'!$D:$O,4,0))</f>
        <v/>
      </c>
      <c r="E221" s="94"/>
      <c r="F221" s="95" t="str">
        <f>IFERROR(IF(VLOOKUP($A221,'Annex 2 Designated EHV charges'!$D:$O,10,FALSE)=0,"",VLOOKUP($A221,'Annex 2 Designated EHV charges'!$D:$O,10,FALSE)),"")</f>
        <v/>
      </c>
      <c r="G221" s="96" t="str">
        <f>IFERROR(IF(VLOOKUP($A221,'Annex 2 Designated EHV charges'!$D:$O,11,FALSE)=0,"",VLOOKUP($A221,'Annex 2 Designated EHV charges'!$D:$O,11,FALSE)),"")</f>
        <v/>
      </c>
      <c r="H221" s="96" t="str">
        <f>IFERROR(IF(VLOOKUP($A221,'Annex 2 Designated EHV charges'!$D:$O,12,FALSE)=0,"",VLOOKUP($A221,'Annex 2 Designated EHV charges'!$D:$O,12,FALSE)),"")</f>
        <v/>
      </c>
    </row>
    <row r="222" spans="1:8" x14ac:dyDescent="0.25">
      <c r="A222" s="93" t="str">
        <f t="array" ref="A222">IFERROR(INDEX('Annex 2 Designated EHV charges'!$D$11:$D$11, MATCH(0, IF(ISBLANK('Annex 2 Designated EHV charges'!$D$11:$D$11),1, COUNTIF(A$4:$A221, 'Annex 2 Designated EHV charges'!$D$11:$D$11)), 0)),"")</f>
        <v/>
      </c>
      <c r="B222" s="92" t="str">
        <f>IF($A222="","",VLOOKUP($A222,'Annex 2 Designated EHV charges'!$D:$O,2,0))</f>
        <v/>
      </c>
      <c r="C222" s="93" t="str">
        <f>IF($A222="","",VLOOKUP($A222,'Annex 2 Designated EHV charges'!$D:$O,3,0))</f>
        <v/>
      </c>
      <c r="D222" s="92" t="str">
        <f>IF($A222="","",VLOOKUP($A222,'Annex 2 Designated EHV charges'!$D:$O,4,0))</f>
        <v/>
      </c>
      <c r="E222" s="94"/>
      <c r="F222" s="95" t="str">
        <f>IFERROR(IF(VLOOKUP($A222,'Annex 2 Designated EHV charges'!$D:$O,10,FALSE)=0,"",VLOOKUP($A222,'Annex 2 Designated EHV charges'!$D:$O,10,FALSE)),"")</f>
        <v/>
      </c>
      <c r="G222" s="96" t="str">
        <f>IFERROR(IF(VLOOKUP($A222,'Annex 2 Designated EHV charges'!$D:$O,11,FALSE)=0,"",VLOOKUP($A222,'Annex 2 Designated EHV charges'!$D:$O,11,FALSE)),"")</f>
        <v/>
      </c>
      <c r="H222" s="96" t="str">
        <f>IFERROR(IF(VLOOKUP($A222,'Annex 2 Designated EHV charges'!$D:$O,12,FALSE)=0,"",VLOOKUP($A222,'Annex 2 Designated EHV charges'!$D:$O,12,FALSE)),"")</f>
        <v/>
      </c>
    </row>
    <row r="223" spans="1:8" x14ac:dyDescent="0.25">
      <c r="A223" s="93" t="str">
        <f t="array" ref="A223">IFERROR(INDEX('Annex 2 Designated EHV charges'!$D$11:$D$11, MATCH(0, IF(ISBLANK('Annex 2 Designated EHV charges'!$D$11:$D$11),1, COUNTIF(A$4:$A222, 'Annex 2 Designated EHV charges'!$D$11:$D$11)), 0)),"")</f>
        <v/>
      </c>
      <c r="B223" s="92" t="str">
        <f>IF($A223="","",VLOOKUP($A223,'Annex 2 Designated EHV charges'!$D:$O,2,0))</f>
        <v/>
      </c>
      <c r="C223" s="93" t="str">
        <f>IF($A223="","",VLOOKUP($A223,'Annex 2 Designated EHV charges'!$D:$O,3,0))</f>
        <v/>
      </c>
      <c r="D223" s="92" t="str">
        <f>IF($A223="","",VLOOKUP($A223,'Annex 2 Designated EHV charges'!$D:$O,4,0))</f>
        <v/>
      </c>
      <c r="E223" s="94"/>
      <c r="F223" s="95" t="str">
        <f>IFERROR(IF(VLOOKUP($A223,'Annex 2 Designated EHV charges'!$D:$O,10,FALSE)=0,"",VLOOKUP($A223,'Annex 2 Designated EHV charges'!$D:$O,10,FALSE)),"")</f>
        <v/>
      </c>
      <c r="G223" s="96" t="str">
        <f>IFERROR(IF(VLOOKUP($A223,'Annex 2 Designated EHV charges'!$D:$O,11,FALSE)=0,"",VLOOKUP($A223,'Annex 2 Designated EHV charges'!$D:$O,11,FALSE)),"")</f>
        <v/>
      </c>
      <c r="H223" s="96" t="str">
        <f>IFERROR(IF(VLOOKUP($A223,'Annex 2 Designated EHV charges'!$D:$O,12,FALSE)=0,"",VLOOKUP($A223,'Annex 2 Designated EHV charges'!$D:$O,12,FALSE)),"")</f>
        <v/>
      </c>
    </row>
    <row r="224" spans="1:8" x14ac:dyDescent="0.25">
      <c r="A224" s="93" t="str">
        <f t="array" ref="A224">IFERROR(INDEX('Annex 2 Designated EHV charges'!$D$11:$D$11, MATCH(0, IF(ISBLANK('Annex 2 Designated EHV charges'!$D$11:$D$11),1, COUNTIF(A$4:$A223, 'Annex 2 Designated EHV charges'!$D$11:$D$11)), 0)),"")</f>
        <v/>
      </c>
      <c r="B224" s="92" t="str">
        <f>IF($A224="","",VLOOKUP($A224,'Annex 2 Designated EHV charges'!$D:$O,2,0))</f>
        <v/>
      </c>
      <c r="C224" s="93" t="str">
        <f>IF($A224="","",VLOOKUP($A224,'Annex 2 Designated EHV charges'!$D:$O,3,0))</f>
        <v/>
      </c>
      <c r="D224" s="92" t="str">
        <f>IF($A224="","",VLOOKUP($A224,'Annex 2 Designated EHV charges'!$D:$O,4,0))</f>
        <v/>
      </c>
      <c r="E224" s="94"/>
      <c r="F224" s="95" t="str">
        <f>IFERROR(IF(VLOOKUP($A224,'Annex 2 Designated EHV charges'!$D:$O,10,FALSE)=0,"",VLOOKUP($A224,'Annex 2 Designated EHV charges'!$D:$O,10,FALSE)),"")</f>
        <v/>
      </c>
      <c r="G224" s="96" t="str">
        <f>IFERROR(IF(VLOOKUP($A224,'Annex 2 Designated EHV charges'!$D:$O,11,FALSE)=0,"",VLOOKUP($A224,'Annex 2 Designated EHV charges'!$D:$O,11,FALSE)),"")</f>
        <v/>
      </c>
      <c r="H224" s="96" t="str">
        <f>IFERROR(IF(VLOOKUP($A224,'Annex 2 Designated EHV charges'!$D:$O,12,FALSE)=0,"",VLOOKUP($A224,'Annex 2 Designated EHV charges'!$D:$O,12,FALSE)),"")</f>
        <v/>
      </c>
    </row>
    <row r="225" spans="1:8" x14ac:dyDescent="0.25">
      <c r="A225" s="93" t="str">
        <f t="array" ref="A225">IFERROR(INDEX('Annex 2 Designated EHV charges'!$D$11:$D$11, MATCH(0, IF(ISBLANK('Annex 2 Designated EHV charges'!$D$11:$D$11),1, COUNTIF(A$4:$A224, 'Annex 2 Designated EHV charges'!$D$11:$D$11)), 0)),"")</f>
        <v/>
      </c>
      <c r="B225" s="92" t="str">
        <f>IF($A225="","",VLOOKUP($A225,'Annex 2 Designated EHV charges'!$D:$O,2,0))</f>
        <v/>
      </c>
      <c r="C225" s="93" t="str">
        <f>IF($A225="","",VLOOKUP($A225,'Annex 2 Designated EHV charges'!$D:$O,3,0))</f>
        <v/>
      </c>
      <c r="D225" s="92" t="str">
        <f>IF($A225="","",VLOOKUP($A225,'Annex 2 Designated EHV charges'!$D:$O,4,0))</f>
        <v/>
      </c>
      <c r="E225" s="94"/>
      <c r="F225" s="95" t="str">
        <f>IFERROR(IF(VLOOKUP($A225,'Annex 2 Designated EHV charges'!$D:$O,10,FALSE)=0,"",VLOOKUP($A225,'Annex 2 Designated EHV charges'!$D:$O,10,FALSE)),"")</f>
        <v/>
      </c>
      <c r="G225" s="96" t="str">
        <f>IFERROR(IF(VLOOKUP($A225,'Annex 2 Designated EHV charges'!$D:$O,11,FALSE)=0,"",VLOOKUP($A225,'Annex 2 Designated EHV charges'!$D:$O,11,FALSE)),"")</f>
        <v/>
      </c>
      <c r="H225" s="96" t="str">
        <f>IFERROR(IF(VLOOKUP($A225,'Annex 2 Designated EHV charges'!$D:$O,12,FALSE)=0,"",VLOOKUP($A225,'Annex 2 Designated EHV charges'!$D:$O,12,FALSE)),"")</f>
        <v/>
      </c>
    </row>
    <row r="226" spans="1:8" x14ac:dyDescent="0.25">
      <c r="A226" s="93" t="str">
        <f t="array" ref="A226">IFERROR(INDEX('Annex 2 Designated EHV charges'!$D$11:$D$11, MATCH(0, IF(ISBLANK('Annex 2 Designated EHV charges'!$D$11:$D$11),1, COUNTIF(A$4:$A225, 'Annex 2 Designated EHV charges'!$D$11:$D$11)), 0)),"")</f>
        <v/>
      </c>
      <c r="B226" s="92" t="str">
        <f>IF($A226="","",VLOOKUP($A226,'Annex 2 Designated EHV charges'!$D:$O,2,0))</f>
        <v/>
      </c>
      <c r="C226" s="93" t="str">
        <f>IF($A226="","",VLOOKUP($A226,'Annex 2 Designated EHV charges'!$D:$O,3,0))</f>
        <v/>
      </c>
      <c r="D226" s="92" t="str">
        <f>IF($A226="","",VLOOKUP($A226,'Annex 2 Designated EHV charges'!$D:$O,4,0))</f>
        <v/>
      </c>
      <c r="E226" s="94"/>
      <c r="F226" s="95" t="str">
        <f>IFERROR(IF(VLOOKUP($A226,'Annex 2 Designated EHV charges'!$D:$O,10,FALSE)=0,"",VLOOKUP($A226,'Annex 2 Designated EHV charges'!$D:$O,10,FALSE)),"")</f>
        <v/>
      </c>
      <c r="G226" s="96" t="str">
        <f>IFERROR(IF(VLOOKUP($A226,'Annex 2 Designated EHV charges'!$D:$O,11,FALSE)=0,"",VLOOKUP($A226,'Annex 2 Designated EHV charges'!$D:$O,11,FALSE)),"")</f>
        <v/>
      </c>
      <c r="H226" s="96" t="str">
        <f>IFERROR(IF(VLOOKUP($A226,'Annex 2 Designated EHV charges'!$D:$O,12,FALSE)=0,"",VLOOKUP($A226,'Annex 2 Designated EHV charges'!$D:$O,12,FALSE)),"")</f>
        <v/>
      </c>
    </row>
    <row r="227" spans="1:8" x14ac:dyDescent="0.25">
      <c r="A227" s="93" t="str">
        <f t="array" ref="A227">IFERROR(INDEX('Annex 2 Designated EHV charges'!$D$11:$D$11, MATCH(0, IF(ISBLANK('Annex 2 Designated EHV charges'!$D$11:$D$11),1, COUNTIF(A$4:$A226, 'Annex 2 Designated EHV charges'!$D$11:$D$11)), 0)),"")</f>
        <v/>
      </c>
      <c r="B227" s="92" t="str">
        <f>IF($A227="","",VLOOKUP($A227,'Annex 2 Designated EHV charges'!$D:$O,2,0))</f>
        <v/>
      </c>
      <c r="C227" s="93" t="str">
        <f>IF($A227="","",VLOOKUP($A227,'Annex 2 Designated EHV charges'!$D:$O,3,0))</f>
        <v/>
      </c>
      <c r="D227" s="92" t="str">
        <f>IF($A227="","",VLOOKUP($A227,'Annex 2 Designated EHV charges'!$D:$O,4,0))</f>
        <v/>
      </c>
      <c r="E227" s="94"/>
      <c r="F227" s="95" t="str">
        <f>IFERROR(IF(VLOOKUP($A227,'Annex 2 Designated EHV charges'!$D:$O,10,FALSE)=0,"",VLOOKUP($A227,'Annex 2 Designated EHV charges'!$D:$O,10,FALSE)),"")</f>
        <v/>
      </c>
      <c r="G227" s="96" t="str">
        <f>IFERROR(IF(VLOOKUP($A227,'Annex 2 Designated EHV charges'!$D:$O,11,FALSE)=0,"",VLOOKUP($A227,'Annex 2 Designated EHV charges'!$D:$O,11,FALSE)),"")</f>
        <v/>
      </c>
      <c r="H227" s="96" t="str">
        <f>IFERROR(IF(VLOOKUP($A227,'Annex 2 Designated EHV charges'!$D:$O,12,FALSE)=0,"",VLOOKUP($A227,'Annex 2 Designated EHV charges'!$D:$O,12,FALSE)),"")</f>
        <v/>
      </c>
    </row>
    <row r="228" spans="1:8" x14ac:dyDescent="0.25">
      <c r="A228" s="93" t="str">
        <f t="array" ref="A228">IFERROR(INDEX('Annex 2 Designated EHV charges'!$D$11:$D$11, MATCH(0, IF(ISBLANK('Annex 2 Designated EHV charges'!$D$11:$D$11),1, COUNTIF(A$4:$A227, 'Annex 2 Designated EHV charges'!$D$11:$D$11)), 0)),"")</f>
        <v/>
      </c>
      <c r="B228" s="92" t="str">
        <f>IF($A228="","",VLOOKUP($A228,'Annex 2 Designated EHV charges'!$D:$O,2,0))</f>
        <v/>
      </c>
      <c r="C228" s="93" t="str">
        <f>IF($A228="","",VLOOKUP($A228,'Annex 2 Designated EHV charges'!$D:$O,3,0))</f>
        <v/>
      </c>
      <c r="D228" s="92" t="str">
        <f>IF($A228="","",VLOOKUP($A228,'Annex 2 Designated EHV charges'!$D:$O,4,0))</f>
        <v/>
      </c>
      <c r="E228" s="94"/>
      <c r="F228" s="95" t="str">
        <f>IFERROR(IF(VLOOKUP($A228,'Annex 2 Designated EHV charges'!$D:$O,10,FALSE)=0,"",VLOOKUP($A228,'Annex 2 Designated EHV charges'!$D:$O,10,FALSE)),"")</f>
        <v/>
      </c>
      <c r="G228" s="96" t="str">
        <f>IFERROR(IF(VLOOKUP($A228,'Annex 2 Designated EHV charges'!$D:$O,11,FALSE)=0,"",VLOOKUP($A228,'Annex 2 Designated EHV charges'!$D:$O,11,FALSE)),"")</f>
        <v/>
      </c>
      <c r="H228" s="96" t="str">
        <f>IFERROR(IF(VLOOKUP($A228,'Annex 2 Designated EHV charges'!$D:$O,12,FALSE)=0,"",VLOOKUP($A228,'Annex 2 Designated EHV charges'!$D:$O,12,FALSE)),"")</f>
        <v/>
      </c>
    </row>
    <row r="229" spans="1:8" x14ac:dyDescent="0.25">
      <c r="A229" s="93" t="str">
        <f t="array" ref="A229">IFERROR(INDEX('Annex 2 Designated EHV charges'!$D$11:$D$11, MATCH(0, IF(ISBLANK('Annex 2 Designated EHV charges'!$D$11:$D$11),1, COUNTIF(A$4:$A228, 'Annex 2 Designated EHV charges'!$D$11:$D$11)), 0)),"")</f>
        <v/>
      </c>
      <c r="B229" s="92" t="str">
        <f>IF($A229="","",VLOOKUP($A229,'Annex 2 Designated EHV charges'!$D:$O,2,0))</f>
        <v/>
      </c>
      <c r="C229" s="93" t="str">
        <f>IF($A229="","",VLOOKUP($A229,'Annex 2 Designated EHV charges'!$D:$O,3,0))</f>
        <v/>
      </c>
      <c r="D229" s="92" t="str">
        <f>IF($A229="","",VLOOKUP($A229,'Annex 2 Designated EHV charges'!$D:$O,4,0))</f>
        <v/>
      </c>
      <c r="E229" s="94"/>
      <c r="F229" s="95" t="str">
        <f>IFERROR(IF(VLOOKUP($A229,'Annex 2 Designated EHV charges'!$D:$O,10,FALSE)=0,"",VLOOKUP($A229,'Annex 2 Designated EHV charges'!$D:$O,10,FALSE)),"")</f>
        <v/>
      </c>
      <c r="G229" s="96" t="str">
        <f>IFERROR(IF(VLOOKUP($A229,'Annex 2 Designated EHV charges'!$D:$O,11,FALSE)=0,"",VLOOKUP($A229,'Annex 2 Designated EHV charges'!$D:$O,11,FALSE)),"")</f>
        <v/>
      </c>
      <c r="H229" s="96" t="str">
        <f>IFERROR(IF(VLOOKUP($A229,'Annex 2 Designated EHV charges'!$D:$O,12,FALSE)=0,"",VLOOKUP($A229,'Annex 2 Designated EHV charges'!$D:$O,12,FALSE)),"")</f>
        <v/>
      </c>
    </row>
    <row r="230" spans="1:8" x14ac:dyDescent="0.25">
      <c r="A230" s="93" t="str">
        <f t="array" ref="A230">IFERROR(INDEX('Annex 2 Designated EHV charges'!$D$11:$D$11, MATCH(0, IF(ISBLANK('Annex 2 Designated EHV charges'!$D$11:$D$11),1, COUNTIF(A$4:$A229, 'Annex 2 Designated EHV charges'!$D$11:$D$11)), 0)),"")</f>
        <v/>
      </c>
      <c r="B230" s="92" t="str">
        <f>IF($A230="","",VLOOKUP($A230,'Annex 2 Designated EHV charges'!$D:$O,2,0))</f>
        <v/>
      </c>
      <c r="C230" s="93" t="str">
        <f>IF($A230="","",VLOOKUP($A230,'Annex 2 Designated EHV charges'!$D:$O,3,0))</f>
        <v/>
      </c>
      <c r="D230" s="92" t="str">
        <f>IF($A230="","",VLOOKUP($A230,'Annex 2 Designated EHV charges'!$D:$O,4,0))</f>
        <v/>
      </c>
      <c r="E230" s="94"/>
      <c r="F230" s="95" t="str">
        <f>IFERROR(IF(VLOOKUP($A230,'Annex 2 Designated EHV charges'!$D:$O,10,FALSE)=0,"",VLOOKUP($A230,'Annex 2 Designated EHV charges'!$D:$O,10,FALSE)),"")</f>
        <v/>
      </c>
      <c r="G230" s="96" t="str">
        <f>IFERROR(IF(VLOOKUP($A230,'Annex 2 Designated EHV charges'!$D:$O,11,FALSE)=0,"",VLOOKUP($A230,'Annex 2 Designated EHV charges'!$D:$O,11,FALSE)),"")</f>
        <v/>
      </c>
      <c r="H230" s="96" t="str">
        <f>IFERROR(IF(VLOOKUP($A230,'Annex 2 Designated EHV charges'!$D:$O,12,FALSE)=0,"",VLOOKUP($A230,'Annex 2 Designated EHV charges'!$D:$O,12,FALSE)),"")</f>
        <v/>
      </c>
    </row>
    <row r="231" spans="1:8" x14ac:dyDescent="0.25">
      <c r="A231" s="93" t="str">
        <f t="array" ref="A231">IFERROR(INDEX('Annex 2 Designated EHV charges'!$D$11:$D$11, MATCH(0, IF(ISBLANK('Annex 2 Designated EHV charges'!$D$11:$D$11),1, COUNTIF(A$4:$A230, 'Annex 2 Designated EHV charges'!$D$11:$D$11)), 0)),"")</f>
        <v/>
      </c>
      <c r="B231" s="92" t="str">
        <f>IF($A231="","",VLOOKUP($A231,'Annex 2 Designated EHV charges'!$D:$O,2,0))</f>
        <v/>
      </c>
      <c r="C231" s="93" t="str">
        <f>IF($A231="","",VLOOKUP($A231,'Annex 2 Designated EHV charges'!$D:$O,3,0))</f>
        <v/>
      </c>
      <c r="D231" s="92" t="str">
        <f>IF($A231="","",VLOOKUP($A231,'Annex 2 Designated EHV charges'!$D:$O,4,0))</f>
        <v/>
      </c>
      <c r="E231" s="94"/>
      <c r="F231" s="95" t="str">
        <f>IFERROR(IF(VLOOKUP($A231,'Annex 2 Designated EHV charges'!$D:$O,10,FALSE)=0,"",VLOOKUP($A231,'Annex 2 Designated EHV charges'!$D:$O,10,FALSE)),"")</f>
        <v/>
      </c>
      <c r="G231" s="96" t="str">
        <f>IFERROR(IF(VLOOKUP($A231,'Annex 2 Designated EHV charges'!$D:$O,11,FALSE)=0,"",VLOOKUP($A231,'Annex 2 Designated EHV charges'!$D:$O,11,FALSE)),"")</f>
        <v/>
      </c>
      <c r="H231" s="96" t="str">
        <f>IFERROR(IF(VLOOKUP($A231,'Annex 2 Designated EHV charges'!$D:$O,12,FALSE)=0,"",VLOOKUP($A231,'Annex 2 Designated EHV charges'!$D:$O,12,FALSE)),"")</f>
        <v/>
      </c>
    </row>
    <row r="232" spans="1:8" x14ac:dyDescent="0.25">
      <c r="A232" s="93" t="str">
        <f t="array" ref="A232">IFERROR(INDEX('Annex 2 Designated EHV charges'!$D$11:$D$11, MATCH(0, IF(ISBLANK('Annex 2 Designated EHV charges'!$D$11:$D$11),1, COUNTIF(A$4:$A231, 'Annex 2 Designated EHV charges'!$D$11:$D$11)), 0)),"")</f>
        <v/>
      </c>
      <c r="B232" s="92" t="str">
        <f>IF($A232="","",VLOOKUP($A232,'Annex 2 Designated EHV charges'!$D:$O,2,0))</f>
        <v/>
      </c>
      <c r="C232" s="93" t="str">
        <f>IF($A232="","",VLOOKUP($A232,'Annex 2 Designated EHV charges'!$D:$O,3,0))</f>
        <v/>
      </c>
      <c r="D232" s="92" t="str">
        <f>IF($A232="","",VLOOKUP($A232,'Annex 2 Designated EHV charges'!$D:$O,4,0))</f>
        <v/>
      </c>
      <c r="E232" s="94"/>
      <c r="F232" s="95" t="str">
        <f>IFERROR(IF(VLOOKUP($A232,'Annex 2 Designated EHV charges'!$D:$O,10,FALSE)=0,"",VLOOKUP($A232,'Annex 2 Designated EHV charges'!$D:$O,10,FALSE)),"")</f>
        <v/>
      </c>
      <c r="G232" s="96" t="str">
        <f>IFERROR(IF(VLOOKUP($A232,'Annex 2 Designated EHV charges'!$D:$O,11,FALSE)=0,"",VLOOKUP($A232,'Annex 2 Designated EHV charges'!$D:$O,11,FALSE)),"")</f>
        <v/>
      </c>
      <c r="H232" s="96" t="str">
        <f>IFERROR(IF(VLOOKUP($A232,'Annex 2 Designated EHV charges'!$D:$O,12,FALSE)=0,"",VLOOKUP($A232,'Annex 2 Designated EHV charges'!$D:$O,12,FALSE)),"")</f>
        <v/>
      </c>
    </row>
    <row r="233" spans="1:8" x14ac:dyDescent="0.25">
      <c r="A233" s="93" t="str">
        <f t="array" ref="A233">IFERROR(INDEX('Annex 2 Designated EHV charges'!$D$11:$D$11, MATCH(0, IF(ISBLANK('Annex 2 Designated EHV charges'!$D$11:$D$11),1, COUNTIF(A$4:$A232, 'Annex 2 Designated EHV charges'!$D$11:$D$11)), 0)),"")</f>
        <v/>
      </c>
      <c r="B233" s="92" t="str">
        <f>IF($A233="","",VLOOKUP($A233,'Annex 2 Designated EHV charges'!$D:$O,2,0))</f>
        <v/>
      </c>
      <c r="C233" s="93" t="str">
        <f>IF($A233="","",VLOOKUP($A233,'Annex 2 Designated EHV charges'!$D:$O,3,0))</f>
        <v/>
      </c>
      <c r="D233" s="92" t="str">
        <f>IF($A233="","",VLOOKUP($A233,'Annex 2 Designated EHV charges'!$D:$O,4,0))</f>
        <v/>
      </c>
      <c r="E233" s="94"/>
      <c r="F233" s="95" t="str">
        <f>IFERROR(IF(VLOOKUP($A233,'Annex 2 Designated EHV charges'!$D:$O,10,FALSE)=0,"",VLOOKUP($A233,'Annex 2 Designated EHV charges'!$D:$O,10,FALSE)),"")</f>
        <v/>
      </c>
      <c r="G233" s="96" t="str">
        <f>IFERROR(IF(VLOOKUP($A233,'Annex 2 Designated EHV charges'!$D:$O,11,FALSE)=0,"",VLOOKUP($A233,'Annex 2 Designated EHV charges'!$D:$O,11,FALSE)),"")</f>
        <v/>
      </c>
      <c r="H233" s="96" t="str">
        <f>IFERROR(IF(VLOOKUP($A233,'Annex 2 Designated EHV charges'!$D:$O,12,FALSE)=0,"",VLOOKUP($A233,'Annex 2 Designated EHV charges'!$D:$O,12,FALSE)),"")</f>
        <v/>
      </c>
    </row>
    <row r="234" spans="1:8" x14ac:dyDescent="0.25">
      <c r="A234" s="93" t="str">
        <f t="array" ref="A234">IFERROR(INDEX('Annex 2 Designated EHV charges'!$D$11:$D$11, MATCH(0, IF(ISBLANK('Annex 2 Designated EHV charges'!$D$11:$D$11),1, COUNTIF(A$4:$A233, 'Annex 2 Designated EHV charges'!$D$11:$D$11)), 0)),"")</f>
        <v/>
      </c>
      <c r="B234" s="92" t="str">
        <f>IF($A234="","",VLOOKUP($A234,'Annex 2 Designated EHV charges'!$D:$O,2,0))</f>
        <v/>
      </c>
      <c r="C234" s="93" t="str">
        <f>IF($A234="","",VLOOKUP($A234,'Annex 2 Designated EHV charges'!$D:$O,3,0))</f>
        <v/>
      </c>
      <c r="D234" s="92" t="str">
        <f>IF($A234="","",VLOOKUP($A234,'Annex 2 Designated EHV charges'!$D:$O,4,0))</f>
        <v/>
      </c>
      <c r="E234" s="94"/>
      <c r="F234" s="95" t="str">
        <f>IFERROR(IF(VLOOKUP($A234,'Annex 2 Designated EHV charges'!$D:$O,10,FALSE)=0,"",VLOOKUP($A234,'Annex 2 Designated EHV charges'!$D:$O,10,FALSE)),"")</f>
        <v/>
      </c>
      <c r="G234" s="96" t="str">
        <f>IFERROR(IF(VLOOKUP($A234,'Annex 2 Designated EHV charges'!$D:$O,11,FALSE)=0,"",VLOOKUP($A234,'Annex 2 Designated EHV charges'!$D:$O,11,FALSE)),"")</f>
        <v/>
      </c>
      <c r="H234" s="96" t="str">
        <f>IFERROR(IF(VLOOKUP($A234,'Annex 2 Designated EHV charges'!$D:$O,12,FALSE)=0,"",VLOOKUP($A234,'Annex 2 Designated EHV charges'!$D:$O,12,FALSE)),"")</f>
        <v/>
      </c>
    </row>
    <row r="235" spans="1:8" x14ac:dyDescent="0.25">
      <c r="A235" s="93" t="str">
        <f t="array" ref="A235">IFERROR(INDEX('Annex 2 Designated EHV charges'!$D$11:$D$11, MATCH(0, IF(ISBLANK('Annex 2 Designated EHV charges'!$D$11:$D$11),1, COUNTIF(A$4:$A234, 'Annex 2 Designated EHV charges'!$D$11:$D$11)), 0)),"")</f>
        <v/>
      </c>
      <c r="B235" s="92" t="str">
        <f>IF($A235="","",VLOOKUP($A235,'Annex 2 Designated EHV charges'!$D:$O,2,0))</f>
        <v/>
      </c>
      <c r="C235" s="93" t="str">
        <f>IF($A235="","",VLOOKUP($A235,'Annex 2 Designated EHV charges'!$D:$O,3,0))</f>
        <v/>
      </c>
      <c r="D235" s="92" t="str">
        <f>IF($A235="","",VLOOKUP($A235,'Annex 2 Designated EHV charges'!$D:$O,4,0))</f>
        <v/>
      </c>
      <c r="E235" s="94"/>
      <c r="F235" s="95" t="str">
        <f>IFERROR(IF(VLOOKUP($A235,'Annex 2 Designated EHV charges'!$D:$O,10,FALSE)=0,"",VLOOKUP($A235,'Annex 2 Designated EHV charges'!$D:$O,10,FALSE)),"")</f>
        <v/>
      </c>
      <c r="G235" s="96" t="str">
        <f>IFERROR(IF(VLOOKUP($A235,'Annex 2 Designated EHV charges'!$D:$O,11,FALSE)=0,"",VLOOKUP($A235,'Annex 2 Designated EHV charges'!$D:$O,11,FALSE)),"")</f>
        <v/>
      </c>
      <c r="H235" s="96" t="str">
        <f>IFERROR(IF(VLOOKUP($A235,'Annex 2 Designated EHV charges'!$D:$O,12,FALSE)=0,"",VLOOKUP($A235,'Annex 2 Designated EHV charges'!$D:$O,12,FALSE)),"")</f>
        <v/>
      </c>
    </row>
    <row r="236" spans="1:8" x14ac:dyDescent="0.25">
      <c r="A236" s="93" t="str">
        <f t="array" ref="A236">IFERROR(INDEX('Annex 2 Designated EHV charges'!$D$11:$D$11, MATCH(0, IF(ISBLANK('Annex 2 Designated EHV charges'!$D$11:$D$11),1, COUNTIF(A$4:$A235, 'Annex 2 Designated EHV charges'!$D$11:$D$11)), 0)),"")</f>
        <v/>
      </c>
      <c r="B236" s="92" t="str">
        <f>IF($A236="","",VLOOKUP($A236,'Annex 2 Designated EHV charges'!$D:$O,2,0))</f>
        <v/>
      </c>
      <c r="C236" s="93" t="str">
        <f>IF($A236="","",VLOOKUP($A236,'Annex 2 Designated EHV charges'!$D:$O,3,0))</f>
        <v/>
      </c>
      <c r="D236" s="92" t="str">
        <f>IF($A236="","",VLOOKUP($A236,'Annex 2 Designated EHV charges'!$D:$O,4,0))</f>
        <v/>
      </c>
      <c r="E236" s="94"/>
      <c r="F236" s="95" t="str">
        <f>IFERROR(IF(VLOOKUP($A236,'Annex 2 Designated EHV charges'!$D:$O,10,FALSE)=0,"",VLOOKUP($A236,'Annex 2 Designated EHV charges'!$D:$O,10,FALSE)),"")</f>
        <v/>
      </c>
      <c r="G236" s="96" t="str">
        <f>IFERROR(IF(VLOOKUP($A236,'Annex 2 Designated EHV charges'!$D:$O,11,FALSE)=0,"",VLOOKUP($A236,'Annex 2 Designated EHV charges'!$D:$O,11,FALSE)),"")</f>
        <v/>
      </c>
      <c r="H236" s="96" t="str">
        <f>IFERROR(IF(VLOOKUP($A236,'Annex 2 Designated EHV charges'!$D:$O,12,FALSE)=0,"",VLOOKUP($A236,'Annex 2 Designated EHV charges'!$D:$O,12,FALSE)),"")</f>
        <v/>
      </c>
    </row>
    <row r="237" spans="1:8" x14ac:dyDescent="0.25">
      <c r="A237" s="93" t="str">
        <f t="array" ref="A237">IFERROR(INDEX('Annex 2 Designated EHV charges'!$D$11:$D$11, MATCH(0, IF(ISBLANK('Annex 2 Designated EHV charges'!$D$11:$D$11),1, COUNTIF(A$4:$A236, 'Annex 2 Designated EHV charges'!$D$11:$D$11)), 0)),"")</f>
        <v/>
      </c>
      <c r="B237" s="92" t="str">
        <f>IF($A237="","",VLOOKUP($A237,'Annex 2 Designated EHV charges'!$D:$O,2,0))</f>
        <v/>
      </c>
      <c r="C237" s="93" t="str">
        <f>IF($A237="","",VLOOKUP($A237,'Annex 2 Designated EHV charges'!$D:$O,3,0))</f>
        <v/>
      </c>
      <c r="D237" s="92" t="str">
        <f>IF($A237="","",VLOOKUP($A237,'Annex 2 Designated EHV charges'!$D:$O,4,0))</f>
        <v/>
      </c>
      <c r="E237" s="94"/>
      <c r="F237" s="95" t="str">
        <f>IFERROR(IF(VLOOKUP($A237,'Annex 2 Designated EHV charges'!$D:$O,10,FALSE)=0,"",VLOOKUP($A237,'Annex 2 Designated EHV charges'!$D:$O,10,FALSE)),"")</f>
        <v/>
      </c>
      <c r="G237" s="96" t="str">
        <f>IFERROR(IF(VLOOKUP($A237,'Annex 2 Designated EHV charges'!$D:$O,11,FALSE)=0,"",VLOOKUP($A237,'Annex 2 Designated EHV charges'!$D:$O,11,FALSE)),"")</f>
        <v/>
      </c>
      <c r="H237" s="96" t="str">
        <f>IFERROR(IF(VLOOKUP($A237,'Annex 2 Designated EHV charges'!$D:$O,12,FALSE)=0,"",VLOOKUP($A237,'Annex 2 Designated EHV charges'!$D:$O,12,FALSE)),"")</f>
        <v/>
      </c>
    </row>
    <row r="238" spans="1:8" x14ac:dyDescent="0.25">
      <c r="A238" s="93" t="str">
        <f t="array" ref="A238">IFERROR(INDEX('Annex 2 Designated EHV charges'!$D$11:$D$11, MATCH(0, IF(ISBLANK('Annex 2 Designated EHV charges'!$D$11:$D$11),1, COUNTIF(A$4:$A237, 'Annex 2 Designated EHV charges'!$D$11:$D$11)), 0)),"")</f>
        <v/>
      </c>
      <c r="B238" s="92" t="str">
        <f>IF($A238="","",VLOOKUP($A238,'Annex 2 Designated EHV charges'!$D:$O,2,0))</f>
        <v/>
      </c>
      <c r="C238" s="93" t="str">
        <f>IF($A238="","",VLOOKUP($A238,'Annex 2 Designated EHV charges'!$D:$O,3,0))</f>
        <v/>
      </c>
      <c r="D238" s="92" t="str">
        <f>IF($A238="","",VLOOKUP($A238,'Annex 2 Designated EHV charges'!$D:$O,4,0))</f>
        <v/>
      </c>
      <c r="E238" s="94"/>
      <c r="F238" s="95" t="str">
        <f>IFERROR(IF(VLOOKUP($A238,'Annex 2 Designated EHV charges'!$D:$O,10,FALSE)=0,"",VLOOKUP($A238,'Annex 2 Designated EHV charges'!$D:$O,10,FALSE)),"")</f>
        <v/>
      </c>
      <c r="G238" s="96" t="str">
        <f>IFERROR(IF(VLOOKUP($A238,'Annex 2 Designated EHV charges'!$D:$O,11,FALSE)=0,"",VLOOKUP($A238,'Annex 2 Designated EHV charges'!$D:$O,11,FALSE)),"")</f>
        <v/>
      </c>
      <c r="H238" s="96" t="str">
        <f>IFERROR(IF(VLOOKUP($A238,'Annex 2 Designated EHV charges'!$D:$O,12,FALSE)=0,"",VLOOKUP($A238,'Annex 2 Designated EHV charges'!$D:$O,12,FALSE)),"")</f>
        <v/>
      </c>
    </row>
    <row r="239" spans="1:8" x14ac:dyDescent="0.25">
      <c r="A239" s="93" t="str">
        <f t="array" ref="A239">IFERROR(INDEX('Annex 2 Designated EHV charges'!$D$11:$D$11, MATCH(0, IF(ISBLANK('Annex 2 Designated EHV charges'!$D$11:$D$11),1, COUNTIF(A$4:$A238, 'Annex 2 Designated EHV charges'!$D$11:$D$11)), 0)),"")</f>
        <v/>
      </c>
      <c r="B239" s="92" t="str">
        <f>IF($A239="","",VLOOKUP($A239,'Annex 2 Designated EHV charges'!$D:$O,2,0))</f>
        <v/>
      </c>
      <c r="C239" s="93" t="str">
        <f>IF($A239="","",VLOOKUP($A239,'Annex 2 Designated EHV charges'!$D:$O,3,0))</f>
        <v/>
      </c>
      <c r="D239" s="92" t="str">
        <f>IF($A239="","",VLOOKUP($A239,'Annex 2 Designated EHV charges'!$D:$O,4,0))</f>
        <v/>
      </c>
      <c r="E239" s="94"/>
      <c r="F239" s="95" t="str">
        <f>IFERROR(IF(VLOOKUP($A239,'Annex 2 Designated EHV charges'!$D:$O,10,FALSE)=0,"",VLOOKUP($A239,'Annex 2 Designated EHV charges'!$D:$O,10,FALSE)),"")</f>
        <v/>
      </c>
      <c r="G239" s="96" t="str">
        <f>IFERROR(IF(VLOOKUP($A239,'Annex 2 Designated EHV charges'!$D:$O,11,FALSE)=0,"",VLOOKUP($A239,'Annex 2 Designated EHV charges'!$D:$O,11,FALSE)),"")</f>
        <v/>
      </c>
      <c r="H239" s="96" t="str">
        <f>IFERROR(IF(VLOOKUP($A239,'Annex 2 Designated EHV charges'!$D:$O,12,FALSE)=0,"",VLOOKUP($A239,'Annex 2 Designated EHV charges'!$D:$O,12,FALSE)),"")</f>
        <v/>
      </c>
    </row>
    <row r="240" spans="1:8" x14ac:dyDescent="0.25">
      <c r="A240" s="93" t="str">
        <f t="array" ref="A240">IFERROR(INDEX('Annex 2 Designated EHV charges'!$D$11:$D$11, MATCH(0, IF(ISBLANK('Annex 2 Designated EHV charges'!$D$11:$D$11),1, COUNTIF(A$4:$A239, 'Annex 2 Designated EHV charges'!$D$11:$D$11)), 0)),"")</f>
        <v/>
      </c>
      <c r="B240" s="92" t="str">
        <f>IF($A240="","",VLOOKUP($A240,'Annex 2 Designated EHV charges'!$D:$O,2,0))</f>
        <v/>
      </c>
      <c r="C240" s="93" t="str">
        <f>IF($A240="","",VLOOKUP($A240,'Annex 2 Designated EHV charges'!$D:$O,3,0))</f>
        <v/>
      </c>
      <c r="D240" s="92" t="str">
        <f>IF($A240="","",VLOOKUP($A240,'Annex 2 Designated EHV charges'!$D:$O,4,0))</f>
        <v/>
      </c>
      <c r="E240" s="94"/>
      <c r="F240" s="95" t="str">
        <f>IFERROR(IF(VLOOKUP($A240,'Annex 2 Designated EHV charges'!$D:$O,10,FALSE)=0,"",VLOOKUP($A240,'Annex 2 Designated EHV charges'!$D:$O,10,FALSE)),"")</f>
        <v/>
      </c>
      <c r="G240" s="96" t="str">
        <f>IFERROR(IF(VLOOKUP($A240,'Annex 2 Designated EHV charges'!$D:$O,11,FALSE)=0,"",VLOOKUP($A240,'Annex 2 Designated EHV charges'!$D:$O,11,FALSE)),"")</f>
        <v/>
      </c>
      <c r="H240" s="96" t="str">
        <f>IFERROR(IF(VLOOKUP($A240,'Annex 2 Designated EHV charges'!$D:$O,12,FALSE)=0,"",VLOOKUP($A240,'Annex 2 Designated EHV charges'!$D:$O,12,FALSE)),"")</f>
        <v/>
      </c>
    </row>
    <row r="241" spans="1:8" x14ac:dyDescent="0.25">
      <c r="A241" s="93" t="str">
        <f t="array" ref="A241">IFERROR(INDEX('Annex 2 Designated EHV charges'!$D$11:$D$11, MATCH(0, IF(ISBLANK('Annex 2 Designated EHV charges'!$D$11:$D$11),1, COUNTIF(A$4:$A240, 'Annex 2 Designated EHV charges'!$D$11:$D$11)), 0)),"")</f>
        <v/>
      </c>
      <c r="B241" s="92" t="str">
        <f>IF($A241="","",VLOOKUP($A241,'Annex 2 Designated EHV charges'!$D:$O,2,0))</f>
        <v/>
      </c>
      <c r="C241" s="93" t="str">
        <f>IF($A241="","",VLOOKUP($A241,'Annex 2 Designated EHV charges'!$D:$O,3,0))</f>
        <v/>
      </c>
      <c r="D241" s="92" t="str">
        <f>IF($A241="","",VLOOKUP($A241,'Annex 2 Designated EHV charges'!$D:$O,4,0))</f>
        <v/>
      </c>
      <c r="E241" s="94"/>
      <c r="F241" s="95" t="str">
        <f>IFERROR(IF(VLOOKUP($A241,'Annex 2 Designated EHV charges'!$D:$O,10,FALSE)=0,"",VLOOKUP($A241,'Annex 2 Designated EHV charges'!$D:$O,10,FALSE)),"")</f>
        <v/>
      </c>
      <c r="G241" s="96" t="str">
        <f>IFERROR(IF(VLOOKUP($A241,'Annex 2 Designated EHV charges'!$D:$O,11,FALSE)=0,"",VLOOKUP($A241,'Annex 2 Designated EHV charges'!$D:$O,11,FALSE)),"")</f>
        <v/>
      </c>
      <c r="H241" s="96" t="str">
        <f>IFERROR(IF(VLOOKUP($A241,'Annex 2 Designated EHV charges'!$D:$O,12,FALSE)=0,"",VLOOKUP($A241,'Annex 2 Designated EHV charges'!$D:$O,12,FALSE)),"")</f>
        <v/>
      </c>
    </row>
    <row r="242" spans="1:8" x14ac:dyDescent="0.25">
      <c r="A242" s="93" t="str">
        <f t="array" ref="A242">IFERROR(INDEX('Annex 2 Designated EHV charges'!$D$11:$D$11, MATCH(0, IF(ISBLANK('Annex 2 Designated EHV charges'!$D$11:$D$11),1, COUNTIF(A$4:$A241, 'Annex 2 Designated EHV charges'!$D$11:$D$11)), 0)),"")</f>
        <v/>
      </c>
      <c r="B242" s="92" t="str">
        <f>IF($A242="","",VLOOKUP($A242,'Annex 2 Designated EHV charges'!$D:$O,2,0))</f>
        <v/>
      </c>
      <c r="C242" s="93" t="str">
        <f>IF($A242="","",VLOOKUP($A242,'Annex 2 Designated EHV charges'!$D:$O,3,0))</f>
        <v/>
      </c>
      <c r="D242" s="92" t="str">
        <f>IF($A242="","",VLOOKUP($A242,'Annex 2 Designated EHV charges'!$D:$O,4,0))</f>
        <v/>
      </c>
      <c r="E242" s="94"/>
      <c r="F242" s="95" t="str">
        <f>IFERROR(IF(VLOOKUP($A242,'Annex 2 Designated EHV charges'!$D:$O,10,FALSE)=0,"",VLOOKUP($A242,'Annex 2 Designated EHV charges'!$D:$O,10,FALSE)),"")</f>
        <v/>
      </c>
      <c r="G242" s="96" t="str">
        <f>IFERROR(IF(VLOOKUP($A242,'Annex 2 Designated EHV charges'!$D:$O,11,FALSE)=0,"",VLOOKUP($A242,'Annex 2 Designated EHV charges'!$D:$O,11,FALSE)),"")</f>
        <v/>
      </c>
      <c r="H242" s="96" t="str">
        <f>IFERROR(IF(VLOOKUP($A242,'Annex 2 Designated EHV charges'!$D:$O,12,FALSE)=0,"",VLOOKUP($A242,'Annex 2 Designated EHV charges'!$D:$O,12,FALSE)),"")</f>
        <v/>
      </c>
    </row>
    <row r="243" spans="1:8" x14ac:dyDescent="0.25">
      <c r="A243" s="93" t="str">
        <f t="array" ref="A243">IFERROR(INDEX('Annex 2 Designated EHV charges'!$D$11:$D$11, MATCH(0, IF(ISBLANK('Annex 2 Designated EHV charges'!$D$11:$D$11),1, COUNTIF(A$4:$A242, 'Annex 2 Designated EHV charges'!$D$11:$D$11)), 0)),"")</f>
        <v/>
      </c>
      <c r="B243" s="92" t="str">
        <f>IF($A243="","",VLOOKUP($A243,'Annex 2 Designated EHV charges'!$D:$O,2,0))</f>
        <v/>
      </c>
      <c r="C243" s="93" t="str">
        <f>IF($A243="","",VLOOKUP($A243,'Annex 2 Designated EHV charges'!$D:$O,3,0))</f>
        <v/>
      </c>
      <c r="D243" s="92" t="str">
        <f>IF($A243="","",VLOOKUP($A243,'Annex 2 Designated EHV charges'!$D:$O,4,0))</f>
        <v/>
      </c>
      <c r="E243" s="94"/>
      <c r="F243" s="95" t="str">
        <f>IFERROR(IF(VLOOKUP($A243,'Annex 2 Designated EHV charges'!$D:$O,10,FALSE)=0,"",VLOOKUP($A243,'Annex 2 Designated EHV charges'!$D:$O,10,FALSE)),"")</f>
        <v/>
      </c>
      <c r="G243" s="96" t="str">
        <f>IFERROR(IF(VLOOKUP($A243,'Annex 2 Designated EHV charges'!$D:$O,11,FALSE)=0,"",VLOOKUP($A243,'Annex 2 Designated EHV charges'!$D:$O,11,FALSE)),"")</f>
        <v/>
      </c>
      <c r="H243" s="96" t="str">
        <f>IFERROR(IF(VLOOKUP($A243,'Annex 2 Designated EHV charges'!$D:$O,12,FALSE)=0,"",VLOOKUP($A243,'Annex 2 Designated EHV charges'!$D:$O,12,FALSE)),"")</f>
        <v/>
      </c>
    </row>
    <row r="244" spans="1:8" x14ac:dyDescent="0.25">
      <c r="A244" s="93" t="str">
        <f t="array" ref="A244">IFERROR(INDEX('Annex 2 Designated EHV charges'!$D$11:$D$11, MATCH(0, IF(ISBLANK('Annex 2 Designated EHV charges'!$D$11:$D$11),1, COUNTIF(A$4:$A243, 'Annex 2 Designated EHV charges'!$D$11:$D$11)), 0)),"")</f>
        <v/>
      </c>
      <c r="B244" s="92" t="str">
        <f>IF($A244="","",VLOOKUP($A244,'Annex 2 Designated EHV charges'!$D:$O,2,0))</f>
        <v/>
      </c>
      <c r="C244" s="93" t="str">
        <f>IF($A244="","",VLOOKUP($A244,'Annex 2 Designated EHV charges'!$D:$O,3,0))</f>
        <v/>
      </c>
      <c r="D244" s="92" t="str">
        <f>IF($A244="","",VLOOKUP($A244,'Annex 2 Designated EHV charges'!$D:$O,4,0))</f>
        <v/>
      </c>
      <c r="E244" s="94"/>
      <c r="F244" s="95" t="str">
        <f>IFERROR(IF(VLOOKUP($A244,'Annex 2 Designated EHV charges'!$D:$O,10,FALSE)=0,"",VLOOKUP($A244,'Annex 2 Designated EHV charges'!$D:$O,10,FALSE)),"")</f>
        <v/>
      </c>
      <c r="G244" s="96" t="str">
        <f>IFERROR(IF(VLOOKUP($A244,'Annex 2 Designated EHV charges'!$D:$O,11,FALSE)=0,"",VLOOKUP($A244,'Annex 2 Designated EHV charges'!$D:$O,11,FALSE)),"")</f>
        <v/>
      </c>
      <c r="H244" s="96" t="str">
        <f>IFERROR(IF(VLOOKUP($A244,'Annex 2 Designated EHV charges'!$D:$O,12,FALSE)=0,"",VLOOKUP($A244,'Annex 2 Designated EHV charges'!$D:$O,12,FALSE)),"")</f>
        <v/>
      </c>
    </row>
    <row r="245" spans="1:8" x14ac:dyDescent="0.25">
      <c r="A245" s="93" t="str">
        <f t="array" ref="A245">IFERROR(INDEX('Annex 2 Designated EHV charges'!$D$11:$D$11, MATCH(0, IF(ISBLANK('Annex 2 Designated EHV charges'!$D$11:$D$11),1, COUNTIF(A$4:$A244, 'Annex 2 Designated EHV charges'!$D$11:$D$11)), 0)),"")</f>
        <v/>
      </c>
      <c r="B245" s="92" t="str">
        <f>IF($A245="","",VLOOKUP($A245,'Annex 2 Designated EHV charges'!$D:$O,2,0))</f>
        <v/>
      </c>
      <c r="C245" s="93" t="str">
        <f>IF($A245="","",VLOOKUP($A245,'Annex 2 Designated EHV charges'!$D:$O,3,0))</f>
        <v/>
      </c>
      <c r="D245" s="92" t="str">
        <f>IF($A245="","",VLOOKUP($A245,'Annex 2 Designated EHV charges'!$D:$O,4,0))</f>
        <v/>
      </c>
      <c r="E245" s="94"/>
      <c r="F245" s="95" t="str">
        <f>IFERROR(IF(VLOOKUP($A245,'Annex 2 Designated EHV charges'!$D:$O,10,FALSE)=0,"",VLOOKUP($A245,'Annex 2 Designated EHV charges'!$D:$O,10,FALSE)),"")</f>
        <v/>
      </c>
      <c r="G245" s="96" t="str">
        <f>IFERROR(IF(VLOOKUP($A245,'Annex 2 Designated EHV charges'!$D:$O,11,FALSE)=0,"",VLOOKUP($A245,'Annex 2 Designated EHV charges'!$D:$O,11,FALSE)),"")</f>
        <v/>
      </c>
      <c r="H245" s="96" t="str">
        <f>IFERROR(IF(VLOOKUP($A245,'Annex 2 Designated EHV charges'!$D:$O,12,FALSE)=0,"",VLOOKUP($A245,'Annex 2 Designated EHV charges'!$D:$O,12,FALSE)),"")</f>
        <v/>
      </c>
    </row>
    <row r="246" spans="1:8" x14ac:dyDescent="0.25">
      <c r="A246" s="93" t="str">
        <f t="array" ref="A246">IFERROR(INDEX('Annex 2 Designated EHV charges'!$D$11:$D$11, MATCH(0, IF(ISBLANK('Annex 2 Designated EHV charges'!$D$11:$D$11),1, COUNTIF(A$4:$A245, 'Annex 2 Designated EHV charges'!$D$11:$D$11)), 0)),"")</f>
        <v/>
      </c>
      <c r="B246" s="92" t="str">
        <f>IF($A246="","",VLOOKUP($A246,'Annex 2 Designated EHV charges'!$D:$O,2,0))</f>
        <v/>
      </c>
      <c r="C246" s="93" t="str">
        <f>IF($A246="","",VLOOKUP($A246,'Annex 2 Designated EHV charges'!$D:$O,3,0))</f>
        <v/>
      </c>
      <c r="D246" s="92" t="str">
        <f>IF($A246="","",VLOOKUP($A246,'Annex 2 Designated EHV charges'!$D:$O,4,0))</f>
        <v/>
      </c>
      <c r="E246" s="94"/>
      <c r="F246" s="95" t="str">
        <f>IFERROR(IF(VLOOKUP($A246,'Annex 2 Designated EHV charges'!$D:$O,10,FALSE)=0,"",VLOOKUP($A246,'Annex 2 Designated EHV charges'!$D:$O,10,FALSE)),"")</f>
        <v/>
      </c>
      <c r="G246" s="96" t="str">
        <f>IFERROR(IF(VLOOKUP($A246,'Annex 2 Designated EHV charges'!$D:$O,11,FALSE)=0,"",VLOOKUP($A246,'Annex 2 Designated EHV charges'!$D:$O,11,FALSE)),"")</f>
        <v/>
      </c>
      <c r="H246" s="96" t="str">
        <f>IFERROR(IF(VLOOKUP($A246,'Annex 2 Designated EHV charges'!$D:$O,12,FALSE)=0,"",VLOOKUP($A246,'Annex 2 Designated EHV charges'!$D:$O,12,FALSE)),"")</f>
        <v/>
      </c>
    </row>
    <row r="247" spans="1:8" x14ac:dyDescent="0.25">
      <c r="A247" s="93" t="str">
        <f t="array" ref="A247">IFERROR(INDEX('Annex 2 Designated EHV charges'!$D$11:$D$11, MATCH(0, IF(ISBLANK('Annex 2 Designated EHV charges'!$D$11:$D$11),1, COUNTIF(A$4:$A246, 'Annex 2 Designated EHV charges'!$D$11:$D$11)), 0)),"")</f>
        <v/>
      </c>
      <c r="B247" s="92" t="str">
        <f>IF($A247="","",VLOOKUP($A247,'Annex 2 Designated EHV charges'!$D:$O,2,0))</f>
        <v/>
      </c>
      <c r="C247" s="93" t="str">
        <f>IF($A247="","",VLOOKUP($A247,'Annex 2 Designated EHV charges'!$D:$O,3,0))</f>
        <v/>
      </c>
      <c r="D247" s="92" t="str">
        <f>IF($A247="","",VLOOKUP($A247,'Annex 2 Designated EHV charges'!$D:$O,4,0))</f>
        <v/>
      </c>
      <c r="E247" s="94"/>
      <c r="F247" s="95" t="str">
        <f>IFERROR(IF(VLOOKUP($A247,'Annex 2 Designated EHV charges'!$D:$O,10,FALSE)=0,"",VLOOKUP($A247,'Annex 2 Designated EHV charges'!$D:$O,10,FALSE)),"")</f>
        <v/>
      </c>
      <c r="G247" s="96" t="str">
        <f>IFERROR(IF(VLOOKUP($A247,'Annex 2 Designated EHV charges'!$D:$O,11,FALSE)=0,"",VLOOKUP($A247,'Annex 2 Designated EHV charges'!$D:$O,11,FALSE)),"")</f>
        <v/>
      </c>
      <c r="H247" s="96" t="str">
        <f>IFERROR(IF(VLOOKUP($A247,'Annex 2 Designated EHV charges'!$D:$O,12,FALSE)=0,"",VLOOKUP($A247,'Annex 2 Designated EHV charges'!$D:$O,12,FALSE)),"")</f>
        <v/>
      </c>
    </row>
    <row r="248" spans="1:8" x14ac:dyDescent="0.25">
      <c r="A248" s="93" t="str">
        <f t="array" ref="A248">IFERROR(INDEX('Annex 2 Designated EHV charges'!$D$11:$D$11, MATCH(0, IF(ISBLANK('Annex 2 Designated EHV charges'!$D$11:$D$11),1, COUNTIF(A$4:$A247, 'Annex 2 Designated EHV charges'!$D$11:$D$11)), 0)),"")</f>
        <v/>
      </c>
      <c r="B248" s="92" t="str">
        <f>IF($A248="","",VLOOKUP($A248,'Annex 2 Designated EHV charges'!$D:$O,2,0))</f>
        <v/>
      </c>
      <c r="C248" s="93" t="str">
        <f>IF($A248="","",VLOOKUP($A248,'Annex 2 Designated EHV charges'!$D:$O,3,0))</f>
        <v/>
      </c>
      <c r="D248" s="92" t="str">
        <f>IF($A248="","",VLOOKUP($A248,'Annex 2 Designated EHV charges'!$D:$O,4,0))</f>
        <v/>
      </c>
      <c r="E248" s="94"/>
      <c r="F248" s="95" t="str">
        <f>IFERROR(IF(VLOOKUP($A248,'Annex 2 Designated EHV charges'!$D:$O,10,FALSE)=0,"",VLOOKUP($A248,'Annex 2 Designated EHV charges'!$D:$O,10,FALSE)),"")</f>
        <v/>
      </c>
      <c r="G248" s="96" t="str">
        <f>IFERROR(IF(VLOOKUP($A248,'Annex 2 Designated EHV charges'!$D:$O,11,FALSE)=0,"",VLOOKUP($A248,'Annex 2 Designated EHV charges'!$D:$O,11,FALSE)),"")</f>
        <v/>
      </c>
      <c r="H248" s="96" t="str">
        <f>IFERROR(IF(VLOOKUP($A248,'Annex 2 Designated EHV charges'!$D:$O,12,FALSE)=0,"",VLOOKUP($A248,'Annex 2 Designated EHV charges'!$D:$O,12,FALSE)),"")</f>
        <v/>
      </c>
    </row>
    <row r="249" spans="1:8" x14ac:dyDescent="0.25">
      <c r="A249" s="93" t="str">
        <f t="array" ref="A249">IFERROR(INDEX('Annex 2 Designated EHV charges'!$D$11:$D$11, MATCH(0, IF(ISBLANK('Annex 2 Designated EHV charges'!$D$11:$D$11),1, COUNTIF(A$4:$A248, 'Annex 2 Designated EHV charges'!$D$11:$D$11)), 0)),"")</f>
        <v/>
      </c>
      <c r="B249" s="92" t="str">
        <f>IF($A249="","",VLOOKUP($A249,'Annex 2 Designated EHV charges'!$D:$O,2,0))</f>
        <v/>
      </c>
      <c r="C249" s="93" t="str">
        <f>IF($A249="","",VLOOKUP($A249,'Annex 2 Designated EHV charges'!$D:$O,3,0))</f>
        <v/>
      </c>
      <c r="D249" s="92" t="str">
        <f>IF($A249="","",VLOOKUP($A249,'Annex 2 Designated EHV charges'!$D:$O,4,0))</f>
        <v/>
      </c>
      <c r="E249" s="94"/>
      <c r="F249" s="95" t="str">
        <f>IFERROR(IF(VLOOKUP($A249,'Annex 2 Designated EHV charges'!$D:$O,10,FALSE)=0,"",VLOOKUP($A249,'Annex 2 Designated EHV charges'!$D:$O,10,FALSE)),"")</f>
        <v/>
      </c>
      <c r="G249" s="96" t="str">
        <f>IFERROR(IF(VLOOKUP($A249,'Annex 2 Designated EHV charges'!$D:$O,11,FALSE)=0,"",VLOOKUP($A249,'Annex 2 Designated EHV charges'!$D:$O,11,FALSE)),"")</f>
        <v/>
      </c>
      <c r="H249" s="96" t="str">
        <f>IFERROR(IF(VLOOKUP($A249,'Annex 2 Designated EHV charges'!$D:$O,12,FALSE)=0,"",VLOOKUP($A249,'Annex 2 Designated EHV charges'!$D:$O,12,FALSE)),"")</f>
        <v/>
      </c>
    </row>
    <row r="250" spans="1:8" x14ac:dyDescent="0.25">
      <c r="A250" s="93" t="str">
        <f t="array" ref="A250">IFERROR(INDEX('Annex 2 Designated EHV charges'!$D$11:$D$11, MATCH(0, IF(ISBLANK('Annex 2 Designated EHV charges'!$D$11:$D$11),1, COUNTIF(A$4:$A249, 'Annex 2 Designated EHV charges'!$D$11:$D$11)), 0)),"")</f>
        <v/>
      </c>
      <c r="B250" s="92" t="str">
        <f>IF($A250="","",VLOOKUP($A250,'Annex 2 Designated EHV charges'!$D:$O,2,0))</f>
        <v/>
      </c>
      <c r="C250" s="93" t="str">
        <f>IF($A250="","",VLOOKUP($A250,'Annex 2 Designated EHV charges'!$D:$O,3,0))</f>
        <v/>
      </c>
      <c r="D250" s="92" t="str">
        <f>IF($A250="","",VLOOKUP($A250,'Annex 2 Designated EHV charges'!$D:$O,4,0))</f>
        <v/>
      </c>
      <c r="E250" s="94"/>
      <c r="F250" s="95" t="str">
        <f>IFERROR(IF(VLOOKUP($A250,'Annex 2 Designated EHV charges'!$D:$O,10,FALSE)=0,"",VLOOKUP($A250,'Annex 2 Designated EHV charges'!$D:$O,10,FALSE)),"")</f>
        <v/>
      </c>
      <c r="G250" s="96" t="str">
        <f>IFERROR(IF(VLOOKUP($A250,'Annex 2 Designated EHV charges'!$D:$O,11,FALSE)=0,"",VLOOKUP($A250,'Annex 2 Designated EHV charges'!$D:$O,11,FALSE)),"")</f>
        <v/>
      </c>
      <c r="H250" s="96" t="str">
        <f>IFERROR(IF(VLOOKUP($A250,'Annex 2 Designated EHV charges'!$D:$O,12,FALSE)=0,"",VLOOKUP($A250,'Annex 2 Designated EHV charges'!$D:$O,12,FALSE)),"")</f>
        <v/>
      </c>
    </row>
  </sheetData>
  <autoFilter ref="A4:H250" xr:uid="{00000000-0009-0000-0000-000004000000}"/>
  <mergeCells count="2">
    <mergeCell ref="A2:H2"/>
    <mergeCell ref="A1:H1"/>
  </mergeCells>
  <pageMargins left="0.39370078740157483" right="0.39370078740157483" top="0.51181102362204722" bottom="0.74803149606299213" header="0.27559055118110237" footer="0.27559055118110237"/>
  <pageSetup paperSize="9" scale="96" fitToHeight="0" orientation="landscape" r:id="rId1"/>
  <headerFooter scaleWithDoc="0">
    <oddHeader>&amp;LAnnex 2b - Schedule of Export Charges for use of the Distribution System by Designated EHV Properties (including LDNOs with Designated EHV Properties/end-users).</oddHeader>
    <oddFooter>&amp;L&amp;8Note: The list of MPANs / MSIDs provided may be incomplete; the DNO reserves the right to apply the listed charges to any other MPANs / MSIDs associated with the site._x000D_&amp;1#&amp;"Arial"&amp;6&amp;K737373 Confidentiality: C1 - Public</oddFooter>
    <firstHeader>&amp;L
Annex 2b - Schedule of Export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L51"/>
  <sheetViews>
    <sheetView zoomScale="80" zoomScaleNormal="80" zoomScaleSheetLayoutView="100" workbookViewId="0">
      <selection activeCell="B14" sqref="B14:J21"/>
    </sheetView>
  </sheetViews>
  <sheetFormatPr defaultRowHeight="13.2" x14ac:dyDescent="0.25"/>
  <cols>
    <col min="1" max="1" width="27.44140625" customWidth="1"/>
    <col min="2" max="2" width="11" customWidth="1"/>
    <col min="4" max="10" width="16.5546875" customWidth="1"/>
  </cols>
  <sheetData>
    <row r="1" spans="1:12" s="2" customFormat="1" ht="27.75" customHeight="1" x14ac:dyDescent="0.25">
      <c r="A1" s="14" t="s">
        <v>27</v>
      </c>
      <c r="B1" s="3"/>
      <c r="D1" s="3"/>
      <c r="E1" s="3"/>
      <c r="F1" s="3"/>
      <c r="G1" s="9"/>
      <c r="H1" s="4"/>
      <c r="I1" s="4"/>
    </row>
    <row r="2" spans="1:12" s="2" customFormat="1" ht="27" customHeight="1" x14ac:dyDescent="0.25">
      <c r="A2" s="226" t="str">
        <f>Overview!B4&amp; " - Effective from "&amp;Overview!D4&amp;" - "&amp;Overview!E4&amp;" LV and HV tariffs"</f>
        <v>Eclipse Power Distribution Limited - GSP K - Effective from 1 April 2026 - Submitted LV and HV tariffs</v>
      </c>
      <c r="B2" s="226"/>
      <c r="C2" s="226"/>
      <c r="D2" s="226"/>
      <c r="E2" s="226"/>
      <c r="F2" s="226"/>
      <c r="G2" s="226"/>
      <c r="H2" s="226"/>
      <c r="I2" s="226"/>
      <c r="J2" s="226"/>
      <c r="K2" s="4"/>
      <c r="L2" s="4"/>
    </row>
    <row r="3" spans="1:12" s="2" customFormat="1" ht="27" customHeight="1" x14ac:dyDescent="0.25">
      <c r="A3" s="262" t="s">
        <v>162</v>
      </c>
      <c r="B3" s="262"/>
      <c r="C3" s="262"/>
      <c r="D3" s="262"/>
      <c r="E3" s="262"/>
      <c r="F3" s="262"/>
      <c r="G3" s="262"/>
      <c r="H3" s="262"/>
      <c r="I3" s="262"/>
      <c r="J3" s="262"/>
      <c r="K3" s="4"/>
      <c r="L3" s="4"/>
    </row>
    <row r="4" spans="1:12" s="2" customFormat="1" ht="71.25" customHeight="1" x14ac:dyDescent="0.25">
      <c r="A4" s="16"/>
      <c r="B4" s="29" t="s">
        <v>727</v>
      </c>
      <c r="C4" s="15" t="s">
        <v>31</v>
      </c>
      <c r="D4" s="53" t="s">
        <v>163</v>
      </c>
      <c r="E4" s="53" t="s">
        <v>165</v>
      </c>
      <c r="F4" s="53" t="s">
        <v>164</v>
      </c>
      <c r="G4" s="15" t="s">
        <v>32</v>
      </c>
      <c r="H4" s="15"/>
      <c r="I4" s="15"/>
      <c r="J4" s="15"/>
      <c r="K4" s="4"/>
      <c r="L4" s="4"/>
    </row>
    <row r="5" spans="1:12" s="2" customFormat="1" ht="32.25" customHeight="1" x14ac:dyDescent="0.25">
      <c r="A5" s="17"/>
      <c r="B5" s="28"/>
      <c r="C5" s="18"/>
      <c r="D5" s="19"/>
      <c r="E5" s="19"/>
      <c r="F5" s="19"/>
      <c r="G5" s="20"/>
      <c r="H5" s="27"/>
      <c r="I5" s="27"/>
      <c r="J5" s="27"/>
      <c r="K5" s="4"/>
      <c r="L5" s="4"/>
    </row>
    <row r="6" spans="1:12" ht="12.75" customHeight="1" x14ac:dyDescent="0.25">
      <c r="A6" s="263" t="s">
        <v>1</v>
      </c>
      <c r="B6" s="250" t="s">
        <v>819</v>
      </c>
      <c r="C6" s="251"/>
      <c r="D6" s="251"/>
      <c r="E6" s="251"/>
      <c r="F6" s="251"/>
      <c r="G6" s="251"/>
      <c r="H6" s="251"/>
      <c r="I6" s="251"/>
      <c r="J6" s="252"/>
    </row>
    <row r="7" spans="1:12" ht="12.75" customHeight="1" x14ac:dyDescent="0.25">
      <c r="A7" s="263"/>
      <c r="B7" s="253"/>
      <c r="C7" s="254"/>
      <c r="D7" s="254"/>
      <c r="E7" s="254"/>
      <c r="F7" s="254"/>
      <c r="G7" s="254"/>
      <c r="H7" s="254"/>
      <c r="I7" s="254"/>
      <c r="J7" s="255"/>
    </row>
    <row r="8" spans="1:12" ht="12.75" customHeight="1" x14ac:dyDescent="0.25">
      <c r="A8" s="263"/>
      <c r="B8" s="256"/>
      <c r="C8" s="257"/>
      <c r="D8" s="257"/>
      <c r="E8" s="257"/>
      <c r="F8" s="257"/>
      <c r="G8" s="257"/>
      <c r="H8" s="257"/>
      <c r="I8" s="257"/>
      <c r="J8" s="258"/>
    </row>
    <row r="9" spans="1:12" x14ac:dyDescent="0.25">
      <c r="A9" s="48"/>
      <c r="B9" s="48"/>
      <c r="C9" s="48"/>
      <c r="D9" s="48"/>
      <c r="E9" s="48"/>
      <c r="F9" s="48"/>
      <c r="G9" s="48"/>
      <c r="H9" s="48"/>
      <c r="I9" s="48"/>
      <c r="J9" s="48"/>
    </row>
    <row r="10" spans="1:12" x14ac:dyDescent="0.25">
      <c r="A10" s="48"/>
      <c r="B10" s="48"/>
      <c r="C10" s="48"/>
      <c r="D10" s="48"/>
      <c r="E10" s="48"/>
      <c r="F10" s="48"/>
      <c r="G10" s="48"/>
      <c r="H10" s="48"/>
      <c r="I10" s="48"/>
      <c r="J10" s="48"/>
    </row>
    <row r="11" spans="1:12" s="2" customFormat="1" ht="27" customHeight="1" x14ac:dyDescent="0.25">
      <c r="A11" s="262" t="s">
        <v>159</v>
      </c>
      <c r="B11" s="262"/>
      <c r="C11" s="262"/>
      <c r="D11" s="262"/>
      <c r="E11" s="262"/>
      <c r="F11" s="262"/>
      <c r="G11" s="262"/>
      <c r="H11" s="262"/>
      <c r="I11" s="262"/>
      <c r="J11" s="262"/>
      <c r="K11" s="4"/>
      <c r="L11" s="4"/>
    </row>
    <row r="12" spans="1:12" s="2" customFormat="1" ht="58.5" customHeight="1" x14ac:dyDescent="0.25">
      <c r="A12" s="16"/>
      <c r="B12" s="29" t="s">
        <v>727</v>
      </c>
      <c r="C12" s="15" t="s">
        <v>31</v>
      </c>
      <c r="D12" s="53" t="s">
        <v>163</v>
      </c>
      <c r="E12" s="53" t="s">
        <v>165</v>
      </c>
      <c r="F12" s="53" t="s">
        <v>164</v>
      </c>
      <c r="G12" s="15" t="s">
        <v>32</v>
      </c>
      <c r="H12" s="15" t="s">
        <v>33</v>
      </c>
      <c r="I12" s="29" t="s">
        <v>129</v>
      </c>
      <c r="J12" s="15" t="s">
        <v>40</v>
      </c>
      <c r="K12" s="4"/>
      <c r="L12" s="4"/>
    </row>
    <row r="13" spans="1:12" s="2" customFormat="1" ht="32.25" customHeight="1" x14ac:dyDescent="0.25">
      <c r="A13" s="17"/>
      <c r="B13" s="28"/>
      <c r="C13" s="18"/>
      <c r="D13" s="19"/>
      <c r="E13" s="19"/>
      <c r="F13" s="19"/>
      <c r="G13" s="20"/>
      <c r="H13" s="20"/>
      <c r="I13" s="20"/>
      <c r="J13" s="19"/>
      <c r="K13" s="4"/>
      <c r="L13" s="4"/>
    </row>
    <row r="14" spans="1:12" ht="12.75" customHeight="1" x14ac:dyDescent="0.25">
      <c r="A14" s="263" t="s">
        <v>1</v>
      </c>
      <c r="B14" s="250" t="s">
        <v>820</v>
      </c>
      <c r="C14" s="251"/>
      <c r="D14" s="251"/>
      <c r="E14" s="251"/>
      <c r="F14" s="251"/>
      <c r="G14" s="251"/>
      <c r="H14" s="251"/>
      <c r="I14" s="251"/>
      <c r="J14" s="259"/>
    </row>
    <row r="15" spans="1:12" ht="12.75" customHeight="1" x14ac:dyDescent="0.25">
      <c r="A15" s="263"/>
      <c r="B15" s="253"/>
      <c r="C15" s="254"/>
      <c r="D15" s="254"/>
      <c r="E15" s="254"/>
      <c r="F15" s="254"/>
      <c r="G15" s="254"/>
      <c r="H15" s="254"/>
      <c r="I15" s="254"/>
      <c r="J15" s="260"/>
    </row>
    <row r="16" spans="1:12" ht="12.75" customHeight="1" x14ac:dyDescent="0.25">
      <c r="A16" s="263"/>
      <c r="B16" s="253"/>
      <c r="C16" s="254"/>
      <c r="D16" s="254"/>
      <c r="E16" s="254"/>
      <c r="F16" s="254"/>
      <c r="G16" s="254"/>
      <c r="H16" s="254"/>
      <c r="I16" s="254"/>
      <c r="J16" s="260"/>
    </row>
    <row r="17" spans="1:10" ht="12.75" customHeight="1" x14ac:dyDescent="0.25">
      <c r="A17" s="264"/>
      <c r="B17" s="253"/>
      <c r="C17" s="254"/>
      <c r="D17" s="254"/>
      <c r="E17" s="254"/>
      <c r="F17" s="254"/>
      <c r="G17" s="254"/>
      <c r="H17" s="254"/>
      <c r="I17" s="254"/>
      <c r="J17" s="260"/>
    </row>
    <row r="18" spans="1:10" ht="12.75" customHeight="1" x14ac:dyDescent="0.25">
      <c r="A18" s="264"/>
      <c r="B18" s="253"/>
      <c r="C18" s="254"/>
      <c r="D18" s="254"/>
      <c r="E18" s="254"/>
      <c r="F18" s="254"/>
      <c r="G18" s="254"/>
      <c r="H18" s="254"/>
      <c r="I18" s="254"/>
      <c r="J18" s="260"/>
    </row>
    <row r="19" spans="1:10" ht="12.75" customHeight="1" x14ac:dyDescent="0.25">
      <c r="A19" s="264"/>
      <c r="B19" s="253"/>
      <c r="C19" s="254"/>
      <c r="D19" s="254"/>
      <c r="E19" s="254"/>
      <c r="F19" s="254"/>
      <c r="G19" s="254"/>
      <c r="H19" s="254"/>
      <c r="I19" s="254"/>
      <c r="J19" s="260"/>
    </row>
    <row r="20" spans="1:10" ht="12.75" customHeight="1" x14ac:dyDescent="0.25">
      <c r="A20" s="264"/>
      <c r="B20" s="253"/>
      <c r="C20" s="254"/>
      <c r="D20" s="254"/>
      <c r="E20" s="254"/>
      <c r="F20" s="254"/>
      <c r="G20" s="254"/>
      <c r="H20" s="254"/>
      <c r="I20" s="254"/>
      <c r="J20" s="260"/>
    </row>
    <row r="21" spans="1:10" ht="12.75" customHeight="1" x14ac:dyDescent="0.25">
      <c r="A21" s="264"/>
      <c r="B21" s="256"/>
      <c r="C21" s="257"/>
      <c r="D21" s="257"/>
      <c r="E21" s="257"/>
      <c r="F21" s="257"/>
      <c r="G21" s="257"/>
      <c r="H21" s="257"/>
      <c r="I21" s="257"/>
      <c r="J21" s="261"/>
    </row>
    <row r="51" hidden="1" x14ac:dyDescent="0.25"/>
  </sheetData>
  <customSheetViews>
    <customSheetView guid="{5032A364-B81A-48DA-88DA-AB3B86B47EE9}" scale="80" fitToPage="1">
      <selection activeCell="A2" sqref="A2:J2"/>
      <pageMargins left="0.70866141732283472" right="0.70866141732283472" top="1.0236220472440944" bottom="0.74803149606299213" header="0.31496062992125984" footer="0.31496062992125984"/>
      <pageSetup paperSize="9" scale="57" fitToHeight="0" orientation="portrait" r:id="rId1"/>
      <headerFooter scaleWithDoc="0">
        <oddHeader>&amp;L
&amp;"Arial,Bold"Annex 3&amp;"Arial,Regular" - Schedule of Chargesfor use of the Distribution System to Preserved/Additional LLFC Classes</oddHeader>
        <oddFooter>&amp;C&amp;P of &amp;N</oddFooter>
      </headerFooter>
    </customSheetView>
  </customSheetViews>
  <mergeCells count="7">
    <mergeCell ref="B6:J8"/>
    <mergeCell ref="B14:J21"/>
    <mergeCell ref="A2:J2"/>
    <mergeCell ref="A3:J3"/>
    <mergeCell ref="A6:A8"/>
    <mergeCell ref="A11:J11"/>
    <mergeCell ref="A14:A21"/>
  </mergeCells>
  <phoneticPr fontId="10" type="noConversion"/>
  <hyperlinks>
    <hyperlink ref="A1" location="Overview!A1" display="Back to Overview" xr:uid="{00000000-0004-0000-0500-000000000000}"/>
  </hyperlinks>
  <pageMargins left="0.70866141732283472" right="0.70866141732283472" top="1.0236220472440944" bottom="0.74803149606299213" header="0.31496062992125984" footer="0.31496062992125984"/>
  <pageSetup paperSize="9" scale="54" fitToHeight="0" orientation="portrait" r:id="rId2"/>
  <headerFooter scaleWithDoc="0">
    <oddHeader>&amp;L
&amp;"Arial,Bold"Annex 3&amp;"Arial,Regular" - Schedule of Chargesfor use of the Distribution System to Preserved/Additional LLFC Classes</oddHeader>
    <oddFooter>&amp;L_x000D_&amp;1#&amp;"Arial"&amp;6&amp;K737373 Confidentiality: C1 - Public</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pageSetUpPr fitToPage="1"/>
  </sheetPr>
  <dimension ref="A1:M203"/>
  <sheetViews>
    <sheetView zoomScale="80" zoomScaleNormal="80" zoomScaleSheetLayoutView="85" workbookViewId="0">
      <selection activeCell="C9" sqref="C9"/>
    </sheetView>
  </sheetViews>
  <sheetFormatPr defaultColWidth="9.109375" defaultRowHeight="27.75" customHeight="1" x14ac:dyDescent="0.25"/>
  <cols>
    <col min="1" max="1" width="58" style="2" bestFit="1" customWidth="1"/>
    <col min="2" max="2" width="17.5546875" style="3" customWidth="1"/>
    <col min="3" max="4" width="17.5546875" style="2" customWidth="1"/>
    <col min="5" max="7" width="17.5546875" style="3" customWidth="1"/>
    <col min="8" max="9" width="17.5546875" style="8" customWidth="1"/>
    <col min="10" max="10" width="17.5546875" style="4" customWidth="1"/>
    <col min="11" max="11" width="15.5546875" style="4" customWidth="1"/>
    <col min="12" max="17" width="15.5546875" style="2" customWidth="1"/>
    <col min="18" max="16384" width="9.109375" style="2"/>
  </cols>
  <sheetData>
    <row r="1" spans="1:13" ht="27.75" customHeight="1" x14ac:dyDescent="0.25">
      <c r="A1" s="14" t="s">
        <v>27</v>
      </c>
      <c r="B1" s="268" t="s">
        <v>125</v>
      </c>
      <c r="C1" s="269"/>
      <c r="D1" s="269"/>
      <c r="F1" s="270" t="s">
        <v>128</v>
      </c>
      <c r="G1" s="271"/>
      <c r="H1" s="272"/>
      <c r="I1" s="4"/>
      <c r="J1" s="2"/>
      <c r="K1" s="2"/>
    </row>
    <row r="2" spans="1:13" ht="31.5" customHeight="1" x14ac:dyDescent="0.25">
      <c r="A2" s="273" t="str">
        <f>Overview!B4&amp; " - Effective from "&amp;Overview!D4&amp;" - "&amp;Overview!E4&amp;" LDNO tariffs"</f>
        <v>Eclipse Power Distribution Limited - GSP K - Effective from 1 April 2026 - Submitted LDNO tariffs</v>
      </c>
      <c r="B2" s="273"/>
      <c r="C2" s="273"/>
      <c r="D2" s="273"/>
      <c r="E2" s="273"/>
      <c r="F2" s="273"/>
      <c r="G2" s="273"/>
      <c r="H2" s="273"/>
      <c r="I2" s="273"/>
      <c r="J2" s="273"/>
    </row>
    <row r="3" spans="1:13" ht="8.25" customHeight="1" x14ac:dyDescent="0.25">
      <c r="A3" s="81"/>
      <c r="B3" s="81"/>
      <c r="C3" s="81"/>
      <c r="D3" s="81"/>
      <c r="E3" s="81"/>
      <c r="F3" s="81"/>
      <c r="G3" s="81"/>
      <c r="H3" s="81"/>
      <c r="I3" s="81"/>
      <c r="J3" s="81"/>
    </row>
    <row r="4" spans="1:13" ht="27" customHeight="1" x14ac:dyDescent="0.25">
      <c r="A4" s="226" t="s">
        <v>160</v>
      </c>
      <c r="B4" s="226"/>
      <c r="C4" s="226"/>
      <c r="D4" s="226"/>
      <c r="E4" s="83"/>
      <c r="F4" s="226" t="s">
        <v>161</v>
      </c>
      <c r="G4" s="226"/>
      <c r="H4" s="226"/>
      <c r="I4" s="226"/>
      <c r="J4" s="226"/>
      <c r="L4" s="4"/>
    </row>
    <row r="5" spans="1:13" ht="32.25" customHeight="1" x14ac:dyDescent="0.25">
      <c r="A5" s="71" t="s">
        <v>16</v>
      </c>
      <c r="B5" s="76" t="s">
        <v>57</v>
      </c>
      <c r="C5" s="88" t="s">
        <v>58</v>
      </c>
      <c r="D5" s="73" t="s">
        <v>59</v>
      </c>
      <c r="E5" s="79"/>
      <c r="F5" s="230"/>
      <c r="G5" s="231"/>
      <c r="H5" s="77" t="s">
        <v>62</v>
      </c>
      <c r="I5" s="78" t="s">
        <v>63</v>
      </c>
      <c r="J5" s="73" t="s">
        <v>59</v>
      </c>
      <c r="K5" s="79"/>
      <c r="L5" s="4"/>
      <c r="M5" s="4"/>
    </row>
    <row r="6" spans="1:13" ht="81" customHeight="1" x14ac:dyDescent="0.25">
      <c r="A6" s="74" t="s">
        <v>60</v>
      </c>
      <c r="B6" s="185" t="s">
        <v>694</v>
      </c>
      <c r="C6" s="188" t="s">
        <v>695</v>
      </c>
      <c r="D6" s="186" t="s">
        <v>696</v>
      </c>
      <c r="E6" s="79"/>
      <c r="F6" s="218" t="s">
        <v>704</v>
      </c>
      <c r="G6" s="218"/>
      <c r="H6" s="185" t="s">
        <v>694</v>
      </c>
      <c r="I6" s="185" t="s">
        <v>695</v>
      </c>
      <c r="J6" s="185" t="s">
        <v>696</v>
      </c>
      <c r="K6" s="79"/>
      <c r="L6" s="4"/>
      <c r="M6" s="4"/>
    </row>
    <row r="7" spans="1:13" ht="56.25" customHeight="1" x14ac:dyDescent="0.25">
      <c r="A7" s="74" t="s">
        <v>23</v>
      </c>
      <c r="B7" s="187" t="s">
        <v>721</v>
      </c>
      <c r="C7" s="189" t="s">
        <v>697</v>
      </c>
      <c r="D7" s="186" t="s">
        <v>698</v>
      </c>
      <c r="E7" s="79"/>
      <c r="F7" s="218" t="s">
        <v>705</v>
      </c>
      <c r="G7" s="218"/>
      <c r="H7" s="187" t="s">
        <v>721</v>
      </c>
      <c r="I7" s="188" t="s">
        <v>699</v>
      </c>
      <c r="J7" s="188" t="s">
        <v>696</v>
      </c>
      <c r="K7" s="79"/>
      <c r="L7" s="4"/>
      <c r="M7" s="4"/>
    </row>
    <row r="8" spans="1:13" ht="55.5" customHeight="1" x14ac:dyDescent="0.25">
      <c r="A8" s="75" t="s">
        <v>21</v>
      </c>
      <c r="B8" s="232" t="s">
        <v>22</v>
      </c>
      <c r="C8" s="233"/>
      <c r="D8" s="234"/>
      <c r="E8" s="79"/>
      <c r="F8" s="218" t="s">
        <v>23</v>
      </c>
      <c r="G8" s="218"/>
      <c r="H8" s="187" t="s">
        <v>721</v>
      </c>
      <c r="I8" s="188" t="s">
        <v>697</v>
      </c>
      <c r="J8" s="188" t="s">
        <v>700</v>
      </c>
      <c r="K8" s="79"/>
      <c r="L8" s="4"/>
      <c r="M8" s="4"/>
    </row>
    <row r="9" spans="1:13" s="72" customFormat="1" ht="55.5" customHeight="1" x14ac:dyDescent="0.25">
      <c r="E9" s="82"/>
      <c r="F9" s="274" t="s">
        <v>21</v>
      </c>
      <c r="G9" s="275"/>
      <c r="H9" s="265" t="s">
        <v>22</v>
      </c>
      <c r="I9" s="266"/>
      <c r="J9" s="267"/>
      <c r="K9" s="79"/>
      <c r="L9" s="48"/>
      <c r="M9" s="48"/>
    </row>
    <row r="13" spans="1:13" ht="39.6" x14ac:dyDescent="0.25">
      <c r="A13" s="29" t="s">
        <v>127</v>
      </c>
      <c r="B13" s="29" t="s">
        <v>469</v>
      </c>
      <c r="C13" s="15" t="s">
        <v>31</v>
      </c>
      <c r="D13" s="53" t="s">
        <v>163</v>
      </c>
      <c r="E13" s="53" t="s">
        <v>165</v>
      </c>
      <c r="F13" s="53" t="s">
        <v>164</v>
      </c>
      <c r="G13" s="15" t="s">
        <v>32</v>
      </c>
      <c r="H13" s="15" t="s">
        <v>33</v>
      </c>
      <c r="I13" s="15" t="s">
        <v>129</v>
      </c>
      <c r="J13" s="15" t="s">
        <v>40</v>
      </c>
    </row>
    <row r="14" spans="1:13" ht="27.75" customHeight="1" x14ac:dyDescent="0.25">
      <c r="A14" s="163" t="s">
        <v>612</v>
      </c>
      <c r="B14" s="210" t="s">
        <v>758</v>
      </c>
      <c r="C14" s="164" t="s">
        <v>593</v>
      </c>
      <c r="D14" s="135">
        <v>12.339</v>
      </c>
      <c r="E14" s="136">
        <v>1.018</v>
      </c>
      <c r="F14" s="137">
        <v>0.19500000000000001</v>
      </c>
      <c r="G14" s="198">
        <v>7.99</v>
      </c>
      <c r="H14" s="199">
        <v>0</v>
      </c>
      <c r="I14" s="201">
        <v>0</v>
      </c>
      <c r="J14" s="194">
        <v>0</v>
      </c>
    </row>
    <row r="15" spans="1:13" ht="27.75" customHeight="1" x14ac:dyDescent="0.25">
      <c r="A15" s="163" t="s">
        <v>654</v>
      </c>
      <c r="B15" s="210" t="s">
        <v>759</v>
      </c>
      <c r="C15" s="164" t="s">
        <v>420</v>
      </c>
      <c r="D15" s="135">
        <v>12.339</v>
      </c>
      <c r="E15" s="136">
        <v>1.018</v>
      </c>
      <c r="F15" s="137">
        <v>0.19500000000000001</v>
      </c>
      <c r="G15" s="199">
        <v>0</v>
      </c>
      <c r="H15" s="199">
        <v>0</v>
      </c>
      <c r="I15" s="201">
        <v>0</v>
      </c>
      <c r="J15" s="194">
        <v>0</v>
      </c>
    </row>
    <row r="16" spans="1:13" ht="27.75" customHeight="1" x14ac:dyDescent="0.25">
      <c r="A16" s="163" t="s">
        <v>613</v>
      </c>
      <c r="B16" s="210" t="s">
        <v>760</v>
      </c>
      <c r="C16" s="164" t="s">
        <v>592</v>
      </c>
      <c r="D16" s="135">
        <v>13.503</v>
      </c>
      <c r="E16" s="136">
        <v>1.1140000000000001</v>
      </c>
      <c r="F16" s="137">
        <v>0.214</v>
      </c>
      <c r="G16" s="198">
        <v>10.19</v>
      </c>
      <c r="H16" s="199">
        <v>0</v>
      </c>
      <c r="I16" s="201">
        <v>0</v>
      </c>
      <c r="J16" s="194">
        <v>0</v>
      </c>
    </row>
    <row r="17" spans="1:10" ht="27.75" customHeight="1" x14ac:dyDescent="0.25">
      <c r="A17" s="163" t="s">
        <v>614</v>
      </c>
      <c r="B17" s="210" t="s">
        <v>761</v>
      </c>
      <c r="C17" s="164" t="s">
        <v>592</v>
      </c>
      <c r="D17" s="135">
        <v>13.503</v>
      </c>
      <c r="E17" s="136">
        <v>1.1140000000000001</v>
      </c>
      <c r="F17" s="137">
        <v>0.214</v>
      </c>
      <c r="G17" s="198">
        <v>12.08</v>
      </c>
      <c r="H17" s="199">
        <v>0</v>
      </c>
      <c r="I17" s="201">
        <v>0</v>
      </c>
      <c r="J17" s="194">
        <v>0</v>
      </c>
    </row>
    <row r="18" spans="1:10" ht="27.75" customHeight="1" x14ac:dyDescent="0.25">
      <c r="A18" s="163" t="s">
        <v>615</v>
      </c>
      <c r="B18" s="210" t="s">
        <v>762</v>
      </c>
      <c r="C18" s="164" t="s">
        <v>592</v>
      </c>
      <c r="D18" s="135">
        <v>13.503</v>
      </c>
      <c r="E18" s="136">
        <v>1.1140000000000001</v>
      </c>
      <c r="F18" s="137">
        <v>0.214</v>
      </c>
      <c r="G18" s="198">
        <v>15.43</v>
      </c>
      <c r="H18" s="199">
        <v>0</v>
      </c>
      <c r="I18" s="201">
        <v>0</v>
      </c>
      <c r="J18" s="194">
        <v>0</v>
      </c>
    </row>
    <row r="19" spans="1:10" ht="27.75" customHeight="1" x14ac:dyDescent="0.25">
      <c r="A19" s="163" t="s">
        <v>616</v>
      </c>
      <c r="B19" s="210" t="s">
        <v>763</v>
      </c>
      <c r="C19" s="164" t="s">
        <v>592</v>
      </c>
      <c r="D19" s="135">
        <v>13.503</v>
      </c>
      <c r="E19" s="136">
        <v>1.1140000000000001</v>
      </c>
      <c r="F19" s="137">
        <v>0.214</v>
      </c>
      <c r="G19" s="198">
        <v>21.21</v>
      </c>
      <c r="H19" s="199">
        <v>0</v>
      </c>
      <c r="I19" s="201">
        <v>0</v>
      </c>
      <c r="J19" s="194">
        <v>0</v>
      </c>
    </row>
    <row r="20" spans="1:10" ht="27.75" customHeight="1" x14ac:dyDescent="0.25">
      <c r="A20" s="163" t="s">
        <v>617</v>
      </c>
      <c r="B20" s="210" t="s">
        <v>764</v>
      </c>
      <c r="C20" s="164" t="s">
        <v>592</v>
      </c>
      <c r="D20" s="135">
        <v>13.503</v>
      </c>
      <c r="E20" s="136">
        <v>1.1140000000000001</v>
      </c>
      <c r="F20" s="137">
        <v>0.214</v>
      </c>
      <c r="G20" s="198">
        <v>38.630000000000003</v>
      </c>
      <c r="H20" s="199">
        <v>0</v>
      </c>
      <c r="I20" s="201">
        <v>0</v>
      </c>
      <c r="J20" s="194">
        <v>0</v>
      </c>
    </row>
    <row r="21" spans="1:10" ht="27.75" customHeight="1" x14ac:dyDescent="0.25">
      <c r="A21" s="163" t="s">
        <v>423</v>
      </c>
      <c r="B21" s="210" t="s">
        <v>765</v>
      </c>
      <c r="C21" s="164" t="s">
        <v>421</v>
      </c>
      <c r="D21" s="135">
        <v>13.503</v>
      </c>
      <c r="E21" s="136">
        <v>1.1140000000000001</v>
      </c>
      <c r="F21" s="137">
        <v>0.214</v>
      </c>
      <c r="G21" s="199">
        <v>0</v>
      </c>
      <c r="H21" s="199">
        <v>0</v>
      </c>
      <c r="I21" s="201">
        <v>0</v>
      </c>
      <c r="J21" s="194">
        <v>0</v>
      </c>
    </row>
    <row r="22" spans="1:10" ht="27.75" customHeight="1" x14ac:dyDescent="0.25">
      <c r="A22" s="163" t="s">
        <v>490</v>
      </c>
      <c r="B22" s="210" t="s">
        <v>766</v>
      </c>
      <c r="C22" s="164">
        <v>0</v>
      </c>
      <c r="D22" s="135">
        <v>8.5760000000000005</v>
      </c>
      <c r="E22" s="136">
        <v>0.65800000000000003</v>
      </c>
      <c r="F22" s="137">
        <v>0.13700000000000001</v>
      </c>
      <c r="G22" s="198">
        <v>11.9</v>
      </c>
      <c r="H22" s="198">
        <v>6.98</v>
      </c>
      <c r="I22" s="200">
        <v>6.98</v>
      </c>
      <c r="J22" s="195">
        <v>0.191</v>
      </c>
    </row>
    <row r="23" spans="1:10" ht="27.75" customHeight="1" x14ac:dyDescent="0.25">
      <c r="A23" s="163" t="s">
        <v>491</v>
      </c>
      <c r="B23" s="210" t="s">
        <v>767</v>
      </c>
      <c r="C23" s="164">
        <v>0</v>
      </c>
      <c r="D23" s="135">
        <v>8.5760000000000005</v>
      </c>
      <c r="E23" s="136">
        <v>0.65800000000000003</v>
      </c>
      <c r="F23" s="137">
        <v>0.13700000000000001</v>
      </c>
      <c r="G23" s="198">
        <v>62.98</v>
      </c>
      <c r="H23" s="198">
        <v>6.98</v>
      </c>
      <c r="I23" s="200">
        <v>6.98</v>
      </c>
      <c r="J23" s="195">
        <v>0.191</v>
      </c>
    </row>
    <row r="24" spans="1:10" ht="27.75" customHeight="1" x14ac:dyDescent="0.25">
      <c r="A24" s="163" t="s">
        <v>492</v>
      </c>
      <c r="B24" s="210" t="s">
        <v>768</v>
      </c>
      <c r="C24" s="164">
        <v>0</v>
      </c>
      <c r="D24" s="135">
        <v>8.5760000000000005</v>
      </c>
      <c r="E24" s="136">
        <v>0.65800000000000003</v>
      </c>
      <c r="F24" s="137">
        <v>0.13700000000000001</v>
      </c>
      <c r="G24" s="198">
        <v>110.18</v>
      </c>
      <c r="H24" s="198">
        <v>6.98</v>
      </c>
      <c r="I24" s="200">
        <v>6.98</v>
      </c>
      <c r="J24" s="195">
        <v>0.191</v>
      </c>
    </row>
    <row r="25" spans="1:10" ht="27.75" customHeight="1" x14ac:dyDescent="0.25">
      <c r="A25" s="163" t="s">
        <v>493</v>
      </c>
      <c r="B25" s="210" t="s">
        <v>769</v>
      </c>
      <c r="C25" s="164">
        <v>0</v>
      </c>
      <c r="D25" s="135">
        <v>8.5760000000000005</v>
      </c>
      <c r="E25" s="136">
        <v>0.65800000000000003</v>
      </c>
      <c r="F25" s="137">
        <v>0.13700000000000001</v>
      </c>
      <c r="G25" s="198">
        <v>178.71</v>
      </c>
      <c r="H25" s="198">
        <v>6.98</v>
      </c>
      <c r="I25" s="200">
        <v>6.98</v>
      </c>
      <c r="J25" s="195">
        <v>0.191</v>
      </c>
    </row>
    <row r="26" spans="1:10" ht="27.75" customHeight="1" x14ac:dyDescent="0.25">
      <c r="A26" s="163" t="s">
        <v>494</v>
      </c>
      <c r="B26" s="210" t="s">
        <v>770</v>
      </c>
      <c r="C26" s="164">
        <v>0</v>
      </c>
      <c r="D26" s="135">
        <v>8.5760000000000005</v>
      </c>
      <c r="E26" s="136">
        <v>0.65800000000000003</v>
      </c>
      <c r="F26" s="137">
        <v>0.13700000000000001</v>
      </c>
      <c r="G26" s="198">
        <v>399.78</v>
      </c>
      <c r="H26" s="198">
        <v>6.98</v>
      </c>
      <c r="I26" s="200">
        <v>6.98</v>
      </c>
      <c r="J26" s="195">
        <v>0.191</v>
      </c>
    </row>
    <row r="27" spans="1:10" ht="27.75" customHeight="1" x14ac:dyDescent="0.25">
      <c r="A27" s="163" t="s">
        <v>424</v>
      </c>
      <c r="B27" s="210" t="s">
        <v>771</v>
      </c>
      <c r="C27" s="167" t="s">
        <v>422</v>
      </c>
      <c r="D27" s="138">
        <v>43.517000000000003</v>
      </c>
      <c r="E27" s="139">
        <v>2.1459999999999999</v>
      </c>
      <c r="F27" s="137">
        <v>1.2529999999999999</v>
      </c>
      <c r="G27" s="199">
        <v>0</v>
      </c>
      <c r="H27" s="199">
        <v>0</v>
      </c>
      <c r="I27" s="201">
        <v>0</v>
      </c>
      <c r="J27" s="194">
        <v>0</v>
      </c>
    </row>
    <row r="28" spans="1:10" ht="27.75" customHeight="1" x14ac:dyDescent="0.25">
      <c r="A28" s="163" t="s">
        <v>425</v>
      </c>
      <c r="B28" s="210" t="s">
        <v>772</v>
      </c>
      <c r="C28" s="167">
        <v>0</v>
      </c>
      <c r="D28" s="135">
        <v>-12.885999999999999</v>
      </c>
      <c r="E28" s="136">
        <v>-1.0629999999999999</v>
      </c>
      <c r="F28" s="137">
        <v>-0.20399999999999999</v>
      </c>
      <c r="G28" s="165">
        <v>0</v>
      </c>
      <c r="H28" s="199">
        <v>0</v>
      </c>
      <c r="I28" s="201">
        <v>0</v>
      </c>
      <c r="J28" s="194">
        <v>0</v>
      </c>
    </row>
    <row r="29" spans="1:10" ht="27.75" customHeight="1" x14ac:dyDescent="0.25">
      <c r="A29" s="163" t="s">
        <v>426</v>
      </c>
      <c r="B29" s="210" t="s">
        <v>773</v>
      </c>
      <c r="C29" s="167">
        <v>0</v>
      </c>
      <c r="D29" s="135">
        <v>-12.885999999999999</v>
      </c>
      <c r="E29" s="136">
        <v>-1.0629999999999999</v>
      </c>
      <c r="F29" s="137">
        <v>-0.20399999999999999</v>
      </c>
      <c r="G29" s="165">
        <v>0</v>
      </c>
      <c r="H29" s="199">
        <v>0</v>
      </c>
      <c r="I29" s="201">
        <v>0</v>
      </c>
      <c r="J29" s="195">
        <v>0.35499999999999998</v>
      </c>
    </row>
    <row r="30" spans="1:10" ht="27.75" customHeight="1" x14ac:dyDescent="0.25">
      <c r="A30" s="166" t="s">
        <v>618</v>
      </c>
      <c r="B30" s="210" t="s">
        <v>774</v>
      </c>
      <c r="C30" s="167" t="s">
        <v>593</v>
      </c>
      <c r="D30" s="135">
        <v>7.5359999999999996</v>
      </c>
      <c r="E30" s="136">
        <v>0.622</v>
      </c>
      <c r="F30" s="137">
        <v>0.11899999999999999</v>
      </c>
      <c r="G30" s="198">
        <v>4.88</v>
      </c>
      <c r="H30" s="199">
        <v>0</v>
      </c>
      <c r="I30" s="201">
        <v>0</v>
      </c>
      <c r="J30" s="194">
        <v>0</v>
      </c>
    </row>
    <row r="31" spans="1:10" ht="27.75" customHeight="1" x14ac:dyDescent="0.25">
      <c r="A31" s="166" t="s">
        <v>495</v>
      </c>
      <c r="B31" s="210" t="s">
        <v>775</v>
      </c>
      <c r="C31" s="167" t="s">
        <v>420</v>
      </c>
      <c r="D31" s="135">
        <v>7.5359999999999996</v>
      </c>
      <c r="E31" s="136">
        <v>0.622</v>
      </c>
      <c r="F31" s="137">
        <v>0.11899999999999999</v>
      </c>
      <c r="G31" s="199">
        <v>0</v>
      </c>
      <c r="H31" s="199">
        <v>0</v>
      </c>
      <c r="I31" s="201">
        <v>0</v>
      </c>
      <c r="J31" s="194">
        <v>0</v>
      </c>
    </row>
    <row r="32" spans="1:10" ht="27.75" customHeight="1" x14ac:dyDescent="0.25">
      <c r="A32" s="166" t="s">
        <v>619</v>
      </c>
      <c r="B32" s="210" t="s">
        <v>776</v>
      </c>
      <c r="C32" s="167" t="s">
        <v>592</v>
      </c>
      <c r="D32" s="135">
        <v>8.2469999999999999</v>
      </c>
      <c r="E32" s="136">
        <v>0.68100000000000005</v>
      </c>
      <c r="F32" s="137">
        <v>0.13100000000000001</v>
      </c>
      <c r="G32" s="198">
        <v>6.22</v>
      </c>
      <c r="H32" s="199">
        <v>0</v>
      </c>
      <c r="I32" s="201">
        <v>0</v>
      </c>
      <c r="J32" s="194">
        <v>0</v>
      </c>
    </row>
    <row r="33" spans="1:10" ht="27.75" customHeight="1" x14ac:dyDescent="0.25">
      <c r="A33" s="166" t="s">
        <v>620</v>
      </c>
      <c r="B33" s="210" t="s">
        <v>777</v>
      </c>
      <c r="C33" s="167" t="s">
        <v>592</v>
      </c>
      <c r="D33" s="135">
        <v>8.2469999999999999</v>
      </c>
      <c r="E33" s="136">
        <v>0.68100000000000005</v>
      </c>
      <c r="F33" s="137">
        <v>0.13100000000000001</v>
      </c>
      <c r="G33" s="198">
        <v>7.38</v>
      </c>
      <c r="H33" s="199">
        <v>0</v>
      </c>
      <c r="I33" s="201">
        <v>0</v>
      </c>
      <c r="J33" s="194">
        <v>0</v>
      </c>
    </row>
    <row r="34" spans="1:10" ht="27.75" customHeight="1" x14ac:dyDescent="0.25">
      <c r="A34" s="166" t="s">
        <v>621</v>
      </c>
      <c r="B34" s="210" t="s">
        <v>778</v>
      </c>
      <c r="C34" s="167" t="s">
        <v>592</v>
      </c>
      <c r="D34" s="135">
        <v>8.2469999999999999</v>
      </c>
      <c r="E34" s="136">
        <v>0.68100000000000005</v>
      </c>
      <c r="F34" s="137">
        <v>0.13100000000000001</v>
      </c>
      <c r="G34" s="198">
        <v>9.42</v>
      </c>
      <c r="H34" s="199">
        <v>0</v>
      </c>
      <c r="I34" s="201">
        <v>0</v>
      </c>
      <c r="J34" s="194">
        <v>0</v>
      </c>
    </row>
    <row r="35" spans="1:10" ht="27.75" customHeight="1" x14ac:dyDescent="0.25">
      <c r="A35" s="166" t="s">
        <v>622</v>
      </c>
      <c r="B35" s="210" t="s">
        <v>779</v>
      </c>
      <c r="C35" s="167" t="s">
        <v>592</v>
      </c>
      <c r="D35" s="135">
        <v>8.2469999999999999</v>
      </c>
      <c r="E35" s="136">
        <v>0.68100000000000005</v>
      </c>
      <c r="F35" s="137">
        <v>0.13100000000000001</v>
      </c>
      <c r="G35" s="198">
        <v>12.96</v>
      </c>
      <c r="H35" s="199">
        <v>0</v>
      </c>
      <c r="I35" s="201">
        <v>0</v>
      </c>
      <c r="J35" s="194">
        <v>0</v>
      </c>
    </row>
    <row r="36" spans="1:10" ht="27.75" customHeight="1" x14ac:dyDescent="0.25">
      <c r="A36" s="166" t="s">
        <v>623</v>
      </c>
      <c r="B36" s="210" t="s">
        <v>780</v>
      </c>
      <c r="C36" s="167" t="s">
        <v>592</v>
      </c>
      <c r="D36" s="135">
        <v>8.2469999999999999</v>
      </c>
      <c r="E36" s="136">
        <v>0.68100000000000005</v>
      </c>
      <c r="F36" s="137">
        <v>0.13100000000000001</v>
      </c>
      <c r="G36" s="198">
        <v>23.6</v>
      </c>
      <c r="H36" s="199">
        <v>0</v>
      </c>
      <c r="I36" s="201">
        <v>0</v>
      </c>
      <c r="J36" s="194">
        <v>0</v>
      </c>
    </row>
    <row r="37" spans="1:10" ht="27.75" customHeight="1" x14ac:dyDescent="0.25">
      <c r="A37" s="166" t="s">
        <v>427</v>
      </c>
      <c r="B37" s="210" t="s">
        <v>781</v>
      </c>
      <c r="C37" s="167" t="s">
        <v>421</v>
      </c>
      <c r="D37" s="135">
        <v>8.2469999999999999</v>
      </c>
      <c r="E37" s="136">
        <v>0.68100000000000005</v>
      </c>
      <c r="F37" s="137">
        <v>0.13100000000000001</v>
      </c>
      <c r="G37" s="199">
        <v>0</v>
      </c>
      <c r="H37" s="199">
        <v>0</v>
      </c>
      <c r="I37" s="201">
        <v>0</v>
      </c>
      <c r="J37" s="194">
        <v>0</v>
      </c>
    </row>
    <row r="38" spans="1:10" ht="27.75" customHeight="1" x14ac:dyDescent="0.25">
      <c r="A38" s="166" t="s">
        <v>496</v>
      </c>
      <c r="B38" s="210" t="s">
        <v>782</v>
      </c>
      <c r="C38" s="167">
        <v>0</v>
      </c>
      <c r="D38" s="135">
        <v>5.2380000000000004</v>
      </c>
      <c r="E38" s="136">
        <v>0.40200000000000002</v>
      </c>
      <c r="F38" s="137">
        <v>8.4000000000000005E-2</v>
      </c>
      <c r="G38" s="198">
        <v>7.27</v>
      </c>
      <c r="H38" s="198">
        <v>4.26</v>
      </c>
      <c r="I38" s="200">
        <v>4.26</v>
      </c>
      <c r="J38" s="195">
        <v>0.11700000000000001</v>
      </c>
    </row>
    <row r="39" spans="1:10" ht="27.75" customHeight="1" x14ac:dyDescent="0.25">
      <c r="A39" s="166" t="s">
        <v>497</v>
      </c>
      <c r="B39" s="210" t="s">
        <v>783</v>
      </c>
      <c r="C39" s="167">
        <v>0</v>
      </c>
      <c r="D39" s="135">
        <v>5.2380000000000004</v>
      </c>
      <c r="E39" s="136">
        <v>0.40200000000000002</v>
      </c>
      <c r="F39" s="137">
        <v>8.4000000000000005E-2</v>
      </c>
      <c r="G39" s="198">
        <v>38.46</v>
      </c>
      <c r="H39" s="198">
        <v>4.26</v>
      </c>
      <c r="I39" s="200">
        <v>4.26</v>
      </c>
      <c r="J39" s="195">
        <v>0.11700000000000001</v>
      </c>
    </row>
    <row r="40" spans="1:10" ht="27.75" customHeight="1" x14ac:dyDescent="0.25">
      <c r="A40" s="166" t="s">
        <v>498</v>
      </c>
      <c r="B40" s="210" t="s">
        <v>784</v>
      </c>
      <c r="C40" s="167">
        <v>0</v>
      </c>
      <c r="D40" s="135">
        <v>5.2380000000000004</v>
      </c>
      <c r="E40" s="136">
        <v>0.40200000000000002</v>
      </c>
      <c r="F40" s="137">
        <v>8.4000000000000005E-2</v>
      </c>
      <c r="G40" s="198">
        <v>67.290000000000006</v>
      </c>
      <c r="H40" s="198">
        <v>4.26</v>
      </c>
      <c r="I40" s="200">
        <v>4.26</v>
      </c>
      <c r="J40" s="195">
        <v>0.11700000000000001</v>
      </c>
    </row>
    <row r="41" spans="1:10" ht="27.75" customHeight="1" x14ac:dyDescent="0.25">
      <c r="A41" s="166" t="s">
        <v>499</v>
      </c>
      <c r="B41" s="210" t="s">
        <v>785</v>
      </c>
      <c r="C41" s="167">
        <v>0</v>
      </c>
      <c r="D41" s="135">
        <v>5.2380000000000004</v>
      </c>
      <c r="E41" s="136">
        <v>0.40200000000000002</v>
      </c>
      <c r="F41" s="137">
        <v>8.4000000000000005E-2</v>
      </c>
      <c r="G41" s="198">
        <v>109.15</v>
      </c>
      <c r="H41" s="198">
        <v>4.26</v>
      </c>
      <c r="I41" s="200">
        <v>4.26</v>
      </c>
      <c r="J41" s="195">
        <v>0.11700000000000001</v>
      </c>
    </row>
    <row r="42" spans="1:10" ht="27.75" customHeight="1" x14ac:dyDescent="0.25">
      <c r="A42" s="166" t="s">
        <v>500</v>
      </c>
      <c r="B42" s="210" t="s">
        <v>786</v>
      </c>
      <c r="C42" s="167">
        <v>0</v>
      </c>
      <c r="D42" s="135">
        <v>5.2380000000000004</v>
      </c>
      <c r="E42" s="136">
        <v>0.40200000000000002</v>
      </c>
      <c r="F42" s="137">
        <v>8.4000000000000005E-2</v>
      </c>
      <c r="G42" s="198">
        <v>244.17</v>
      </c>
      <c r="H42" s="198">
        <v>4.26</v>
      </c>
      <c r="I42" s="200">
        <v>4.26</v>
      </c>
      <c r="J42" s="195">
        <v>0.11700000000000001</v>
      </c>
    </row>
    <row r="43" spans="1:10" ht="27.75" customHeight="1" x14ac:dyDescent="0.25">
      <c r="A43" s="166" t="s">
        <v>501</v>
      </c>
      <c r="B43" s="210" t="s">
        <v>787</v>
      </c>
      <c r="C43" s="167">
        <v>0</v>
      </c>
      <c r="D43" s="135">
        <v>5.4240000000000004</v>
      </c>
      <c r="E43" s="136">
        <v>0.33400000000000002</v>
      </c>
      <c r="F43" s="137">
        <v>8.8999999999999996E-2</v>
      </c>
      <c r="G43" s="198">
        <v>8.86</v>
      </c>
      <c r="H43" s="198">
        <v>6.4</v>
      </c>
      <c r="I43" s="200">
        <v>6.4</v>
      </c>
      <c r="J43" s="195">
        <v>0.114</v>
      </c>
    </row>
    <row r="44" spans="1:10" ht="27.75" customHeight="1" x14ac:dyDescent="0.25">
      <c r="A44" s="166" t="s">
        <v>502</v>
      </c>
      <c r="B44" s="210" t="s">
        <v>788</v>
      </c>
      <c r="C44" s="167">
        <v>0</v>
      </c>
      <c r="D44" s="135">
        <v>5.4240000000000004</v>
      </c>
      <c r="E44" s="136">
        <v>0.33400000000000002</v>
      </c>
      <c r="F44" s="137">
        <v>8.8999999999999996E-2</v>
      </c>
      <c r="G44" s="198">
        <v>57.57</v>
      </c>
      <c r="H44" s="198">
        <v>6.4</v>
      </c>
      <c r="I44" s="200">
        <v>6.4</v>
      </c>
      <c r="J44" s="195">
        <v>0.114</v>
      </c>
    </row>
    <row r="45" spans="1:10" ht="27.75" customHeight="1" x14ac:dyDescent="0.25">
      <c r="A45" s="166" t="s">
        <v>503</v>
      </c>
      <c r="B45" s="210" t="s">
        <v>789</v>
      </c>
      <c r="C45" s="167">
        <v>0</v>
      </c>
      <c r="D45" s="135">
        <v>5.4240000000000004</v>
      </c>
      <c r="E45" s="136">
        <v>0.33400000000000002</v>
      </c>
      <c r="F45" s="137">
        <v>8.8999999999999996E-2</v>
      </c>
      <c r="G45" s="198">
        <v>102.59</v>
      </c>
      <c r="H45" s="198">
        <v>6.4</v>
      </c>
      <c r="I45" s="200">
        <v>6.4</v>
      </c>
      <c r="J45" s="195">
        <v>0.114</v>
      </c>
    </row>
    <row r="46" spans="1:10" ht="27.75" customHeight="1" x14ac:dyDescent="0.25">
      <c r="A46" s="166" t="s">
        <v>504</v>
      </c>
      <c r="B46" s="210" t="s">
        <v>790</v>
      </c>
      <c r="C46" s="167">
        <v>0</v>
      </c>
      <c r="D46" s="135">
        <v>5.4240000000000004</v>
      </c>
      <c r="E46" s="136">
        <v>0.33400000000000002</v>
      </c>
      <c r="F46" s="137">
        <v>8.8999999999999996E-2</v>
      </c>
      <c r="G46" s="198">
        <v>167.95</v>
      </c>
      <c r="H46" s="198">
        <v>6.4</v>
      </c>
      <c r="I46" s="200">
        <v>6.4</v>
      </c>
      <c r="J46" s="195">
        <v>0.114</v>
      </c>
    </row>
    <row r="47" spans="1:10" ht="27.75" customHeight="1" x14ac:dyDescent="0.25">
      <c r="A47" s="166" t="s">
        <v>505</v>
      </c>
      <c r="B47" s="210" t="s">
        <v>791</v>
      </c>
      <c r="C47" s="167">
        <v>0</v>
      </c>
      <c r="D47" s="135">
        <v>5.4240000000000004</v>
      </c>
      <c r="E47" s="136">
        <v>0.33400000000000002</v>
      </c>
      <c r="F47" s="137">
        <v>8.8999999999999996E-2</v>
      </c>
      <c r="G47" s="198">
        <v>378.79</v>
      </c>
      <c r="H47" s="198">
        <v>6.4</v>
      </c>
      <c r="I47" s="200">
        <v>6.4</v>
      </c>
      <c r="J47" s="195">
        <v>0.114</v>
      </c>
    </row>
    <row r="48" spans="1:10" ht="27.75" customHeight="1" x14ac:dyDescent="0.25">
      <c r="A48" s="166" t="s">
        <v>506</v>
      </c>
      <c r="B48" s="210" t="s">
        <v>792</v>
      </c>
      <c r="C48" s="167">
        <v>0</v>
      </c>
      <c r="D48" s="135">
        <v>4.5709999999999997</v>
      </c>
      <c r="E48" s="136">
        <v>0.251</v>
      </c>
      <c r="F48" s="137">
        <v>7.3999999999999996E-2</v>
      </c>
      <c r="G48" s="198">
        <v>98.93</v>
      </c>
      <c r="H48" s="198">
        <v>8.01</v>
      </c>
      <c r="I48" s="200">
        <v>8.01</v>
      </c>
      <c r="J48" s="195">
        <v>8.7999999999999995E-2</v>
      </c>
    </row>
    <row r="49" spans="1:10" ht="27.75" customHeight="1" x14ac:dyDescent="0.25">
      <c r="A49" s="166" t="s">
        <v>507</v>
      </c>
      <c r="B49" s="210" t="s">
        <v>793</v>
      </c>
      <c r="C49" s="167">
        <v>0</v>
      </c>
      <c r="D49" s="135">
        <v>4.5709999999999997</v>
      </c>
      <c r="E49" s="136">
        <v>0.251</v>
      </c>
      <c r="F49" s="137">
        <v>7.3999999999999996E-2</v>
      </c>
      <c r="G49" s="198">
        <v>531.52</v>
      </c>
      <c r="H49" s="198">
        <v>8.01</v>
      </c>
      <c r="I49" s="200">
        <v>8.01</v>
      </c>
      <c r="J49" s="195">
        <v>8.7999999999999995E-2</v>
      </c>
    </row>
    <row r="50" spans="1:10" ht="27.75" customHeight="1" x14ac:dyDescent="0.25">
      <c r="A50" s="166" t="s">
        <v>508</v>
      </c>
      <c r="B50" s="210" t="s">
        <v>794</v>
      </c>
      <c r="C50" s="167">
        <v>0</v>
      </c>
      <c r="D50" s="135">
        <v>4.5709999999999997</v>
      </c>
      <c r="E50" s="136">
        <v>0.251</v>
      </c>
      <c r="F50" s="137">
        <v>7.3999999999999996E-2</v>
      </c>
      <c r="G50" s="198">
        <v>1221.6500000000001</v>
      </c>
      <c r="H50" s="198">
        <v>8.01</v>
      </c>
      <c r="I50" s="200">
        <v>8.01</v>
      </c>
      <c r="J50" s="195">
        <v>8.7999999999999995E-2</v>
      </c>
    </row>
    <row r="51" spans="1:10" ht="27.75" hidden="1" customHeight="1" x14ac:dyDescent="0.25">
      <c r="A51" s="166" t="s">
        <v>509</v>
      </c>
      <c r="B51" s="210" t="s">
        <v>795</v>
      </c>
      <c r="C51" s="167">
        <v>0</v>
      </c>
      <c r="D51" s="135">
        <v>4.5709999999999997</v>
      </c>
      <c r="E51" s="136">
        <v>0.251</v>
      </c>
      <c r="F51" s="137">
        <v>7.3999999999999996E-2</v>
      </c>
      <c r="G51" s="198">
        <v>2205.17</v>
      </c>
      <c r="H51" s="198">
        <v>8.01</v>
      </c>
      <c r="I51" s="200">
        <v>8.01</v>
      </c>
      <c r="J51" s="195">
        <v>8.7999999999999995E-2</v>
      </c>
    </row>
    <row r="52" spans="1:10" ht="27.75" customHeight="1" x14ac:dyDescent="0.25">
      <c r="A52" s="166" t="s">
        <v>510</v>
      </c>
      <c r="B52" s="210" t="s">
        <v>796</v>
      </c>
      <c r="C52" s="167">
        <v>0</v>
      </c>
      <c r="D52" s="135">
        <v>4.5709999999999997</v>
      </c>
      <c r="E52" s="136">
        <v>0.251</v>
      </c>
      <c r="F52" s="137">
        <v>7.3999999999999996E-2</v>
      </c>
      <c r="G52" s="198">
        <v>5042.22</v>
      </c>
      <c r="H52" s="198">
        <v>8.01</v>
      </c>
      <c r="I52" s="200">
        <v>8.01</v>
      </c>
      <c r="J52" s="195">
        <v>8.7999999999999995E-2</v>
      </c>
    </row>
    <row r="53" spans="1:10" ht="27.75" customHeight="1" x14ac:dyDescent="0.25">
      <c r="A53" s="166" t="s">
        <v>428</v>
      </c>
      <c r="B53" s="210" t="s">
        <v>797</v>
      </c>
      <c r="C53" s="167" t="s">
        <v>422</v>
      </c>
      <c r="D53" s="138">
        <v>26.577999999999999</v>
      </c>
      <c r="E53" s="139">
        <v>1.3109999999999999</v>
      </c>
      <c r="F53" s="137">
        <v>0.76500000000000001</v>
      </c>
      <c r="G53" s="199">
        <v>0</v>
      </c>
      <c r="H53" s="199">
        <v>0</v>
      </c>
      <c r="I53" s="201">
        <v>0</v>
      </c>
      <c r="J53" s="194">
        <v>0</v>
      </c>
    </row>
    <row r="54" spans="1:10" ht="27.75" customHeight="1" x14ac:dyDescent="0.25">
      <c r="A54" s="166" t="s">
        <v>429</v>
      </c>
      <c r="B54" s="210" t="s">
        <v>798</v>
      </c>
      <c r="C54" s="167">
        <v>0</v>
      </c>
      <c r="D54" s="135">
        <v>-12.885999999999999</v>
      </c>
      <c r="E54" s="136">
        <v>-1.0629999999999999</v>
      </c>
      <c r="F54" s="137">
        <v>-0.20399999999999999</v>
      </c>
      <c r="G54" s="165">
        <v>0</v>
      </c>
      <c r="H54" s="199">
        <v>0</v>
      </c>
      <c r="I54" s="201">
        <v>0</v>
      </c>
      <c r="J54" s="194">
        <v>0</v>
      </c>
    </row>
    <row r="55" spans="1:10" ht="27.75" customHeight="1" x14ac:dyDescent="0.25">
      <c r="A55" s="166" t="s">
        <v>430</v>
      </c>
      <c r="B55" s="210"/>
      <c r="C55" s="167">
        <v>0</v>
      </c>
      <c r="D55" s="135">
        <v>-11.227</v>
      </c>
      <c r="E55" s="136">
        <v>-0.88800000000000001</v>
      </c>
      <c r="F55" s="137">
        <v>-0.17899999999999999</v>
      </c>
      <c r="G55" s="165">
        <v>0</v>
      </c>
      <c r="H55" s="199">
        <v>0</v>
      </c>
      <c r="I55" s="201">
        <v>0</v>
      </c>
      <c r="J55" s="194">
        <v>0</v>
      </c>
    </row>
    <row r="56" spans="1:10" ht="27.75" customHeight="1" x14ac:dyDescent="0.25">
      <c r="A56" s="166" t="s">
        <v>431</v>
      </c>
      <c r="B56" s="210" t="s">
        <v>799</v>
      </c>
      <c r="C56" s="167">
        <v>0</v>
      </c>
      <c r="D56" s="135">
        <v>-12.885999999999999</v>
      </c>
      <c r="E56" s="136">
        <v>-1.0629999999999999</v>
      </c>
      <c r="F56" s="137">
        <v>-0.20399999999999999</v>
      </c>
      <c r="G56" s="165">
        <v>0</v>
      </c>
      <c r="H56" s="199">
        <v>0</v>
      </c>
      <c r="I56" s="201">
        <v>0</v>
      </c>
      <c r="J56" s="195">
        <v>0.35499999999999998</v>
      </c>
    </row>
    <row r="57" spans="1:10" ht="27.75" customHeight="1" x14ac:dyDescent="0.25">
      <c r="A57" s="166" t="s">
        <v>432</v>
      </c>
      <c r="B57" s="210" t="s">
        <v>800</v>
      </c>
      <c r="C57" s="167">
        <v>0</v>
      </c>
      <c r="D57" s="135">
        <v>-11.227</v>
      </c>
      <c r="E57" s="136">
        <v>-0.88800000000000001</v>
      </c>
      <c r="F57" s="137">
        <v>-0.17899999999999999</v>
      </c>
      <c r="G57" s="165">
        <v>0</v>
      </c>
      <c r="H57" s="199">
        <v>0</v>
      </c>
      <c r="I57" s="201">
        <v>0</v>
      </c>
      <c r="J57" s="195">
        <v>0.26600000000000001</v>
      </c>
    </row>
    <row r="58" spans="1:10" ht="27.75" customHeight="1" x14ac:dyDescent="0.25">
      <c r="A58" s="166" t="s">
        <v>433</v>
      </c>
      <c r="B58" s="210" t="s">
        <v>801</v>
      </c>
      <c r="C58" s="167">
        <v>0</v>
      </c>
      <c r="D58" s="135">
        <v>-6.8109999999999999</v>
      </c>
      <c r="E58" s="136">
        <v>-0.41899999999999998</v>
      </c>
      <c r="F58" s="137">
        <v>-0.112</v>
      </c>
      <c r="G58" s="165">
        <v>0</v>
      </c>
      <c r="H58" s="199">
        <v>0</v>
      </c>
      <c r="I58" s="201">
        <v>0</v>
      </c>
      <c r="J58" s="195">
        <v>0.22700000000000001</v>
      </c>
    </row>
    <row r="59" spans="1:10" ht="27.75" customHeight="1" x14ac:dyDescent="0.25">
      <c r="A59" s="163" t="s">
        <v>624</v>
      </c>
      <c r="B59" s="210"/>
      <c r="C59" s="167" t="s">
        <v>593</v>
      </c>
      <c r="D59" s="135">
        <v>4.6950000000000003</v>
      </c>
      <c r="E59" s="136">
        <v>0.38700000000000001</v>
      </c>
      <c r="F59" s="137">
        <v>7.3999999999999996E-2</v>
      </c>
      <c r="G59" s="198">
        <v>3.04</v>
      </c>
      <c r="H59" s="199">
        <v>0</v>
      </c>
      <c r="I59" s="201">
        <v>0</v>
      </c>
      <c r="J59" s="194">
        <v>0</v>
      </c>
    </row>
    <row r="60" spans="1:10" ht="27.75" customHeight="1" x14ac:dyDescent="0.25">
      <c r="A60" s="163" t="s">
        <v>655</v>
      </c>
      <c r="B60" s="210"/>
      <c r="C60" s="167" t="s">
        <v>420</v>
      </c>
      <c r="D60" s="135">
        <v>4.6950000000000003</v>
      </c>
      <c r="E60" s="136">
        <v>0.38700000000000001</v>
      </c>
      <c r="F60" s="137">
        <v>7.3999999999999996E-2</v>
      </c>
      <c r="G60" s="199">
        <v>0</v>
      </c>
      <c r="H60" s="199">
        <v>0</v>
      </c>
      <c r="I60" s="201">
        <v>0</v>
      </c>
      <c r="J60" s="194">
        <v>0</v>
      </c>
    </row>
    <row r="61" spans="1:10" ht="27.75" customHeight="1" x14ac:dyDescent="0.25">
      <c r="A61" s="163" t="s">
        <v>625</v>
      </c>
      <c r="B61" s="210"/>
      <c r="C61" s="167" t="s">
        <v>592</v>
      </c>
      <c r="D61" s="135">
        <v>5.1369999999999996</v>
      </c>
      <c r="E61" s="136">
        <v>0.42399999999999999</v>
      </c>
      <c r="F61" s="137">
        <v>8.1000000000000003E-2</v>
      </c>
      <c r="G61" s="198">
        <v>3.88</v>
      </c>
      <c r="H61" s="199">
        <v>0</v>
      </c>
      <c r="I61" s="201">
        <v>0</v>
      </c>
      <c r="J61" s="194">
        <v>0</v>
      </c>
    </row>
    <row r="62" spans="1:10" ht="27.75" customHeight="1" x14ac:dyDescent="0.25">
      <c r="A62" s="163" t="s">
        <v>626</v>
      </c>
      <c r="B62" s="210"/>
      <c r="C62" s="167" t="s">
        <v>592</v>
      </c>
      <c r="D62" s="135">
        <v>5.1369999999999996</v>
      </c>
      <c r="E62" s="136">
        <v>0.42399999999999999</v>
      </c>
      <c r="F62" s="137">
        <v>8.1000000000000003E-2</v>
      </c>
      <c r="G62" s="198">
        <v>4.59</v>
      </c>
      <c r="H62" s="199">
        <v>0</v>
      </c>
      <c r="I62" s="201">
        <v>0</v>
      </c>
      <c r="J62" s="194">
        <v>0</v>
      </c>
    </row>
    <row r="63" spans="1:10" ht="27.75" customHeight="1" x14ac:dyDescent="0.25">
      <c r="A63" s="163" t="s">
        <v>627</v>
      </c>
      <c r="B63" s="210"/>
      <c r="C63" s="167" t="s">
        <v>592</v>
      </c>
      <c r="D63" s="135">
        <v>5.1369999999999996</v>
      </c>
      <c r="E63" s="136">
        <v>0.42399999999999999</v>
      </c>
      <c r="F63" s="137">
        <v>8.1000000000000003E-2</v>
      </c>
      <c r="G63" s="198">
        <v>5.87</v>
      </c>
      <c r="H63" s="199">
        <v>0</v>
      </c>
      <c r="I63" s="201">
        <v>0</v>
      </c>
      <c r="J63" s="194">
        <v>0</v>
      </c>
    </row>
    <row r="64" spans="1:10" ht="27.75" customHeight="1" x14ac:dyDescent="0.25">
      <c r="A64" s="163" t="s">
        <v>628</v>
      </c>
      <c r="B64" s="210"/>
      <c r="C64" s="167" t="s">
        <v>592</v>
      </c>
      <c r="D64" s="135">
        <v>5.1369999999999996</v>
      </c>
      <c r="E64" s="136">
        <v>0.42399999999999999</v>
      </c>
      <c r="F64" s="137">
        <v>8.1000000000000003E-2</v>
      </c>
      <c r="G64" s="198">
        <v>8.07</v>
      </c>
      <c r="H64" s="199">
        <v>0</v>
      </c>
      <c r="I64" s="201">
        <v>0</v>
      </c>
      <c r="J64" s="194">
        <v>0</v>
      </c>
    </row>
    <row r="65" spans="1:10" ht="27.75" customHeight="1" x14ac:dyDescent="0.25">
      <c r="A65" s="163" t="s">
        <v>629</v>
      </c>
      <c r="B65" s="210"/>
      <c r="C65" s="167" t="s">
        <v>592</v>
      </c>
      <c r="D65" s="135">
        <v>5.1369999999999996</v>
      </c>
      <c r="E65" s="136">
        <v>0.42399999999999999</v>
      </c>
      <c r="F65" s="137">
        <v>8.1000000000000003E-2</v>
      </c>
      <c r="G65" s="198">
        <v>14.7</v>
      </c>
      <c r="H65" s="199">
        <v>0</v>
      </c>
      <c r="I65" s="201">
        <v>0</v>
      </c>
      <c r="J65" s="194">
        <v>0</v>
      </c>
    </row>
    <row r="66" spans="1:10" ht="27.75" customHeight="1" x14ac:dyDescent="0.25">
      <c r="A66" s="163" t="s">
        <v>434</v>
      </c>
      <c r="B66" s="210"/>
      <c r="C66" s="167" t="s">
        <v>421</v>
      </c>
      <c r="D66" s="135">
        <v>5.1369999999999996</v>
      </c>
      <c r="E66" s="136">
        <v>0.42399999999999999</v>
      </c>
      <c r="F66" s="137">
        <v>8.1000000000000003E-2</v>
      </c>
      <c r="G66" s="199">
        <v>0</v>
      </c>
      <c r="H66" s="199">
        <v>0</v>
      </c>
      <c r="I66" s="201">
        <v>0</v>
      </c>
      <c r="J66" s="194">
        <v>0</v>
      </c>
    </row>
    <row r="67" spans="1:10" ht="27.75" customHeight="1" x14ac:dyDescent="0.25">
      <c r="A67" s="163" t="s">
        <v>571</v>
      </c>
      <c r="B67" s="210"/>
      <c r="C67" s="167">
        <v>0</v>
      </c>
      <c r="D67" s="135">
        <v>3.2629999999999999</v>
      </c>
      <c r="E67" s="136">
        <v>0.25</v>
      </c>
      <c r="F67" s="137">
        <v>5.1999999999999998E-2</v>
      </c>
      <c r="G67" s="198">
        <v>4.53</v>
      </c>
      <c r="H67" s="198">
        <v>2.66</v>
      </c>
      <c r="I67" s="200">
        <v>2.66</v>
      </c>
      <c r="J67" s="195">
        <v>7.2999999999999995E-2</v>
      </c>
    </row>
    <row r="68" spans="1:10" ht="27.75" customHeight="1" x14ac:dyDescent="0.25">
      <c r="A68" s="163" t="s">
        <v>572</v>
      </c>
      <c r="B68" s="210"/>
      <c r="C68" s="167">
        <v>0</v>
      </c>
      <c r="D68" s="135">
        <v>3.2629999999999999</v>
      </c>
      <c r="E68" s="136">
        <v>0.25</v>
      </c>
      <c r="F68" s="137">
        <v>5.1999999999999998E-2</v>
      </c>
      <c r="G68" s="198">
        <v>23.96</v>
      </c>
      <c r="H68" s="198">
        <v>2.66</v>
      </c>
      <c r="I68" s="200">
        <v>2.66</v>
      </c>
      <c r="J68" s="195">
        <v>7.2999999999999995E-2</v>
      </c>
    </row>
    <row r="69" spans="1:10" ht="27.75" customHeight="1" x14ac:dyDescent="0.25">
      <c r="A69" s="163" t="s">
        <v>573</v>
      </c>
      <c r="B69" s="210"/>
      <c r="C69" s="167">
        <v>0</v>
      </c>
      <c r="D69" s="135">
        <v>3.2629999999999999</v>
      </c>
      <c r="E69" s="136">
        <v>0.25</v>
      </c>
      <c r="F69" s="137">
        <v>5.1999999999999998E-2</v>
      </c>
      <c r="G69" s="198">
        <v>41.92</v>
      </c>
      <c r="H69" s="198">
        <v>2.66</v>
      </c>
      <c r="I69" s="200">
        <v>2.66</v>
      </c>
      <c r="J69" s="195">
        <v>7.2999999999999995E-2</v>
      </c>
    </row>
    <row r="70" spans="1:10" ht="27.75" customHeight="1" x14ac:dyDescent="0.25">
      <c r="A70" s="163" t="s">
        <v>574</v>
      </c>
      <c r="B70" s="210"/>
      <c r="C70" s="167">
        <v>0</v>
      </c>
      <c r="D70" s="135">
        <v>3.2629999999999999</v>
      </c>
      <c r="E70" s="136">
        <v>0.25</v>
      </c>
      <c r="F70" s="137">
        <v>5.1999999999999998E-2</v>
      </c>
      <c r="G70" s="198">
        <v>67.989999999999995</v>
      </c>
      <c r="H70" s="198">
        <v>2.66</v>
      </c>
      <c r="I70" s="200">
        <v>2.66</v>
      </c>
      <c r="J70" s="195">
        <v>7.2999999999999995E-2</v>
      </c>
    </row>
    <row r="71" spans="1:10" ht="27.75" customHeight="1" x14ac:dyDescent="0.25">
      <c r="A71" s="163" t="s">
        <v>575</v>
      </c>
      <c r="B71" s="210"/>
      <c r="C71" s="167">
        <v>0</v>
      </c>
      <c r="D71" s="135">
        <v>3.2629999999999999</v>
      </c>
      <c r="E71" s="136">
        <v>0.25</v>
      </c>
      <c r="F71" s="137">
        <v>5.1999999999999998E-2</v>
      </c>
      <c r="G71" s="198">
        <v>152.1</v>
      </c>
      <c r="H71" s="198">
        <v>2.66</v>
      </c>
      <c r="I71" s="200">
        <v>2.66</v>
      </c>
      <c r="J71" s="195">
        <v>7.2999999999999995E-2</v>
      </c>
    </row>
    <row r="72" spans="1:10" ht="27.75" customHeight="1" x14ac:dyDescent="0.25">
      <c r="A72" s="163" t="s">
        <v>576</v>
      </c>
      <c r="B72" s="210"/>
      <c r="C72" s="167">
        <v>0</v>
      </c>
      <c r="D72" s="135">
        <v>3.2930000000000001</v>
      </c>
      <c r="E72" s="136">
        <v>0.20300000000000001</v>
      </c>
      <c r="F72" s="137">
        <v>5.3999999999999999E-2</v>
      </c>
      <c r="G72" s="198">
        <v>5.38</v>
      </c>
      <c r="H72" s="198">
        <v>3.88</v>
      </c>
      <c r="I72" s="200">
        <v>3.88</v>
      </c>
      <c r="J72" s="195">
        <v>6.9000000000000006E-2</v>
      </c>
    </row>
    <row r="73" spans="1:10" ht="27.75" customHeight="1" x14ac:dyDescent="0.25">
      <c r="A73" s="163" t="s">
        <v>577</v>
      </c>
      <c r="B73" s="210"/>
      <c r="C73" s="167">
        <v>0</v>
      </c>
      <c r="D73" s="135">
        <v>3.2930000000000001</v>
      </c>
      <c r="E73" s="136">
        <v>0.20300000000000001</v>
      </c>
      <c r="F73" s="137">
        <v>5.3999999999999999E-2</v>
      </c>
      <c r="G73" s="198">
        <v>34.950000000000003</v>
      </c>
      <c r="H73" s="198">
        <v>3.88</v>
      </c>
      <c r="I73" s="200">
        <v>3.88</v>
      </c>
      <c r="J73" s="195">
        <v>6.9000000000000006E-2</v>
      </c>
    </row>
    <row r="74" spans="1:10" ht="27.75" customHeight="1" x14ac:dyDescent="0.25">
      <c r="A74" s="163" t="s">
        <v>578</v>
      </c>
      <c r="B74" s="210"/>
      <c r="C74" s="167">
        <v>0</v>
      </c>
      <c r="D74" s="135">
        <v>3.2930000000000001</v>
      </c>
      <c r="E74" s="136">
        <v>0.20300000000000001</v>
      </c>
      <c r="F74" s="137">
        <v>5.3999999999999999E-2</v>
      </c>
      <c r="G74" s="198">
        <v>62.27</v>
      </c>
      <c r="H74" s="198">
        <v>3.88</v>
      </c>
      <c r="I74" s="200">
        <v>3.88</v>
      </c>
      <c r="J74" s="195">
        <v>6.9000000000000006E-2</v>
      </c>
    </row>
    <row r="75" spans="1:10" ht="27.75" customHeight="1" x14ac:dyDescent="0.25">
      <c r="A75" s="163" t="s">
        <v>579</v>
      </c>
      <c r="B75" s="210"/>
      <c r="C75" s="167">
        <v>0</v>
      </c>
      <c r="D75" s="135">
        <v>3.2930000000000001</v>
      </c>
      <c r="E75" s="136">
        <v>0.20300000000000001</v>
      </c>
      <c r="F75" s="137">
        <v>5.3999999999999999E-2</v>
      </c>
      <c r="G75" s="198">
        <v>101.95</v>
      </c>
      <c r="H75" s="198">
        <v>3.88</v>
      </c>
      <c r="I75" s="200">
        <v>3.88</v>
      </c>
      <c r="J75" s="195">
        <v>6.9000000000000006E-2</v>
      </c>
    </row>
    <row r="76" spans="1:10" ht="27.75" customHeight="1" x14ac:dyDescent="0.25">
      <c r="A76" s="163" t="s">
        <v>580</v>
      </c>
      <c r="B76" s="210"/>
      <c r="C76" s="167">
        <v>0</v>
      </c>
      <c r="D76" s="135">
        <v>3.2930000000000001</v>
      </c>
      <c r="E76" s="136">
        <v>0.20300000000000001</v>
      </c>
      <c r="F76" s="137">
        <v>5.3999999999999999E-2</v>
      </c>
      <c r="G76" s="198">
        <v>229.94</v>
      </c>
      <c r="H76" s="198">
        <v>3.88</v>
      </c>
      <c r="I76" s="200">
        <v>3.88</v>
      </c>
      <c r="J76" s="195">
        <v>6.9000000000000006E-2</v>
      </c>
    </row>
    <row r="77" spans="1:10" ht="27.75" customHeight="1" x14ac:dyDescent="0.25">
      <c r="A77" s="163" t="s">
        <v>581</v>
      </c>
      <c r="B77" s="210"/>
      <c r="C77" s="167">
        <v>0</v>
      </c>
      <c r="D77" s="135">
        <v>2.726</v>
      </c>
      <c r="E77" s="136">
        <v>0.15</v>
      </c>
      <c r="F77" s="137">
        <v>4.3999999999999997E-2</v>
      </c>
      <c r="G77" s="198">
        <v>59</v>
      </c>
      <c r="H77" s="198">
        <v>4.78</v>
      </c>
      <c r="I77" s="200">
        <v>4.78</v>
      </c>
      <c r="J77" s="195">
        <v>5.1999999999999998E-2</v>
      </c>
    </row>
    <row r="78" spans="1:10" ht="27.75" customHeight="1" x14ac:dyDescent="0.25">
      <c r="A78" s="163" t="s">
        <v>582</v>
      </c>
      <c r="B78" s="210"/>
      <c r="C78" s="167">
        <v>0</v>
      </c>
      <c r="D78" s="135">
        <v>2.726</v>
      </c>
      <c r="E78" s="136">
        <v>0.15</v>
      </c>
      <c r="F78" s="137">
        <v>4.3999999999999997E-2</v>
      </c>
      <c r="G78" s="198">
        <v>316.95999999999998</v>
      </c>
      <c r="H78" s="198">
        <v>4.78</v>
      </c>
      <c r="I78" s="200">
        <v>4.78</v>
      </c>
      <c r="J78" s="195">
        <v>5.1999999999999998E-2</v>
      </c>
    </row>
    <row r="79" spans="1:10" ht="27.75" customHeight="1" x14ac:dyDescent="0.25">
      <c r="A79" s="163" t="s">
        <v>583</v>
      </c>
      <c r="B79" s="210"/>
      <c r="C79" s="167">
        <v>0</v>
      </c>
      <c r="D79" s="135">
        <v>2.726</v>
      </c>
      <c r="E79" s="136">
        <v>0.15</v>
      </c>
      <c r="F79" s="137">
        <v>4.3999999999999997E-2</v>
      </c>
      <c r="G79" s="198">
        <v>728.51</v>
      </c>
      <c r="H79" s="198">
        <v>4.78</v>
      </c>
      <c r="I79" s="200">
        <v>4.78</v>
      </c>
      <c r="J79" s="195">
        <v>5.1999999999999998E-2</v>
      </c>
    </row>
    <row r="80" spans="1:10" ht="27.75" customHeight="1" x14ac:dyDescent="0.25">
      <c r="A80" s="163" t="s">
        <v>584</v>
      </c>
      <c r="B80" s="210"/>
      <c r="C80" s="167">
        <v>0</v>
      </c>
      <c r="D80" s="135">
        <v>2.726</v>
      </c>
      <c r="E80" s="136">
        <v>0.15</v>
      </c>
      <c r="F80" s="137">
        <v>4.3999999999999997E-2</v>
      </c>
      <c r="G80" s="198">
        <v>1315.02</v>
      </c>
      <c r="H80" s="198">
        <v>4.78</v>
      </c>
      <c r="I80" s="200">
        <v>4.78</v>
      </c>
      <c r="J80" s="195">
        <v>5.1999999999999998E-2</v>
      </c>
    </row>
    <row r="81" spans="1:10" ht="27.75" customHeight="1" x14ac:dyDescent="0.25">
      <c r="A81" s="163" t="s">
        <v>585</v>
      </c>
      <c r="B81" s="210"/>
      <c r="C81" s="167">
        <v>0</v>
      </c>
      <c r="D81" s="135">
        <v>2.726</v>
      </c>
      <c r="E81" s="136">
        <v>0.15</v>
      </c>
      <c r="F81" s="137">
        <v>4.3999999999999997E-2</v>
      </c>
      <c r="G81" s="198">
        <v>3006.85</v>
      </c>
      <c r="H81" s="198">
        <v>4.78</v>
      </c>
      <c r="I81" s="200">
        <v>4.78</v>
      </c>
      <c r="J81" s="195">
        <v>5.1999999999999998E-2</v>
      </c>
    </row>
    <row r="82" spans="1:10" ht="27.75" customHeight="1" x14ac:dyDescent="0.25">
      <c r="A82" s="163" t="s">
        <v>435</v>
      </c>
      <c r="B82" s="210"/>
      <c r="C82" s="167" t="s">
        <v>422</v>
      </c>
      <c r="D82" s="138">
        <v>16.556999999999999</v>
      </c>
      <c r="E82" s="139">
        <v>0.81599999999999995</v>
      </c>
      <c r="F82" s="137">
        <v>0.47699999999999998</v>
      </c>
      <c r="G82" s="199">
        <v>0</v>
      </c>
      <c r="H82" s="199">
        <v>0</v>
      </c>
      <c r="I82" s="201">
        <v>0</v>
      </c>
      <c r="J82" s="194">
        <v>0</v>
      </c>
    </row>
    <row r="83" spans="1:10" ht="27.75" customHeight="1" x14ac:dyDescent="0.25">
      <c r="A83" s="163" t="s">
        <v>436</v>
      </c>
      <c r="B83" s="210"/>
      <c r="C83" s="167">
        <v>0</v>
      </c>
      <c r="D83" s="135">
        <v>-4.9660000000000002</v>
      </c>
      <c r="E83" s="136">
        <v>-0.41</v>
      </c>
      <c r="F83" s="137">
        <v>-7.9000000000000001E-2</v>
      </c>
      <c r="G83" s="165">
        <v>0</v>
      </c>
      <c r="H83" s="199">
        <v>0</v>
      </c>
      <c r="I83" s="201">
        <v>0</v>
      </c>
      <c r="J83" s="194">
        <v>0</v>
      </c>
    </row>
    <row r="84" spans="1:10" ht="27.75" customHeight="1" x14ac:dyDescent="0.25">
      <c r="A84" s="163" t="s">
        <v>437</v>
      </c>
      <c r="B84" s="210"/>
      <c r="C84" s="167">
        <v>0</v>
      </c>
      <c r="D84" s="135">
        <v>-5.141</v>
      </c>
      <c r="E84" s="136">
        <v>-0.40699999999999997</v>
      </c>
      <c r="F84" s="137">
        <v>-8.2000000000000003E-2</v>
      </c>
      <c r="G84" s="165">
        <v>0</v>
      </c>
      <c r="H84" s="199">
        <v>0</v>
      </c>
      <c r="I84" s="201">
        <v>0</v>
      </c>
      <c r="J84" s="194">
        <v>0</v>
      </c>
    </row>
    <row r="85" spans="1:10" ht="27.75" customHeight="1" x14ac:dyDescent="0.25">
      <c r="A85" s="163" t="s">
        <v>438</v>
      </c>
      <c r="B85" s="210"/>
      <c r="C85" s="167">
        <v>0</v>
      </c>
      <c r="D85" s="135">
        <v>-4.9660000000000002</v>
      </c>
      <c r="E85" s="136">
        <v>-0.41</v>
      </c>
      <c r="F85" s="137">
        <v>-7.9000000000000001E-2</v>
      </c>
      <c r="G85" s="165">
        <v>0</v>
      </c>
      <c r="H85" s="199">
        <v>0</v>
      </c>
      <c r="I85" s="201">
        <v>0</v>
      </c>
      <c r="J85" s="195">
        <v>0.13700000000000001</v>
      </c>
    </row>
    <row r="86" spans="1:10" ht="27.75" customHeight="1" x14ac:dyDescent="0.25">
      <c r="A86" s="163" t="s">
        <v>439</v>
      </c>
      <c r="B86" s="210"/>
      <c r="C86" s="167">
        <v>0</v>
      </c>
      <c r="D86" s="135">
        <v>-5.141</v>
      </c>
      <c r="E86" s="136">
        <v>-0.40699999999999997</v>
      </c>
      <c r="F86" s="137">
        <v>-8.2000000000000003E-2</v>
      </c>
      <c r="G86" s="165">
        <v>0</v>
      </c>
      <c r="H86" s="199">
        <v>0</v>
      </c>
      <c r="I86" s="201">
        <v>0</v>
      </c>
      <c r="J86" s="195">
        <v>0.122</v>
      </c>
    </row>
    <row r="87" spans="1:10" ht="27.75" customHeight="1" x14ac:dyDescent="0.25">
      <c r="A87" s="163" t="s">
        <v>440</v>
      </c>
      <c r="B87" s="210"/>
      <c r="C87" s="167">
        <v>0</v>
      </c>
      <c r="D87" s="135">
        <v>-6.8109999999999999</v>
      </c>
      <c r="E87" s="136">
        <v>-0.41899999999999998</v>
      </c>
      <c r="F87" s="137">
        <v>-0.112</v>
      </c>
      <c r="G87" s="198">
        <v>80.63</v>
      </c>
      <c r="H87" s="199">
        <v>0</v>
      </c>
      <c r="I87" s="201">
        <v>0</v>
      </c>
      <c r="J87" s="195">
        <v>0.22700000000000001</v>
      </c>
    </row>
    <row r="88" spans="1:10" ht="27.75" customHeight="1" x14ac:dyDescent="0.25">
      <c r="A88" s="163" t="s">
        <v>630</v>
      </c>
      <c r="B88" s="210" t="s">
        <v>802</v>
      </c>
      <c r="C88" s="167" t="s">
        <v>593</v>
      </c>
      <c r="D88" s="135">
        <v>3.7450000000000001</v>
      </c>
      <c r="E88" s="136">
        <v>0.309</v>
      </c>
      <c r="F88" s="137">
        <v>5.8999999999999997E-2</v>
      </c>
      <c r="G88" s="198">
        <v>2.4300000000000002</v>
      </c>
      <c r="H88" s="199">
        <v>0</v>
      </c>
      <c r="I88" s="201">
        <v>0</v>
      </c>
      <c r="J88" s="194">
        <v>0</v>
      </c>
    </row>
    <row r="89" spans="1:10" ht="27.75" customHeight="1" x14ac:dyDescent="0.25">
      <c r="A89" s="163" t="s">
        <v>656</v>
      </c>
      <c r="B89" s="210" t="s">
        <v>803</v>
      </c>
      <c r="C89" s="167" t="s">
        <v>420</v>
      </c>
      <c r="D89" s="135">
        <v>3.7450000000000001</v>
      </c>
      <c r="E89" s="136">
        <v>0.309</v>
      </c>
      <c r="F89" s="137">
        <v>5.8999999999999997E-2</v>
      </c>
      <c r="G89" s="199">
        <v>0</v>
      </c>
      <c r="H89" s="199">
        <v>0</v>
      </c>
      <c r="I89" s="201">
        <v>0</v>
      </c>
      <c r="J89" s="194">
        <v>0</v>
      </c>
    </row>
    <row r="90" spans="1:10" ht="27.75" customHeight="1" x14ac:dyDescent="0.25">
      <c r="A90" s="163" t="s">
        <v>631</v>
      </c>
      <c r="B90" s="210" t="s">
        <v>804</v>
      </c>
      <c r="C90" s="167" t="s">
        <v>592</v>
      </c>
      <c r="D90" s="135">
        <v>4.0979999999999999</v>
      </c>
      <c r="E90" s="136">
        <v>0.33800000000000002</v>
      </c>
      <c r="F90" s="137">
        <v>6.5000000000000002E-2</v>
      </c>
      <c r="G90" s="198">
        <v>3.09</v>
      </c>
      <c r="H90" s="199">
        <v>0</v>
      </c>
      <c r="I90" s="201">
        <v>0</v>
      </c>
      <c r="J90" s="194">
        <v>0</v>
      </c>
    </row>
    <row r="91" spans="1:10" ht="27.75" customHeight="1" x14ac:dyDescent="0.25">
      <c r="A91" s="163" t="s">
        <v>632</v>
      </c>
      <c r="B91" s="210" t="s">
        <v>805</v>
      </c>
      <c r="C91" s="167" t="s">
        <v>592</v>
      </c>
      <c r="D91" s="135">
        <v>4.0979999999999999</v>
      </c>
      <c r="E91" s="136">
        <v>0.33800000000000002</v>
      </c>
      <c r="F91" s="137">
        <v>6.5000000000000002E-2</v>
      </c>
      <c r="G91" s="198">
        <v>3.66</v>
      </c>
      <c r="H91" s="199">
        <v>0</v>
      </c>
      <c r="I91" s="201">
        <v>0</v>
      </c>
      <c r="J91" s="194">
        <v>0</v>
      </c>
    </row>
    <row r="92" spans="1:10" ht="27.75" customHeight="1" x14ac:dyDescent="0.25">
      <c r="A92" s="163" t="s">
        <v>633</v>
      </c>
      <c r="B92" s="210" t="s">
        <v>806</v>
      </c>
      <c r="C92" s="167" t="s">
        <v>592</v>
      </c>
      <c r="D92" s="135">
        <v>4.0979999999999999</v>
      </c>
      <c r="E92" s="136">
        <v>0.33800000000000002</v>
      </c>
      <c r="F92" s="137">
        <v>6.5000000000000002E-2</v>
      </c>
      <c r="G92" s="198">
        <v>4.68</v>
      </c>
      <c r="H92" s="199">
        <v>0</v>
      </c>
      <c r="I92" s="201">
        <v>0</v>
      </c>
      <c r="J92" s="194">
        <v>0</v>
      </c>
    </row>
    <row r="93" spans="1:10" ht="27.75" customHeight="1" x14ac:dyDescent="0.25">
      <c r="A93" s="163" t="s">
        <v>634</v>
      </c>
      <c r="B93" s="210" t="s">
        <v>807</v>
      </c>
      <c r="C93" s="167" t="s">
        <v>592</v>
      </c>
      <c r="D93" s="135">
        <v>4.0979999999999999</v>
      </c>
      <c r="E93" s="136">
        <v>0.33800000000000002</v>
      </c>
      <c r="F93" s="137">
        <v>6.5000000000000002E-2</v>
      </c>
      <c r="G93" s="198">
        <v>6.44</v>
      </c>
      <c r="H93" s="199">
        <v>0</v>
      </c>
      <c r="I93" s="201">
        <v>0</v>
      </c>
      <c r="J93" s="194">
        <v>0</v>
      </c>
    </row>
    <row r="94" spans="1:10" ht="27.75" customHeight="1" x14ac:dyDescent="0.25">
      <c r="A94" s="163" t="s">
        <v>635</v>
      </c>
      <c r="B94" s="210" t="s">
        <v>808</v>
      </c>
      <c r="C94" s="167" t="s">
        <v>592</v>
      </c>
      <c r="D94" s="135">
        <v>4.0979999999999999</v>
      </c>
      <c r="E94" s="136">
        <v>0.33800000000000002</v>
      </c>
      <c r="F94" s="137">
        <v>6.5000000000000002E-2</v>
      </c>
      <c r="G94" s="198">
        <v>11.72</v>
      </c>
      <c r="H94" s="199">
        <v>0</v>
      </c>
      <c r="I94" s="201">
        <v>0</v>
      </c>
      <c r="J94" s="194">
        <v>0</v>
      </c>
    </row>
    <row r="95" spans="1:10" ht="27.75" customHeight="1" x14ac:dyDescent="0.25">
      <c r="A95" s="163" t="s">
        <v>441</v>
      </c>
      <c r="B95" s="210" t="s">
        <v>809</v>
      </c>
      <c r="C95" s="167" t="s">
        <v>421</v>
      </c>
      <c r="D95" s="135">
        <v>4.0979999999999999</v>
      </c>
      <c r="E95" s="136">
        <v>0.33800000000000002</v>
      </c>
      <c r="F95" s="137">
        <v>6.5000000000000002E-2</v>
      </c>
      <c r="G95" s="199">
        <v>0</v>
      </c>
      <c r="H95" s="199">
        <v>0</v>
      </c>
      <c r="I95" s="201">
        <v>0</v>
      </c>
      <c r="J95" s="194">
        <v>0</v>
      </c>
    </row>
    <row r="96" spans="1:10" ht="27.75" customHeight="1" x14ac:dyDescent="0.25">
      <c r="A96" s="163" t="s">
        <v>556</v>
      </c>
      <c r="B96" s="210" t="s">
        <v>810</v>
      </c>
      <c r="C96" s="167">
        <v>0</v>
      </c>
      <c r="D96" s="135">
        <v>2.6030000000000002</v>
      </c>
      <c r="E96" s="136">
        <v>0.2</v>
      </c>
      <c r="F96" s="137">
        <v>4.2000000000000003E-2</v>
      </c>
      <c r="G96" s="198">
        <v>3.61</v>
      </c>
      <c r="H96" s="198">
        <v>2.12</v>
      </c>
      <c r="I96" s="200">
        <v>2.12</v>
      </c>
      <c r="J96" s="195">
        <v>5.8000000000000003E-2</v>
      </c>
    </row>
    <row r="97" spans="1:10" ht="27.75" customHeight="1" x14ac:dyDescent="0.25">
      <c r="A97" s="163" t="s">
        <v>557</v>
      </c>
      <c r="B97" s="210"/>
      <c r="C97" s="167">
        <v>0</v>
      </c>
      <c r="D97" s="135">
        <v>2.6030000000000002</v>
      </c>
      <c r="E97" s="136">
        <v>0.2</v>
      </c>
      <c r="F97" s="137">
        <v>4.2000000000000003E-2</v>
      </c>
      <c r="G97" s="198">
        <v>19.11</v>
      </c>
      <c r="H97" s="198">
        <v>2.12</v>
      </c>
      <c r="I97" s="200">
        <v>2.12</v>
      </c>
      <c r="J97" s="195">
        <v>5.8000000000000003E-2</v>
      </c>
    </row>
    <row r="98" spans="1:10" ht="27.75" customHeight="1" x14ac:dyDescent="0.25">
      <c r="A98" s="163" t="s">
        <v>558</v>
      </c>
      <c r="B98" s="210"/>
      <c r="C98" s="167">
        <v>0</v>
      </c>
      <c r="D98" s="135">
        <v>2.6030000000000002</v>
      </c>
      <c r="E98" s="136">
        <v>0.2</v>
      </c>
      <c r="F98" s="137">
        <v>4.2000000000000003E-2</v>
      </c>
      <c r="G98" s="198">
        <v>33.43</v>
      </c>
      <c r="H98" s="198">
        <v>2.12</v>
      </c>
      <c r="I98" s="200">
        <v>2.12</v>
      </c>
      <c r="J98" s="195">
        <v>5.8000000000000003E-2</v>
      </c>
    </row>
    <row r="99" spans="1:10" ht="27.75" customHeight="1" x14ac:dyDescent="0.25">
      <c r="A99" s="163" t="s">
        <v>559</v>
      </c>
      <c r="B99" s="210"/>
      <c r="C99" s="167">
        <v>0</v>
      </c>
      <c r="D99" s="135">
        <v>2.6030000000000002</v>
      </c>
      <c r="E99" s="136">
        <v>0.2</v>
      </c>
      <c r="F99" s="137">
        <v>4.2000000000000003E-2</v>
      </c>
      <c r="G99" s="198">
        <v>54.23</v>
      </c>
      <c r="H99" s="198">
        <v>2.12</v>
      </c>
      <c r="I99" s="200">
        <v>2.12</v>
      </c>
      <c r="J99" s="195">
        <v>5.8000000000000003E-2</v>
      </c>
    </row>
    <row r="100" spans="1:10" ht="27.75" customHeight="1" x14ac:dyDescent="0.25">
      <c r="A100" s="163" t="s">
        <v>560</v>
      </c>
      <c r="B100" s="210"/>
      <c r="C100" s="167">
        <v>0</v>
      </c>
      <c r="D100" s="135">
        <v>2.6030000000000002</v>
      </c>
      <c r="E100" s="136">
        <v>0.2</v>
      </c>
      <c r="F100" s="137">
        <v>4.2000000000000003E-2</v>
      </c>
      <c r="G100" s="198">
        <v>121.32</v>
      </c>
      <c r="H100" s="198">
        <v>2.12</v>
      </c>
      <c r="I100" s="200">
        <v>2.12</v>
      </c>
      <c r="J100" s="195">
        <v>5.8000000000000003E-2</v>
      </c>
    </row>
    <row r="101" spans="1:10" ht="27.75" customHeight="1" x14ac:dyDescent="0.25">
      <c r="A101" s="163" t="s">
        <v>561</v>
      </c>
      <c r="B101" s="210" t="s">
        <v>811</v>
      </c>
      <c r="C101" s="167">
        <v>0</v>
      </c>
      <c r="D101" s="135">
        <v>2.6259999999999999</v>
      </c>
      <c r="E101" s="136">
        <v>0.16200000000000001</v>
      </c>
      <c r="F101" s="137">
        <v>4.2999999999999997E-2</v>
      </c>
      <c r="G101" s="198">
        <v>4.29</v>
      </c>
      <c r="H101" s="198">
        <v>3.1</v>
      </c>
      <c r="I101" s="200">
        <v>3.1</v>
      </c>
      <c r="J101" s="195">
        <v>5.5E-2</v>
      </c>
    </row>
    <row r="102" spans="1:10" ht="27.75" customHeight="1" x14ac:dyDescent="0.25">
      <c r="A102" s="163" t="s">
        <v>562</v>
      </c>
      <c r="B102" s="210"/>
      <c r="C102" s="167">
        <v>0</v>
      </c>
      <c r="D102" s="135">
        <v>2.6259999999999999</v>
      </c>
      <c r="E102" s="136">
        <v>0.16200000000000001</v>
      </c>
      <c r="F102" s="137">
        <v>4.2999999999999997E-2</v>
      </c>
      <c r="G102" s="198">
        <v>27.87</v>
      </c>
      <c r="H102" s="198">
        <v>3.1</v>
      </c>
      <c r="I102" s="200">
        <v>3.1</v>
      </c>
      <c r="J102" s="195">
        <v>5.5E-2</v>
      </c>
    </row>
    <row r="103" spans="1:10" ht="27.75" customHeight="1" x14ac:dyDescent="0.25">
      <c r="A103" s="163" t="s">
        <v>563</v>
      </c>
      <c r="B103" s="210"/>
      <c r="C103" s="167">
        <v>0</v>
      </c>
      <c r="D103" s="135">
        <v>2.6259999999999999</v>
      </c>
      <c r="E103" s="136">
        <v>0.16200000000000001</v>
      </c>
      <c r="F103" s="137">
        <v>4.2999999999999997E-2</v>
      </c>
      <c r="G103" s="198">
        <v>49.67</v>
      </c>
      <c r="H103" s="198">
        <v>3.1</v>
      </c>
      <c r="I103" s="200">
        <v>3.1</v>
      </c>
      <c r="J103" s="195">
        <v>5.5E-2</v>
      </c>
    </row>
    <row r="104" spans="1:10" ht="27.75" customHeight="1" x14ac:dyDescent="0.25">
      <c r="A104" s="163" t="s">
        <v>564</v>
      </c>
      <c r="B104" s="210"/>
      <c r="C104" s="167">
        <v>0</v>
      </c>
      <c r="D104" s="135">
        <v>2.6259999999999999</v>
      </c>
      <c r="E104" s="136">
        <v>0.16200000000000001</v>
      </c>
      <c r="F104" s="137">
        <v>4.2999999999999997E-2</v>
      </c>
      <c r="G104" s="198">
        <v>81.319999999999993</v>
      </c>
      <c r="H104" s="198">
        <v>3.1</v>
      </c>
      <c r="I104" s="200">
        <v>3.1</v>
      </c>
      <c r="J104" s="195">
        <v>5.5E-2</v>
      </c>
    </row>
    <row r="105" spans="1:10" ht="27.75" customHeight="1" x14ac:dyDescent="0.25">
      <c r="A105" s="163" t="s">
        <v>565</v>
      </c>
      <c r="B105" s="210"/>
      <c r="C105" s="167">
        <v>0</v>
      </c>
      <c r="D105" s="135">
        <v>2.6259999999999999</v>
      </c>
      <c r="E105" s="136">
        <v>0.16200000000000001</v>
      </c>
      <c r="F105" s="137">
        <v>4.2999999999999997E-2</v>
      </c>
      <c r="G105" s="198">
        <v>183.4</v>
      </c>
      <c r="H105" s="198">
        <v>3.1</v>
      </c>
      <c r="I105" s="200">
        <v>3.1</v>
      </c>
      <c r="J105" s="195">
        <v>5.5E-2</v>
      </c>
    </row>
    <row r="106" spans="1:10" ht="27.75" customHeight="1" x14ac:dyDescent="0.25">
      <c r="A106" s="163" t="s">
        <v>566</v>
      </c>
      <c r="B106" s="210" t="s">
        <v>812</v>
      </c>
      <c r="C106" s="167">
        <v>0</v>
      </c>
      <c r="D106" s="135">
        <v>2.1739999999999999</v>
      </c>
      <c r="E106" s="136">
        <v>0.11899999999999999</v>
      </c>
      <c r="F106" s="137">
        <v>3.5000000000000003E-2</v>
      </c>
      <c r="G106" s="198">
        <v>47.05</v>
      </c>
      <c r="H106" s="198">
        <v>3.81</v>
      </c>
      <c r="I106" s="200">
        <v>3.81</v>
      </c>
      <c r="J106" s="195">
        <v>4.2000000000000003E-2</v>
      </c>
    </row>
    <row r="107" spans="1:10" ht="27.75" customHeight="1" x14ac:dyDescent="0.25">
      <c r="A107" s="163" t="s">
        <v>567</v>
      </c>
      <c r="B107" s="210"/>
      <c r="C107" s="167">
        <v>0</v>
      </c>
      <c r="D107" s="135">
        <v>2.1739999999999999</v>
      </c>
      <c r="E107" s="136">
        <v>0.11899999999999999</v>
      </c>
      <c r="F107" s="137">
        <v>3.5000000000000003E-2</v>
      </c>
      <c r="G107" s="198">
        <v>252.81</v>
      </c>
      <c r="H107" s="198">
        <v>3.81</v>
      </c>
      <c r="I107" s="200">
        <v>3.81</v>
      </c>
      <c r="J107" s="195">
        <v>4.2000000000000003E-2</v>
      </c>
    </row>
    <row r="108" spans="1:10" ht="27.75" customHeight="1" x14ac:dyDescent="0.25">
      <c r="A108" s="163" t="s">
        <v>568</v>
      </c>
      <c r="B108" s="210"/>
      <c r="C108" s="167">
        <v>0</v>
      </c>
      <c r="D108" s="135">
        <v>2.1739999999999999</v>
      </c>
      <c r="E108" s="136">
        <v>0.11899999999999999</v>
      </c>
      <c r="F108" s="137">
        <v>3.5000000000000003E-2</v>
      </c>
      <c r="G108" s="198">
        <v>581.05999999999995</v>
      </c>
      <c r="H108" s="198">
        <v>3.81</v>
      </c>
      <c r="I108" s="200">
        <v>3.81</v>
      </c>
      <c r="J108" s="195">
        <v>4.2000000000000003E-2</v>
      </c>
    </row>
    <row r="109" spans="1:10" ht="27.75" customHeight="1" x14ac:dyDescent="0.25">
      <c r="A109" s="163" t="s">
        <v>569</v>
      </c>
      <c r="B109" s="210"/>
      <c r="C109" s="167">
        <v>0</v>
      </c>
      <c r="D109" s="135">
        <v>2.1739999999999999</v>
      </c>
      <c r="E109" s="136">
        <v>0.11899999999999999</v>
      </c>
      <c r="F109" s="137">
        <v>3.5000000000000003E-2</v>
      </c>
      <c r="G109" s="198">
        <v>1048.8699999999999</v>
      </c>
      <c r="H109" s="198">
        <v>3.81</v>
      </c>
      <c r="I109" s="200">
        <v>3.81</v>
      </c>
      <c r="J109" s="195">
        <v>4.2000000000000003E-2</v>
      </c>
    </row>
    <row r="110" spans="1:10" ht="27.75" customHeight="1" x14ac:dyDescent="0.25">
      <c r="A110" s="163" t="s">
        <v>570</v>
      </c>
      <c r="B110" s="210"/>
      <c r="C110" s="167">
        <v>0</v>
      </c>
      <c r="D110" s="135">
        <v>2.1739999999999999</v>
      </c>
      <c r="E110" s="136">
        <v>0.11899999999999999</v>
      </c>
      <c r="F110" s="137">
        <v>3.5000000000000003E-2</v>
      </c>
      <c r="G110" s="198">
        <v>2398.2800000000002</v>
      </c>
      <c r="H110" s="198">
        <v>3.81</v>
      </c>
      <c r="I110" s="200">
        <v>3.81</v>
      </c>
      <c r="J110" s="195">
        <v>4.2000000000000003E-2</v>
      </c>
    </row>
    <row r="111" spans="1:10" ht="27.75" customHeight="1" x14ac:dyDescent="0.25">
      <c r="A111" s="163" t="s">
        <v>442</v>
      </c>
      <c r="B111" s="210" t="s">
        <v>813</v>
      </c>
      <c r="C111" s="167" t="s">
        <v>422</v>
      </c>
      <c r="D111" s="138">
        <v>13.206</v>
      </c>
      <c r="E111" s="139">
        <v>0.65100000000000002</v>
      </c>
      <c r="F111" s="137">
        <v>0.38</v>
      </c>
      <c r="G111" s="199">
        <v>0</v>
      </c>
      <c r="H111" s="199">
        <v>0</v>
      </c>
      <c r="I111" s="201">
        <v>0</v>
      </c>
      <c r="J111" s="194">
        <v>0</v>
      </c>
    </row>
    <row r="112" spans="1:10" ht="27.75" customHeight="1" x14ac:dyDescent="0.25">
      <c r="A112" s="163" t="s">
        <v>443</v>
      </c>
      <c r="B112" s="210" t="s">
        <v>814</v>
      </c>
      <c r="C112" s="167">
        <v>0</v>
      </c>
      <c r="D112" s="135">
        <v>-3.9609999999999999</v>
      </c>
      <c r="E112" s="136">
        <v>-0.32700000000000001</v>
      </c>
      <c r="F112" s="137">
        <v>-6.3E-2</v>
      </c>
      <c r="G112" s="165">
        <v>0</v>
      </c>
      <c r="H112" s="199">
        <v>0</v>
      </c>
      <c r="I112" s="201">
        <v>0</v>
      </c>
      <c r="J112" s="194">
        <v>0</v>
      </c>
    </row>
    <row r="113" spans="1:10" ht="27.75" customHeight="1" x14ac:dyDescent="0.25">
      <c r="A113" s="163" t="s">
        <v>444</v>
      </c>
      <c r="B113" s="210"/>
      <c r="C113" s="167">
        <v>0</v>
      </c>
      <c r="D113" s="135">
        <v>-4.101</v>
      </c>
      <c r="E113" s="136">
        <v>-0.32400000000000001</v>
      </c>
      <c r="F113" s="137">
        <v>-6.5000000000000002E-2</v>
      </c>
      <c r="G113" s="165">
        <v>0</v>
      </c>
      <c r="H113" s="199">
        <v>0</v>
      </c>
      <c r="I113" s="201">
        <v>0</v>
      </c>
      <c r="J113" s="194">
        <v>0</v>
      </c>
    </row>
    <row r="114" spans="1:10" ht="27.75" customHeight="1" x14ac:dyDescent="0.25">
      <c r="A114" s="163" t="s">
        <v>445</v>
      </c>
      <c r="B114" s="210" t="s">
        <v>815</v>
      </c>
      <c r="C114" s="167">
        <v>0</v>
      </c>
      <c r="D114" s="135">
        <v>-3.9609999999999999</v>
      </c>
      <c r="E114" s="136">
        <v>-0.32700000000000001</v>
      </c>
      <c r="F114" s="137">
        <v>-6.3E-2</v>
      </c>
      <c r="G114" s="165">
        <v>0</v>
      </c>
      <c r="H114" s="199">
        <v>0</v>
      </c>
      <c r="I114" s="201">
        <v>0</v>
      </c>
      <c r="J114" s="195">
        <v>0.109</v>
      </c>
    </row>
    <row r="115" spans="1:10" ht="27.75" customHeight="1" x14ac:dyDescent="0.25">
      <c r="A115" s="163" t="s">
        <v>446</v>
      </c>
      <c r="B115" s="210" t="s">
        <v>816</v>
      </c>
      <c r="C115" s="167">
        <v>0</v>
      </c>
      <c r="D115" s="135">
        <v>-4.101</v>
      </c>
      <c r="E115" s="136">
        <v>-0.32400000000000001</v>
      </c>
      <c r="F115" s="137">
        <v>-6.5000000000000002E-2</v>
      </c>
      <c r="G115" s="165">
        <v>0</v>
      </c>
      <c r="H115" s="199">
        <v>0</v>
      </c>
      <c r="I115" s="201">
        <v>0</v>
      </c>
      <c r="J115" s="195">
        <v>9.7000000000000003E-2</v>
      </c>
    </row>
    <row r="116" spans="1:10" ht="27.75" customHeight="1" x14ac:dyDescent="0.25">
      <c r="A116" s="163" t="s">
        <v>447</v>
      </c>
      <c r="B116" s="210" t="s">
        <v>817</v>
      </c>
      <c r="C116" s="167">
        <v>0</v>
      </c>
      <c r="D116" s="135">
        <v>-5.4329999999999998</v>
      </c>
      <c r="E116" s="136">
        <v>-0.33400000000000002</v>
      </c>
      <c r="F116" s="137">
        <v>-8.8999999999999996E-2</v>
      </c>
      <c r="G116" s="198">
        <v>64.31</v>
      </c>
      <c r="H116" s="199">
        <v>0</v>
      </c>
      <c r="I116" s="201">
        <v>0</v>
      </c>
      <c r="J116" s="195">
        <v>0.18099999999999999</v>
      </c>
    </row>
    <row r="117" spans="1:10" ht="27.75" customHeight="1" x14ac:dyDescent="0.25">
      <c r="A117" s="163" t="s">
        <v>636</v>
      </c>
      <c r="B117" s="210"/>
      <c r="C117" s="167" t="s">
        <v>593</v>
      </c>
      <c r="D117" s="135">
        <v>3.1379999999999999</v>
      </c>
      <c r="E117" s="136">
        <v>0.25900000000000001</v>
      </c>
      <c r="F117" s="137">
        <v>0.05</v>
      </c>
      <c r="G117" s="198">
        <v>2.0299999999999998</v>
      </c>
      <c r="H117" s="199">
        <v>0</v>
      </c>
      <c r="I117" s="201">
        <v>0</v>
      </c>
      <c r="J117" s="194">
        <v>0</v>
      </c>
    </row>
    <row r="118" spans="1:10" ht="27.75" customHeight="1" x14ac:dyDescent="0.25">
      <c r="A118" s="163" t="s">
        <v>657</v>
      </c>
      <c r="B118" s="210"/>
      <c r="C118" s="167" t="s">
        <v>420</v>
      </c>
      <c r="D118" s="135">
        <v>3.1379999999999999</v>
      </c>
      <c r="E118" s="136">
        <v>0.25900000000000001</v>
      </c>
      <c r="F118" s="137">
        <v>0.05</v>
      </c>
      <c r="G118" s="199">
        <v>0</v>
      </c>
      <c r="H118" s="199">
        <v>0</v>
      </c>
      <c r="I118" s="201">
        <v>0</v>
      </c>
      <c r="J118" s="194">
        <v>0</v>
      </c>
    </row>
    <row r="119" spans="1:10" ht="27.75" customHeight="1" x14ac:dyDescent="0.25">
      <c r="A119" s="163" t="s">
        <v>637</v>
      </c>
      <c r="B119" s="210"/>
      <c r="C119" s="167" t="s">
        <v>592</v>
      </c>
      <c r="D119" s="135">
        <v>3.4340000000000002</v>
      </c>
      <c r="E119" s="136">
        <v>0.28299999999999997</v>
      </c>
      <c r="F119" s="137">
        <v>5.3999999999999999E-2</v>
      </c>
      <c r="G119" s="198">
        <v>2.59</v>
      </c>
      <c r="H119" s="199">
        <v>0</v>
      </c>
      <c r="I119" s="201">
        <v>0</v>
      </c>
      <c r="J119" s="194">
        <v>0</v>
      </c>
    </row>
    <row r="120" spans="1:10" ht="27.75" customHeight="1" x14ac:dyDescent="0.25">
      <c r="A120" s="163" t="s">
        <v>638</v>
      </c>
      <c r="B120" s="210"/>
      <c r="C120" s="167" t="s">
        <v>592</v>
      </c>
      <c r="D120" s="135">
        <v>3.4340000000000002</v>
      </c>
      <c r="E120" s="136">
        <v>0.28299999999999997</v>
      </c>
      <c r="F120" s="137">
        <v>5.3999999999999999E-2</v>
      </c>
      <c r="G120" s="198">
        <v>3.07</v>
      </c>
      <c r="H120" s="199">
        <v>0</v>
      </c>
      <c r="I120" s="201">
        <v>0</v>
      </c>
      <c r="J120" s="194">
        <v>0</v>
      </c>
    </row>
    <row r="121" spans="1:10" ht="27.75" customHeight="1" x14ac:dyDescent="0.25">
      <c r="A121" s="163" t="s">
        <v>639</v>
      </c>
      <c r="B121" s="210"/>
      <c r="C121" s="167" t="s">
        <v>592</v>
      </c>
      <c r="D121" s="135">
        <v>3.4340000000000002</v>
      </c>
      <c r="E121" s="136">
        <v>0.28299999999999997</v>
      </c>
      <c r="F121" s="137">
        <v>5.3999999999999999E-2</v>
      </c>
      <c r="G121" s="198">
        <v>3.92</v>
      </c>
      <c r="H121" s="199">
        <v>0</v>
      </c>
      <c r="I121" s="201">
        <v>0</v>
      </c>
      <c r="J121" s="194">
        <v>0</v>
      </c>
    </row>
    <row r="122" spans="1:10" ht="27.75" customHeight="1" x14ac:dyDescent="0.25">
      <c r="A122" s="163" t="s">
        <v>640</v>
      </c>
      <c r="B122" s="210"/>
      <c r="C122" s="167" t="s">
        <v>592</v>
      </c>
      <c r="D122" s="135">
        <v>3.4340000000000002</v>
      </c>
      <c r="E122" s="136">
        <v>0.28299999999999997</v>
      </c>
      <c r="F122" s="137">
        <v>5.3999999999999999E-2</v>
      </c>
      <c r="G122" s="198">
        <v>5.4</v>
      </c>
      <c r="H122" s="199">
        <v>0</v>
      </c>
      <c r="I122" s="201">
        <v>0</v>
      </c>
      <c r="J122" s="194">
        <v>0</v>
      </c>
    </row>
    <row r="123" spans="1:10" ht="27.75" customHeight="1" x14ac:dyDescent="0.25">
      <c r="A123" s="163" t="s">
        <v>641</v>
      </c>
      <c r="B123" s="210"/>
      <c r="C123" s="167" t="s">
        <v>592</v>
      </c>
      <c r="D123" s="135">
        <v>3.4340000000000002</v>
      </c>
      <c r="E123" s="136">
        <v>0.28299999999999997</v>
      </c>
      <c r="F123" s="137">
        <v>5.3999999999999999E-2</v>
      </c>
      <c r="G123" s="198">
        <v>9.83</v>
      </c>
      <c r="H123" s="199">
        <v>0</v>
      </c>
      <c r="I123" s="201">
        <v>0</v>
      </c>
      <c r="J123" s="194">
        <v>0</v>
      </c>
    </row>
    <row r="124" spans="1:10" ht="27.75" customHeight="1" x14ac:dyDescent="0.25">
      <c r="A124" s="163" t="s">
        <v>448</v>
      </c>
      <c r="B124" s="210"/>
      <c r="C124" s="167" t="s">
        <v>421</v>
      </c>
      <c r="D124" s="135">
        <v>3.4340000000000002</v>
      </c>
      <c r="E124" s="136">
        <v>0.28299999999999997</v>
      </c>
      <c r="F124" s="137">
        <v>5.3999999999999999E-2</v>
      </c>
      <c r="G124" s="199">
        <v>0</v>
      </c>
      <c r="H124" s="199">
        <v>0</v>
      </c>
      <c r="I124" s="201">
        <v>0</v>
      </c>
      <c r="J124" s="194">
        <v>0</v>
      </c>
    </row>
    <row r="125" spans="1:10" ht="27.75" customHeight="1" x14ac:dyDescent="0.25">
      <c r="A125" s="163" t="s">
        <v>541</v>
      </c>
      <c r="B125" s="210"/>
      <c r="C125" s="167">
        <v>0</v>
      </c>
      <c r="D125" s="135">
        <v>2.181</v>
      </c>
      <c r="E125" s="136">
        <v>0.16700000000000001</v>
      </c>
      <c r="F125" s="137">
        <v>3.5000000000000003E-2</v>
      </c>
      <c r="G125" s="198">
        <v>3.03</v>
      </c>
      <c r="H125" s="198">
        <v>1.78</v>
      </c>
      <c r="I125" s="200">
        <v>1.78</v>
      </c>
      <c r="J125" s="195">
        <v>4.9000000000000002E-2</v>
      </c>
    </row>
    <row r="126" spans="1:10" ht="27.75" customHeight="1" x14ac:dyDescent="0.25">
      <c r="A126" s="163" t="s">
        <v>542</v>
      </c>
      <c r="B126" s="210"/>
      <c r="C126" s="167">
        <v>0</v>
      </c>
      <c r="D126" s="135">
        <v>2.181</v>
      </c>
      <c r="E126" s="136">
        <v>0.16700000000000001</v>
      </c>
      <c r="F126" s="137">
        <v>3.5000000000000003E-2</v>
      </c>
      <c r="G126" s="198">
        <v>16.02</v>
      </c>
      <c r="H126" s="198">
        <v>1.78</v>
      </c>
      <c r="I126" s="200">
        <v>1.78</v>
      </c>
      <c r="J126" s="195">
        <v>4.9000000000000002E-2</v>
      </c>
    </row>
    <row r="127" spans="1:10" ht="27.75" customHeight="1" x14ac:dyDescent="0.25">
      <c r="A127" s="163" t="s">
        <v>543</v>
      </c>
      <c r="B127" s="210"/>
      <c r="C127" s="167">
        <v>0</v>
      </c>
      <c r="D127" s="135">
        <v>2.181</v>
      </c>
      <c r="E127" s="136">
        <v>0.16700000000000001</v>
      </c>
      <c r="F127" s="137">
        <v>3.5000000000000003E-2</v>
      </c>
      <c r="G127" s="198">
        <v>28.02</v>
      </c>
      <c r="H127" s="198">
        <v>1.78</v>
      </c>
      <c r="I127" s="200">
        <v>1.78</v>
      </c>
      <c r="J127" s="195">
        <v>4.9000000000000002E-2</v>
      </c>
    </row>
    <row r="128" spans="1:10" ht="27.75" customHeight="1" x14ac:dyDescent="0.25">
      <c r="A128" s="163" t="s">
        <v>544</v>
      </c>
      <c r="B128" s="210"/>
      <c r="C128" s="167">
        <v>0</v>
      </c>
      <c r="D128" s="135">
        <v>2.181</v>
      </c>
      <c r="E128" s="136">
        <v>0.16700000000000001</v>
      </c>
      <c r="F128" s="137">
        <v>3.5000000000000003E-2</v>
      </c>
      <c r="G128" s="198">
        <v>45.45</v>
      </c>
      <c r="H128" s="198">
        <v>1.78</v>
      </c>
      <c r="I128" s="200">
        <v>1.78</v>
      </c>
      <c r="J128" s="195">
        <v>4.9000000000000002E-2</v>
      </c>
    </row>
    <row r="129" spans="1:10" ht="27.75" customHeight="1" x14ac:dyDescent="0.25">
      <c r="A129" s="163" t="s">
        <v>545</v>
      </c>
      <c r="B129" s="210"/>
      <c r="C129" s="167">
        <v>0</v>
      </c>
      <c r="D129" s="135">
        <v>2.181</v>
      </c>
      <c r="E129" s="136">
        <v>0.16700000000000001</v>
      </c>
      <c r="F129" s="137">
        <v>3.5000000000000003E-2</v>
      </c>
      <c r="G129" s="198">
        <v>101.67</v>
      </c>
      <c r="H129" s="198">
        <v>1.78</v>
      </c>
      <c r="I129" s="200">
        <v>1.78</v>
      </c>
      <c r="J129" s="195">
        <v>4.9000000000000002E-2</v>
      </c>
    </row>
    <row r="130" spans="1:10" ht="27.75" customHeight="1" x14ac:dyDescent="0.25">
      <c r="A130" s="163" t="s">
        <v>546</v>
      </c>
      <c r="B130" s="210"/>
      <c r="C130" s="167">
        <v>0</v>
      </c>
      <c r="D130" s="135">
        <v>2.2010000000000001</v>
      </c>
      <c r="E130" s="136">
        <v>0.13500000000000001</v>
      </c>
      <c r="F130" s="137">
        <v>3.5999999999999997E-2</v>
      </c>
      <c r="G130" s="198">
        <v>3.59</v>
      </c>
      <c r="H130" s="198">
        <v>2.6</v>
      </c>
      <c r="I130" s="200">
        <v>2.6</v>
      </c>
      <c r="J130" s="195">
        <v>4.5999999999999999E-2</v>
      </c>
    </row>
    <row r="131" spans="1:10" ht="27.75" customHeight="1" x14ac:dyDescent="0.25">
      <c r="A131" s="163" t="s">
        <v>547</v>
      </c>
      <c r="B131" s="210"/>
      <c r="C131" s="167">
        <v>0</v>
      </c>
      <c r="D131" s="135">
        <v>2.2010000000000001</v>
      </c>
      <c r="E131" s="136">
        <v>0.13500000000000001</v>
      </c>
      <c r="F131" s="137">
        <v>3.5999999999999997E-2</v>
      </c>
      <c r="G131" s="198">
        <v>23.36</v>
      </c>
      <c r="H131" s="198">
        <v>2.6</v>
      </c>
      <c r="I131" s="200">
        <v>2.6</v>
      </c>
      <c r="J131" s="195">
        <v>4.5999999999999999E-2</v>
      </c>
    </row>
    <row r="132" spans="1:10" ht="27.75" customHeight="1" x14ac:dyDescent="0.25">
      <c r="A132" s="163" t="s">
        <v>548</v>
      </c>
      <c r="B132" s="210"/>
      <c r="C132" s="167">
        <v>0</v>
      </c>
      <c r="D132" s="135">
        <v>2.2010000000000001</v>
      </c>
      <c r="E132" s="136">
        <v>0.13500000000000001</v>
      </c>
      <c r="F132" s="137">
        <v>3.5999999999999997E-2</v>
      </c>
      <c r="G132" s="198">
        <v>41.63</v>
      </c>
      <c r="H132" s="198">
        <v>2.6</v>
      </c>
      <c r="I132" s="200">
        <v>2.6</v>
      </c>
      <c r="J132" s="195">
        <v>4.5999999999999999E-2</v>
      </c>
    </row>
    <row r="133" spans="1:10" ht="27.75" customHeight="1" x14ac:dyDescent="0.25">
      <c r="A133" s="163" t="s">
        <v>549</v>
      </c>
      <c r="B133" s="210"/>
      <c r="C133" s="167">
        <v>0</v>
      </c>
      <c r="D133" s="135">
        <v>2.2010000000000001</v>
      </c>
      <c r="E133" s="136">
        <v>0.13500000000000001</v>
      </c>
      <c r="F133" s="137">
        <v>3.5999999999999997E-2</v>
      </c>
      <c r="G133" s="198">
        <v>68.150000000000006</v>
      </c>
      <c r="H133" s="198">
        <v>2.6</v>
      </c>
      <c r="I133" s="200">
        <v>2.6</v>
      </c>
      <c r="J133" s="195">
        <v>4.5999999999999999E-2</v>
      </c>
    </row>
    <row r="134" spans="1:10" ht="27.75" customHeight="1" x14ac:dyDescent="0.25">
      <c r="A134" s="163" t="s">
        <v>550</v>
      </c>
      <c r="B134" s="210"/>
      <c r="C134" s="167">
        <v>0</v>
      </c>
      <c r="D134" s="135">
        <v>2.2010000000000001</v>
      </c>
      <c r="E134" s="136">
        <v>0.13500000000000001</v>
      </c>
      <c r="F134" s="137">
        <v>3.5999999999999997E-2</v>
      </c>
      <c r="G134" s="198">
        <v>153.69999999999999</v>
      </c>
      <c r="H134" s="198">
        <v>2.6</v>
      </c>
      <c r="I134" s="200">
        <v>2.6</v>
      </c>
      <c r="J134" s="195">
        <v>4.5999999999999999E-2</v>
      </c>
    </row>
    <row r="135" spans="1:10" ht="27.75" customHeight="1" x14ac:dyDescent="0.25">
      <c r="A135" s="163" t="s">
        <v>551</v>
      </c>
      <c r="B135" s="210"/>
      <c r="C135" s="167">
        <v>0</v>
      </c>
      <c r="D135" s="135">
        <v>1.8220000000000001</v>
      </c>
      <c r="E135" s="136">
        <v>0.1</v>
      </c>
      <c r="F135" s="137">
        <v>2.9000000000000001E-2</v>
      </c>
      <c r="G135" s="198">
        <v>39.44</v>
      </c>
      <c r="H135" s="198">
        <v>3.19</v>
      </c>
      <c r="I135" s="200">
        <v>3.19</v>
      </c>
      <c r="J135" s="195">
        <v>3.5000000000000003E-2</v>
      </c>
    </row>
    <row r="136" spans="1:10" ht="27.75" customHeight="1" x14ac:dyDescent="0.25">
      <c r="A136" s="163" t="s">
        <v>552</v>
      </c>
      <c r="B136" s="210"/>
      <c r="C136" s="167">
        <v>0</v>
      </c>
      <c r="D136" s="135">
        <v>1.8220000000000001</v>
      </c>
      <c r="E136" s="136">
        <v>0.1</v>
      </c>
      <c r="F136" s="137">
        <v>2.9000000000000001E-2</v>
      </c>
      <c r="G136" s="198">
        <v>211.87</v>
      </c>
      <c r="H136" s="198">
        <v>3.19</v>
      </c>
      <c r="I136" s="200">
        <v>3.19</v>
      </c>
      <c r="J136" s="195">
        <v>3.5000000000000003E-2</v>
      </c>
    </row>
    <row r="137" spans="1:10" ht="27.75" customHeight="1" x14ac:dyDescent="0.25">
      <c r="A137" s="163" t="s">
        <v>553</v>
      </c>
      <c r="B137" s="210"/>
      <c r="C137" s="167">
        <v>0</v>
      </c>
      <c r="D137" s="135">
        <v>1.8220000000000001</v>
      </c>
      <c r="E137" s="136">
        <v>0.1</v>
      </c>
      <c r="F137" s="137">
        <v>2.9000000000000001E-2</v>
      </c>
      <c r="G137" s="198">
        <v>486.97</v>
      </c>
      <c r="H137" s="198">
        <v>3.19</v>
      </c>
      <c r="I137" s="200">
        <v>3.19</v>
      </c>
      <c r="J137" s="195">
        <v>3.5000000000000003E-2</v>
      </c>
    </row>
    <row r="138" spans="1:10" ht="27.75" customHeight="1" x14ac:dyDescent="0.25">
      <c r="A138" s="163" t="s">
        <v>554</v>
      </c>
      <c r="B138" s="210"/>
      <c r="C138" s="167">
        <v>0</v>
      </c>
      <c r="D138" s="135">
        <v>1.8220000000000001</v>
      </c>
      <c r="E138" s="136">
        <v>0.1</v>
      </c>
      <c r="F138" s="137">
        <v>2.9000000000000001E-2</v>
      </c>
      <c r="G138" s="198">
        <v>879.03</v>
      </c>
      <c r="H138" s="198">
        <v>3.19</v>
      </c>
      <c r="I138" s="200">
        <v>3.19</v>
      </c>
      <c r="J138" s="195">
        <v>3.5000000000000003E-2</v>
      </c>
    </row>
    <row r="139" spans="1:10" ht="27.75" customHeight="1" x14ac:dyDescent="0.25">
      <c r="A139" s="163" t="s">
        <v>555</v>
      </c>
      <c r="B139" s="210"/>
      <c r="C139" s="167">
        <v>0</v>
      </c>
      <c r="D139" s="135">
        <v>1.8220000000000001</v>
      </c>
      <c r="E139" s="136">
        <v>0.1</v>
      </c>
      <c r="F139" s="137">
        <v>2.9000000000000001E-2</v>
      </c>
      <c r="G139" s="198">
        <v>2009.93</v>
      </c>
      <c r="H139" s="198">
        <v>3.19</v>
      </c>
      <c r="I139" s="200">
        <v>3.19</v>
      </c>
      <c r="J139" s="195">
        <v>3.5000000000000003E-2</v>
      </c>
    </row>
    <row r="140" spans="1:10" ht="27.75" customHeight="1" x14ac:dyDescent="0.25">
      <c r="A140" s="163" t="s">
        <v>449</v>
      </c>
      <c r="B140" s="210"/>
      <c r="C140" s="167" t="s">
        <v>422</v>
      </c>
      <c r="D140" s="138">
        <v>11.068</v>
      </c>
      <c r="E140" s="139">
        <v>0.54600000000000004</v>
      </c>
      <c r="F140" s="137">
        <v>0.31900000000000001</v>
      </c>
      <c r="G140" s="199">
        <v>0</v>
      </c>
      <c r="H140" s="199">
        <v>0</v>
      </c>
      <c r="I140" s="201">
        <v>0</v>
      </c>
      <c r="J140" s="194">
        <v>0</v>
      </c>
    </row>
    <row r="141" spans="1:10" ht="27.75" customHeight="1" x14ac:dyDescent="0.25">
      <c r="A141" s="163" t="s">
        <v>450</v>
      </c>
      <c r="B141" s="210"/>
      <c r="C141" s="167">
        <v>0</v>
      </c>
      <c r="D141" s="135">
        <v>-3.319</v>
      </c>
      <c r="E141" s="136">
        <v>-0.27400000000000002</v>
      </c>
      <c r="F141" s="137">
        <v>-5.2999999999999999E-2</v>
      </c>
      <c r="G141" s="165">
        <v>0</v>
      </c>
      <c r="H141" s="199">
        <v>0</v>
      </c>
      <c r="I141" s="201">
        <v>0</v>
      </c>
      <c r="J141" s="194">
        <v>0</v>
      </c>
    </row>
    <row r="142" spans="1:10" ht="27.75" customHeight="1" x14ac:dyDescent="0.25">
      <c r="A142" s="163" t="s">
        <v>451</v>
      </c>
      <c r="B142" s="210"/>
      <c r="C142" s="167">
        <v>0</v>
      </c>
      <c r="D142" s="135">
        <v>-3.4369999999999998</v>
      </c>
      <c r="E142" s="136">
        <v>-0.27200000000000002</v>
      </c>
      <c r="F142" s="137">
        <v>-5.5E-2</v>
      </c>
      <c r="G142" s="165">
        <v>0</v>
      </c>
      <c r="H142" s="199">
        <v>0</v>
      </c>
      <c r="I142" s="201">
        <v>0</v>
      </c>
      <c r="J142" s="194">
        <v>0</v>
      </c>
    </row>
    <row r="143" spans="1:10" ht="27.75" customHeight="1" x14ac:dyDescent="0.25">
      <c r="A143" s="163" t="s">
        <v>452</v>
      </c>
      <c r="B143" s="210"/>
      <c r="C143" s="167">
        <v>0</v>
      </c>
      <c r="D143" s="135">
        <v>-3.319</v>
      </c>
      <c r="E143" s="136">
        <v>-0.27400000000000002</v>
      </c>
      <c r="F143" s="137">
        <v>-5.2999999999999999E-2</v>
      </c>
      <c r="G143" s="165">
        <v>0</v>
      </c>
      <c r="H143" s="199">
        <v>0</v>
      </c>
      <c r="I143" s="201">
        <v>0</v>
      </c>
      <c r="J143" s="195">
        <v>9.0999999999999998E-2</v>
      </c>
    </row>
    <row r="144" spans="1:10" ht="27.75" customHeight="1" x14ac:dyDescent="0.25">
      <c r="A144" s="163" t="s">
        <v>453</v>
      </c>
      <c r="B144" s="210"/>
      <c r="C144" s="167">
        <v>0</v>
      </c>
      <c r="D144" s="135">
        <v>-3.4369999999999998</v>
      </c>
      <c r="E144" s="136">
        <v>-0.27200000000000002</v>
      </c>
      <c r="F144" s="137">
        <v>-5.5E-2</v>
      </c>
      <c r="G144" s="165">
        <v>0</v>
      </c>
      <c r="H144" s="199">
        <v>0</v>
      </c>
      <c r="I144" s="201">
        <v>0</v>
      </c>
      <c r="J144" s="195">
        <v>8.1000000000000003E-2</v>
      </c>
    </row>
    <row r="145" spans="1:10" ht="27.75" customHeight="1" x14ac:dyDescent="0.25">
      <c r="A145" s="163" t="s">
        <v>454</v>
      </c>
      <c r="B145" s="210"/>
      <c r="C145" s="167">
        <v>0</v>
      </c>
      <c r="D145" s="135">
        <v>-4.5529999999999999</v>
      </c>
      <c r="E145" s="136">
        <v>-0.28000000000000003</v>
      </c>
      <c r="F145" s="137">
        <v>-7.4999999999999997E-2</v>
      </c>
      <c r="G145" s="198">
        <v>53.9</v>
      </c>
      <c r="H145" s="199">
        <v>0</v>
      </c>
      <c r="I145" s="201">
        <v>0</v>
      </c>
      <c r="J145" s="195">
        <v>0.152</v>
      </c>
    </row>
    <row r="146" spans="1:10" ht="27.75" customHeight="1" x14ac:dyDescent="0.25">
      <c r="A146" s="163" t="s">
        <v>642</v>
      </c>
      <c r="B146" s="210"/>
      <c r="C146" s="167" t="s">
        <v>593</v>
      </c>
      <c r="D146" s="135">
        <v>1.776</v>
      </c>
      <c r="E146" s="136">
        <v>0.14699999999999999</v>
      </c>
      <c r="F146" s="137">
        <v>2.8000000000000001E-2</v>
      </c>
      <c r="G146" s="198">
        <v>1.1499999999999999</v>
      </c>
      <c r="H146" s="199">
        <v>0</v>
      </c>
      <c r="I146" s="201">
        <v>0</v>
      </c>
      <c r="J146" s="194">
        <v>0</v>
      </c>
    </row>
    <row r="147" spans="1:10" ht="27.75" customHeight="1" x14ac:dyDescent="0.25">
      <c r="A147" s="163" t="s">
        <v>658</v>
      </c>
      <c r="B147" s="210"/>
      <c r="C147" s="167" t="s">
        <v>420</v>
      </c>
      <c r="D147" s="135">
        <v>1.776</v>
      </c>
      <c r="E147" s="136">
        <v>0.14699999999999999</v>
      </c>
      <c r="F147" s="137">
        <v>2.8000000000000001E-2</v>
      </c>
      <c r="G147" s="199">
        <v>0</v>
      </c>
      <c r="H147" s="199">
        <v>0</v>
      </c>
      <c r="I147" s="201">
        <v>0</v>
      </c>
      <c r="J147" s="194">
        <v>0</v>
      </c>
    </row>
    <row r="148" spans="1:10" ht="27.75" customHeight="1" x14ac:dyDescent="0.25">
      <c r="A148" s="163" t="s">
        <v>643</v>
      </c>
      <c r="B148" s="210"/>
      <c r="C148" s="167" t="s">
        <v>592</v>
      </c>
      <c r="D148" s="135">
        <v>1.9430000000000001</v>
      </c>
      <c r="E148" s="136">
        <v>0.16</v>
      </c>
      <c r="F148" s="137">
        <v>3.1E-2</v>
      </c>
      <c r="G148" s="198">
        <v>1.47</v>
      </c>
      <c r="H148" s="199">
        <v>0</v>
      </c>
      <c r="I148" s="201">
        <v>0</v>
      </c>
      <c r="J148" s="194">
        <v>0</v>
      </c>
    </row>
    <row r="149" spans="1:10" ht="27.75" customHeight="1" x14ac:dyDescent="0.25">
      <c r="A149" s="163" t="s">
        <v>644</v>
      </c>
      <c r="B149" s="210"/>
      <c r="C149" s="167" t="s">
        <v>592</v>
      </c>
      <c r="D149" s="135">
        <v>1.9430000000000001</v>
      </c>
      <c r="E149" s="136">
        <v>0.16</v>
      </c>
      <c r="F149" s="137">
        <v>3.1E-2</v>
      </c>
      <c r="G149" s="198">
        <v>1.74</v>
      </c>
      <c r="H149" s="199">
        <v>0</v>
      </c>
      <c r="I149" s="201">
        <v>0</v>
      </c>
      <c r="J149" s="194">
        <v>0</v>
      </c>
    </row>
    <row r="150" spans="1:10" ht="27.75" customHeight="1" x14ac:dyDescent="0.25">
      <c r="A150" s="163" t="s">
        <v>645</v>
      </c>
      <c r="B150" s="210"/>
      <c r="C150" s="167" t="s">
        <v>592</v>
      </c>
      <c r="D150" s="135">
        <v>1.9430000000000001</v>
      </c>
      <c r="E150" s="136">
        <v>0.16</v>
      </c>
      <c r="F150" s="137">
        <v>3.1E-2</v>
      </c>
      <c r="G150" s="198">
        <v>2.2200000000000002</v>
      </c>
      <c r="H150" s="199">
        <v>0</v>
      </c>
      <c r="I150" s="201">
        <v>0</v>
      </c>
      <c r="J150" s="194">
        <v>0</v>
      </c>
    </row>
    <row r="151" spans="1:10" ht="27.75" customHeight="1" x14ac:dyDescent="0.25">
      <c r="A151" s="163" t="s">
        <v>646</v>
      </c>
      <c r="B151" s="210"/>
      <c r="C151" s="167" t="s">
        <v>592</v>
      </c>
      <c r="D151" s="135">
        <v>1.9430000000000001</v>
      </c>
      <c r="E151" s="136">
        <v>0.16</v>
      </c>
      <c r="F151" s="137">
        <v>3.1E-2</v>
      </c>
      <c r="G151" s="198">
        <v>3.05</v>
      </c>
      <c r="H151" s="199">
        <v>0</v>
      </c>
      <c r="I151" s="201">
        <v>0</v>
      </c>
      <c r="J151" s="194">
        <v>0</v>
      </c>
    </row>
    <row r="152" spans="1:10" ht="27.75" customHeight="1" x14ac:dyDescent="0.25">
      <c r="A152" s="163" t="s">
        <v>647</v>
      </c>
      <c r="B152" s="210"/>
      <c r="C152" s="167" t="s">
        <v>592</v>
      </c>
      <c r="D152" s="135">
        <v>1.9430000000000001</v>
      </c>
      <c r="E152" s="136">
        <v>0.16</v>
      </c>
      <c r="F152" s="137">
        <v>3.1E-2</v>
      </c>
      <c r="G152" s="198">
        <v>5.56</v>
      </c>
      <c r="H152" s="199">
        <v>0</v>
      </c>
      <c r="I152" s="201">
        <v>0</v>
      </c>
      <c r="J152" s="194">
        <v>0</v>
      </c>
    </row>
    <row r="153" spans="1:10" ht="27.75" customHeight="1" x14ac:dyDescent="0.25">
      <c r="A153" s="163" t="s">
        <v>455</v>
      </c>
      <c r="B153" s="210"/>
      <c r="C153" s="167" t="s">
        <v>421</v>
      </c>
      <c r="D153" s="135">
        <v>1.9430000000000001</v>
      </c>
      <c r="E153" s="136">
        <v>0.16</v>
      </c>
      <c r="F153" s="137">
        <v>3.1E-2</v>
      </c>
      <c r="G153" s="199">
        <v>0</v>
      </c>
      <c r="H153" s="199">
        <v>0</v>
      </c>
      <c r="I153" s="201">
        <v>0</v>
      </c>
      <c r="J153" s="194">
        <v>0</v>
      </c>
    </row>
    <row r="154" spans="1:10" ht="27.75" customHeight="1" x14ac:dyDescent="0.25">
      <c r="A154" s="163" t="s">
        <v>526</v>
      </c>
      <c r="B154" s="210"/>
      <c r="C154" s="167">
        <v>0</v>
      </c>
      <c r="D154" s="135">
        <v>1.234</v>
      </c>
      <c r="E154" s="136">
        <v>9.5000000000000001E-2</v>
      </c>
      <c r="F154" s="137">
        <v>0.02</v>
      </c>
      <c r="G154" s="198">
        <v>1.71</v>
      </c>
      <c r="H154" s="198">
        <v>1</v>
      </c>
      <c r="I154" s="200">
        <v>1</v>
      </c>
      <c r="J154" s="195">
        <v>2.8000000000000001E-2</v>
      </c>
    </row>
    <row r="155" spans="1:10" ht="27.75" customHeight="1" x14ac:dyDescent="0.25">
      <c r="A155" s="163" t="s">
        <v>527</v>
      </c>
      <c r="B155" s="210"/>
      <c r="C155" s="167">
        <v>0</v>
      </c>
      <c r="D155" s="135">
        <v>1.234</v>
      </c>
      <c r="E155" s="136">
        <v>9.5000000000000001E-2</v>
      </c>
      <c r="F155" s="137">
        <v>0.02</v>
      </c>
      <c r="G155" s="198">
        <v>9.06</v>
      </c>
      <c r="H155" s="198">
        <v>1</v>
      </c>
      <c r="I155" s="200">
        <v>1</v>
      </c>
      <c r="J155" s="195">
        <v>2.8000000000000001E-2</v>
      </c>
    </row>
    <row r="156" spans="1:10" ht="27.75" customHeight="1" x14ac:dyDescent="0.25">
      <c r="A156" s="163" t="s">
        <v>528</v>
      </c>
      <c r="B156" s="210"/>
      <c r="C156" s="167">
        <v>0</v>
      </c>
      <c r="D156" s="135">
        <v>1.234</v>
      </c>
      <c r="E156" s="136">
        <v>9.5000000000000001E-2</v>
      </c>
      <c r="F156" s="137">
        <v>0.02</v>
      </c>
      <c r="G156" s="198">
        <v>15.86</v>
      </c>
      <c r="H156" s="198">
        <v>1</v>
      </c>
      <c r="I156" s="200">
        <v>1</v>
      </c>
      <c r="J156" s="195">
        <v>2.8000000000000001E-2</v>
      </c>
    </row>
    <row r="157" spans="1:10" ht="27.75" customHeight="1" x14ac:dyDescent="0.25">
      <c r="A157" s="163" t="s">
        <v>529</v>
      </c>
      <c r="B157" s="210"/>
      <c r="C157" s="167">
        <v>0</v>
      </c>
      <c r="D157" s="135">
        <v>1.234</v>
      </c>
      <c r="E157" s="136">
        <v>9.5000000000000001E-2</v>
      </c>
      <c r="F157" s="137">
        <v>0.02</v>
      </c>
      <c r="G157" s="198">
        <v>25.72</v>
      </c>
      <c r="H157" s="198">
        <v>1</v>
      </c>
      <c r="I157" s="200">
        <v>1</v>
      </c>
      <c r="J157" s="195">
        <v>2.8000000000000001E-2</v>
      </c>
    </row>
    <row r="158" spans="1:10" ht="27.75" customHeight="1" x14ac:dyDescent="0.25">
      <c r="A158" s="163" t="s">
        <v>530</v>
      </c>
      <c r="B158" s="210"/>
      <c r="C158" s="167">
        <v>0</v>
      </c>
      <c r="D158" s="135">
        <v>1.234</v>
      </c>
      <c r="E158" s="136">
        <v>9.5000000000000001E-2</v>
      </c>
      <c r="F158" s="137">
        <v>0.02</v>
      </c>
      <c r="G158" s="198">
        <v>57.54</v>
      </c>
      <c r="H158" s="198">
        <v>1</v>
      </c>
      <c r="I158" s="200">
        <v>1</v>
      </c>
      <c r="J158" s="195">
        <v>2.8000000000000001E-2</v>
      </c>
    </row>
    <row r="159" spans="1:10" ht="27.75" customHeight="1" x14ac:dyDescent="0.25">
      <c r="A159" s="163" t="s">
        <v>531</v>
      </c>
      <c r="B159" s="210"/>
      <c r="C159" s="167">
        <v>0</v>
      </c>
      <c r="D159" s="135">
        <v>1.246</v>
      </c>
      <c r="E159" s="136">
        <v>7.6999999999999999E-2</v>
      </c>
      <c r="F159" s="137">
        <v>0.02</v>
      </c>
      <c r="G159" s="198">
        <v>2.0299999999999998</v>
      </c>
      <c r="H159" s="198">
        <v>1.47</v>
      </c>
      <c r="I159" s="200">
        <v>1.47</v>
      </c>
      <c r="J159" s="195">
        <v>2.5999999999999999E-2</v>
      </c>
    </row>
    <row r="160" spans="1:10" ht="27.75" customHeight="1" x14ac:dyDescent="0.25">
      <c r="A160" s="163" t="s">
        <v>532</v>
      </c>
      <c r="B160" s="210"/>
      <c r="C160" s="167">
        <v>0</v>
      </c>
      <c r="D160" s="135">
        <v>1.246</v>
      </c>
      <c r="E160" s="136">
        <v>7.6999999999999999E-2</v>
      </c>
      <c r="F160" s="137">
        <v>0.02</v>
      </c>
      <c r="G160" s="198">
        <v>13.22</v>
      </c>
      <c r="H160" s="198">
        <v>1.47</v>
      </c>
      <c r="I160" s="200">
        <v>1.47</v>
      </c>
      <c r="J160" s="195">
        <v>2.5999999999999999E-2</v>
      </c>
    </row>
    <row r="161" spans="1:10" ht="27.75" customHeight="1" x14ac:dyDescent="0.25">
      <c r="A161" s="163" t="s">
        <v>533</v>
      </c>
      <c r="B161" s="210"/>
      <c r="C161" s="167">
        <v>0</v>
      </c>
      <c r="D161" s="135">
        <v>1.246</v>
      </c>
      <c r="E161" s="136">
        <v>7.6999999999999999E-2</v>
      </c>
      <c r="F161" s="137">
        <v>0.02</v>
      </c>
      <c r="G161" s="198">
        <v>23.56</v>
      </c>
      <c r="H161" s="198">
        <v>1.47</v>
      </c>
      <c r="I161" s="200">
        <v>1.47</v>
      </c>
      <c r="J161" s="195">
        <v>2.5999999999999999E-2</v>
      </c>
    </row>
    <row r="162" spans="1:10" ht="27.75" customHeight="1" x14ac:dyDescent="0.25">
      <c r="A162" s="163" t="s">
        <v>534</v>
      </c>
      <c r="B162" s="210"/>
      <c r="C162" s="167">
        <v>0</v>
      </c>
      <c r="D162" s="135">
        <v>1.246</v>
      </c>
      <c r="E162" s="136">
        <v>7.6999999999999999E-2</v>
      </c>
      <c r="F162" s="137">
        <v>0.02</v>
      </c>
      <c r="G162" s="198">
        <v>38.57</v>
      </c>
      <c r="H162" s="198">
        <v>1.47</v>
      </c>
      <c r="I162" s="200">
        <v>1.47</v>
      </c>
      <c r="J162" s="195">
        <v>2.5999999999999999E-2</v>
      </c>
    </row>
    <row r="163" spans="1:10" ht="27.75" customHeight="1" x14ac:dyDescent="0.25">
      <c r="A163" s="163" t="s">
        <v>535</v>
      </c>
      <c r="B163" s="210"/>
      <c r="C163" s="167">
        <v>0</v>
      </c>
      <c r="D163" s="135">
        <v>1.246</v>
      </c>
      <c r="E163" s="136">
        <v>7.6999999999999999E-2</v>
      </c>
      <c r="F163" s="137">
        <v>0.02</v>
      </c>
      <c r="G163" s="198">
        <v>86.98</v>
      </c>
      <c r="H163" s="198">
        <v>1.47</v>
      </c>
      <c r="I163" s="200">
        <v>1.47</v>
      </c>
      <c r="J163" s="195">
        <v>2.5999999999999999E-2</v>
      </c>
    </row>
    <row r="164" spans="1:10" ht="27.75" customHeight="1" x14ac:dyDescent="0.25">
      <c r="A164" s="163" t="s">
        <v>536</v>
      </c>
      <c r="B164" s="210"/>
      <c r="C164" s="167">
        <v>0</v>
      </c>
      <c r="D164" s="135">
        <v>1.0309999999999999</v>
      </c>
      <c r="E164" s="136">
        <v>5.7000000000000002E-2</v>
      </c>
      <c r="F164" s="137">
        <v>1.7000000000000001E-2</v>
      </c>
      <c r="G164" s="198">
        <v>22.32</v>
      </c>
      <c r="H164" s="198">
        <v>1.81</v>
      </c>
      <c r="I164" s="200">
        <v>1.81</v>
      </c>
      <c r="J164" s="195">
        <v>0.02</v>
      </c>
    </row>
    <row r="165" spans="1:10" ht="27.75" customHeight="1" x14ac:dyDescent="0.25">
      <c r="A165" s="163" t="s">
        <v>537</v>
      </c>
      <c r="B165" s="210"/>
      <c r="C165" s="167">
        <v>0</v>
      </c>
      <c r="D165" s="135">
        <v>1.0309999999999999</v>
      </c>
      <c r="E165" s="136">
        <v>5.7000000000000002E-2</v>
      </c>
      <c r="F165" s="137">
        <v>1.7000000000000001E-2</v>
      </c>
      <c r="G165" s="198">
        <v>119.9</v>
      </c>
      <c r="H165" s="198">
        <v>1.81</v>
      </c>
      <c r="I165" s="200">
        <v>1.81</v>
      </c>
      <c r="J165" s="195">
        <v>0.02</v>
      </c>
    </row>
    <row r="166" spans="1:10" ht="27.75" customHeight="1" x14ac:dyDescent="0.25">
      <c r="A166" s="163" t="s">
        <v>538</v>
      </c>
      <c r="B166" s="210"/>
      <c r="C166" s="167">
        <v>0</v>
      </c>
      <c r="D166" s="135">
        <v>1.0309999999999999</v>
      </c>
      <c r="E166" s="136">
        <v>5.7000000000000002E-2</v>
      </c>
      <c r="F166" s="137">
        <v>1.7000000000000001E-2</v>
      </c>
      <c r="G166" s="198">
        <v>275.58999999999997</v>
      </c>
      <c r="H166" s="198">
        <v>1.81</v>
      </c>
      <c r="I166" s="200">
        <v>1.81</v>
      </c>
      <c r="J166" s="195">
        <v>0.02</v>
      </c>
    </row>
    <row r="167" spans="1:10" ht="27.75" customHeight="1" x14ac:dyDescent="0.25">
      <c r="A167" s="163" t="s">
        <v>539</v>
      </c>
      <c r="B167" s="210"/>
      <c r="C167" s="167">
        <v>0</v>
      </c>
      <c r="D167" s="135">
        <v>1.0309999999999999</v>
      </c>
      <c r="E167" s="136">
        <v>5.7000000000000002E-2</v>
      </c>
      <c r="F167" s="137">
        <v>1.7000000000000001E-2</v>
      </c>
      <c r="G167" s="198">
        <v>497.46</v>
      </c>
      <c r="H167" s="198">
        <v>1.81</v>
      </c>
      <c r="I167" s="200">
        <v>1.81</v>
      </c>
      <c r="J167" s="195">
        <v>0.02</v>
      </c>
    </row>
    <row r="168" spans="1:10" ht="27.75" customHeight="1" x14ac:dyDescent="0.25">
      <c r="A168" s="163" t="s">
        <v>540</v>
      </c>
      <c r="B168" s="210"/>
      <c r="C168" s="167">
        <v>0</v>
      </c>
      <c r="D168" s="135">
        <v>1.0309999999999999</v>
      </c>
      <c r="E168" s="136">
        <v>5.7000000000000002E-2</v>
      </c>
      <c r="F168" s="137">
        <v>1.7000000000000001E-2</v>
      </c>
      <c r="G168" s="198">
        <v>1137.47</v>
      </c>
      <c r="H168" s="198">
        <v>1.81</v>
      </c>
      <c r="I168" s="200">
        <v>1.81</v>
      </c>
      <c r="J168" s="195">
        <v>0.02</v>
      </c>
    </row>
    <row r="169" spans="1:10" ht="27.75" customHeight="1" x14ac:dyDescent="0.25">
      <c r="A169" s="163" t="s">
        <v>456</v>
      </c>
      <c r="B169" s="210"/>
      <c r="C169" s="167" t="s">
        <v>422</v>
      </c>
      <c r="D169" s="138">
        <v>6.2629999999999999</v>
      </c>
      <c r="E169" s="139">
        <v>0.309</v>
      </c>
      <c r="F169" s="137">
        <v>0.18</v>
      </c>
      <c r="G169" s="199">
        <v>0</v>
      </c>
      <c r="H169" s="199">
        <v>0</v>
      </c>
      <c r="I169" s="201">
        <v>0</v>
      </c>
      <c r="J169" s="194">
        <v>0</v>
      </c>
    </row>
    <row r="170" spans="1:10" ht="27.75" customHeight="1" x14ac:dyDescent="0.25">
      <c r="A170" s="163" t="s">
        <v>457</v>
      </c>
      <c r="B170" s="210"/>
      <c r="C170" s="167">
        <v>0</v>
      </c>
      <c r="D170" s="135">
        <v>-1.8779999999999999</v>
      </c>
      <c r="E170" s="136">
        <v>-0.155</v>
      </c>
      <c r="F170" s="137">
        <v>-0.03</v>
      </c>
      <c r="G170" s="165">
        <v>0</v>
      </c>
      <c r="H170" s="199">
        <v>0</v>
      </c>
      <c r="I170" s="201">
        <v>0</v>
      </c>
      <c r="J170" s="194">
        <v>0</v>
      </c>
    </row>
    <row r="171" spans="1:10" ht="27.75" customHeight="1" x14ac:dyDescent="0.25">
      <c r="A171" s="163" t="s">
        <v>458</v>
      </c>
      <c r="B171" s="210"/>
      <c r="C171" s="167">
        <v>0</v>
      </c>
      <c r="D171" s="135">
        <v>-1.9450000000000001</v>
      </c>
      <c r="E171" s="136">
        <v>-0.154</v>
      </c>
      <c r="F171" s="137">
        <v>-3.1E-2</v>
      </c>
      <c r="G171" s="165">
        <v>0</v>
      </c>
      <c r="H171" s="199">
        <v>0</v>
      </c>
      <c r="I171" s="201">
        <v>0</v>
      </c>
      <c r="J171" s="194">
        <v>0</v>
      </c>
    </row>
    <row r="172" spans="1:10" ht="27.75" customHeight="1" x14ac:dyDescent="0.25">
      <c r="A172" s="163" t="s">
        <v>459</v>
      </c>
      <c r="B172" s="210"/>
      <c r="C172" s="167">
        <v>0</v>
      </c>
      <c r="D172" s="135">
        <v>-1.8779999999999999</v>
      </c>
      <c r="E172" s="136">
        <v>-0.155</v>
      </c>
      <c r="F172" s="137">
        <v>-0.03</v>
      </c>
      <c r="G172" s="165">
        <v>0</v>
      </c>
      <c r="H172" s="199">
        <v>0</v>
      </c>
      <c r="I172" s="201">
        <v>0</v>
      </c>
      <c r="J172" s="195">
        <v>5.1999999999999998E-2</v>
      </c>
    </row>
    <row r="173" spans="1:10" ht="27.75" customHeight="1" x14ac:dyDescent="0.25">
      <c r="A173" s="163" t="s">
        <v>460</v>
      </c>
      <c r="B173" s="210"/>
      <c r="C173" s="167">
        <v>0</v>
      </c>
      <c r="D173" s="135">
        <v>-1.9450000000000001</v>
      </c>
      <c r="E173" s="136">
        <v>-0.154</v>
      </c>
      <c r="F173" s="137">
        <v>-3.1E-2</v>
      </c>
      <c r="G173" s="165">
        <v>0</v>
      </c>
      <c r="H173" s="199">
        <v>0</v>
      </c>
      <c r="I173" s="201">
        <v>0</v>
      </c>
      <c r="J173" s="195">
        <v>4.5999999999999999E-2</v>
      </c>
    </row>
    <row r="174" spans="1:10" ht="27.75" customHeight="1" x14ac:dyDescent="0.25">
      <c r="A174" s="163" t="s">
        <v>461</v>
      </c>
      <c r="B174" s="210"/>
      <c r="C174" s="167">
        <v>0</v>
      </c>
      <c r="D174" s="135">
        <v>-2.577</v>
      </c>
      <c r="E174" s="136">
        <v>-0.159</v>
      </c>
      <c r="F174" s="137">
        <v>-4.2000000000000003E-2</v>
      </c>
      <c r="G174" s="198">
        <v>30.5</v>
      </c>
      <c r="H174" s="199">
        <v>0</v>
      </c>
      <c r="I174" s="201">
        <v>0</v>
      </c>
      <c r="J174" s="195">
        <v>8.5999999999999993E-2</v>
      </c>
    </row>
    <row r="175" spans="1:10" ht="27.75" customHeight="1" x14ac:dyDescent="0.25">
      <c r="A175" s="163" t="s">
        <v>648</v>
      </c>
      <c r="B175" s="210"/>
      <c r="C175" s="167" t="s">
        <v>593</v>
      </c>
      <c r="D175" s="135">
        <v>0.51800000000000002</v>
      </c>
      <c r="E175" s="136">
        <v>4.2999999999999997E-2</v>
      </c>
      <c r="F175" s="137">
        <v>8.0000000000000002E-3</v>
      </c>
      <c r="G175" s="198">
        <v>0.34</v>
      </c>
      <c r="H175" s="199">
        <v>0</v>
      </c>
      <c r="I175" s="201">
        <v>0</v>
      </c>
      <c r="J175" s="194">
        <v>0</v>
      </c>
    </row>
    <row r="176" spans="1:10" ht="27.75" customHeight="1" x14ac:dyDescent="0.25">
      <c r="A176" s="163" t="s">
        <v>659</v>
      </c>
      <c r="B176" s="210"/>
      <c r="C176" s="167" t="s">
        <v>420</v>
      </c>
      <c r="D176" s="135">
        <v>0.51800000000000002</v>
      </c>
      <c r="E176" s="136">
        <v>4.2999999999999997E-2</v>
      </c>
      <c r="F176" s="137">
        <v>8.0000000000000002E-3</v>
      </c>
      <c r="G176" s="199">
        <v>0</v>
      </c>
      <c r="H176" s="199">
        <v>0</v>
      </c>
      <c r="I176" s="201">
        <v>0</v>
      </c>
      <c r="J176" s="194">
        <v>0</v>
      </c>
    </row>
    <row r="177" spans="1:10" ht="27.75" customHeight="1" x14ac:dyDescent="0.25">
      <c r="A177" s="163" t="s">
        <v>649</v>
      </c>
      <c r="B177" s="210"/>
      <c r="C177" s="167" t="s">
        <v>592</v>
      </c>
      <c r="D177" s="135">
        <v>0.56699999999999995</v>
      </c>
      <c r="E177" s="136">
        <v>4.7E-2</v>
      </c>
      <c r="F177" s="137">
        <v>8.9999999999999993E-3</v>
      </c>
      <c r="G177" s="198">
        <v>0.43</v>
      </c>
      <c r="H177" s="199">
        <v>0</v>
      </c>
      <c r="I177" s="201">
        <v>0</v>
      </c>
      <c r="J177" s="194">
        <v>0</v>
      </c>
    </row>
    <row r="178" spans="1:10" ht="27.75" customHeight="1" x14ac:dyDescent="0.25">
      <c r="A178" s="163" t="s">
        <v>650</v>
      </c>
      <c r="B178" s="210"/>
      <c r="C178" s="167" t="s">
        <v>592</v>
      </c>
      <c r="D178" s="135">
        <v>0.56699999999999995</v>
      </c>
      <c r="E178" s="136">
        <v>4.7E-2</v>
      </c>
      <c r="F178" s="137">
        <v>8.9999999999999993E-3</v>
      </c>
      <c r="G178" s="198">
        <v>0.51</v>
      </c>
      <c r="H178" s="199">
        <v>0</v>
      </c>
      <c r="I178" s="201">
        <v>0</v>
      </c>
      <c r="J178" s="194">
        <v>0</v>
      </c>
    </row>
    <row r="179" spans="1:10" ht="27.75" customHeight="1" x14ac:dyDescent="0.25">
      <c r="A179" s="163" t="s">
        <v>651</v>
      </c>
      <c r="B179" s="210"/>
      <c r="C179" s="167" t="s">
        <v>592</v>
      </c>
      <c r="D179" s="135">
        <v>0.56699999999999995</v>
      </c>
      <c r="E179" s="136">
        <v>4.7E-2</v>
      </c>
      <c r="F179" s="137">
        <v>8.9999999999999993E-3</v>
      </c>
      <c r="G179" s="198">
        <v>0.65</v>
      </c>
      <c r="H179" s="199">
        <v>0</v>
      </c>
      <c r="I179" s="201">
        <v>0</v>
      </c>
      <c r="J179" s="194">
        <v>0</v>
      </c>
    </row>
    <row r="180" spans="1:10" ht="27.75" customHeight="1" x14ac:dyDescent="0.25">
      <c r="A180" s="163" t="s">
        <v>652</v>
      </c>
      <c r="B180" s="210"/>
      <c r="C180" s="167" t="s">
        <v>592</v>
      </c>
      <c r="D180" s="135">
        <v>0.56699999999999995</v>
      </c>
      <c r="E180" s="136">
        <v>4.7E-2</v>
      </c>
      <c r="F180" s="137">
        <v>8.9999999999999993E-3</v>
      </c>
      <c r="G180" s="198">
        <v>0.89</v>
      </c>
      <c r="H180" s="199">
        <v>0</v>
      </c>
      <c r="I180" s="201">
        <v>0</v>
      </c>
      <c r="J180" s="194">
        <v>0</v>
      </c>
    </row>
    <row r="181" spans="1:10" ht="27.75" customHeight="1" x14ac:dyDescent="0.25">
      <c r="A181" s="163" t="s">
        <v>653</v>
      </c>
      <c r="B181" s="210"/>
      <c r="C181" s="167" t="s">
        <v>592</v>
      </c>
      <c r="D181" s="135">
        <v>0.56699999999999995</v>
      </c>
      <c r="E181" s="136">
        <v>4.7E-2</v>
      </c>
      <c r="F181" s="137">
        <v>8.9999999999999993E-3</v>
      </c>
      <c r="G181" s="198">
        <v>1.62</v>
      </c>
      <c r="H181" s="199">
        <v>0</v>
      </c>
      <c r="I181" s="201">
        <v>0</v>
      </c>
      <c r="J181" s="194">
        <v>0</v>
      </c>
    </row>
    <row r="182" spans="1:10" ht="27.75" customHeight="1" x14ac:dyDescent="0.25">
      <c r="A182" s="163" t="s">
        <v>462</v>
      </c>
      <c r="B182" s="210"/>
      <c r="C182" s="167" t="s">
        <v>421</v>
      </c>
      <c r="D182" s="135">
        <v>0.56699999999999995</v>
      </c>
      <c r="E182" s="136">
        <v>4.7E-2</v>
      </c>
      <c r="F182" s="137">
        <v>8.9999999999999993E-3</v>
      </c>
      <c r="G182" s="199">
        <v>0</v>
      </c>
      <c r="H182" s="199">
        <v>0</v>
      </c>
      <c r="I182" s="201">
        <v>0</v>
      </c>
      <c r="J182" s="194">
        <v>0</v>
      </c>
    </row>
    <row r="183" spans="1:10" ht="27.75" customHeight="1" x14ac:dyDescent="0.25">
      <c r="A183" s="163" t="s">
        <v>511</v>
      </c>
      <c r="B183" s="210"/>
      <c r="C183" s="167">
        <v>0</v>
      </c>
      <c r="D183" s="135">
        <v>0.36</v>
      </c>
      <c r="E183" s="136">
        <v>2.8000000000000001E-2</v>
      </c>
      <c r="F183" s="137">
        <v>6.0000000000000001E-3</v>
      </c>
      <c r="G183" s="198">
        <v>0.5</v>
      </c>
      <c r="H183" s="198">
        <v>0.28999999999999998</v>
      </c>
      <c r="I183" s="200">
        <v>0.28999999999999998</v>
      </c>
      <c r="J183" s="195">
        <v>8.0000000000000002E-3</v>
      </c>
    </row>
    <row r="184" spans="1:10" ht="27.75" customHeight="1" x14ac:dyDescent="0.25">
      <c r="A184" s="163" t="s">
        <v>512</v>
      </c>
      <c r="B184" s="210"/>
      <c r="C184" s="167">
        <v>0</v>
      </c>
      <c r="D184" s="135">
        <v>0.36</v>
      </c>
      <c r="E184" s="136">
        <v>2.8000000000000001E-2</v>
      </c>
      <c r="F184" s="137">
        <v>6.0000000000000001E-3</v>
      </c>
      <c r="G184" s="198">
        <v>2.64</v>
      </c>
      <c r="H184" s="198">
        <v>0.28999999999999998</v>
      </c>
      <c r="I184" s="200">
        <v>0.28999999999999998</v>
      </c>
      <c r="J184" s="195">
        <v>8.0000000000000002E-3</v>
      </c>
    </row>
    <row r="185" spans="1:10" ht="27.75" customHeight="1" x14ac:dyDescent="0.25">
      <c r="A185" s="163" t="s">
        <v>513</v>
      </c>
      <c r="B185" s="210"/>
      <c r="C185" s="167">
        <v>0</v>
      </c>
      <c r="D185" s="135">
        <v>0.36</v>
      </c>
      <c r="E185" s="136">
        <v>2.8000000000000001E-2</v>
      </c>
      <c r="F185" s="137">
        <v>6.0000000000000001E-3</v>
      </c>
      <c r="G185" s="198">
        <v>4.63</v>
      </c>
      <c r="H185" s="198">
        <v>0.28999999999999998</v>
      </c>
      <c r="I185" s="200">
        <v>0.28999999999999998</v>
      </c>
      <c r="J185" s="195">
        <v>8.0000000000000002E-3</v>
      </c>
    </row>
    <row r="186" spans="1:10" ht="27.75" customHeight="1" x14ac:dyDescent="0.25">
      <c r="A186" s="163" t="s">
        <v>514</v>
      </c>
      <c r="B186" s="210"/>
      <c r="C186" s="167">
        <v>0</v>
      </c>
      <c r="D186" s="135">
        <v>0.36</v>
      </c>
      <c r="E186" s="136">
        <v>2.8000000000000001E-2</v>
      </c>
      <c r="F186" s="137">
        <v>6.0000000000000001E-3</v>
      </c>
      <c r="G186" s="198">
        <v>7.5</v>
      </c>
      <c r="H186" s="198">
        <v>0.28999999999999998</v>
      </c>
      <c r="I186" s="200">
        <v>0.28999999999999998</v>
      </c>
      <c r="J186" s="195">
        <v>8.0000000000000002E-3</v>
      </c>
    </row>
    <row r="187" spans="1:10" ht="27.75" customHeight="1" x14ac:dyDescent="0.25">
      <c r="A187" s="163" t="s">
        <v>515</v>
      </c>
      <c r="B187" s="210"/>
      <c r="C187" s="167">
        <v>0</v>
      </c>
      <c r="D187" s="135">
        <v>0.36</v>
      </c>
      <c r="E187" s="136">
        <v>2.8000000000000001E-2</v>
      </c>
      <c r="F187" s="137">
        <v>6.0000000000000001E-3</v>
      </c>
      <c r="G187" s="198">
        <v>16.79</v>
      </c>
      <c r="H187" s="198">
        <v>0.28999999999999998</v>
      </c>
      <c r="I187" s="200">
        <v>0.28999999999999998</v>
      </c>
      <c r="J187" s="195">
        <v>8.0000000000000002E-3</v>
      </c>
    </row>
    <row r="188" spans="1:10" ht="27.75" customHeight="1" x14ac:dyDescent="0.25">
      <c r="A188" s="163" t="s">
        <v>516</v>
      </c>
      <c r="B188" s="210"/>
      <c r="C188" s="167">
        <v>0</v>
      </c>
      <c r="D188" s="135">
        <v>0.36299999999999999</v>
      </c>
      <c r="E188" s="136">
        <v>2.1999999999999999E-2</v>
      </c>
      <c r="F188" s="137">
        <v>6.0000000000000001E-3</v>
      </c>
      <c r="G188" s="198">
        <v>0.59</v>
      </c>
      <c r="H188" s="198">
        <v>0.43</v>
      </c>
      <c r="I188" s="200">
        <v>0.43</v>
      </c>
      <c r="J188" s="195">
        <v>8.0000000000000002E-3</v>
      </c>
    </row>
    <row r="189" spans="1:10" ht="27.75" customHeight="1" x14ac:dyDescent="0.25">
      <c r="A189" s="163" t="s">
        <v>517</v>
      </c>
      <c r="B189" s="210"/>
      <c r="C189" s="167">
        <v>0</v>
      </c>
      <c r="D189" s="135">
        <v>0.36299999999999999</v>
      </c>
      <c r="E189" s="136">
        <v>2.1999999999999999E-2</v>
      </c>
      <c r="F189" s="137">
        <v>6.0000000000000001E-3</v>
      </c>
      <c r="G189" s="198">
        <v>3.86</v>
      </c>
      <c r="H189" s="198">
        <v>0.43</v>
      </c>
      <c r="I189" s="200">
        <v>0.43</v>
      </c>
      <c r="J189" s="195">
        <v>8.0000000000000002E-3</v>
      </c>
    </row>
    <row r="190" spans="1:10" ht="27.75" customHeight="1" x14ac:dyDescent="0.25">
      <c r="A190" s="163" t="s">
        <v>518</v>
      </c>
      <c r="B190" s="210"/>
      <c r="C190" s="167">
        <v>0</v>
      </c>
      <c r="D190" s="135">
        <v>0.36299999999999999</v>
      </c>
      <c r="E190" s="136">
        <v>2.1999999999999999E-2</v>
      </c>
      <c r="F190" s="137">
        <v>6.0000000000000001E-3</v>
      </c>
      <c r="G190" s="198">
        <v>6.87</v>
      </c>
      <c r="H190" s="198">
        <v>0.43</v>
      </c>
      <c r="I190" s="200">
        <v>0.43</v>
      </c>
      <c r="J190" s="195">
        <v>8.0000000000000002E-3</v>
      </c>
    </row>
    <row r="191" spans="1:10" ht="27.75" customHeight="1" x14ac:dyDescent="0.25">
      <c r="A191" s="163" t="s">
        <v>519</v>
      </c>
      <c r="B191" s="210"/>
      <c r="C191" s="167">
        <v>0</v>
      </c>
      <c r="D191" s="135">
        <v>0.36299999999999999</v>
      </c>
      <c r="E191" s="136">
        <v>2.1999999999999999E-2</v>
      </c>
      <c r="F191" s="137">
        <v>6.0000000000000001E-3</v>
      </c>
      <c r="G191" s="198">
        <v>11.25</v>
      </c>
      <c r="H191" s="198">
        <v>0.43</v>
      </c>
      <c r="I191" s="200">
        <v>0.43</v>
      </c>
      <c r="J191" s="195">
        <v>8.0000000000000002E-3</v>
      </c>
    </row>
    <row r="192" spans="1:10" ht="27.75" customHeight="1" x14ac:dyDescent="0.25">
      <c r="A192" s="163" t="s">
        <v>520</v>
      </c>
      <c r="B192" s="210"/>
      <c r="C192" s="167">
        <v>0</v>
      </c>
      <c r="D192" s="135">
        <v>0.36299999999999999</v>
      </c>
      <c r="E192" s="136">
        <v>2.1999999999999999E-2</v>
      </c>
      <c r="F192" s="137">
        <v>6.0000000000000001E-3</v>
      </c>
      <c r="G192" s="198">
        <v>25.38</v>
      </c>
      <c r="H192" s="198">
        <v>0.43</v>
      </c>
      <c r="I192" s="200">
        <v>0.43</v>
      </c>
      <c r="J192" s="195">
        <v>8.0000000000000002E-3</v>
      </c>
    </row>
    <row r="193" spans="1:10" ht="27.75" customHeight="1" x14ac:dyDescent="0.25">
      <c r="A193" s="163" t="s">
        <v>521</v>
      </c>
      <c r="B193" s="210"/>
      <c r="C193" s="167">
        <v>0</v>
      </c>
      <c r="D193" s="135">
        <v>0.30099999999999999</v>
      </c>
      <c r="E193" s="136">
        <v>1.7000000000000001E-2</v>
      </c>
      <c r="F193" s="137">
        <v>5.0000000000000001E-3</v>
      </c>
      <c r="G193" s="198">
        <v>6.51</v>
      </c>
      <c r="H193" s="198">
        <v>0.53</v>
      </c>
      <c r="I193" s="200">
        <v>0.53</v>
      </c>
      <c r="J193" s="195">
        <v>6.0000000000000001E-3</v>
      </c>
    </row>
    <row r="194" spans="1:10" ht="27.75" customHeight="1" x14ac:dyDescent="0.25">
      <c r="A194" s="163" t="s">
        <v>522</v>
      </c>
      <c r="B194" s="210"/>
      <c r="C194" s="167">
        <v>0</v>
      </c>
      <c r="D194" s="135">
        <v>0.30099999999999999</v>
      </c>
      <c r="E194" s="136">
        <v>1.7000000000000001E-2</v>
      </c>
      <c r="F194" s="137">
        <v>5.0000000000000001E-3</v>
      </c>
      <c r="G194" s="198">
        <v>34.979999999999997</v>
      </c>
      <c r="H194" s="198">
        <v>0.53</v>
      </c>
      <c r="I194" s="200">
        <v>0.53</v>
      </c>
      <c r="J194" s="195">
        <v>6.0000000000000001E-3</v>
      </c>
    </row>
    <row r="195" spans="1:10" ht="27.75" customHeight="1" x14ac:dyDescent="0.25">
      <c r="A195" s="163" t="s">
        <v>523</v>
      </c>
      <c r="B195" s="210"/>
      <c r="C195" s="167">
        <v>0</v>
      </c>
      <c r="D195" s="135">
        <v>0.30099999999999999</v>
      </c>
      <c r="E195" s="136">
        <v>1.7000000000000001E-2</v>
      </c>
      <c r="F195" s="137">
        <v>5.0000000000000001E-3</v>
      </c>
      <c r="G195" s="198">
        <v>80.41</v>
      </c>
      <c r="H195" s="198">
        <v>0.53</v>
      </c>
      <c r="I195" s="200">
        <v>0.53</v>
      </c>
      <c r="J195" s="195">
        <v>6.0000000000000001E-3</v>
      </c>
    </row>
    <row r="196" spans="1:10" ht="27.75" customHeight="1" x14ac:dyDescent="0.25">
      <c r="A196" s="163" t="s">
        <v>524</v>
      </c>
      <c r="B196" s="210"/>
      <c r="C196" s="167">
        <v>0</v>
      </c>
      <c r="D196" s="135">
        <v>0.30099999999999999</v>
      </c>
      <c r="E196" s="136">
        <v>1.7000000000000001E-2</v>
      </c>
      <c r="F196" s="137">
        <v>5.0000000000000001E-3</v>
      </c>
      <c r="G196" s="198">
        <v>145.13999999999999</v>
      </c>
      <c r="H196" s="198">
        <v>0.53</v>
      </c>
      <c r="I196" s="200">
        <v>0.53</v>
      </c>
      <c r="J196" s="195">
        <v>6.0000000000000001E-3</v>
      </c>
    </row>
    <row r="197" spans="1:10" ht="27.75" customHeight="1" x14ac:dyDescent="0.25">
      <c r="A197" s="163" t="s">
        <v>525</v>
      </c>
      <c r="B197" s="210"/>
      <c r="C197" s="167">
        <v>0</v>
      </c>
      <c r="D197" s="135">
        <v>0.30099999999999999</v>
      </c>
      <c r="E197" s="136">
        <v>1.7000000000000001E-2</v>
      </c>
      <c r="F197" s="137">
        <v>5.0000000000000001E-3</v>
      </c>
      <c r="G197" s="198">
        <v>331.87</v>
      </c>
      <c r="H197" s="198">
        <v>0.53</v>
      </c>
      <c r="I197" s="200">
        <v>0.53</v>
      </c>
      <c r="J197" s="195">
        <v>6.0000000000000001E-3</v>
      </c>
    </row>
    <row r="198" spans="1:10" ht="27.75" customHeight="1" x14ac:dyDescent="0.25">
      <c r="A198" s="163" t="s">
        <v>463</v>
      </c>
      <c r="B198" s="210"/>
      <c r="C198" s="167" t="s">
        <v>422</v>
      </c>
      <c r="D198" s="138">
        <v>1.827</v>
      </c>
      <c r="E198" s="139">
        <v>0.09</v>
      </c>
      <c r="F198" s="137">
        <v>5.2999999999999999E-2</v>
      </c>
      <c r="G198" s="199">
        <v>0</v>
      </c>
      <c r="H198" s="199">
        <v>0</v>
      </c>
      <c r="I198" s="201">
        <v>0</v>
      </c>
      <c r="J198" s="194">
        <v>0</v>
      </c>
    </row>
    <row r="199" spans="1:10" ht="27.75" customHeight="1" x14ac:dyDescent="0.25">
      <c r="A199" s="163" t="s">
        <v>464</v>
      </c>
      <c r="B199" s="210"/>
      <c r="C199" s="167">
        <v>0</v>
      </c>
      <c r="D199" s="135">
        <v>-0.54800000000000004</v>
      </c>
      <c r="E199" s="136">
        <v>-4.4999999999999998E-2</v>
      </c>
      <c r="F199" s="137">
        <v>-8.9999999999999993E-3</v>
      </c>
      <c r="G199" s="165">
        <v>0</v>
      </c>
      <c r="H199" s="199">
        <v>0</v>
      </c>
      <c r="I199" s="201">
        <v>0</v>
      </c>
      <c r="J199" s="194">
        <v>0</v>
      </c>
    </row>
    <row r="200" spans="1:10" ht="27.75" customHeight="1" x14ac:dyDescent="0.25">
      <c r="A200" s="163" t="s">
        <v>465</v>
      </c>
      <c r="B200" s="210"/>
      <c r="C200" s="167">
        <v>0</v>
      </c>
      <c r="D200" s="135">
        <v>-0.56699999999999995</v>
      </c>
      <c r="E200" s="136">
        <v>-4.4999999999999998E-2</v>
      </c>
      <c r="F200" s="137">
        <v>-8.9999999999999993E-3</v>
      </c>
      <c r="G200" s="165">
        <v>0</v>
      </c>
      <c r="H200" s="199">
        <v>0</v>
      </c>
      <c r="I200" s="201">
        <v>0</v>
      </c>
      <c r="J200" s="194">
        <v>0</v>
      </c>
    </row>
    <row r="201" spans="1:10" ht="27.75" customHeight="1" x14ac:dyDescent="0.25">
      <c r="A201" s="163" t="s">
        <v>466</v>
      </c>
      <c r="B201" s="210"/>
      <c r="C201" s="167">
        <v>0</v>
      </c>
      <c r="D201" s="135">
        <v>-0.54800000000000004</v>
      </c>
      <c r="E201" s="136">
        <v>-4.4999999999999998E-2</v>
      </c>
      <c r="F201" s="137">
        <v>-8.9999999999999993E-3</v>
      </c>
      <c r="G201" s="165">
        <v>0</v>
      </c>
      <c r="H201" s="199">
        <v>0</v>
      </c>
      <c r="I201" s="201">
        <v>0</v>
      </c>
      <c r="J201" s="195">
        <v>1.4999999999999999E-2</v>
      </c>
    </row>
    <row r="202" spans="1:10" ht="27.75" customHeight="1" x14ac:dyDescent="0.25">
      <c r="A202" s="163" t="s">
        <v>467</v>
      </c>
      <c r="B202" s="210"/>
      <c r="C202" s="167">
        <v>0</v>
      </c>
      <c r="D202" s="135">
        <v>-0.56699999999999995</v>
      </c>
      <c r="E202" s="136">
        <v>-4.4999999999999998E-2</v>
      </c>
      <c r="F202" s="137">
        <v>-8.9999999999999993E-3</v>
      </c>
      <c r="G202" s="165">
        <v>0</v>
      </c>
      <c r="H202" s="199">
        <v>0</v>
      </c>
      <c r="I202" s="201">
        <v>0</v>
      </c>
      <c r="J202" s="195">
        <v>1.2999999999999999E-2</v>
      </c>
    </row>
    <row r="203" spans="1:10" ht="27.75" customHeight="1" x14ac:dyDescent="0.25">
      <c r="A203" s="163" t="s">
        <v>468</v>
      </c>
      <c r="B203" s="210"/>
      <c r="C203" s="167">
        <v>0</v>
      </c>
      <c r="D203" s="135">
        <v>-0.752</v>
      </c>
      <c r="E203" s="136">
        <v>-4.5999999999999999E-2</v>
      </c>
      <c r="F203" s="137">
        <v>-1.2E-2</v>
      </c>
      <c r="G203" s="198">
        <v>8.9</v>
      </c>
      <c r="H203" s="199">
        <v>0</v>
      </c>
      <c r="I203" s="201">
        <v>0</v>
      </c>
      <c r="J203" s="195">
        <v>2.5000000000000001E-2</v>
      </c>
    </row>
  </sheetData>
  <customSheetViews>
    <customSheetView guid="{5032A364-B81A-48DA-88DA-AB3B86B47EE9}" scale="70" fitToPage="1">
      <selection activeCell="D11" sqref="D11"/>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&amp;C&amp;P of &amp;N</oddFooter>
        <firstHeader>&amp;L
Annex 4 - Charges applied to LDNOs with HV/LV end users</firstHeader>
        <firstFooter>&amp;C&amp;P of &amp;N</firstFooter>
      </headerFooter>
    </customSheetView>
  </customSheetViews>
  <mergeCells count="12">
    <mergeCell ref="H9:J9"/>
    <mergeCell ref="B1:D1"/>
    <mergeCell ref="F1:H1"/>
    <mergeCell ref="A2:J2"/>
    <mergeCell ref="F4:J4"/>
    <mergeCell ref="F5:G5"/>
    <mergeCell ref="F9:G9"/>
    <mergeCell ref="B8:D8"/>
    <mergeCell ref="A4:D4"/>
    <mergeCell ref="F6:G6"/>
    <mergeCell ref="F7:G7"/>
    <mergeCell ref="F8:G8"/>
  </mergeCells>
  <phoneticPr fontId="5" type="noConversion"/>
  <hyperlinks>
    <hyperlink ref="A1" location="Overview!A1" display="Back to Overview" xr:uid="{00000000-0004-0000-0600-000000000000}"/>
  </hyperlinks>
  <pageMargins left="0.39370078740157483" right="0.35433070866141736" top="0.9055118110236221" bottom="0.74803149606299213" header="0.51181102362204722" footer="0.51181102362204722"/>
  <pageSetup paperSize="9" scale="43" fitToHeight="0" orientation="portrait" r:id="rId2"/>
  <headerFooter scaleWithDoc="0">
    <oddHeader>&amp;LAnnex 4 - Charges applied to LDNOs with HV/LV end users</oddHeader>
    <oddFooter>&amp;LNote: Where a tariff only has a p/kWh unit rate in Unit Charge 1 then this unit rate applies at all times._x000D_&amp;1#&amp;"Arial"&amp;6&amp;K737373 Confidentiality: C1 - Public</oddFooter>
    <firstHeader>&amp;L
Annex 4 - Charges applied to LDNOs with HV/LV end users</firstHeader>
    <firstFooter>&amp;LNote: Where a tariff only has a p/kWh unit rate in Unit Charge 1 then this unit rate applies at all times.&amp;R&amp;P of &amp;N</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F51"/>
  <sheetViews>
    <sheetView tabSelected="1" zoomScale="61" zoomScaleNormal="80" zoomScaleSheetLayoutView="100" workbookViewId="0">
      <selection activeCell="F17" sqref="F17"/>
    </sheetView>
  </sheetViews>
  <sheetFormatPr defaultRowHeight="13.2" x14ac:dyDescent="0.25"/>
  <cols>
    <col min="1" max="6" width="24" customWidth="1"/>
  </cols>
  <sheetData>
    <row r="1" spans="1:6" ht="27.75" customHeight="1" x14ac:dyDescent="0.25">
      <c r="A1" s="133" t="s">
        <v>27</v>
      </c>
    </row>
    <row r="2" spans="1:6" ht="44.25" customHeight="1" x14ac:dyDescent="0.25">
      <c r="A2" s="276" t="s">
        <v>137</v>
      </c>
      <c r="B2" s="277"/>
      <c r="C2" s="277"/>
      <c r="D2" s="277"/>
      <c r="E2" s="277"/>
    </row>
    <row r="3" spans="1:6" ht="47.25" customHeight="1" x14ac:dyDescent="0.25">
      <c r="A3" s="226" t="str">
        <f>Overview!B4&amp; " - Illustrative LLFs for year beginning "&amp;Overview!D4</f>
        <v>Eclipse Power Distribution Limited - GSP K - Illustrative LLFs for year beginning 1 April 2026</v>
      </c>
      <c r="B3" s="226"/>
      <c r="C3" s="226"/>
      <c r="D3" s="226"/>
      <c r="E3" s="226"/>
    </row>
    <row r="4" spans="1:6" ht="19.5" customHeight="1" x14ac:dyDescent="0.25">
      <c r="A4" s="278" t="s">
        <v>16</v>
      </c>
      <c r="B4" s="21" t="s">
        <v>3</v>
      </c>
      <c r="C4" s="21" t="s">
        <v>4</v>
      </c>
      <c r="D4" s="21" t="s">
        <v>5</v>
      </c>
      <c r="E4" s="21" t="s">
        <v>6</v>
      </c>
    </row>
    <row r="5" spans="1:6" ht="19.5" customHeight="1" x14ac:dyDescent="0.25">
      <c r="A5" s="279"/>
      <c r="B5" s="21" t="s">
        <v>17</v>
      </c>
      <c r="C5" s="21" t="s">
        <v>18</v>
      </c>
      <c r="D5" s="21" t="s">
        <v>19</v>
      </c>
      <c r="E5" s="21" t="s">
        <v>20</v>
      </c>
    </row>
    <row r="6" spans="1:6" ht="45" customHeight="1" x14ac:dyDescent="0.25">
      <c r="A6" s="190" t="s">
        <v>706</v>
      </c>
      <c r="B6" s="22"/>
      <c r="C6" s="22"/>
      <c r="D6" s="24" t="s">
        <v>707</v>
      </c>
      <c r="E6" s="24" t="s">
        <v>708</v>
      </c>
    </row>
    <row r="7" spans="1:6" ht="45" customHeight="1" x14ac:dyDescent="0.25">
      <c r="A7" s="190" t="s">
        <v>709</v>
      </c>
      <c r="B7" s="24" t="s">
        <v>710</v>
      </c>
      <c r="C7" s="23" t="s">
        <v>711</v>
      </c>
      <c r="D7" s="24" t="s">
        <v>707</v>
      </c>
      <c r="E7" s="24" t="s">
        <v>712</v>
      </c>
    </row>
    <row r="8" spans="1:6" ht="45" customHeight="1" x14ac:dyDescent="0.25">
      <c r="A8" s="190" t="s">
        <v>23</v>
      </c>
      <c r="B8" s="22"/>
      <c r="C8" s="22"/>
      <c r="D8" s="24" t="s">
        <v>707</v>
      </c>
      <c r="E8" s="24" t="s">
        <v>708</v>
      </c>
    </row>
    <row r="9" spans="1:6" ht="25.5" customHeight="1" x14ac:dyDescent="0.25">
      <c r="A9" s="129" t="s">
        <v>21</v>
      </c>
      <c r="B9" s="222" t="s">
        <v>22</v>
      </c>
      <c r="C9" s="223"/>
      <c r="D9" s="223"/>
      <c r="E9" s="224"/>
    </row>
    <row r="10" spans="1:6" x14ac:dyDescent="0.25">
      <c r="A10" s="13"/>
      <c r="B10" s="12"/>
      <c r="C10" s="12"/>
      <c r="D10" s="12"/>
      <c r="E10" s="12"/>
    </row>
    <row r="11" spans="1:6" x14ac:dyDescent="0.25">
      <c r="B11" s="12"/>
      <c r="C11" s="12"/>
      <c r="D11" s="12"/>
      <c r="E11" s="12"/>
    </row>
    <row r="12" spans="1:6" ht="22.5" customHeight="1" x14ac:dyDescent="0.25">
      <c r="A12" s="230" t="s">
        <v>48</v>
      </c>
      <c r="B12" s="280"/>
      <c r="C12" s="280"/>
      <c r="D12" s="280"/>
      <c r="E12" s="280"/>
      <c r="F12" s="231"/>
    </row>
    <row r="13" spans="1:6" ht="22.5" customHeight="1" x14ac:dyDescent="0.25">
      <c r="A13" s="230" t="s">
        <v>2</v>
      </c>
      <c r="B13" s="280"/>
      <c r="C13" s="280"/>
      <c r="D13" s="280"/>
      <c r="E13" s="280"/>
      <c r="F13" s="231"/>
    </row>
    <row r="14" spans="1:6" ht="33" customHeight="1" x14ac:dyDescent="0.25">
      <c r="A14" s="21" t="s">
        <v>49</v>
      </c>
      <c r="B14" s="21" t="s">
        <v>3</v>
      </c>
      <c r="C14" s="21" t="s">
        <v>4</v>
      </c>
      <c r="D14" s="21" t="s">
        <v>5</v>
      </c>
      <c r="E14" s="21" t="s">
        <v>6</v>
      </c>
      <c r="F14" s="21" t="s">
        <v>7</v>
      </c>
    </row>
    <row r="15" spans="1:6" ht="22.5" customHeight="1" x14ac:dyDescent="0.25">
      <c r="A15" s="1" t="s">
        <v>713</v>
      </c>
      <c r="B15" s="11"/>
      <c r="C15" s="11"/>
      <c r="D15" s="11"/>
      <c r="E15" s="11"/>
      <c r="F15" s="11"/>
    </row>
    <row r="16" spans="1:6" ht="22.5" customHeight="1" x14ac:dyDescent="0.25">
      <c r="A16" s="1" t="s">
        <v>714</v>
      </c>
      <c r="B16" s="11"/>
      <c r="C16" s="11"/>
      <c r="D16" s="11"/>
      <c r="E16" s="11"/>
      <c r="F16" s="11"/>
    </row>
    <row r="17" spans="1:6" ht="22.5" customHeight="1" x14ac:dyDescent="0.25">
      <c r="A17" s="1" t="s">
        <v>715</v>
      </c>
      <c r="B17" s="11"/>
      <c r="C17" s="11"/>
      <c r="D17" s="11"/>
      <c r="E17" s="11"/>
      <c r="F17" s="11"/>
    </row>
    <row r="18" spans="1:6" ht="22.5" customHeight="1" x14ac:dyDescent="0.25">
      <c r="A18" s="1" t="s">
        <v>716</v>
      </c>
      <c r="B18" s="11"/>
      <c r="C18" s="11"/>
      <c r="D18" s="11"/>
      <c r="E18" s="11"/>
      <c r="F18" s="11"/>
    </row>
    <row r="19" spans="1:6" ht="22.5" customHeight="1" x14ac:dyDescent="0.25">
      <c r="A19" s="1" t="s">
        <v>717</v>
      </c>
      <c r="B19" s="11"/>
      <c r="C19" s="11"/>
      <c r="D19" s="11"/>
      <c r="E19" s="11"/>
      <c r="F19" s="11"/>
    </row>
    <row r="20" spans="1:6" ht="22.2" customHeight="1" x14ac:dyDescent="0.25">
      <c r="A20" s="1" t="s">
        <v>718</v>
      </c>
      <c r="B20" s="11">
        <v>1.0569999999999999</v>
      </c>
      <c r="C20" s="11">
        <v>1.0529999999999999</v>
      </c>
      <c r="D20" s="11">
        <v>1.044</v>
      </c>
      <c r="E20" s="11">
        <v>1.048</v>
      </c>
      <c r="F20" s="303" t="s">
        <v>823</v>
      </c>
    </row>
    <row r="21" spans="1:6" ht="26.4" x14ac:dyDescent="0.25">
      <c r="A21" s="1" t="s">
        <v>719</v>
      </c>
      <c r="B21" s="11">
        <v>1.077</v>
      </c>
      <c r="C21" s="11">
        <v>1.0740000000000001</v>
      </c>
      <c r="D21" s="11">
        <v>1.0740000000000001</v>
      </c>
      <c r="E21" s="11">
        <v>1.071</v>
      </c>
      <c r="F21" s="303" t="s">
        <v>822</v>
      </c>
    </row>
    <row r="22" spans="1:6" ht="132" x14ac:dyDescent="0.25">
      <c r="A22" s="1" t="s">
        <v>720</v>
      </c>
      <c r="B22" s="11">
        <v>1.0880000000000001</v>
      </c>
      <c r="C22" s="11">
        <v>1.0840000000000001</v>
      </c>
      <c r="D22" s="11">
        <v>1.0820000000000001</v>
      </c>
      <c r="E22" s="11">
        <v>1.08</v>
      </c>
      <c r="F22" s="303" t="s">
        <v>821</v>
      </c>
    </row>
    <row r="24" spans="1:6" ht="22.5" customHeight="1" x14ac:dyDescent="0.25">
      <c r="A24" s="230" t="s">
        <v>50</v>
      </c>
      <c r="B24" s="280"/>
      <c r="C24" s="280"/>
      <c r="D24" s="280"/>
      <c r="E24" s="280"/>
      <c r="F24" s="231"/>
    </row>
    <row r="25" spans="1:6" ht="22.5" customHeight="1" x14ac:dyDescent="0.25">
      <c r="A25" s="230" t="s">
        <v>14</v>
      </c>
      <c r="B25" s="280"/>
      <c r="C25" s="280"/>
      <c r="D25" s="280"/>
      <c r="E25" s="280"/>
      <c r="F25" s="231"/>
    </row>
    <row r="26" spans="1:6" ht="33" customHeight="1" x14ac:dyDescent="0.25">
      <c r="A26" s="21" t="s">
        <v>8</v>
      </c>
      <c r="B26" s="21" t="s">
        <v>3</v>
      </c>
      <c r="C26" s="21" t="s">
        <v>4</v>
      </c>
      <c r="D26" s="21" t="s">
        <v>5</v>
      </c>
      <c r="E26" s="21" t="s">
        <v>6</v>
      </c>
      <c r="F26" s="21" t="s">
        <v>7</v>
      </c>
    </row>
    <row r="27" spans="1:6" ht="22.5" customHeight="1" x14ac:dyDescent="0.25">
      <c r="A27" s="1" t="s">
        <v>9</v>
      </c>
      <c r="B27" s="11"/>
      <c r="C27" s="11"/>
      <c r="D27" s="11"/>
      <c r="E27" s="11"/>
      <c r="F27" s="11"/>
    </row>
    <row r="28" spans="1:6" ht="22.5" customHeight="1" x14ac:dyDescent="0.25">
      <c r="A28" s="1" t="s">
        <v>10</v>
      </c>
      <c r="B28" s="11"/>
      <c r="C28" s="11"/>
      <c r="D28" s="11"/>
      <c r="E28" s="11"/>
      <c r="F28" s="11"/>
    </row>
    <row r="29" spans="1:6" ht="22.5" customHeight="1" x14ac:dyDescent="0.25">
      <c r="A29" s="1" t="s">
        <v>11</v>
      </c>
      <c r="B29" s="11"/>
      <c r="C29" s="11"/>
      <c r="D29" s="11"/>
      <c r="E29" s="11"/>
      <c r="F29" s="11"/>
    </row>
    <row r="30" spans="1:6" ht="22.5" customHeight="1" x14ac:dyDescent="0.25">
      <c r="A30" s="1" t="s">
        <v>12</v>
      </c>
      <c r="B30" s="11"/>
      <c r="C30" s="11"/>
      <c r="D30" s="11"/>
      <c r="E30" s="11"/>
      <c r="F30" s="11"/>
    </row>
    <row r="31" spans="1:6" ht="22.5" customHeight="1" x14ac:dyDescent="0.25">
      <c r="A31" s="1" t="s">
        <v>13</v>
      </c>
      <c r="B31" s="11"/>
      <c r="C31" s="11"/>
      <c r="D31" s="11"/>
      <c r="E31" s="11"/>
      <c r="F31" s="11"/>
    </row>
    <row r="33" spans="1:6" ht="22.5" customHeight="1" x14ac:dyDescent="0.25">
      <c r="A33" s="230" t="s">
        <v>50</v>
      </c>
      <c r="B33" s="280"/>
      <c r="C33" s="280"/>
      <c r="D33" s="280"/>
      <c r="E33" s="280"/>
      <c r="F33" s="231"/>
    </row>
    <row r="34" spans="1:6" ht="22.5" customHeight="1" x14ac:dyDescent="0.25">
      <c r="A34" s="230" t="s">
        <v>15</v>
      </c>
      <c r="B34" s="280"/>
      <c r="C34" s="280"/>
      <c r="D34" s="280"/>
      <c r="E34" s="280"/>
      <c r="F34" s="231"/>
    </row>
    <row r="35" spans="1:6" ht="33" customHeight="1" x14ac:dyDescent="0.25">
      <c r="A35" s="21" t="s">
        <v>8</v>
      </c>
      <c r="B35" s="21" t="s">
        <v>3</v>
      </c>
      <c r="C35" s="21" t="s">
        <v>4</v>
      </c>
      <c r="D35" s="21" t="s">
        <v>5</v>
      </c>
      <c r="E35" s="21" t="s">
        <v>6</v>
      </c>
      <c r="F35" s="21" t="s">
        <v>7</v>
      </c>
    </row>
    <row r="36" spans="1:6" ht="22.5" customHeight="1" x14ac:dyDescent="0.25">
      <c r="A36" s="1" t="s">
        <v>9</v>
      </c>
      <c r="B36" s="11"/>
      <c r="C36" s="11"/>
      <c r="D36" s="11"/>
      <c r="E36" s="11"/>
      <c r="F36" s="11"/>
    </row>
    <row r="37" spans="1:6" ht="22.5" customHeight="1" x14ac:dyDescent="0.25">
      <c r="A37" s="1" t="s">
        <v>10</v>
      </c>
      <c r="B37" s="11"/>
      <c r="C37" s="11"/>
      <c r="D37" s="11"/>
      <c r="E37" s="11"/>
      <c r="F37" s="11"/>
    </row>
    <row r="38" spans="1:6" ht="22.5" customHeight="1" x14ac:dyDescent="0.25">
      <c r="A38" s="1" t="s">
        <v>11</v>
      </c>
      <c r="B38" s="11"/>
      <c r="C38" s="11"/>
      <c r="D38" s="11"/>
      <c r="E38" s="11"/>
      <c r="F38" s="11"/>
    </row>
    <row r="39" spans="1:6" ht="22.5" customHeight="1" x14ac:dyDescent="0.25">
      <c r="A39" s="1" t="s">
        <v>12</v>
      </c>
      <c r="B39" s="11"/>
      <c r="C39" s="11"/>
      <c r="D39" s="11"/>
      <c r="E39" s="11"/>
      <c r="F39" s="11"/>
    </row>
    <row r="40" spans="1:6" ht="22.5" customHeight="1" x14ac:dyDescent="0.25">
      <c r="A40" s="1" t="s">
        <v>13</v>
      </c>
      <c r="B40" s="11"/>
      <c r="C40" s="11"/>
      <c r="D40" s="11"/>
      <c r="E40" s="11"/>
      <c r="F40" s="11"/>
    </row>
    <row r="51" hidden="1" x14ac:dyDescent="0.25"/>
  </sheetData>
  <customSheetViews>
    <customSheetView guid="{5032A364-B81A-48DA-88DA-AB3B86B47EE9}" scale="80" fitToPage="1">
      <pageMargins left="0.70866141732283472" right="0.70866141732283472" top="0.74803149606299213" bottom="0.74803149606299213" header="0.31496062992125984" footer="0.31496062992125984"/>
      <pageSetup paperSize="9" scale="61" fitToHeight="0" orientation="portrait" r:id="rId1"/>
      <headerFooter differentFirst="1" scaleWithDoc="0">
        <oddFooter>&amp;C&amp;P of &amp;N</oddFooter>
        <firstHeader>&amp;L
Annex 5 – Schedule of Line Loss Factors</firstHeader>
        <firstFooter>&amp;C&amp;P of &amp;N</firstFooter>
      </headerFooter>
    </customSheetView>
  </customSheetViews>
  <mergeCells count="10">
    <mergeCell ref="A2:E2"/>
    <mergeCell ref="B9:E9"/>
    <mergeCell ref="A3:E3"/>
    <mergeCell ref="A4:A5"/>
    <mergeCell ref="A34:F34"/>
    <mergeCell ref="A12:F12"/>
    <mergeCell ref="A13:F13"/>
    <mergeCell ref="A33:F33"/>
    <mergeCell ref="A24:F24"/>
    <mergeCell ref="A25:F25"/>
  </mergeCells>
  <phoneticPr fontId="10" type="noConversion"/>
  <hyperlinks>
    <hyperlink ref="A1" location="Overview!A1" display="Back to Overview" xr:uid="{00000000-0004-0000-0700-000000000000}"/>
  </hyperlinks>
  <pageMargins left="0.70866141732283472" right="0.70866141732283472" top="0.74803149606299213" bottom="0.74803149606299213" header="0.31496062992125984" footer="0.31496062992125984"/>
  <pageSetup paperSize="9" scale="61" fitToHeight="0" orientation="portrait" r:id="rId2"/>
  <headerFooter differentFirst="1" scaleWithDoc="0">
    <oddFooter>&amp;L_x000D_&amp;1#&amp;"Arial"&amp;6&amp;K737373 Confidentiality: C1 - Public</oddFooter>
    <firstHeader>&amp;L
Annex 5 – Schedule of Line Loss Factors</firstHeader>
    <firstFooter>&amp;L_x000D_&amp;1#&amp;"Arial"&amp;6&amp;K737373 Confidentiality: C1 - Public</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pageSetUpPr fitToPage="1"/>
  </sheetPr>
  <dimension ref="A1:Q51"/>
  <sheetViews>
    <sheetView zoomScale="80" zoomScaleNormal="80" zoomScaleSheetLayoutView="100" workbookViewId="0">
      <selection activeCell="A6" sqref="A6"/>
    </sheetView>
  </sheetViews>
  <sheetFormatPr defaultColWidth="9.109375" defaultRowHeight="27.75" customHeight="1" x14ac:dyDescent="0.25"/>
  <cols>
    <col min="1" max="2" width="16" style="2" customWidth="1"/>
    <col min="3" max="3" width="6.44140625" style="2" bestFit="1" customWidth="1"/>
    <col min="4" max="4" width="20.5546875" style="2" customWidth="1"/>
    <col min="5" max="5" width="16.44140625" style="3" customWidth="1"/>
    <col min="6" max="6" width="6.44140625" style="3" bestFit="1" customWidth="1"/>
    <col min="7" max="7" width="20.5546875" style="2" customWidth="1"/>
    <col min="8" max="8" width="50.5546875" style="3" customWidth="1"/>
    <col min="9" max="10" width="15.5546875" style="3" customWidth="1"/>
    <col min="11" max="11" width="15.5546875" style="9" customWidth="1"/>
    <col min="12" max="13" width="15.5546875" style="4" customWidth="1"/>
    <col min="14" max="17" width="15.5546875" style="2" customWidth="1"/>
    <col min="18" max="16384" width="9.109375" style="2"/>
  </cols>
  <sheetData>
    <row r="1" spans="1:17" ht="100.5" customHeight="1" x14ac:dyDescent="0.25">
      <c r="A1" s="14" t="s">
        <v>27</v>
      </c>
      <c r="B1" s="14"/>
      <c r="C1" s="14"/>
      <c r="D1" s="14"/>
      <c r="G1" s="25"/>
      <c r="H1" s="281" t="s">
        <v>139</v>
      </c>
      <c r="I1" s="282"/>
    </row>
    <row r="2" spans="1:17" ht="27.75" customHeight="1" x14ac:dyDescent="0.25">
      <c r="A2" s="243" t="s">
        <v>138</v>
      </c>
      <c r="B2" s="244"/>
      <c r="C2" s="244"/>
      <c r="D2" s="244"/>
      <c r="E2" s="244"/>
      <c r="F2" s="244"/>
      <c r="G2" s="244"/>
      <c r="H2" s="244"/>
      <c r="I2" s="244"/>
      <c r="J2" s="244"/>
      <c r="K2" s="244"/>
      <c r="L2" s="244"/>
      <c r="M2" s="244"/>
      <c r="N2" s="244"/>
      <c r="O2" s="244"/>
      <c r="P2" s="244"/>
      <c r="Q2" s="244"/>
    </row>
    <row r="3" spans="1:17" ht="17.25" customHeight="1" x14ac:dyDescent="0.25">
      <c r="A3" s="14"/>
      <c r="B3" s="14"/>
      <c r="C3" s="14"/>
      <c r="D3" s="14"/>
      <c r="G3" s="25"/>
    </row>
    <row r="4" spans="1:17" s="10" customFormat="1" ht="25.5" customHeight="1" x14ac:dyDescent="0.25">
      <c r="A4" s="283" t="str">
        <f>Overview!B4&amp; " - Effective from "&amp;Overview!D4&amp;" - "&amp;Overview!E4&amp;" new designated EHV charges"</f>
        <v>Eclipse Power Distribution Limited - GSP K - Effective from 1 April 2026 - Submitted new designated EHV charges</v>
      </c>
      <c r="B4" s="284"/>
      <c r="C4" s="284"/>
      <c r="D4" s="284"/>
      <c r="E4" s="284"/>
      <c r="F4" s="284"/>
      <c r="G4" s="284"/>
      <c r="H4" s="284"/>
      <c r="I4" s="284"/>
      <c r="J4" s="284"/>
      <c r="K4" s="284"/>
      <c r="L4" s="284"/>
      <c r="M4" s="284"/>
      <c r="N4" s="284"/>
      <c r="O4" s="284"/>
      <c r="P4" s="284"/>
      <c r="Q4" s="284"/>
    </row>
    <row r="5" spans="1:17" ht="69.75" customHeight="1" x14ac:dyDescent="0.25">
      <c r="A5" s="29" t="s">
        <v>142</v>
      </c>
      <c r="B5" s="29" t="s">
        <v>52</v>
      </c>
      <c r="C5" s="29" t="s">
        <v>725</v>
      </c>
      <c r="D5" s="29" t="s">
        <v>43</v>
      </c>
      <c r="E5" s="29" t="s">
        <v>53</v>
      </c>
      <c r="F5" s="29" t="s">
        <v>725</v>
      </c>
      <c r="G5" s="29" t="s">
        <v>44</v>
      </c>
      <c r="H5" s="69" t="s">
        <v>37</v>
      </c>
      <c r="I5" s="55" t="s">
        <v>606</v>
      </c>
      <c r="J5" s="69" t="str">
        <f>'Annex 2 Designated EHV charges'!I10</f>
        <v>Import
Super Red
unit charge
(p/kWh)</v>
      </c>
      <c r="K5" s="69" t="str">
        <f>'Annex 2 Designated EHV charges'!J10</f>
        <v>Import
fixed charge
(p/day)</v>
      </c>
      <c r="L5" s="69" t="str">
        <f>'Annex 2 Designated EHV charges'!K10</f>
        <v>Import
capacity charge
(p/kVA/day)</v>
      </c>
      <c r="M5" s="69" t="str">
        <f>'Annex 2 Designated EHV charges'!L10</f>
        <v>Import
exceeded capacity charge
(p/kVA/day)</v>
      </c>
      <c r="N5" s="69" t="str">
        <f>'Annex 2 Designated EHV charges'!M10</f>
        <v>Export
Super Red
unit charge
(p/kWh)</v>
      </c>
      <c r="O5" s="69" t="str">
        <f>'Annex 2 Designated EHV charges'!N10</f>
        <v>Export
fixed charge
(p/day)</v>
      </c>
      <c r="P5" s="69" t="str">
        <f>'Annex 2 Designated EHV charges'!O10</f>
        <v>Export
capacity charge
(p/kVA/day)</v>
      </c>
      <c r="Q5" s="69" t="str">
        <f>'Annex 2 Designated EHV charges'!P10</f>
        <v>Export
exceeded capacity charge
(p/kVA/day)</v>
      </c>
    </row>
    <row r="6" spans="1:17" ht="22.5" customHeight="1" x14ac:dyDescent="0.25">
      <c r="A6" s="45"/>
      <c r="B6" s="45"/>
      <c r="C6" s="45"/>
      <c r="D6" s="45"/>
      <c r="E6" s="46"/>
      <c r="F6" s="46"/>
      <c r="G6" s="46"/>
      <c r="H6" s="47"/>
      <c r="I6" s="47"/>
      <c r="J6" s="31"/>
      <c r="K6" s="32"/>
      <c r="L6" s="32"/>
      <c r="M6" s="32"/>
      <c r="N6" s="40"/>
      <c r="O6" s="41"/>
      <c r="P6" s="41"/>
      <c r="Q6" s="41"/>
    </row>
    <row r="7" spans="1:17" ht="22.5" customHeight="1" x14ac:dyDescent="0.25">
      <c r="A7" s="45"/>
      <c r="B7" s="45"/>
      <c r="C7" s="45"/>
      <c r="D7" s="45"/>
      <c r="E7" s="46"/>
      <c r="F7" s="46"/>
      <c r="G7" s="46"/>
      <c r="H7" s="47"/>
      <c r="I7" s="47"/>
      <c r="J7" s="31"/>
      <c r="K7" s="32"/>
      <c r="L7" s="32"/>
      <c r="M7" s="32"/>
      <c r="N7" s="40"/>
      <c r="O7" s="41"/>
      <c r="P7" s="41"/>
      <c r="Q7" s="41"/>
    </row>
    <row r="8" spans="1:17" ht="22.5" customHeight="1" x14ac:dyDescent="0.25">
      <c r="A8" s="45"/>
      <c r="B8" s="45"/>
      <c r="C8" s="45"/>
      <c r="D8" s="45"/>
      <c r="E8" s="46"/>
      <c r="F8" s="46"/>
      <c r="G8" s="46"/>
      <c r="H8" s="47"/>
      <c r="I8" s="47"/>
      <c r="J8" s="31"/>
      <c r="K8" s="32"/>
      <c r="L8" s="32"/>
      <c r="M8" s="32"/>
      <c r="N8" s="40"/>
      <c r="O8" s="41"/>
      <c r="P8" s="41"/>
      <c r="Q8" s="41"/>
    </row>
    <row r="9" spans="1:17" ht="22.5" customHeight="1" x14ac:dyDescent="0.25">
      <c r="A9" s="45"/>
      <c r="B9" s="45"/>
      <c r="C9" s="45"/>
      <c r="D9" s="45"/>
      <c r="E9" s="46"/>
      <c r="F9" s="46"/>
      <c r="G9" s="46"/>
      <c r="H9" s="47"/>
      <c r="I9" s="47"/>
      <c r="J9" s="31"/>
      <c r="K9" s="32"/>
      <c r="L9" s="32"/>
      <c r="M9" s="32"/>
      <c r="N9" s="40"/>
      <c r="O9" s="41"/>
      <c r="P9" s="41"/>
      <c r="Q9" s="41"/>
    </row>
    <row r="10" spans="1:17" ht="22.5" customHeight="1" x14ac:dyDescent="0.25">
      <c r="A10" s="45"/>
      <c r="B10" s="45"/>
      <c r="C10" s="45"/>
      <c r="D10" s="45"/>
      <c r="E10" s="46"/>
      <c r="F10" s="46"/>
      <c r="G10" s="46"/>
      <c r="H10" s="47"/>
      <c r="I10" s="47"/>
      <c r="J10" s="31"/>
      <c r="K10" s="32"/>
      <c r="L10" s="32"/>
      <c r="M10" s="32"/>
      <c r="N10" s="40"/>
      <c r="O10" s="41"/>
      <c r="P10" s="41"/>
      <c r="Q10" s="41"/>
    </row>
    <row r="11" spans="1:17" ht="22.5" customHeight="1" x14ac:dyDescent="0.25">
      <c r="A11" s="45"/>
      <c r="B11" s="45"/>
      <c r="C11" s="45"/>
      <c r="D11" s="45"/>
      <c r="E11" s="46"/>
      <c r="F11" s="46"/>
      <c r="G11" s="46"/>
      <c r="H11" s="47"/>
      <c r="I11" s="47"/>
      <c r="J11" s="31"/>
      <c r="K11" s="32"/>
      <c r="L11" s="32"/>
      <c r="M11" s="32"/>
      <c r="N11" s="40"/>
      <c r="O11" s="41"/>
      <c r="P11" s="41"/>
      <c r="Q11" s="41"/>
    </row>
    <row r="12" spans="1:17" ht="22.5" customHeight="1" x14ac:dyDescent="0.25">
      <c r="A12" s="45"/>
      <c r="B12" s="45"/>
      <c r="C12" s="45"/>
      <c r="D12" s="45"/>
      <c r="E12" s="46"/>
      <c r="F12" s="46"/>
      <c r="G12" s="46"/>
      <c r="H12" s="47"/>
      <c r="I12" s="47"/>
      <c r="J12" s="31"/>
      <c r="K12" s="32"/>
      <c r="L12" s="32"/>
      <c r="M12" s="32"/>
      <c r="N12" s="40"/>
      <c r="O12" s="41"/>
      <c r="P12" s="41"/>
      <c r="Q12" s="41"/>
    </row>
    <row r="13" spans="1:17" ht="22.5" customHeight="1" x14ac:dyDescent="0.25">
      <c r="A13" s="45"/>
      <c r="B13" s="45"/>
      <c r="C13" s="45"/>
      <c r="D13" s="45"/>
      <c r="E13" s="46"/>
      <c r="F13" s="46"/>
      <c r="G13" s="46"/>
      <c r="H13" s="47"/>
      <c r="I13" s="47"/>
      <c r="J13" s="31"/>
      <c r="K13" s="32"/>
      <c r="L13" s="32"/>
      <c r="M13" s="32"/>
      <c r="N13" s="40"/>
      <c r="O13" s="41"/>
      <c r="P13" s="41"/>
      <c r="Q13" s="41"/>
    </row>
    <row r="14" spans="1:17" ht="22.5" customHeight="1" x14ac:dyDescent="0.25">
      <c r="A14" s="45"/>
      <c r="B14" s="45"/>
      <c r="C14" s="45"/>
      <c r="D14" s="45"/>
      <c r="E14" s="46"/>
      <c r="F14" s="46"/>
      <c r="G14" s="46"/>
      <c r="H14" s="47"/>
      <c r="I14" s="47"/>
      <c r="J14" s="31"/>
      <c r="K14" s="32"/>
      <c r="L14" s="32"/>
      <c r="M14" s="32"/>
      <c r="N14" s="40"/>
      <c r="O14" s="41"/>
      <c r="P14" s="41"/>
      <c r="Q14" s="41"/>
    </row>
    <row r="15" spans="1:17" ht="22.5" customHeight="1" x14ac:dyDescent="0.25">
      <c r="A15" s="45"/>
      <c r="B15" s="45"/>
      <c r="C15" s="45"/>
      <c r="D15" s="45"/>
      <c r="E15" s="46"/>
      <c r="F15" s="46"/>
      <c r="G15" s="46"/>
      <c r="H15" s="47"/>
      <c r="I15" s="47"/>
      <c r="J15" s="31"/>
      <c r="K15" s="32"/>
      <c r="L15" s="32"/>
      <c r="M15" s="32"/>
      <c r="N15" s="40"/>
      <c r="O15" s="41"/>
      <c r="P15" s="41"/>
      <c r="Q15" s="41"/>
    </row>
    <row r="17" spans="1:17" ht="27.75" customHeight="1" x14ac:dyDescent="0.25">
      <c r="A17" s="283" t="str">
        <f>Overview!B4&amp; " - Effective from "&amp;Overview!D4&amp;" - "&amp;Overview!E4&amp;" new designated EHV line loss factors"</f>
        <v>Eclipse Power Distribution Limited - GSP K - Effective from 1 April 2026 - Submitted new designated EHV line loss factors</v>
      </c>
      <c r="B17" s="284"/>
      <c r="C17" s="284"/>
      <c r="D17" s="284"/>
      <c r="E17" s="284"/>
      <c r="F17" s="284"/>
      <c r="G17" s="284"/>
      <c r="H17" s="284"/>
      <c r="I17" s="284"/>
      <c r="J17" s="284"/>
      <c r="K17" s="284"/>
      <c r="L17" s="284"/>
      <c r="M17" s="284"/>
      <c r="N17" s="284"/>
      <c r="O17" s="284"/>
      <c r="P17" s="284"/>
      <c r="Q17" s="284"/>
    </row>
    <row r="18" spans="1:17" ht="62.25" customHeight="1" x14ac:dyDescent="0.25">
      <c r="A18" s="29" t="s">
        <v>142</v>
      </c>
      <c r="B18" s="29" t="s">
        <v>52</v>
      </c>
      <c r="C18" s="29" t="s">
        <v>725</v>
      </c>
      <c r="D18" s="29" t="s">
        <v>43</v>
      </c>
      <c r="E18" s="29" t="s">
        <v>53</v>
      </c>
      <c r="F18" s="29" t="s">
        <v>725</v>
      </c>
      <c r="G18" s="29" t="s">
        <v>44</v>
      </c>
      <c r="H18" s="69" t="s">
        <v>37</v>
      </c>
      <c r="I18" s="55" t="s">
        <v>606</v>
      </c>
      <c r="J18" s="35" t="s">
        <v>110</v>
      </c>
      <c r="K18" s="35" t="s">
        <v>109</v>
      </c>
      <c r="L18" s="35" t="s">
        <v>111</v>
      </c>
      <c r="M18" s="35" t="s">
        <v>112</v>
      </c>
      <c r="N18" s="37" t="s">
        <v>113</v>
      </c>
      <c r="O18" s="37" t="s">
        <v>114</v>
      </c>
      <c r="P18" s="37" t="s">
        <v>115</v>
      </c>
      <c r="Q18" s="37" t="s">
        <v>116</v>
      </c>
    </row>
    <row r="19" spans="1:17" ht="22.5" customHeight="1" x14ac:dyDescent="0.25">
      <c r="A19" s="45"/>
      <c r="B19" s="45"/>
      <c r="C19" s="45"/>
      <c r="D19" s="45"/>
      <c r="E19" s="46"/>
      <c r="F19" s="38"/>
      <c r="G19" s="38"/>
      <c r="H19" s="39"/>
      <c r="I19" s="39"/>
      <c r="J19" s="42"/>
      <c r="K19" s="42"/>
      <c r="L19" s="33"/>
      <c r="M19" s="34"/>
      <c r="N19" s="36"/>
      <c r="O19" s="36"/>
      <c r="P19" s="36"/>
      <c r="Q19" s="36"/>
    </row>
    <row r="20" spans="1:17" ht="22.5" customHeight="1" x14ac:dyDescent="0.25">
      <c r="A20" s="45"/>
      <c r="B20" s="45"/>
      <c r="C20" s="45"/>
      <c r="D20" s="45"/>
      <c r="E20" s="46"/>
      <c r="F20" s="38"/>
      <c r="G20" s="38"/>
      <c r="H20" s="39"/>
      <c r="I20" s="39"/>
      <c r="J20" s="42"/>
      <c r="K20" s="42"/>
      <c r="L20" s="33"/>
      <c r="M20" s="34"/>
      <c r="N20" s="36"/>
      <c r="O20" s="36"/>
      <c r="P20" s="36"/>
      <c r="Q20" s="36"/>
    </row>
    <row r="21" spans="1:17" ht="22.5" customHeight="1" x14ac:dyDescent="0.25">
      <c r="A21" s="45"/>
      <c r="B21" s="45"/>
      <c r="C21" s="45"/>
      <c r="D21" s="45"/>
      <c r="E21" s="46"/>
      <c r="F21" s="38"/>
      <c r="G21" s="38"/>
      <c r="H21" s="39"/>
      <c r="I21" s="39"/>
      <c r="J21" s="42"/>
      <c r="K21" s="42"/>
      <c r="L21" s="33"/>
      <c r="M21" s="34"/>
      <c r="N21" s="36"/>
      <c r="O21" s="36"/>
      <c r="P21" s="36"/>
      <c r="Q21" s="36"/>
    </row>
    <row r="22" spans="1:17" ht="22.5" customHeight="1" x14ac:dyDescent="0.25">
      <c r="A22" s="45"/>
      <c r="B22" s="45"/>
      <c r="C22" s="45"/>
      <c r="D22" s="45"/>
      <c r="E22" s="46"/>
      <c r="F22" s="38"/>
      <c r="G22" s="38"/>
      <c r="H22" s="39"/>
      <c r="I22" s="39"/>
      <c r="J22" s="42"/>
      <c r="K22" s="42"/>
      <c r="L22" s="33"/>
      <c r="M22" s="34"/>
      <c r="N22" s="36"/>
      <c r="O22" s="36"/>
      <c r="P22" s="36"/>
      <c r="Q22" s="36"/>
    </row>
    <row r="23" spans="1:17" ht="22.5" customHeight="1" x14ac:dyDescent="0.25">
      <c r="A23" s="45"/>
      <c r="B23" s="45"/>
      <c r="C23" s="45"/>
      <c r="D23" s="45"/>
      <c r="E23" s="46"/>
      <c r="F23" s="38"/>
      <c r="G23" s="38"/>
      <c r="H23" s="39"/>
      <c r="I23" s="39"/>
      <c r="J23" s="42"/>
      <c r="K23" s="42"/>
      <c r="L23" s="33"/>
      <c r="M23" s="34"/>
      <c r="N23" s="36"/>
      <c r="O23" s="36"/>
      <c r="P23" s="36"/>
      <c r="Q23" s="36"/>
    </row>
    <row r="24" spans="1:17" ht="22.5" customHeight="1" x14ac:dyDescent="0.25">
      <c r="A24" s="45"/>
      <c r="B24" s="45"/>
      <c r="C24" s="45"/>
      <c r="D24" s="45"/>
      <c r="E24" s="46"/>
      <c r="F24" s="38"/>
      <c r="G24" s="38"/>
      <c r="H24" s="39"/>
      <c r="I24" s="39"/>
      <c r="J24" s="42"/>
      <c r="K24" s="42"/>
      <c r="L24" s="33"/>
      <c r="M24" s="34"/>
      <c r="N24" s="36"/>
      <c r="O24" s="36"/>
      <c r="P24" s="36"/>
      <c r="Q24" s="36"/>
    </row>
    <row r="25" spans="1:17" ht="22.5" customHeight="1" x14ac:dyDescent="0.25">
      <c r="A25" s="45"/>
      <c r="B25" s="45"/>
      <c r="C25" s="45"/>
      <c r="D25" s="45"/>
      <c r="E25" s="46"/>
      <c r="F25" s="38"/>
      <c r="G25" s="38"/>
      <c r="H25" s="39"/>
      <c r="I25" s="39"/>
      <c r="J25" s="42"/>
      <c r="K25" s="42"/>
      <c r="L25" s="33"/>
      <c r="M25" s="34"/>
      <c r="N25" s="36"/>
      <c r="O25" s="36"/>
      <c r="P25" s="36"/>
      <c r="Q25" s="36"/>
    </row>
    <row r="26" spans="1:17" ht="22.5" customHeight="1" x14ac:dyDescent="0.25">
      <c r="A26" s="45"/>
      <c r="B26" s="45"/>
      <c r="C26" s="45"/>
      <c r="D26" s="45"/>
      <c r="E26" s="46"/>
      <c r="F26" s="38"/>
      <c r="G26" s="38"/>
      <c r="H26" s="39"/>
      <c r="I26" s="39"/>
      <c r="J26" s="42"/>
      <c r="K26" s="42"/>
      <c r="L26" s="33"/>
      <c r="M26" s="34"/>
      <c r="N26" s="36"/>
      <c r="O26" s="36"/>
      <c r="P26" s="36"/>
      <c r="Q26" s="36"/>
    </row>
    <row r="27" spans="1:17" ht="22.5" customHeight="1" x14ac:dyDescent="0.25">
      <c r="A27" s="45"/>
      <c r="B27" s="45"/>
      <c r="C27" s="45"/>
      <c r="D27" s="45"/>
      <c r="E27" s="46"/>
      <c r="F27" s="38"/>
      <c r="G27" s="38"/>
      <c r="H27" s="39"/>
      <c r="I27" s="39"/>
      <c r="J27" s="42"/>
      <c r="K27" s="42"/>
      <c r="L27" s="33"/>
      <c r="M27" s="34"/>
      <c r="N27" s="36"/>
      <c r="O27" s="36"/>
      <c r="P27" s="36"/>
      <c r="Q27" s="36"/>
    </row>
    <row r="28" spans="1:17" ht="22.5" customHeight="1" x14ac:dyDescent="0.25">
      <c r="A28" s="45"/>
      <c r="B28" s="45"/>
      <c r="C28" s="45"/>
      <c r="D28" s="45"/>
      <c r="E28" s="46"/>
      <c r="F28" s="38"/>
      <c r="G28" s="38"/>
      <c r="H28" s="39"/>
      <c r="I28" s="39"/>
      <c r="J28" s="42"/>
      <c r="K28" s="42"/>
      <c r="L28" s="33"/>
      <c r="M28" s="34"/>
      <c r="N28" s="36"/>
      <c r="O28" s="36"/>
      <c r="P28" s="36"/>
      <c r="Q28" s="36"/>
    </row>
    <row r="51" ht="27.75" hidden="1" customHeight="1" x14ac:dyDescent="0.25"/>
  </sheetData>
  <customSheetViews>
    <customSheetView guid="{5032A364-B81A-48DA-88DA-AB3B86B47EE9}" scale="80" fitToPage="1">
      <selection activeCell="A4" sqref="A4:M4"/>
      <pageMargins left="0.39370078740157483" right="0.35433070866141736" top="1.1023622047244095" bottom="0.74803149606299213" header="0.35433070866141736" footer="0.51181102362204722"/>
      <pageSetup paperSize="9" scale="71" fitToHeight="0" orientation="landscape" r:id="rId1"/>
      <headerFooter differentFirst="1" scaleWithDoc="0">
        <oddFooter>&amp;C&amp;P of &amp;N</oddFooter>
        <firstHeader>&amp;L
Annex 2 - Schedule of Charges for use of the Distribution System by Designated EHV Properties (including LDNOs with Designated EHV Properties/end-users).</firstHeader>
        <firstFooter>&amp;C&amp;P of &amp;N</firstFooter>
      </headerFooter>
    </customSheetView>
  </customSheetViews>
  <mergeCells count="4">
    <mergeCell ref="H1:I1"/>
    <mergeCell ref="A4:Q4"/>
    <mergeCell ref="A2:Q2"/>
    <mergeCell ref="A17:Q17"/>
  </mergeCells>
  <hyperlinks>
    <hyperlink ref="A1" location="Overview!A1" display="Back to Overview" xr:uid="{00000000-0004-0000-0800-000000000000}"/>
  </hyperlinks>
  <pageMargins left="0.39370078740157483" right="0.39370078740157483" top="0.70866141732283472" bottom="0.74803149606299213" header="0.27559055118110237" footer="0.27559055118110237"/>
  <pageSetup paperSize="9" scale="32" fitToHeight="0" orientation="portrait" r:id="rId2"/>
  <headerFooter differentFirst="1" scaleWithDoc="0">
    <oddFooter>&amp;L&amp;8Note: The list of MPANs / MSIDs provided may be incomplete; the DNO reserves the right to apply the listed charges to any other MPANs / MSIDs associated with the site._x000D_&amp;1#&amp;"Arial"&amp;6&amp;K737373 Confidentiality: C1 - Public</oddFooter>
    <firstHeader>&amp;LAnnex 6 - New Designated EHV Properties. Addendum to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site._x000D_&amp;1#&amp;"Arial"&amp;6&amp;K737373 Confidentiality: C1 - Public</first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DC389DB5190C1349890AEC0B9CBB7B42" ma:contentTypeVersion="11" ma:contentTypeDescription="Create a new document." ma:contentTypeScope="" ma:versionID="7e7385a7119dba074b70e812ec26f37a">
  <xsd:schema xmlns:xsd="http://www.w3.org/2001/XMLSchema" xmlns:xs="http://www.w3.org/2001/XMLSchema" xmlns:p="http://schemas.microsoft.com/office/2006/metadata/properties" xmlns:ns2="599482fc-f01c-4798-81d1-a0998f7819dd" targetNamespace="http://schemas.microsoft.com/office/2006/metadata/properties" ma:root="true" ma:fieldsID="d111bfa8c816a95b6218e002cf1f53e7" ns2:_="">
    <xsd:import namespace="599482fc-f01c-4798-81d1-a0998f7819dd"/>
    <xsd:element name="properties">
      <xsd:complexType>
        <xsd:sequence>
          <xsd:element name="documentManagement">
            <xsd:complexType>
              <xsd:all>
                <xsd:element ref="ns2:MediaServiceMetadata" minOccurs="0"/>
                <xsd:element ref="ns2:MediaServiceFastMetadata"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99482fc-f01c-4798-81d1-a0998f7819dd" elementFormDefault="qualified">
    <xsd:import namespace="http://schemas.microsoft.com/office/2006/documentManagement/types"/>
    <xsd:import namespace="http://schemas.microsoft.com/office/infopath/2007/PartnerControls"/>
    <xsd:element name="MediaServiceMetadata" ma:index="4" nillable="true" ma:displayName="MediaServiceMetadata" ma:hidden="true" ma:internalName="MediaServiceMetadata" ma:readOnly="true">
      <xsd:simpleType>
        <xsd:restriction base="dms:Note"/>
      </xsd:simpleType>
    </xsd:element>
    <xsd:element name="MediaServiceFastMetadata" ma:index="5" nillable="true" ma:displayName="MediaServiceFastMetadata" ma:hidden="true" ma:internalName="MediaServiceFastMetadata" ma:readOnly="true">
      <xsd:simpleType>
        <xsd:restriction base="dms:Note"/>
      </xsd:simpleType>
    </xsd:element>
    <xsd:element name="MediaServiceSearchProperties" ma:index="6"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8" ma:displayName="Content Typ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C23E3D3-7DD1-4F8A-BD69-3E8D0307FBD3}">
  <ds:schemaRefs>
    <ds:schemaRef ds:uri="dae578e5-c4d9-4e6b-ba10-889ec8f6c692"/>
    <ds:schemaRef ds:uri="http://purl.org/dc/dcmitype/"/>
    <ds:schemaRef ds:uri="http://purl.org/dc/terms/"/>
    <ds:schemaRef ds:uri="2867e6b9-b027-4a5b-89f8-abb309faa4fd"/>
    <ds:schemaRef ds:uri="http://www.w3.org/XML/1998/namespace"/>
    <ds:schemaRef ds:uri="http://schemas.microsoft.com/office/2006/metadata/properties"/>
    <ds:schemaRef ds:uri="http://schemas.microsoft.com/office/infopath/2007/PartnerControls"/>
    <ds:schemaRef ds:uri="http://schemas.microsoft.com/office/2006/documentManagement/types"/>
    <ds:schemaRef ds:uri="http://schemas.openxmlformats.org/package/2006/metadata/core-properties"/>
    <ds:schemaRef ds:uri="http://purl.org/dc/elements/1.1/"/>
  </ds:schemaRefs>
</ds:datastoreItem>
</file>

<file path=customXml/itemProps2.xml><?xml version="1.0" encoding="utf-8"?>
<ds:datastoreItem xmlns:ds="http://schemas.openxmlformats.org/officeDocument/2006/customXml" ds:itemID="{ADE4211C-F832-464D-AF88-95C46C4A91BC}">
  <ds:schemaRefs>
    <ds:schemaRef ds:uri="http://schemas.microsoft.com/sharepoint/v3/contenttype/forms"/>
  </ds:schemaRefs>
</ds:datastoreItem>
</file>

<file path=customXml/itemProps3.xml><?xml version="1.0" encoding="utf-8"?>
<ds:datastoreItem xmlns:ds="http://schemas.openxmlformats.org/officeDocument/2006/customXml" ds:itemID="{32DEB661-3241-4D12-A720-ED13EDAE900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99482fc-f01c-4798-81d1-a0998f7819d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e4aaaee5-c84d-4c37-ab3c-99d07fb6d639}" enabled="1" method="Privileged" siteId="{f8be18a6-f648-4a47-be73-86d6c5c6604d}" removed="0"/>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2</DocSecurity>
  <ScaleCrop>false</ScaleCrop>
  <HeadingPairs>
    <vt:vector size="4" baseType="variant">
      <vt:variant>
        <vt:lpstr>Worksheets</vt:lpstr>
      </vt:variant>
      <vt:variant>
        <vt:i4>15</vt:i4>
      </vt:variant>
      <vt:variant>
        <vt:lpstr>Named Ranges</vt:lpstr>
      </vt:variant>
      <vt:variant>
        <vt:i4>19</vt:i4>
      </vt:variant>
    </vt:vector>
  </HeadingPairs>
  <TitlesOfParts>
    <vt:vector size="34" baseType="lpstr">
      <vt:lpstr>Overview</vt:lpstr>
      <vt:lpstr>Annex 1 LV, HV and UMS charges</vt:lpstr>
      <vt:lpstr>Annex 2 Designated EHV charges</vt:lpstr>
      <vt:lpstr>Annex 2a Import</vt:lpstr>
      <vt:lpstr>Annex 2b Export</vt:lpstr>
      <vt:lpstr>Annex 3 Preserved charges</vt:lpstr>
      <vt:lpstr>Annex 4 LDNO charges</vt:lpstr>
      <vt:lpstr>Annex 5 LLFs</vt:lpstr>
      <vt:lpstr>Annex 6 New or Amended EHV</vt:lpstr>
      <vt:lpstr>Annex 7 Pass-Through Costs</vt:lpstr>
      <vt:lpstr>Nodal prices</vt:lpstr>
      <vt:lpstr>SSC unit rate lookup</vt:lpstr>
      <vt:lpstr>Residual Charging Bands</vt:lpstr>
      <vt:lpstr>TNUoS Mapping</vt:lpstr>
      <vt:lpstr>Charge Calculator</vt:lpstr>
      <vt:lpstr>'Annex 1 LV, HV and UMS charges'!Print_Area</vt:lpstr>
      <vt:lpstr>'Annex 2 Designated EHV charges'!Print_Area</vt:lpstr>
      <vt:lpstr>'Annex 2a Import'!Print_Area</vt:lpstr>
      <vt:lpstr>'Annex 2b Export'!Print_Area</vt:lpstr>
      <vt:lpstr>'Annex 3 Preserved charges'!Print_Area</vt:lpstr>
      <vt:lpstr>'Annex 4 LDNO charges'!Print_Area</vt:lpstr>
      <vt:lpstr>'Annex 5 LLFs'!Print_Area</vt:lpstr>
      <vt:lpstr>'Annex 6 New or Amended EHV'!Print_Area</vt:lpstr>
      <vt:lpstr>'Annex 7 Pass-Through Costs'!Print_Area</vt:lpstr>
      <vt:lpstr>'Nodal prices'!Print_Area</vt:lpstr>
      <vt:lpstr>'Annex 1 LV, HV and UMS charges'!Print_Titles</vt:lpstr>
      <vt:lpstr>'Annex 2 Designated EHV charges'!Print_Titles</vt:lpstr>
      <vt:lpstr>'Annex 2a Import'!Print_Titles</vt:lpstr>
      <vt:lpstr>'Annex 2b Export'!Print_Titles</vt:lpstr>
      <vt:lpstr>'Annex 4 LDNO charges'!Print_Titles</vt:lpstr>
      <vt:lpstr>'Annex 6 New or Amended EHV'!Print_Titles</vt:lpstr>
      <vt:lpstr>'Annex 7 Pass-Through Costs'!Print_Titles</vt:lpstr>
      <vt:lpstr>'Nodal prices'!Print_Titles</vt:lpstr>
      <vt:lpstr>'SSC unit rate lookup'!Print_Titles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dc:creator>Sarah Owen</dc:creator>
  <cp:keywords/>
  <dc:description/>
  <cp:lastModifiedBy>Arshdeep Toor</cp:lastModifiedBy>
  <cp:lastPrinted>2024-12-16T12:02:53Z</cp:lastPrinted>
  <dcterms:created xsi:type="dcterms:W3CDTF">2009-11-12T11:38:00Z</dcterms:created>
  <dcterms:modified xsi:type="dcterms:W3CDTF">2026-01-22T16:25:49Z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LPManualFileClassification">
    <vt:lpwstr>{0F742C78-7CA1-4A83-96D0-F7EDA8C31D24}</vt:lpwstr>
  </property>
  <property fmtid="{D5CDD505-2E9C-101B-9397-08002B2CF9AE}" pid="3" name="DLPManualFileClassificationLastModifiedBy">
    <vt:lpwstr>AD03\Lee.Wells</vt:lpwstr>
  </property>
  <property fmtid="{D5CDD505-2E9C-101B-9397-08002B2CF9AE}" pid="4" name="DLPManualFileClassificationLastModificationDate">
    <vt:lpwstr>1573145826</vt:lpwstr>
  </property>
  <property fmtid="{D5CDD505-2E9C-101B-9397-08002B2CF9AE}" pid="5" name="DLPManualFileClassificationVersion">
    <vt:lpwstr>11.0.400.15</vt:lpwstr>
  </property>
  <property fmtid="{D5CDD505-2E9C-101B-9397-08002B2CF9AE}" pid="6" name="MSIP_Label_24fe2fa2-8093-4776-8a20-2d25f8c7acf2_Enabled">
    <vt:lpwstr>true</vt:lpwstr>
  </property>
  <property fmtid="{D5CDD505-2E9C-101B-9397-08002B2CF9AE}" pid="7" name="MSIP_Label_24fe2fa2-8093-4776-8a20-2d25f8c7acf2_SetDate">
    <vt:lpwstr>2023-11-02T11:09:09Z</vt:lpwstr>
  </property>
  <property fmtid="{D5CDD505-2E9C-101B-9397-08002B2CF9AE}" pid="8" name="MSIP_Label_24fe2fa2-8093-4776-8a20-2d25f8c7acf2_Method">
    <vt:lpwstr>Standard</vt:lpwstr>
  </property>
  <property fmtid="{D5CDD505-2E9C-101B-9397-08002B2CF9AE}" pid="9" name="MSIP_Label_24fe2fa2-8093-4776-8a20-2d25f8c7acf2_Name">
    <vt:lpwstr>Internal</vt:lpwstr>
  </property>
  <property fmtid="{D5CDD505-2E9C-101B-9397-08002B2CF9AE}" pid="10" name="MSIP_Label_24fe2fa2-8093-4776-8a20-2d25f8c7acf2_SiteId">
    <vt:lpwstr>887a239c-e092-45fe-92c8-d902c3681567</vt:lpwstr>
  </property>
  <property fmtid="{D5CDD505-2E9C-101B-9397-08002B2CF9AE}" pid="11" name="MSIP_Label_24fe2fa2-8093-4776-8a20-2d25f8c7acf2_ActionId">
    <vt:lpwstr>ea1176df-2158-4496-b928-dbcfdf5818ea</vt:lpwstr>
  </property>
  <property fmtid="{D5CDD505-2E9C-101B-9397-08002B2CF9AE}" pid="12" name="MSIP_Label_24fe2fa2-8093-4776-8a20-2d25f8c7acf2_ContentBits">
    <vt:lpwstr>0</vt:lpwstr>
  </property>
  <property fmtid="{D5CDD505-2E9C-101B-9397-08002B2CF9AE}" pid="13" name="SV_QUERY_LIST_4F35BF76-6C0D-4D9B-82B2-816C12CF3733">
    <vt:lpwstr>empty_477D106A-C0D6-4607-AEBD-E2C9D60EA279</vt:lpwstr>
  </property>
  <property fmtid="{D5CDD505-2E9C-101B-9397-08002B2CF9AE}" pid="14" name="SV_HIDDEN_GRID_QUERY_LIST_4F35BF76-6C0D-4D9B-82B2-816C12CF3733">
    <vt:lpwstr>empty_477D106A-C0D6-4607-AEBD-E2C9D60EA279</vt:lpwstr>
  </property>
  <property fmtid="{D5CDD505-2E9C-101B-9397-08002B2CF9AE}" pid="15" name="ContentTypeId">
    <vt:lpwstr>0x010100DC389DB5190C1349890AEC0B9CBB7B42</vt:lpwstr>
  </property>
  <property fmtid="{D5CDD505-2E9C-101B-9397-08002B2CF9AE}" pid="16" name="_dlc_DocIdItemGuid">
    <vt:lpwstr>01bfea46-375d-4f9e-8e2b-4ba0ad060031</vt:lpwstr>
  </property>
  <property fmtid="{D5CDD505-2E9C-101B-9397-08002B2CF9AE}" pid="17" name="MediaServiceImageTags">
    <vt:lpwstr/>
  </property>
</Properties>
</file>