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codeName="ThisWorkbook" defaultThemeVersion="124226"/>
  <mc:AlternateContent xmlns:mc="http://schemas.openxmlformats.org/markup-compatibility/2006">
    <mc:Choice Requires="x15">
      <x15ac:absPath xmlns:x15ac="http://schemas.microsoft.com/office/spreadsheetml/2010/11/ac" url="C:\Users\sarah.owen\OneDrive - Eclipse Power Ltd\Documents\Lockport\Reg Documents Updated\26-27\"/>
    </mc:Choice>
  </mc:AlternateContent>
  <xr:revisionPtr revIDLastSave="0" documentId="13_ncr:1_{73FC5930-800B-4B26-B743-0542D1DDA3A9}" xr6:coauthVersionLast="47" xr6:coauthVersionMax="47" xr10:uidLastSave="{00000000-0000-0000-0000-000000000000}"/>
  <bookViews>
    <workbookView xWindow="-120" yWindow="-16320" windowWidth="29040" windowHeight="15720" tabRatio="862" activeTab="5"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charges'!$R$10:$R$11</definedName>
    <definedName name="_xlnm._FilterDatabase" localSheetId="6" hidden="1">'Annex 4 LDNO charges'!$L$13:$M$203</definedName>
    <definedName name="_xlnm._FilterDatabase" localSheetId="9" hidden="1">'Annex 7 Pass-Through Costs'!$G$4:$G$165</definedName>
    <definedName name="_xlnm._FilterDatabase" localSheetId="10" hidden="1">'Nodal prices'!$A$3:$G$482</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charges'!$A$2:$O$11</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LLFs'!$A$2:$F$170</definedName>
    <definedName name="_xlnm.Print_Area" localSheetId="8">'Annex 6 New or Amended EHV'!$A$4:$P$28</definedName>
    <definedName name="_xlnm.Print_Area" localSheetId="9">'Annex 7 Pass-Through Costs'!$A$2:$E$45</definedName>
    <definedName name="_xlnm.Print_Area" localSheetId="10">'Nodal prices'!$A$2:$D$20</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LLFs'!$A$3:$F$170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prices'!$A$2:$D$20</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F5" i="13"/>
  <c r="H5" i="13"/>
  <c r="G5" i="13"/>
  <c r="E5" i="14"/>
  <c r="H5" i="14"/>
  <c r="G5" i="14"/>
  <c r="F5" i="14"/>
  <c r="D5" i="14"/>
  <c r="A6" i="14" a="1"/>
  <c r="A6" i="14" s="1"/>
  <c r="B5" i="14"/>
  <c r="C5" i="14"/>
  <c r="D5" i="13"/>
  <c r="C5" i="13"/>
  <c r="B5" i="13"/>
  <c r="A6" i="13" a="1"/>
  <c r="A6" i="13" s="1"/>
  <c r="E6" i="13" l="1"/>
  <c r="F6" i="13"/>
  <c r="G6" i="13"/>
  <c r="H6" i="13"/>
  <c r="H6" i="14"/>
  <c r="G6" i="14"/>
  <c r="F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7" i="13" l="1"/>
  <c r="G7" i="13"/>
  <c r="E7" i="13"/>
  <c r="F7" i="13"/>
  <c r="H7" i="14"/>
  <c r="G7" i="14"/>
  <c r="F7" i="14"/>
  <c r="E7" i="14"/>
  <c r="C7" i="14"/>
  <c r="D7" i="14"/>
  <c r="B7" i="14"/>
  <c r="A8" i="14" a="1"/>
  <c r="A8" i="14" s="1"/>
  <c r="C7" i="13"/>
  <c r="D7" i="13"/>
  <c r="A8" i="13" a="1"/>
  <c r="A8" i="13" s="1"/>
  <c r="B7" i="13"/>
  <c r="S17" i="15"/>
  <c r="T18" i="15"/>
  <c r="R17" i="15"/>
  <c r="P18" i="15"/>
  <c r="M21" i="15"/>
  <c r="T17" i="15"/>
  <c r="M18" i="15"/>
  <c r="Q18" i="15"/>
  <c r="N18" i="15"/>
  <c r="S18" i="15"/>
  <c r="O18" i="15"/>
  <c r="R18" i="15"/>
  <c r="E8" i="13" l="1"/>
  <c r="H8" i="13"/>
  <c r="F8" i="13"/>
  <c r="G8" i="13"/>
  <c r="H8" i="14"/>
  <c r="G8" i="14"/>
  <c r="F8" i="14"/>
  <c r="E8" i="14"/>
  <c r="D8" i="14"/>
  <c r="B8" i="14"/>
  <c r="C8" i="14"/>
  <c r="A9" i="14" a="1"/>
  <c r="A9" i="14" s="1"/>
  <c r="B8" i="13"/>
  <c r="D8" i="13"/>
  <c r="C8" i="13"/>
  <c r="A9" i="13" a="1"/>
  <c r="A9" i="13" s="1"/>
  <c r="N21" i="15"/>
  <c r="M22" i="15"/>
  <c r="N22" i="15"/>
  <c r="E10" i="15"/>
  <c r="C10" i="15"/>
  <c r="C17" i="15" s="1"/>
  <c r="F10" i="15"/>
  <c r="D10" i="15"/>
  <c r="E9" i="13" l="1"/>
  <c r="F9" i="13"/>
  <c r="H9" i="13"/>
  <c r="G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G10" i="13"/>
  <c r="E10" i="13"/>
  <c r="F10" i="13"/>
  <c r="F10" i="14"/>
  <c r="E10" i="14"/>
  <c r="H10" i="14"/>
  <c r="G10" i="14"/>
  <c r="C21" i="15"/>
  <c r="C22" i="15"/>
  <c r="B10" i="14"/>
  <c r="C10" i="14"/>
  <c r="D10" i="14"/>
  <c r="A11" i="14" a="1"/>
  <c r="A11" i="14" s="1"/>
  <c r="A11" i="13" a="1"/>
  <c r="A11" i="13" s="1"/>
  <c r="C10" i="13"/>
  <c r="D10" i="13"/>
  <c r="A12" i="13" l="1" a="1"/>
  <c r="A12" i="13" s="1"/>
  <c r="B12" i="13" s="1"/>
  <c r="E11" i="13"/>
  <c r="H11" i="13"/>
  <c r="F11" i="13"/>
  <c r="G11" i="13"/>
  <c r="A12" i="14" a="1"/>
  <c r="A12" i="14" s="1"/>
  <c r="D12" i="14" s="1"/>
  <c r="G11" i="14"/>
  <c r="F11" i="14"/>
  <c r="H11" i="14"/>
  <c r="E11" i="14"/>
  <c r="C11" i="14"/>
  <c r="D11" i="14"/>
  <c r="B11" i="14"/>
  <c r="B11" i="13"/>
  <c r="C11" i="13"/>
  <c r="D11" i="13"/>
  <c r="C12" i="13" l="1"/>
  <c r="A13" i="13" a="1"/>
  <c r="A13" i="13" s="1"/>
  <c r="C13" i="13" s="1"/>
  <c r="D12" i="13"/>
  <c r="H12" i="13"/>
  <c r="G12" i="13"/>
  <c r="F12" i="13"/>
  <c r="E12" i="13"/>
  <c r="A13" i="14" a="1"/>
  <c r="A13" i="14" s="1"/>
  <c r="B12" i="14"/>
  <c r="C12" i="14"/>
  <c r="H12" i="14"/>
  <c r="G12" i="14"/>
  <c r="F12" i="14"/>
  <c r="E12" i="14"/>
  <c r="D13" i="13" l="1"/>
  <c r="F13" i="13"/>
  <c r="H13" i="13"/>
  <c r="G13" i="13"/>
  <c r="E13" i="13"/>
  <c r="A14" i="13" a="1"/>
  <c r="A14" i="13" s="1"/>
  <c r="C14" i="13" s="1"/>
  <c r="B13" i="13"/>
  <c r="E13" i="14"/>
  <c r="H13" i="14"/>
  <c r="G13" i="14"/>
  <c r="F13" i="14"/>
  <c r="B13" i="14"/>
  <c r="C13" i="14"/>
  <c r="A14" i="14" a="1"/>
  <c r="A14" i="14" s="1"/>
  <c r="D13" i="14"/>
  <c r="H14" i="13" l="1"/>
  <c r="E14" i="13"/>
  <c r="G14" i="13"/>
  <c r="F14" i="13"/>
  <c r="A15" i="13" a="1"/>
  <c r="A15" i="13" s="1"/>
  <c r="C15" i="13" s="1"/>
  <c r="D14" i="13"/>
  <c r="B14" i="13"/>
  <c r="H14" i="14"/>
  <c r="G14" i="14"/>
  <c r="F14" i="14"/>
  <c r="E14" i="14"/>
  <c r="A15" i="14" a="1"/>
  <c r="A15" i="14" s="1"/>
  <c r="D14" i="14"/>
  <c r="C14" i="14"/>
  <c r="B14" i="14"/>
  <c r="H15" i="13" l="1"/>
  <c r="G15" i="13"/>
  <c r="E15" i="13"/>
  <c r="F15" i="13"/>
  <c r="B15" i="13"/>
  <c r="A16" i="13" a="1"/>
  <c r="A16" i="13" s="1"/>
  <c r="B16" i="13" s="1"/>
  <c r="D15" i="13"/>
  <c r="H15" i="14"/>
  <c r="G15" i="14"/>
  <c r="F15" i="14"/>
  <c r="E15" i="14"/>
  <c r="A16" i="14" a="1"/>
  <c r="A16" i="14" s="1"/>
  <c r="A17" i="14" s="1" a="1"/>
  <c r="A17" i="14" s="1"/>
  <c r="B15" i="14"/>
  <c r="D15" i="14"/>
  <c r="C15" i="14"/>
  <c r="C16" i="13" l="1"/>
  <c r="G16" i="13"/>
  <c r="E16" i="13"/>
  <c r="F16" i="13"/>
  <c r="H16" i="13"/>
  <c r="D16" i="13"/>
  <c r="A17" i="13" a="1"/>
  <c r="A17" i="13" s="1"/>
  <c r="G17" i="14"/>
  <c r="F17" i="14"/>
  <c r="H17" i="14"/>
  <c r="E17" i="14"/>
  <c r="H16" i="14"/>
  <c r="G16" i="14"/>
  <c r="F16" i="14"/>
  <c r="E16" i="14"/>
  <c r="C16" i="14"/>
  <c r="B16" i="14"/>
  <c r="D16" i="14"/>
  <c r="A18" i="14" a="1"/>
  <c r="A18" i="14" s="1"/>
  <c r="B17" i="14"/>
  <c r="C17" i="14"/>
  <c r="D17" i="14"/>
  <c r="H17" i="13" l="1"/>
  <c r="G17" i="13"/>
  <c r="E17" i="13"/>
  <c r="F17" i="13"/>
  <c r="D17" i="13"/>
  <c r="B17" i="13"/>
  <c r="A18" i="13" a="1"/>
  <c r="A18" i="13" s="1"/>
  <c r="C17" i="13"/>
  <c r="F18" i="14"/>
  <c r="E18" i="14"/>
  <c r="H18" i="14"/>
  <c r="G18" i="14"/>
  <c r="A19" i="14" a="1"/>
  <c r="A19" i="14" s="1"/>
  <c r="B18" i="14"/>
  <c r="C18" i="14"/>
  <c r="D18" i="14"/>
  <c r="F18" i="13" l="1"/>
  <c r="H18" i="13"/>
  <c r="G18" i="13"/>
  <c r="E18" i="13"/>
  <c r="D18" i="13"/>
  <c r="B18" i="13"/>
  <c r="A19" i="13" a="1"/>
  <c r="A19" i="13" s="1"/>
  <c r="C18" i="13"/>
  <c r="H19" i="14"/>
  <c r="G19" i="14"/>
  <c r="F19" i="14"/>
  <c r="E19" i="14"/>
  <c r="A20" i="14" a="1"/>
  <c r="A20" i="14" s="1"/>
  <c r="C19" i="14"/>
  <c r="D19" i="14"/>
  <c r="B19" i="14"/>
  <c r="H19" i="13" l="1"/>
  <c r="E19" i="13"/>
  <c r="F19" i="13"/>
  <c r="G19" i="13"/>
  <c r="A20" i="13" a="1"/>
  <c r="A20" i="13" s="1"/>
  <c r="A21" i="13" s="1" a="1"/>
  <c r="A21" i="13" s="1"/>
  <c r="D19" i="13"/>
  <c r="C19" i="13"/>
  <c r="B19" i="13"/>
  <c r="H20" i="14"/>
  <c r="G20" i="14"/>
  <c r="F20" i="14"/>
  <c r="E20" i="14"/>
  <c r="A21" i="14" a="1"/>
  <c r="A21" i="14" s="1"/>
  <c r="D20" i="14"/>
  <c r="B20" i="14"/>
  <c r="C20" i="14"/>
  <c r="E21" i="13" l="1"/>
  <c r="F21" i="13"/>
  <c r="H21" i="13"/>
  <c r="G21" i="13"/>
  <c r="C20" i="13"/>
  <c r="D20" i="13"/>
  <c r="G20" i="13"/>
  <c r="E20" i="13"/>
  <c r="F20" i="13"/>
  <c r="H20" i="13"/>
  <c r="B20" i="13"/>
  <c r="E21" i="14"/>
  <c r="H21" i="14"/>
  <c r="G21" i="14"/>
  <c r="F21" i="14"/>
  <c r="A22" i="14" a="1"/>
  <c r="A22" i="14" s="1"/>
  <c r="B21" i="14"/>
  <c r="C21" i="14"/>
  <c r="D21" i="14"/>
  <c r="B21" i="13"/>
  <c r="D21" i="13"/>
  <c r="C21" i="13"/>
  <c r="A22" i="13" a="1"/>
  <c r="A22" i="13" s="1"/>
  <c r="F22" i="13" l="1"/>
  <c r="E22" i="13"/>
  <c r="H22" i="13"/>
  <c r="G22" i="13"/>
  <c r="H22" i="14"/>
  <c r="G22" i="14"/>
  <c r="F22" i="14"/>
  <c r="E22" i="14"/>
  <c r="A23" i="14" a="1"/>
  <c r="A23" i="14" s="1"/>
  <c r="B22" i="14"/>
  <c r="C22" i="14"/>
  <c r="D22" i="14"/>
  <c r="C22" i="13"/>
  <c r="D22" i="13"/>
  <c r="B22" i="13"/>
  <c r="A23" i="13" a="1"/>
  <c r="A23" i="13" s="1"/>
  <c r="H23" i="13" l="1"/>
  <c r="G23" i="13"/>
  <c r="E23" i="13"/>
  <c r="F23" i="13"/>
  <c r="H23" i="14"/>
  <c r="G23" i="14"/>
  <c r="F23" i="14"/>
  <c r="E23" i="14"/>
  <c r="A24" i="14" a="1"/>
  <c r="A24" i="14" s="1"/>
  <c r="C23" i="14"/>
  <c r="D23" i="14"/>
  <c r="B23" i="14"/>
  <c r="B23" i="13"/>
  <c r="C23" i="13"/>
  <c r="D23" i="13"/>
  <c r="A24" i="13" a="1"/>
  <c r="A24" i="13" s="1"/>
  <c r="A25" i="13" l="1" a="1"/>
  <c r="A25" i="13" s="1"/>
  <c r="A26" i="13" s="1" a="1"/>
  <c r="A26" i="13" s="1"/>
  <c r="H24" i="13"/>
  <c r="E24" i="13"/>
  <c r="F24" i="13"/>
  <c r="G24" i="13"/>
  <c r="H24" i="14"/>
  <c r="G24" i="14"/>
  <c r="F24" i="14"/>
  <c r="E24" i="14"/>
  <c r="A25" i="14" a="1"/>
  <c r="A25" i="14" s="1"/>
  <c r="D24" i="14"/>
  <c r="B24" i="14"/>
  <c r="C24" i="14"/>
  <c r="C24" i="13"/>
  <c r="D24" i="13"/>
  <c r="B24" i="13"/>
  <c r="H26" i="13" l="1"/>
  <c r="G26" i="13"/>
  <c r="E26" i="13"/>
  <c r="F26" i="13"/>
  <c r="B25" i="13"/>
  <c r="D25" i="13"/>
  <c r="C25" i="13"/>
  <c r="F25" i="13"/>
  <c r="E25" i="13"/>
  <c r="H25" i="13"/>
  <c r="G25" i="13"/>
  <c r="H25" i="14"/>
  <c r="G25" i="14"/>
  <c r="F25" i="14"/>
  <c r="E25" i="14"/>
  <c r="D26" i="13"/>
  <c r="C26" i="13"/>
  <c r="A26" i="14" a="1"/>
  <c r="A26" i="14" s="1"/>
  <c r="B25" i="14"/>
  <c r="C25" i="14"/>
  <c r="D25" i="14"/>
  <c r="A27" i="13" a="1"/>
  <c r="A27" i="13" s="1"/>
  <c r="B26" i="13"/>
  <c r="F27" i="13" l="1"/>
  <c r="G27" i="13"/>
  <c r="H27" i="13"/>
  <c r="E27" i="13"/>
  <c r="F26" i="14"/>
  <c r="E26" i="14"/>
  <c r="H26" i="14"/>
  <c r="G26" i="14"/>
  <c r="C27" i="13"/>
  <c r="A27" i="14" a="1"/>
  <c r="A27" i="14" s="1"/>
  <c r="B26" i="14"/>
  <c r="C26" i="14"/>
  <c r="D26" i="14"/>
  <c r="A28" i="13" a="1"/>
  <c r="A28" i="13" s="1"/>
  <c r="B27" i="13"/>
  <c r="D27" i="13"/>
  <c r="H28" i="13" l="1"/>
  <c r="G28" i="13"/>
  <c r="F28" i="13"/>
  <c r="E28" i="13"/>
  <c r="G27" i="14"/>
  <c r="F27" i="14"/>
  <c r="H27" i="14"/>
  <c r="E27" i="14"/>
  <c r="A28" i="14" a="1"/>
  <c r="A28" i="14" s="1"/>
  <c r="C27" i="14"/>
  <c r="D27" i="14"/>
  <c r="B27" i="14"/>
  <c r="D28" i="13"/>
  <c r="B28" i="13"/>
  <c r="C28" i="13"/>
  <c r="A29" i="13" a="1"/>
  <c r="A29" i="13" s="1"/>
  <c r="H29" i="13" l="1"/>
  <c r="G29" i="13"/>
  <c r="F29" i="13"/>
  <c r="E29" i="13"/>
  <c r="H28" i="14"/>
  <c r="G28" i="14"/>
  <c r="F28" i="14"/>
  <c r="E28" i="14"/>
  <c r="A29" i="14" a="1"/>
  <c r="A29" i="14" s="1"/>
  <c r="D28" i="14"/>
  <c r="B28" i="14"/>
  <c r="C28" i="14"/>
  <c r="B29" i="13"/>
  <c r="C29" i="13"/>
  <c r="D29" i="13"/>
  <c r="A30" i="13" a="1"/>
  <c r="A30" i="13" s="1"/>
  <c r="H30" i="13" l="1"/>
  <c r="G30" i="13"/>
  <c r="F30" i="13"/>
  <c r="E30" i="13"/>
  <c r="E29" i="14"/>
  <c r="H29" i="14"/>
  <c r="G29" i="14"/>
  <c r="F29" i="14"/>
  <c r="A30" i="14" a="1"/>
  <c r="A30" i="14" s="1"/>
  <c r="B29" i="14"/>
  <c r="C29" i="14"/>
  <c r="D29" i="14"/>
  <c r="C30" i="13"/>
  <c r="D30" i="13"/>
  <c r="B30" i="13"/>
  <c r="A31" i="13" a="1"/>
  <c r="A31" i="13" s="1"/>
  <c r="H31" i="13" l="1"/>
  <c r="G31" i="13"/>
  <c r="E31" i="13"/>
  <c r="F31" i="13"/>
  <c r="H30" i="14"/>
  <c r="G30" i="14"/>
  <c r="F30" i="14"/>
  <c r="E30" i="14"/>
  <c r="B30" i="14"/>
  <c r="C30" i="14"/>
  <c r="D30" i="14"/>
  <c r="A31" i="14" a="1"/>
  <c r="A31" i="14" s="1"/>
  <c r="B31" i="13"/>
  <c r="C31" i="13"/>
  <c r="D31" i="13"/>
  <c r="A32" i="13" a="1"/>
  <c r="A32" i="13" s="1"/>
  <c r="G32" i="13" l="1"/>
  <c r="F32" i="13"/>
  <c r="E32" i="13"/>
  <c r="H32" i="13"/>
  <c r="H31" i="14"/>
  <c r="G31" i="14"/>
  <c r="F31" i="14"/>
  <c r="E31" i="14"/>
  <c r="A32" i="14" a="1"/>
  <c r="A32" i="14" s="1"/>
  <c r="C31" i="14"/>
  <c r="D31" i="14"/>
  <c r="B31" i="14"/>
  <c r="C32" i="13"/>
  <c r="D32" i="13"/>
  <c r="B32" i="13"/>
  <c r="A33" i="13" a="1"/>
  <c r="A33" i="13" s="1"/>
  <c r="H33" i="13" l="1"/>
  <c r="G33" i="13"/>
  <c r="E33" i="13"/>
  <c r="F33" i="13"/>
  <c r="H32" i="14"/>
  <c r="G32" i="14"/>
  <c r="F32" i="14"/>
  <c r="E32" i="14"/>
  <c r="A33" i="14" a="1"/>
  <c r="A33" i="14" s="1"/>
  <c r="D32" i="14"/>
  <c r="B32" i="14"/>
  <c r="C32" i="14"/>
  <c r="B33" i="13"/>
  <c r="C33" i="13"/>
  <c r="D33" i="13"/>
  <c r="A34" i="13" a="1"/>
  <c r="A34" i="13" s="1"/>
  <c r="F34" i="13" l="1"/>
  <c r="E34" i="13"/>
  <c r="H34" i="13"/>
  <c r="G34" i="13"/>
  <c r="G33" i="14"/>
  <c r="F33" i="14"/>
  <c r="H33" i="14"/>
  <c r="E33" i="14"/>
  <c r="A34" i="14" a="1"/>
  <c r="A34" i="14" s="1"/>
  <c r="B33" i="14"/>
  <c r="C33" i="14"/>
  <c r="D33" i="14"/>
  <c r="C34" i="13"/>
  <c r="D34" i="13"/>
  <c r="B34" i="13"/>
  <c r="A35" i="13" a="1"/>
  <c r="A35" i="13" s="1"/>
  <c r="H35" i="13" l="1"/>
  <c r="G35" i="13"/>
  <c r="E35" i="13"/>
  <c r="F35" i="13"/>
  <c r="F34" i="14"/>
  <c r="E34" i="14"/>
  <c r="H34" i="14"/>
  <c r="G34" i="14"/>
  <c r="A35" i="14" a="1"/>
  <c r="A35" i="14" s="1"/>
  <c r="B34" i="14"/>
  <c r="C34" i="14"/>
  <c r="D34" i="14"/>
  <c r="B35" i="13"/>
  <c r="C35" i="13"/>
  <c r="D35" i="13"/>
  <c r="A36" i="13" a="1"/>
  <c r="A36" i="13" s="1"/>
  <c r="E36" i="13" l="1"/>
  <c r="G36" i="13"/>
  <c r="F36" i="13"/>
  <c r="H36" i="13"/>
  <c r="H35" i="14"/>
  <c r="G35" i="14"/>
  <c r="F35" i="14"/>
  <c r="E35" i="14"/>
  <c r="A36" i="14" a="1"/>
  <c r="A36" i="14" s="1"/>
  <c r="C35" i="14"/>
  <c r="D35" i="14"/>
  <c r="B35" i="14"/>
  <c r="D36" i="13"/>
  <c r="C36" i="13"/>
  <c r="B36" i="13"/>
  <c r="A37" i="13" a="1"/>
  <c r="A37" i="13" s="1"/>
  <c r="A38" i="13" l="1" a="1"/>
  <c r="A38" i="13" s="1"/>
  <c r="B38" i="13" s="1"/>
  <c r="E37" i="13"/>
  <c r="F37" i="13"/>
  <c r="H37" i="13"/>
  <c r="G37" i="13"/>
  <c r="H36" i="14"/>
  <c r="G36" i="14"/>
  <c r="F36" i="14"/>
  <c r="E36" i="14"/>
  <c r="A37" i="14" a="1"/>
  <c r="A37" i="14" s="1"/>
  <c r="D36" i="14"/>
  <c r="B36" i="14"/>
  <c r="C36" i="14"/>
  <c r="C37" i="13"/>
  <c r="B37" i="13"/>
  <c r="D37" i="13"/>
  <c r="D38" i="13" l="1"/>
  <c r="A39" i="13" a="1"/>
  <c r="A39" i="13" s="1"/>
  <c r="B39" i="13" s="1"/>
  <c r="C38" i="13"/>
  <c r="E38" i="13"/>
  <c r="F38" i="13"/>
  <c r="G38" i="13"/>
  <c r="H38" i="13"/>
  <c r="E37" i="14"/>
  <c r="H37" i="14"/>
  <c r="G37" i="14"/>
  <c r="F37" i="14"/>
  <c r="A38" i="14" a="1"/>
  <c r="A38" i="14" s="1"/>
  <c r="B37" i="14"/>
  <c r="C37" i="14"/>
  <c r="D37" i="14"/>
  <c r="C39" i="13" l="1"/>
  <c r="D39" i="13"/>
  <c r="F39" i="13"/>
  <c r="H39" i="13"/>
  <c r="G39" i="13"/>
  <c r="E39" i="13"/>
  <c r="A40" i="13" a="1"/>
  <c r="A40" i="13" s="1"/>
  <c r="B40" i="13" s="1"/>
  <c r="H38" i="14"/>
  <c r="G38" i="14"/>
  <c r="F38" i="14"/>
  <c r="E38" i="14"/>
  <c r="A39" i="14" a="1"/>
  <c r="A39" i="14" s="1"/>
  <c r="B38" i="14"/>
  <c r="C38" i="14"/>
  <c r="D38" i="14"/>
  <c r="H40" i="13" l="1"/>
  <c r="E40" i="13"/>
  <c r="F40" i="13"/>
  <c r="G40" i="13"/>
  <c r="D40" i="13"/>
  <c r="A41" i="13" a="1"/>
  <c r="A41" i="13" s="1"/>
  <c r="A42" i="13" s="1" a="1"/>
  <c r="A42" i="13" s="1"/>
  <c r="C40" i="13"/>
  <c r="H39" i="14"/>
  <c r="G39" i="14"/>
  <c r="F39" i="14"/>
  <c r="E39" i="14"/>
  <c r="A40" i="14" a="1"/>
  <c r="A40" i="14" s="1"/>
  <c r="C39" i="14"/>
  <c r="D39" i="14"/>
  <c r="B39" i="14"/>
  <c r="H42" i="13" l="1"/>
  <c r="G42" i="13"/>
  <c r="E42" i="13"/>
  <c r="F42" i="13"/>
  <c r="D41" i="13"/>
  <c r="F41" i="13"/>
  <c r="E41" i="13"/>
  <c r="G41" i="13"/>
  <c r="H41" i="13"/>
  <c r="B41" i="13"/>
  <c r="C41" i="13"/>
  <c r="H40" i="14"/>
  <c r="G40" i="14"/>
  <c r="F40" i="14"/>
  <c r="E40" i="14"/>
  <c r="A41" i="14" a="1"/>
  <c r="A41" i="14" s="1"/>
  <c r="D40" i="14"/>
  <c r="B40" i="14"/>
  <c r="C40" i="14"/>
  <c r="C42" i="13"/>
  <c r="B42" i="13"/>
  <c r="D42" i="13"/>
  <c r="A43" i="13" a="1"/>
  <c r="A43" i="13" s="1"/>
  <c r="G43" i="13" l="1"/>
  <c r="E43" i="13"/>
  <c r="H43" i="13"/>
  <c r="F43" i="13"/>
  <c r="H41" i="14"/>
  <c r="G41" i="14"/>
  <c r="F41" i="14"/>
  <c r="E41" i="14"/>
  <c r="A42" i="14" a="1"/>
  <c r="A42" i="14" s="1"/>
  <c r="B41" i="14"/>
  <c r="C41" i="14"/>
  <c r="D41" i="14"/>
  <c r="D43" i="13"/>
  <c r="C43" i="13"/>
  <c r="B43" i="13"/>
  <c r="A44" i="13" a="1"/>
  <c r="A44" i="13" s="1"/>
  <c r="H44" i="13" l="1"/>
  <c r="G44" i="13"/>
  <c r="F44" i="13"/>
  <c r="E44" i="13"/>
  <c r="F42" i="14"/>
  <c r="E42" i="14"/>
  <c r="H42" i="14"/>
  <c r="G42" i="14"/>
  <c r="A43" i="14" a="1"/>
  <c r="A43" i="14" s="1"/>
  <c r="C42" i="14"/>
  <c r="B42" i="14"/>
  <c r="D42" i="14"/>
  <c r="B44" i="13"/>
  <c r="A45" i="13" a="1"/>
  <c r="A45" i="13" s="1"/>
  <c r="C44" i="13"/>
  <c r="D44" i="13"/>
  <c r="C45" i="13" l="1"/>
  <c r="H45" i="13"/>
  <c r="G45" i="13"/>
  <c r="E45" i="13"/>
  <c r="F45" i="13"/>
  <c r="G43" i="14"/>
  <c r="F43" i="14"/>
  <c r="H43" i="14"/>
  <c r="E43" i="14"/>
  <c r="B45" i="13"/>
  <c r="A44" i="14" a="1"/>
  <c r="A44" i="14" s="1"/>
  <c r="D43" i="14"/>
  <c r="C43" i="14"/>
  <c r="B43" i="14"/>
  <c r="D45" i="13"/>
  <c r="A46" i="13" a="1"/>
  <c r="A46" i="13" s="1"/>
  <c r="H46" i="13" l="1"/>
  <c r="G46" i="13"/>
  <c r="F46" i="13"/>
  <c r="E46" i="13"/>
  <c r="H44" i="14"/>
  <c r="G44" i="14"/>
  <c r="F44" i="14"/>
  <c r="E44" i="14"/>
  <c r="A45" i="14" a="1"/>
  <c r="A45" i="14" s="1"/>
  <c r="B44" i="14"/>
  <c r="C44" i="14"/>
  <c r="D44" i="14"/>
  <c r="C46" i="13"/>
  <c r="A47" i="13" a="1"/>
  <c r="A47" i="13" s="1"/>
  <c r="D46" i="13"/>
  <c r="B46" i="13"/>
  <c r="D47" i="13" l="1"/>
  <c r="H47" i="13"/>
  <c r="G47" i="13"/>
  <c r="E47" i="13"/>
  <c r="F47" i="13"/>
  <c r="E45" i="14"/>
  <c r="H45" i="14"/>
  <c r="G45" i="14"/>
  <c r="F45" i="14"/>
  <c r="A46" i="14" a="1"/>
  <c r="A46" i="14" s="1"/>
  <c r="B45" i="14"/>
  <c r="C45" i="14"/>
  <c r="D45" i="14"/>
  <c r="B47" i="13"/>
  <c r="A48" i="13" a="1"/>
  <c r="A48" i="13" s="1"/>
  <c r="C47" i="13"/>
  <c r="G48" i="13" l="1"/>
  <c r="F48" i="13"/>
  <c r="E48" i="13"/>
  <c r="H48" i="13"/>
  <c r="H46" i="14"/>
  <c r="G46" i="14"/>
  <c r="F46" i="14"/>
  <c r="E46" i="14"/>
  <c r="C48" i="13"/>
  <c r="D48" i="13"/>
  <c r="A47" i="14" a="1"/>
  <c r="A47" i="14" s="1"/>
  <c r="C46" i="14"/>
  <c r="D46" i="14"/>
  <c r="B46" i="14"/>
  <c r="B48" i="13"/>
  <c r="A49" i="13" a="1"/>
  <c r="A49" i="13" s="1"/>
  <c r="H49" i="13" l="1"/>
  <c r="G49" i="13"/>
  <c r="E49" i="13"/>
  <c r="F49" i="13"/>
  <c r="H47" i="14"/>
  <c r="G47" i="14"/>
  <c r="F47" i="14"/>
  <c r="E47" i="14"/>
  <c r="A48" i="14" a="1"/>
  <c r="A48" i="14" s="1"/>
  <c r="D47" i="14"/>
  <c r="B47" i="14"/>
  <c r="C47" i="14"/>
  <c r="D49" i="13"/>
  <c r="A50" i="13" a="1"/>
  <c r="A50" i="13" s="1"/>
  <c r="C49" i="13"/>
  <c r="B49" i="13"/>
  <c r="F50" i="13" l="1"/>
  <c r="E50" i="13"/>
  <c r="H50" i="13"/>
  <c r="G50" i="13"/>
  <c r="H48" i="14"/>
  <c r="G48" i="14"/>
  <c r="F48" i="14"/>
  <c r="E48" i="14"/>
  <c r="C50" i="13"/>
  <c r="B50" i="13"/>
  <c r="A49" i="14" a="1"/>
  <c r="A49" i="14" s="1"/>
  <c r="B48" i="14"/>
  <c r="C48" i="14"/>
  <c r="D48" i="14"/>
  <c r="A51" i="13" a="1"/>
  <c r="A51" i="13" s="1"/>
  <c r="D50" i="13"/>
  <c r="C51" i="13" l="1"/>
  <c r="H51" i="13"/>
  <c r="G51" i="13"/>
  <c r="E51" i="13"/>
  <c r="F51" i="13"/>
  <c r="G49" i="14"/>
  <c r="F49" i="14"/>
  <c r="H49" i="14"/>
  <c r="E49" i="14"/>
  <c r="A50" i="14" a="1"/>
  <c r="A50" i="14" s="1"/>
  <c r="B49" i="14"/>
  <c r="D49" i="14"/>
  <c r="C49" i="14"/>
  <c r="A52" i="13" a="1"/>
  <c r="A52" i="13" s="1"/>
  <c r="D51" i="13"/>
  <c r="B51" i="13"/>
  <c r="E52" i="13" l="1"/>
  <c r="G52" i="13"/>
  <c r="F52" i="13"/>
  <c r="H52" i="13"/>
  <c r="F50" i="14"/>
  <c r="E50" i="14"/>
  <c r="H50" i="14"/>
  <c r="G50" i="14"/>
  <c r="C52" i="13"/>
  <c r="B52" i="13"/>
  <c r="D52" i="13"/>
  <c r="A51" i="14" a="1"/>
  <c r="A51" i="14" s="1"/>
  <c r="C50" i="14"/>
  <c r="B50" i="14"/>
  <c r="D50" i="14"/>
  <c r="A53" i="13" a="1"/>
  <c r="A53" i="13" s="1"/>
  <c r="E53" i="13" l="1"/>
  <c r="F53" i="13"/>
  <c r="H53" i="13"/>
  <c r="G53" i="13"/>
  <c r="H51" i="14"/>
  <c r="G51" i="14"/>
  <c r="F51" i="14"/>
  <c r="E51" i="14"/>
  <c r="C53" i="13"/>
  <c r="A52" i="14" a="1"/>
  <c r="A52" i="14" s="1"/>
  <c r="D51" i="14"/>
  <c r="B51" i="14"/>
  <c r="C51" i="14"/>
  <c r="B53" i="13"/>
  <c r="A54" i="13" a="1"/>
  <c r="A54" i="13" s="1"/>
  <c r="D53" i="13"/>
  <c r="C54" i="13" l="1"/>
  <c r="E54" i="13"/>
  <c r="F54" i="13"/>
  <c r="G54" i="13"/>
  <c r="H54" i="13"/>
  <c r="H52" i="14"/>
  <c r="G52" i="14"/>
  <c r="F52" i="14"/>
  <c r="E52" i="14"/>
  <c r="A53" i="14" a="1"/>
  <c r="A53" i="14" s="1"/>
  <c r="D52" i="14"/>
  <c r="B52" i="14"/>
  <c r="C52" i="14"/>
  <c r="B54" i="13"/>
  <c r="A55" i="13" a="1"/>
  <c r="A55" i="13" s="1"/>
  <c r="D54" i="13"/>
  <c r="C55" i="13" l="1"/>
  <c r="F55" i="13"/>
  <c r="H55" i="13"/>
  <c r="G55" i="13"/>
  <c r="E55" i="13"/>
  <c r="E53" i="14"/>
  <c r="H53" i="14"/>
  <c r="G53" i="14"/>
  <c r="F53" i="14"/>
  <c r="A54" i="14" a="1"/>
  <c r="A54" i="14" s="1"/>
  <c r="B53" i="14"/>
  <c r="C53" i="14"/>
  <c r="D53" i="14"/>
  <c r="B55" i="13"/>
  <c r="A56" i="13" a="1"/>
  <c r="A56" i="13" s="1"/>
  <c r="D55" i="13"/>
  <c r="C56" i="13" l="1"/>
  <c r="H56" i="13"/>
  <c r="E56" i="13"/>
  <c r="G56" i="13"/>
  <c r="F56" i="13"/>
  <c r="H54" i="14"/>
  <c r="G54" i="14"/>
  <c r="F54" i="14"/>
  <c r="E54" i="14"/>
  <c r="D56" i="13"/>
  <c r="A55" i="14" a="1"/>
  <c r="A55" i="14" s="1"/>
  <c r="C54" i="14"/>
  <c r="B54" i="14"/>
  <c r="D54" i="14"/>
  <c r="B56" i="13"/>
  <c r="A57" i="13" a="1"/>
  <c r="A57" i="13" s="1"/>
  <c r="C57" i="13" l="1"/>
  <c r="F57" i="13"/>
  <c r="E57" i="13"/>
  <c r="G57" i="13"/>
  <c r="H57" i="13"/>
  <c r="H55" i="14"/>
  <c r="G55" i="14"/>
  <c r="F55" i="14"/>
  <c r="E55" i="14"/>
  <c r="D57" i="13"/>
  <c r="A56" i="14" a="1"/>
  <c r="A56" i="14" s="1"/>
  <c r="C55" i="14"/>
  <c r="D55" i="14"/>
  <c r="B55" i="14"/>
  <c r="B57" i="13"/>
  <c r="A58" i="13" a="1"/>
  <c r="A58" i="13" s="1"/>
  <c r="C58" i="13" l="1"/>
  <c r="H58" i="13"/>
  <c r="G58" i="13"/>
  <c r="E58" i="13"/>
  <c r="F58" i="13"/>
  <c r="H56" i="14"/>
  <c r="G56" i="14"/>
  <c r="F56" i="14"/>
  <c r="E56" i="14"/>
  <c r="D58" i="13"/>
  <c r="A57" i="14" a="1"/>
  <c r="A57" i="14" s="1"/>
  <c r="D56" i="14"/>
  <c r="B56" i="14"/>
  <c r="C56" i="14"/>
  <c r="B58" i="13"/>
  <c r="A59" i="13" a="1"/>
  <c r="A59" i="13" s="1"/>
  <c r="D59" i="13" l="1"/>
  <c r="F59" i="13"/>
  <c r="G59" i="13"/>
  <c r="E59" i="13"/>
  <c r="H59" i="13"/>
  <c r="H57" i="14"/>
  <c r="G57" i="14"/>
  <c r="F57" i="14"/>
  <c r="E57" i="14"/>
  <c r="C59" i="13"/>
  <c r="A58" i="14" a="1"/>
  <c r="A58" i="14" s="1"/>
  <c r="B57" i="14"/>
  <c r="C57" i="14"/>
  <c r="D57" i="14"/>
  <c r="B59" i="13"/>
  <c r="A60" i="13" a="1"/>
  <c r="A60" i="13" s="1"/>
  <c r="H60" i="13" l="1"/>
  <c r="G60" i="13"/>
  <c r="F60" i="13"/>
  <c r="E60" i="13"/>
  <c r="F58" i="14"/>
  <c r="E58" i="14"/>
  <c r="H58" i="14"/>
  <c r="G58" i="14"/>
  <c r="A59" i="14" a="1"/>
  <c r="A59" i="14" s="1"/>
  <c r="B58" i="14"/>
  <c r="C58" i="14"/>
  <c r="D58" i="14"/>
  <c r="B60" i="13"/>
  <c r="A61" i="13" a="1"/>
  <c r="A61" i="13" s="1"/>
  <c r="C60" i="13"/>
  <c r="D60" i="13"/>
  <c r="C61" i="13" l="1"/>
  <c r="F61" i="13"/>
  <c r="H61" i="13"/>
  <c r="G61" i="13"/>
  <c r="E61" i="13"/>
  <c r="G59" i="14"/>
  <c r="F59" i="14"/>
  <c r="H59" i="14"/>
  <c r="E59" i="14"/>
  <c r="A60" i="14" a="1"/>
  <c r="A60" i="14" s="1"/>
  <c r="C59" i="14"/>
  <c r="D59" i="14"/>
  <c r="B59" i="14"/>
  <c r="B61" i="13"/>
  <c r="A62" i="13" a="1"/>
  <c r="A62" i="13" s="1"/>
  <c r="D61" i="13"/>
  <c r="C62" i="13" l="1"/>
  <c r="H62" i="13"/>
  <c r="G62" i="13"/>
  <c r="F62" i="13"/>
  <c r="E62" i="13"/>
  <c r="H60" i="14"/>
  <c r="G60" i="14"/>
  <c r="F60" i="14"/>
  <c r="E60" i="14"/>
  <c r="A61" i="14" a="1"/>
  <c r="A61" i="14" s="1"/>
  <c r="D60" i="14"/>
  <c r="B60" i="14"/>
  <c r="C60" i="14"/>
  <c r="B62" i="13"/>
  <c r="A63" i="13" a="1"/>
  <c r="A63" i="13" s="1"/>
  <c r="D62" i="13"/>
  <c r="C63" i="13" l="1"/>
  <c r="F63" i="13"/>
  <c r="H63" i="13"/>
  <c r="G63" i="13"/>
  <c r="E63" i="13"/>
  <c r="E61" i="14"/>
  <c r="H61" i="14"/>
  <c r="G61" i="14"/>
  <c r="F61" i="14"/>
  <c r="B63" i="13"/>
  <c r="A62" i="14" a="1"/>
  <c r="A62" i="14" s="1"/>
  <c r="B61" i="14"/>
  <c r="C61" i="14"/>
  <c r="D61" i="14"/>
  <c r="A64" i="13" a="1"/>
  <c r="A64" i="13" s="1"/>
  <c r="D63" i="13"/>
  <c r="G64" i="13" l="1"/>
  <c r="F64" i="13"/>
  <c r="E64" i="13"/>
  <c r="H64" i="13"/>
  <c r="H62" i="14"/>
  <c r="G62" i="14"/>
  <c r="F62" i="14"/>
  <c r="E62" i="14"/>
  <c r="A63" i="14" a="1"/>
  <c r="A63" i="14" s="1"/>
  <c r="B62" i="14"/>
  <c r="C62" i="14"/>
  <c r="D62" i="14"/>
  <c r="B64" i="13"/>
  <c r="A65" i="13" a="1"/>
  <c r="A65" i="13" s="1"/>
  <c r="C64" i="13"/>
  <c r="D64" i="13"/>
  <c r="F65" i="13" l="1"/>
  <c r="H65" i="13"/>
  <c r="G65" i="13"/>
  <c r="E65" i="13"/>
  <c r="H63" i="14"/>
  <c r="G63" i="14"/>
  <c r="F63" i="14"/>
  <c r="E63" i="14"/>
  <c r="B65" i="13"/>
  <c r="D65" i="13"/>
  <c r="A64" i="14" a="1"/>
  <c r="A64" i="14" s="1"/>
  <c r="C63" i="14"/>
  <c r="D63" i="14"/>
  <c r="B63" i="14"/>
  <c r="A66" i="13" a="1"/>
  <c r="A66" i="13" s="1"/>
  <c r="C65" i="13"/>
  <c r="C66" i="13" l="1"/>
  <c r="F66" i="13"/>
  <c r="E66" i="13"/>
  <c r="H66" i="13"/>
  <c r="G66" i="13"/>
  <c r="H64" i="14"/>
  <c r="G64" i="14"/>
  <c r="F64" i="14"/>
  <c r="E64" i="14"/>
  <c r="A65" i="14" a="1"/>
  <c r="A65" i="14" s="1"/>
  <c r="D64" i="14"/>
  <c r="B64" i="14"/>
  <c r="C64" i="14"/>
  <c r="B66" i="13"/>
  <c r="A67" i="13" a="1"/>
  <c r="A67" i="13" s="1"/>
  <c r="D66" i="13"/>
  <c r="C67" i="13" l="1"/>
  <c r="H67" i="13"/>
  <c r="G67" i="13"/>
  <c r="E67" i="13"/>
  <c r="F67" i="13"/>
  <c r="G65" i="14"/>
  <c r="F65" i="14"/>
  <c r="H65" i="14"/>
  <c r="E65" i="14"/>
  <c r="B67" i="13"/>
  <c r="A66" i="14" a="1"/>
  <c r="A66" i="14" s="1"/>
  <c r="B65" i="14"/>
  <c r="C65" i="14"/>
  <c r="D65" i="14"/>
  <c r="A68" i="13" a="1"/>
  <c r="A68" i="13" s="1"/>
  <c r="D67" i="13"/>
  <c r="C68" i="13" l="1"/>
  <c r="E68" i="13"/>
  <c r="G68" i="13"/>
  <c r="F68" i="13"/>
  <c r="H68" i="13"/>
  <c r="F66" i="14"/>
  <c r="E66" i="14"/>
  <c r="H66" i="14"/>
  <c r="G66" i="14"/>
  <c r="A67" i="14" a="1"/>
  <c r="A67" i="14" s="1"/>
  <c r="B66" i="14"/>
  <c r="C66" i="14"/>
  <c r="D66" i="14"/>
  <c r="B68" i="13"/>
  <c r="A69" i="13" a="1"/>
  <c r="A69" i="13" s="1"/>
  <c r="D68" i="13"/>
  <c r="E69" i="13" l="1"/>
  <c r="F69" i="13"/>
  <c r="H69" i="13"/>
  <c r="G69" i="13"/>
  <c r="H67" i="14"/>
  <c r="G67" i="14"/>
  <c r="F67" i="14"/>
  <c r="E67" i="14"/>
  <c r="B69" i="13"/>
  <c r="A68" i="14" a="1"/>
  <c r="A68" i="14" s="1"/>
  <c r="C67" i="14"/>
  <c r="D67" i="14"/>
  <c r="B67" i="14"/>
  <c r="A70" i="13" a="1"/>
  <c r="A70" i="13" s="1"/>
  <c r="C69" i="13"/>
  <c r="D69" i="13"/>
  <c r="C70" i="13" l="1"/>
  <c r="E70" i="13"/>
  <c r="F70" i="13"/>
  <c r="G70" i="13"/>
  <c r="H70" i="13"/>
  <c r="H68" i="14"/>
  <c r="G68" i="14"/>
  <c r="F68" i="14"/>
  <c r="E68" i="14"/>
  <c r="A69" i="14" a="1"/>
  <c r="A69" i="14" s="1"/>
  <c r="D68" i="14"/>
  <c r="B68" i="14"/>
  <c r="C68" i="14"/>
  <c r="B70" i="13"/>
  <c r="A71" i="13" a="1"/>
  <c r="A71" i="13" s="1"/>
  <c r="D70" i="13"/>
  <c r="D71" i="13" l="1"/>
  <c r="E71" i="13"/>
  <c r="F71" i="13"/>
  <c r="H71" i="13"/>
  <c r="G71" i="13"/>
  <c r="E69" i="14"/>
  <c r="H69" i="14"/>
  <c r="G69" i="14"/>
  <c r="F69" i="14"/>
  <c r="B71" i="13"/>
  <c r="A70" i="14" a="1"/>
  <c r="A70" i="14" s="1"/>
  <c r="B69" i="14"/>
  <c r="C69" i="14"/>
  <c r="D69" i="14"/>
  <c r="A72" i="13" a="1"/>
  <c r="A72" i="13" s="1"/>
  <c r="C71" i="13"/>
  <c r="C72" i="13" l="1"/>
  <c r="H72" i="13"/>
  <c r="E72" i="13"/>
  <c r="G72" i="13"/>
  <c r="F72" i="13"/>
  <c r="H70" i="14"/>
  <c r="G70" i="14"/>
  <c r="F70" i="14"/>
  <c r="E70" i="14"/>
  <c r="A71" i="14" a="1"/>
  <c r="A71" i="14" s="1"/>
  <c r="B70" i="14"/>
  <c r="C70" i="14"/>
  <c r="D70" i="14"/>
  <c r="D72" i="13"/>
  <c r="B72" i="13"/>
  <c r="A73" i="13" a="1"/>
  <c r="A73" i="13" s="1"/>
  <c r="C73" i="13" l="1"/>
  <c r="E73" i="13"/>
  <c r="F73" i="13"/>
  <c r="H73" i="13"/>
  <c r="G73" i="13"/>
  <c r="H71" i="14"/>
  <c r="G71" i="14"/>
  <c r="F71" i="14"/>
  <c r="E71" i="14"/>
  <c r="B73" i="13"/>
  <c r="D73" i="13"/>
  <c r="A72" i="14" a="1"/>
  <c r="A72" i="14" s="1"/>
  <c r="C71" i="14"/>
  <c r="D71" i="14"/>
  <c r="B71" i="14"/>
  <c r="A74" i="13" a="1"/>
  <c r="A74" i="13" s="1"/>
  <c r="C74" i="13" l="1"/>
  <c r="H74" i="13"/>
  <c r="G74" i="13"/>
  <c r="E74" i="13"/>
  <c r="F74" i="13"/>
  <c r="H72" i="14"/>
  <c r="G72" i="14"/>
  <c r="F72" i="14"/>
  <c r="E72" i="14"/>
  <c r="A73" i="14" a="1"/>
  <c r="A73" i="14" s="1"/>
  <c r="D72" i="14"/>
  <c r="B72" i="14"/>
  <c r="C72" i="14"/>
  <c r="D74" i="13"/>
  <c r="B74" i="13"/>
  <c r="A75" i="13" a="1"/>
  <c r="A75" i="13" s="1"/>
  <c r="D75" i="13" l="1"/>
  <c r="E75" i="13"/>
  <c r="F75" i="13"/>
  <c r="H75" i="13"/>
  <c r="G75" i="13"/>
  <c r="H73" i="14"/>
  <c r="G73" i="14"/>
  <c r="F73" i="14"/>
  <c r="E73" i="14"/>
  <c r="B75" i="13"/>
  <c r="A74" i="14" a="1"/>
  <c r="A74" i="14" s="1"/>
  <c r="B73" i="14"/>
  <c r="C73" i="14"/>
  <c r="D73" i="14"/>
  <c r="A76" i="13" a="1"/>
  <c r="A76" i="13" s="1"/>
  <c r="C75" i="13"/>
  <c r="H76" i="13" l="1"/>
  <c r="G76" i="13"/>
  <c r="F76" i="13"/>
  <c r="E76" i="13"/>
  <c r="F74" i="14"/>
  <c r="E74" i="14"/>
  <c r="H74" i="14"/>
  <c r="G74" i="14"/>
  <c r="A75" i="14" a="1"/>
  <c r="A75" i="14" s="1"/>
  <c r="B74" i="14"/>
  <c r="C74" i="14"/>
  <c r="D74" i="14"/>
  <c r="C76" i="13"/>
  <c r="B76" i="13"/>
  <c r="A77" i="13" a="1"/>
  <c r="A77" i="13" s="1"/>
  <c r="D76" i="13"/>
  <c r="C77" i="13" l="1"/>
  <c r="F77" i="13"/>
  <c r="H77" i="13"/>
  <c r="G77" i="13"/>
  <c r="E77" i="13"/>
  <c r="G75" i="14"/>
  <c r="F75" i="14"/>
  <c r="H75" i="14"/>
  <c r="E75" i="14"/>
  <c r="B77" i="13"/>
  <c r="A76" i="14" a="1"/>
  <c r="A76" i="14" s="1"/>
  <c r="C75" i="14"/>
  <c r="D75" i="14"/>
  <c r="B75" i="14"/>
  <c r="A78" i="13" a="1"/>
  <c r="A78" i="13" s="1"/>
  <c r="D77" i="13"/>
  <c r="C78" i="13" l="1"/>
  <c r="H78" i="13"/>
  <c r="G78" i="13"/>
  <c r="F78" i="13"/>
  <c r="E78" i="13"/>
  <c r="H76" i="14"/>
  <c r="G76" i="14"/>
  <c r="F76" i="14"/>
  <c r="E76" i="14"/>
  <c r="B78" i="13"/>
  <c r="A77" i="14" a="1"/>
  <c r="A77" i="14" s="1"/>
  <c r="C76" i="14"/>
  <c r="D76" i="14"/>
  <c r="B76" i="14"/>
  <c r="A79" i="13" a="1"/>
  <c r="A79" i="13" s="1"/>
  <c r="D78" i="13"/>
  <c r="C79" i="13" l="1"/>
  <c r="H79" i="13"/>
  <c r="G79" i="13"/>
  <c r="E79" i="13"/>
  <c r="F79" i="13"/>
  <c r="E77" i="14"/>
  <c r="H77" i="14"/>
  <c r="G77" i="14"/>
  <c r="F77" i="14"/>
  <c r="A78" i="14" a="1"/>
  <c r="A78" i="14" s="1"/>
  <c r="B77" i="14"/>
  <c r="C77" i="14"/>
  <c r="D77" i="14"/>
  <c r="B79" i="13"/>
  <c r="A80" i="13" a="1"/>
  <c r="A80" i="13" s="1"/>
  <c r="D79" i="13"/>
  <c r="G80" i="13" l="1"/>
  <c r="F80" i="13"/>
  <c r="E80" i="13"/>
  <c r="H80" i="13"/>
  <c r="H78" i="14"/>
  <c r="G78" i="14"/>
  <c r="F78" i="14"/>
  <c r="E78" i="14"/>
  <c r="B80" i="13"/>
  <c r="A79" i="14" a="1"/>
  <c r="A79" i="14" s="1"/>
  <c r="C78" i="14"/>
  <c r="B78" i="14"/>
  <c r="D78" i="14"/>
  <c r="A81" i="13" a="1"/>
  <c r="A81" i="13" s="1"/>
  <c r="D80" i="13"/>
  <c r="C80" i="13"/>
  <c r="E81" i="13" l="1"/>
  <c r="F81" i="13"/>
  <c r="H81" i="13"/>
  <c r="G81" i="13"/>
  <c r="H79" i="14"/>
  <c r="G79" i="14"/>
  <c r="F79" i="14"/>
  <c r="E79" i="14"/>
  <c r="A80" i="14" a="1"/>
  <c r="A80" i="14" s="1"/>
  <c r="D79" i="14"/>
  <c r="C79" i="14"/>
  <c r="B79" i="14"/>
  <c r="B81" i="13"/>
  <c r="A82" i="13" a="1"/>
  <c r="A82" i="13" s="1"/>
  <c r="C81" i="13"/>
  <c r="D81" i="13"/>
  <c r="F82" i="13" l="1"/>
  <c r="E82" i="13"/>
  <c r="H82" i="13"/>
  <c r="G82" i="13"/>
  <c r="H80" i="14"/>
  <c r="G80" i="14"/>
  <c r="F80" i="14"/>
  <c r="E80" i="14"/>
  <c r="A81" i="14" a="1"/>
  <c r="A81" i="14" s="1"/>
  <c r="B80" i="14"/>
  <c r="C80" i="14"/>
  <c r="D80" i="14"/>
  <c r="A83" i="13" a="1"/>
  <c r="A83" i="13" s="1"/>
  <c r="C82" i="13"/>
  <c r="B82" i="13"/>
  <c r="D82" i="13"/>
  <c r="H83" i="13" l="1"/>
  <c r="G83" i="13"/>
  <c r="F83" i="13"/>
  <c r="E83" i="13"/>
  <c r="G81" i="14"/>
  <c r="F81" i="14"/>
  <c r="H81" i="14"/>
  <c r="E81" i="14"/>
  <c r="A82" i="14" a="1"/>
  <c r="A82" i="14" s="1"/>
  <c r="B81" i="14"/>
  <c r="C81" i="14"/>
  <c r="D81" i="14"/>
  <c r="A84" i="13" a="1"/>
  <c r="A84" i="13" s="1"/>
  <c r="D83" i="13"/>
  <c r="C83" i="13"/>
  <c r="B83" i="13"/>
  <c r="E84" i="13" l="1"/>
  <c r="G84" i="13"/>
  <c r="F84" i="13"/>
  <c r="H84" i="13"/>
  <c r="F82" i="14"/>
  <c r="E82" i="14"/>
  <c r="H82" i="14"/>
  <c r="G82" i="14"/>
  <c r="A83" i="14" a="1"/>
  <c r="A83" i="14" s="1"/>
  <c r="C82" i="14"/>
  <c r="D82" i="14"/>
  <c r="B82" i="14"/>
  <c r="D84" i="13"/>
  <c r="C84" i="13"/>
  <c r="B84" i="13"/>
  <c r="A85" i="13" a="1"/>
  <c r="A85" i="13" s="1"/>
  <c r="G85" i="13" l="1"/>
  <c r="H85" i="13"/>
  <c r="F85" i="13"/>
  <c r="E85" i="13"/>
  <c r="H83" i="14"/>
  <c r="G83" i="14"/>
  <c r="F83" i="14"/>
  <c r="E83" i="14"/>
  <c r="A84" i="14" a="1"/>
  <c r="A84" i="14" s="1"/>
  <c r="D83" i="14"/>
  <c r="B83" i="14"/>
  <c r="C83" i="14"/>
  <c r="A86" i="13" a="1"/>
  <c r="A86" i="13" s="1"/>
  <c r="D85" i="13"/>
  <c r="B85" i="13"/>
  <c r="C85" i="13"/>
  <c r="H86" i="13" l="1"/>
  <c r="F86" i="13"/>
  <c r="E86" i="13"/>
  <c r="G86" i="13"/>
  <c r="H84" i="14"/>
  <c r="G84" i="14"/>
  <c r="F84" i="14"/>
  <c r="E84" i="14"/>
  <c r="A85" i="14" a="1"/>
  <c r="A85" i="14" s="1"/>
  <c r="B84" i="14"/>
  <c r="C84" i="14"/>
  <c r="D84" i="14"/>
  <c r="D86" i="13"/>
  <c r="C86" i="13"/>
  <c r="B86" i="13"/>
  <c r="A87" i="13" a="1"/>
  <c r="A87" i="13" s="1"/>
  <c r="F87" i="13" l="1"/>
  <c r="G87" i="13"/>
  <c r="E87" i="13"/>
  <c r="H87" i="13"/>
  <c r="E85" i="14"/>
  <c r="H85" i="14"/>
  <c r="G85" i="14"/>
  <c r="F85" i="14"/>
  <c r="A86" i="14" a="1"/>
  <c r="A86" i="14" s="1"/>
  <c r="B85" i="14"/>
  <c r="D85" i="14"/>
  <c r="C85" i="14"/>
  <c r="C87" i="13"/>
  <c r="D87" i="13"/>
  <c r="B87" i="13"/>
  <c r="A88" i="13" a="1"/>
  <c r="A88" i="13" s="1"/>
  <c r="F88" i="13" l="1"/>
  <c r="E88" i="13"/>
  <c r="H88" i="13"/>
  <c r="G88" i="13"/>
  <c r="H86" i="14"/>
  <c r="G86" i="14"/>
  <c r="F86" i="14"/>
  <c r="E86" i="14"/>
  <c r="A87" i="14" a="1"/>
  <c r="A87" i="14" s="1"/>
  <c r="C86" i="14"/>
  <c r="B86" i="14"/>
  <c r="D86" i="14"/>
  <c r="C88" i="13"/>
  <c r="B88" i="13"/>
  <c r="A89" i="13" a="1"/>
  <c r="A89" i="13" s="1"/>
  <c r="D88" i="13"/>
  <c r="D89" i="13" l="1"/>
  <c r="E89" i="13"/>
  <c r="F89" i="13"/>
  <c r="G89" i="13"/>
  <c r="H89" i="13"/>
  <c r="H87" i="14"/>
  <c r="G87" i="14"/>
  <c r="F87" i="14"/>
  <c r="E87" i="14"/>
  <c r="A88" i="14" a="1"/>
  <c r="A88" i="14" s="1"/>
  <c r="D87" i="14"/>
  <c r="B87" i="14"/>
  <c r="C87" i="14"/>
  <c r="C89" i="13"/>
  <c r="B89" i="13"/>
  <c r="A90" i="13" a="1"/>
  <c r="A90" i="13" s="1"/>
  <c r="E90" i="13" l="1"/>
  <c r="H90" i="13"/>
  <c r="F90" i="13"/>
  <c r="G90" i="13"/>
  <c r="H88" i="14"/>
  <c r="G88" i="14"/>
  <c r="F88" i="14"/>
  <c r="E88" i="14"/>
  <c r="A89" i="14" a="1"/>
  <c r="A89" i="14" s="1"/>
  <c r="D88" i="14"/>
  <c r="B88" i="14"/>
  <c r="C88" i="14"/>
  <c r="C90" i="13"/>
  <c r="B90" i="13"/>
  <c r="A91" i="13" a="1"/>
  <c r="A91" i="13" s="1"/>
  <c r="D90" i="13"/>
  <c r="C91" i="13" l="1"/>
  <c r="H91" i="13"/>
  <c r="G91" i="13"/>
  <c r="F91" i="13"/>
  <c r="E91" i="13"/>
  <c r="H89" i="14"/>
  <c r="G89" i="14"/>
  <c r="F89" i="14"/>
  <c r="E89" i="14"/>
  <c r="A90" i="14" a="1"/>
  <c r="A90" i="14" s="1"/>
  <c r="B89" i="14"/>
  <c r="C89" i="14"/>
  <c r="D89" i="14"/>
  <c r="D91" i="13"/>
  <c r="B91" i="13"/>
  <c r="A92" i="13" a="1"/>
  <c r="A92" i="13" s="1"/>
  <c r="C92" i="13" l="1"/>
  <c r="E92" i="13"/>
  <c r="H92" i="13"/>
  <c r="F92" i="13"/>
  <c r="G92" i="13"/>
  <c r="F90" i="14"/>
  <c r="E90" i="14"/>
  <c r="H90" i="14"/>
  <c r="G90" i="14"/>
  <c r="A91" i="14" a="1"/>
  <c r="A91" i="14" s="1"/>
  <c r="C90" i="14"/>
  <c r="B90" i="14"/>
  <c r="D90" i="14"/>
  <c r="B92" i="13"/>
  <c r="D92" i="13"/>
  <c r="A93" i="13" a="1"/>
  <c r="A93" i="13" s="1"/>
  <c r="G93" i="13" l="1"/>
  <c r="E93" i="13"/>
  <c r="F93" i="13"/>
  <c r="H93" i="13"/>
  <c r="G91" i="14"/>
  <c r="F91" i="14"/>
  <c r="H91" i="14"/>
  <c r="E91" i="14"/>
  <c r="A92" i="14" a="1"/>
  <c r="A92" i="14" s="1"/>
  <c r="D91" i="14"/>
  <c r="B91" i="14"/>
  <c r="C91" i="14"/>
  <c r="D93" i="13"/>
  <c r="C93" i="13"/>
  <c r="B93" i="13"/>
  <c r="A94" i="13" a="1"/>
  <c r="A94" i="13" s="1"/>
  <c r="H94" i="13" l="1"/>
  <c r="F94" i="13"/>
  <c r="G94" i="13"/>
  <c r="E94" i="13"/>
  <c r="H92" i="14"/>
  <c r="G92" i="14"/>
  <c r="F92" i="14"/>
  <c r="E92" i="14"/>
  <c r="A93" i="14" a="1"/>
  <c r="A93" i="14" s="1"/>
  <c r="C92" i="14"/>
  <c r="D92" i="14"/>
  <c r="B92" i="14"/>
  <c r="D94" i="13"/>
  <c r="C94" i="13"/>
  <c r="B94" i="13"/>
  <c r="A95" i="13" a="1"/>
  <c r="A95" i="13" s="1"/>
  <c r="D95" i="13" l="1"/>
  <c r="F95" i="13"/>
  <c r="G95" i="13"/>
  <c r="E95" i="13"/>
  <c r="H95" i="13"/>
  <c r="E93" i="14"/>
  <c r="H93" i="14"/>
  <c r="G93" i="14"/>
  <c r="F93" i="14"/>
  <c r="A94" i="14" a="1"/>
  <c r="A94" i="14" s="1"/>
  <c r="B93" i="14"/>
  <c r="C93" i="14"/>
  <c r="D93" i="14"/>
  <c r="C95" i="13"/>
  <c r="B95" i="13"/>
  <c r="A96" i="13" a="1"/>
  <c r="A96" i="13" s="1"/>
  <c r="F96" i="13" l="1"/>
  <c r="E96" i="13"/>
  <c r="G96" i="13"/>
  <c r="H96" i="13"/>
  <c r="H94" i="14"/>
  <c r="G94" i="14"/>
  <c r="F94" i="14"/>
  <c r="E94" i="14"/>
  <c r="A95" i="14" a="1"/>
  <c r="A95" i="14" s="1"/>
  <c r="C94" i="14"/>
  <c r="B94" i="14"/>
  <c r="D94" i="14"/>
  <c r="D96" i="13"/>
  <c r="B96" i="13"/>
  <c r="C96" i="13"/>
  <c r="A97" i="13" a="1"/>
  <c r="A97" i="13" s="1"/>
  <c r="C97" i="13" l="1"/>
  <c r="E97" i="13"/>
  <c r="H97" i="13"/>
  <c r="F97" i="13"/>
  <c r="G97" i="13"/>
  <c r="H95" i="14"/>
  <c r="G95" i="14"/>
  <c r="F95" i="14"/>
  <c r="E95" i="14"/>
  <c r="A96" i="14" a="1"/>
  <c r="A96" i="14" s="1"/>
  <c r="D95" i="14"/>
  <c r="C95" i="14"/>
  <c r="B95" i="14"/>
  <c r="D97" i="13"/>
  <c r="B97" i="13"/>
  <c r="A98" i="13" a="1"/>
  <c r="A98" i="13" s="1"/>
  <c r="E98" i="13" l="1"/>
  <c r="F98" i="13"/>
  <c r="H98" i="13"/>
  <c r="G98" i="13"/>
  <c r="H96" i="14"/>
  <c r="G96" i="14"/>
  <c r="F96" i="14"/>
  <c r="E96" i="14"/>
  <c r="A97" i="14" a="1"/>
  <c r="A97" i="14" s="1"/>
  <c r="C96" i="14"/>
  <c r="D96" i="14"/>
  <c r="B96" i="14"/>
  <c r="D98" i="13"/>
  <c r="C98" i="13"/>
  <c r="B98" i="13"/>
  <c r="A99" i="13" a="1"/>
  <c r="A99" i="13" s="1"/>
  <c r="D99" i="13" l="1"/>
  <c r="E99" i="13"/>
  <c r="H99" i="13"/>
  <c r="F99" i="13"/>
  <c r="G99" i="13"/>
  <c r="G97" i="14"/>
  <c r="F97" i="14"/>
  <c r="H97" i="14"/>
  <c r="E97" i="14"/>
  <c r="A98" i="14" a="1"/>
  <c r="A98" i="14" s="1"/>
  <c r="B97" i="14"/>
  <c r="D97" i="14"/>
  <c r="C97" i="14"/>
  <c r="C99" i="13"/>
  <c r="B99" i="13"/>
  <c r="A100" i="13" a="1"/>
  <c r="A100" i="13" s="1"/>
  <c r="H100" i="13" l="1"/>
  <c r="E100" i="13"/>
  <c r="F100" i="13"/>
  <c r="G100" i="13"/>
  <c r="F98" i="14"/>
  <c r="E98" i="14"/>
  <c r="H98" i="14"/>
  <c r="G98" i="14"/>
  <c r="A99" i="14" a="1"/>
  <c r="A99" i="14" s="1"/>
  <c r="C98" i="14"/>
  <c r="D98" i="14"/>
  <c r="B98" i="14"/>
  <c r="A101" i="13" a="1"/>
  <c r="A101" i="13" s="1"/>
  <c r="D100" i="13"/>
  <c r="C100" i="13"/>
  <c r="B100" i="13"/>
  <c r="G101" i="13" l="1"/>
  <c r="H101" i="13"/>
  <c r="F101" i="13"/>
  <c r="E101" i="13"/>
  <c r="H99" i="14"/>
  <c r="G99" i="14"/>
  <c r="F99" i="14"/>
  <c r="E99" i="14"/>
  <c r="A100" i="14" a="1"/>
  <c r="A100" i="14" s="1"/>
  <c r="D99" i="14"/>
  <c r="C99" i="14"/>
  <c r="B99" i="14"/>
  <c r="A102" i="13" a="1"/>
  <c r="A102" i="13" s="1"/>
  <c r="C101" i="13"/>
  <c r="D101" i="13"/>
  <c r="B101" i="13"/>
  <c r="G102" i="13" l="1"/>
  <c r="E102" i="13"/>
  <c r="F102" i="13"/>
  <c r="H102" i="13"/>
  <c r="H100" i="14"/>
  <c r="G100" i="14"/>
  <c r="F100" i="14"/>
  <c r="E100" i="14"/>
  <c r="A101" i="14" a="1"/>
  <c r="A101" i="14" s="1"/>
  <c r="B100" i="14"/>
  <c r="D100" i="14"/>
  <c r="C100" i="14"/>
  <c r="C102" i="13"/>
  <c r="B102" i="13"/>
  <c r="D102" i="13"/>
  <c r="A103" i="13" a="1"/>
  <c r="A103" i="13" s="1"/>
  <c r="F103" i="13" l="1"/>
  <c r="E103" i="13"/>
  <c r="H103" i="13"/>
  <c r="G103" i="13"/>
  <c r="E101" i="14"/>
  <c r="H101" i="14"/>
  <c r="G101" i="14"/>
  <c r="F101" i="14"/>
  <c r="A102" i="14" a="1"/>
  <c r="A102" i="14" s="1"/>
  <c r="B101" i="14"/>
  <c r="D101" i="14"/>
  <c r="C101" i="14"/>
  <c r="B103" i="13"/>
  <c r="D103" i="13"/>
  <c r="A104" i="13" a="1"/>
  <c r="A104" i="13" s="1"/>
  <c r="C103" i="13"/>
  <c r="D104" i="13" l="1"/>
  <c r="F104" i="13"/>
  <c r="G104" i="13"/>
  <c r="E104" i="13"/>
  <c r="H104" i="13"/>
  <c r="H102" i="14"/>
  <c r="G102" i="14"/>
  <c r="F102" i="14"/>
  <c r="E102" i="14"/>
  <c r="A103" i="14" a="1"/>
  <c r="A103" i="14" s="1"/>
  <c r="C102" i="14"/>
  <c r="D102" i="14"/>
  <c r="B102" i="14"/>
  <c r="C104" i="13"/>
  <c r="B104" i="13"/>
  <c r="A105" i="13" a="1"/>
  <c r="A105" i="13" s="1"/>
  <c r="E105" i="13" l="1"/>
  <c r="F105" i="13"/>
  <c r="H105" i="13"/>
  <c r="G105" i="13"/>
  <c r="H103" i="14"/>
  <c r="G103" i="14"/>
  <c r="F103" i="14"/>
  <c r="E103" i="14"/>
  <c r="A104" i="14" a="1"/>
  <c r="A104" i="14" s="1"/>
  <c r="D103" i="14"/>
  <c r="B103" i="14"/>
  <c r="C103" i="14"/>
  <c r="A106" i="13" a="1"/>
  <c r="A106" i="13" s="1"/>
  <c r="D105" i="13"/>
  <c r="C105" i="13"/>
  <c r="B105" i="13"/>
  <c r="D106" i="13" l="1"/>
  <c r="E106" i="13"/>
  <c r="H106" i="13"/>
  <c r="G106" i="13"/>
  <c r="F106" i="13"/>
  <c r="H104" i="14"/>
  <c r="G104" i="14"/>
  <c r="F104" i="14"/>
  <c r="E104" i="14"/>
  <c r="A105" i="14" a="1"/>
  <c r="A105" i="14" s="1"/>
  <c r="D104" i="14"/>
  <c r="B104" i="14"/>
  <c r="C104" i="14"/>
  <c r="C106" i="13"/>
  <c r="B106" i="13"/>
  <c r="A107" i="13" a="1"/>
  <c r="A107" i="13" s="1"/>
  <c r="H107" i="13" l="1"/>
  <c r="G107" i="13"/>
  <c r="E107" i="13"/>
  <c r="F107" i="13"/>
  <c r="H105" i="14"/>
  <c r="G105" i="14"/>
  <c r="F105" i="14"/>
  <c r="E105" i="14"/>
  <c r="A106" i="14" a="1"/>
  <c r="A106" i="14" s="1"/>
  <c r="B105" i="14"/>
  <c r="D105" i="14"/>
  <c r="C105" i="14"/>
  <c r="A108" i="13" a="1"/>
  <c r="A108" i="13" s="1"/>
  <c r="D107" i="13"/>
  <c r="B107" i="13"/>
  <c r="C107" i="13"/>
  <c r="E108" i="13" l="1"/>
  <c r="H108" i="13"/>
  <c r="G108" i="13"/>
  <c r="F108" i="13"/>
  <c r="F106" i="14"/>
  <c r="E106" i="14"/>
  <c r="H106" i="14"/>
  <c r="G106" i="14"/>
  <c r="A107" i="14" a="1"/>
  <c r="A107" i="14" s="1"/>
  <c r="C106" i="14"/>
  <c r="B106" i="14"/>
  <c r="D106" i="14"/>
  <c r="C108" i="13"/>
  <c r="D108" i="13"/>
  <c r="B108" i="13"/>
  <c r="A109" i="13" a="1"/>
  <c r="A109" i="13" s="1"/>
  <c r="G109" i="13" l="1"/>
  <c r="E109" i="13"/>
  <c r="H109" i="13"/>
  <c r="F109" i="13"/>
  <c r="G107" i="14"/>
  <c r="F107" i="14"/>
  <c r="H107" i="14"/>
  <c r="E107" i="14"/>
  <c r="A108" i="14" a="1"/>
  <c r="A108" i="14" s="1"/>
  <c r="D107" i="14"/>
  <c r="B107" i="14"/>
  <c r="C107" i="14"/>
  <c r="C109" i="13"/>
  <c r="B109" i="13"/>
  <c r="D109" i="13"/>
  <c r="A110" i="13" a="1"/>
  <c r="A110" i="13" s="1"/>
  <c r="G110" i="13" l="1"/>
  <c r="H110" i="13"/>
  <c r="F110" i="13"/>
  <c r="E110" i="13"/>
  <c r="H108" i="14"/>
  <c r="G108" i="14"/>
  <c r="F108" i="14"/>
  <c r="E108" i="14"/>
  <c r="A109" i="14" a="1"/>
  <c r="A109" i="14" s="1"/>
  <c r="D108" i="14"/>
  <c r="B108" i="14"/>
  <c r="C108" i="14"/>
  <c r="D110" i="13"/>
  <c r="C110" i="13"/>
  <c r="B110" i="13"/>
  <c r="A111" i="13" a="1"/>
  <c r="A111" i="13" s="1"/>
  <c r="D111" i="13" l="1"/>
  <c r="F111" i="13"/>
  <c r="G111" i="13"/>
  <c r="E111" i="13"/>
  <c r="H111" i="13"/>
  <c r="E109" i="14"/>
  <c r="H109" i="14"/>
  <c r="G109" i="14"/>
  <c r="F109" i="14"/>
  <c r="A110" i="14" a="1"/>
  <c r="A110" i="14" s="1"/>
  <c r="B109" i="14"/>
  <c r="C109" i="14"/>
  <c r="D109" i="14"/>
  <c r="C111" i="13"/>
  <c r="B111" i="13"/>
  <c r="A112" i="13" a="1"/>
  <c r="A112" i="13" s="1"/>
  <c r="F112" i="13" l="1"/>
  <c r="H112" i="13"/>
  <c r="E112" i="13"/>
  <c r="G112" i="13"/>
  <c r="H110" i="14"/>
  <c r="G110" i="14"/>
  <c r="F110" i="14"/>
  <c r="E110" i="14"/>
  <c r="A111" i="14" a="1"/>
  <c r="A111" i="14" s="1"/>
  <c r="C110" i="14"/>
  <c r="B110" i="14"/>
  <c r="D110" i="14"/>
  <c r="D112" i="13"/>
  <c r="C112" i="13"/>
  <c r="B112" i="13"/>
  <c r="A113" i="13" a="1"/>
  <c r="A113" i="13" s="1"/>
  <c r="D113" i="13" l="1"/>
  <c r="E113" i="13"/>
  <c r="H113" i="13"/>
  <c r="G113" i="13"/>
  <c r="F113" i="13"/>
  <c r="H111" i="14"/>
  <c r="G111" i="14"/>
  <c r="F111" i="14"/>
  <c r="E111" i="14"/>
  <c r="A112" i="14" a="1"/>
  <c r="A112" i="14" s="1"/>
  <c r="D111" i="14"/>
  <c r="B111" i="14"/>
  <c r="C111" i="14"/>
  <c r="C113" i="13"/>
  <c r="B113" i="13"/>
  <c r="A114" i="13" a="1"/>
  <c r="A114" i="13" s="1"/>
  <c r="D114" i="13" l="1"/>
  <c r="E114" i="13"/>
  <c r="F114" i="13"/>
  <c r="H114" i="13"/>
  <c r="G114" i="13"/>
  <c r="H112" i="14"/>
  <c r="E112" i="14"/>
  <c r="F112" i="14"/>
  <c r="G112" i="14"/>
  <c r="A113" i="14" a="1"/>
  <c r="A113" i="14" s="1"/>
  <c r="C112" i="14"/>
  <c r="B112" i="14"/>
  <c r="D112" i="14"/>
  <c r="C114" i="13"/>
  <c r="B114" i="13"/>
  <c r="A115" i="13" a="1"/>
  <c r="A115" i="13" s="1"/>
  <c r="E115" i="13" l="1"/>
  <c r="H115" i="13"/>
  <c r="G115" i="13"/>
  <c r="F115" i="13"/>
  <c r="F113" i="14"/>
  <c r="H113" i="14"/>
  <c r="G113" i="14"/>
  <c r="E113" i="14"/>
  <c r="A114" i="14" a="1"/>
  <c r="A114" i="14" s="1"/>
  <c r="B113" i="14"/>
  <c r="C113" i="14"/>
  <c r="D113" i="14"/>
  <c r="C115" i="13"/>
  <c r="B115" i="13"/>
  <c r="D115" i="13"/>
  <c r="A116" i="13" a="1"/>
  <c r="A116" i="13" s="1"/>
  <c r="H116" i="13" l="1"/>
  <c r="G116" i="13"/>
  <c r="F116" i="13"/>
  <c r="E116" i="13"/>
  <c r="F114" i="14"/>
  <c r="E114" i="14"/>
  <c r="G114" i="14"/>
  <c r="H114" i="14"/>
  <c r="A115" i="14" a="1"/>
  <c r="A115" i="14" s="1"/>
  <c r="C114" i="14"/>
  <c r="B114" i="14"/>
  <c r="D114" i="14"/>
  <c r="A117" i="13" a="1"/>
  <c r="A117" i="13" s="1"/>
  <c r="D116" i="13"/>
  <c r="C116" i="13"/>
  <c r="B116" i="13"/>
  <c r="G117" i="13" l="1"/>
  <c r="H117" i="13"/>
  <c r="F117" i="13"/>
  <c r="E117" i="13"/>
  <c r="H115" i="14"/>
  <c r="G115" i="14"/>
  <c r="F115" i="14"/>
  <c r="E115" i="14"/>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A120" i="13" l="1" a="1"/>
  <c r="A120" i="13" s="1"/>
  <c r="B120" i="13" s="1"/>
  <c r="F119" i="13"/>
  <c r="G119" i="13"/>
  <c r="E119" i="13"/>
  <c r="H119" i="13"/>
  <c r="E117" i="14"/>
  <c r="F117" i="14"/>
  <c r="G117" i="14"/>
  <c r="H117" i="14"/>
  <c r="A118" i="14" a="1"/>
  <c r="A118" i="14" s="1"/>
  <c r="B117" i="14"/>
  <c r="C117" i="14"/>
  <c r="D117" i="14"/>
  <c r="C119" i="13"/>
  <c r="B119" i="13"/>
  <c r="D119" i="13"/>
  <c r="A121" i="13" l="1" a="1"/>
  <c r="A121" i="13" s="1"/>
  <c r="B121" i="13" s="1"/>
  <c r="C120" i="13"/>
  <c r="D120" i="13"/>
  <c r="F120" i="13"/>
  <c r="G120" i="13"/>
  <c r="E120" i="13"/>
  <c r="H120" i="13"/>
  <c r="H118" i="14"/>
  <c r="G118" i="14"/>
  <c r="F118" i="14"/>
  <c r="E118" i="14"/>
  <c r="A119" i="14" a="1"/>
  <c r="A119" i="14" s="1"/>
  <c r="C118" i="14"/>
  <c r="B118" i="14"/>
  <c r="D118" i="14"/>
  <c r="A122" i="13" l="1" a="1"/>
  <c r="A122" i="13" s="1"/>
  <c r="D121" i="13"/>
  <c r="C121" i="13"/>
  <c r="E121" i="13"/>
  <c r="F121" i="13"/>
  <c r="G121" i="13"/>
  <c r="H121" i="13"/>
  <c r="H119" i="14"/>
  <c r="G119" i="14"/>
  <c r="F119" i="14"/>
  <c r="E119" i="14"/>
  <c r="A120" i="14" a="1"/>
  <c r="A120" i="14" s="1"/>
  <c r="D119" i="14"/>
  <c r="C119" i="14"/>
  <c r="B119" i="14"/>
  <c r="E122" i="13" l="1"/>
  <c r="H122" i="13"/>
  <c r="F122" i="13"/>
  <c r="G122" i="13"/>
  <c r="C122" i="13"/>
  <c r="B122" i="13"/>
  <c r="A123" i="13" a="1"/>
  <c r="A123" i="13" s="1"/>
  <c r="D123" i="13" s="1"/>
  <c r="D122" i="13"/>
  <c r="H120" i="14"/>
  <c r="E120" i="14"/>
  <c r="G120" i="14"/>
  <c r="F120" i="14"/>
  <c r="A121" i="14" a="1"/>
  <c r="A121" i="14" s="1"/>
  <c r="B120" i="14"/>
  <c r="C120" i="14"/>
  <c r="D120" i="14"/>
  <c r="H123" i="13" l="1"/>
  <c r="G123" i="13"/>
  <c r="F123" i="13"/>
  <c r="E123" i="13"/>
  <c r="C123" i="13"/>
  <c r="B123" i="13"/>
  <c r="A124" i="13" a="1"/>
  <c r="A124" i="13" s="1"/>
  <c r="C124" i="13" s="1"/>
  <c r="F121" i="14"/>
  <c r="H121" i="14"/>
  <c r="G121" i="14"/>
  <c r="E121" i="14"/>
  <c r="A122" i="14" a="1"/>
  <c r="A122" i="14" s="1"/>
  <c r="B121" i="14"/>
  <c r="C121" i="14"/>
  <c r="D121" i="14"/>
  <c r="A125" i="13" l="1" a="1"/>
  <c r="A125" i="13" s="1"/>
  <c r="D124" i="13"/>
  <c r="E124" i="13"/>
  <c r="H124" i="13"/>
  <c r="F124" i="13"/>
  <c r="G124" i="13"/>
  <c r="B124" i="13"/>
  <c r="F122" i="14"/>
  <c r="E122" i="14"/>
  <c r="G122" i="14"/>
  <c r="H122" i="14"/>
  <c r="A123" i="14" a="1"/>
  <c r="A123" i="14" s="1"/>
  <c r="C122" i="14"/>
  <c r="D122" i="14"/>
  <c r="B122" i="14"/>
  <c r="G125" i="13" l="1"/>
  <c r="F125" i="13"/>
  <c r="H125" i="13"/>
  <c r="E125" i="13"/>
  <c r="C125" i="13"/>
  <c r="A126" i="13" a="1"/>
  <c r="A126" i="13" s="1"/>
  <c r="C126" i="13" s="1"/>
  <c r="B125" i="13"/>
  <c r="D125" i="13"/>
  <c r="E123" i="14"/>
  <c r="H123" i="14"/>
  <c r="G123" i="14"/>
  <c r="F123" i="14"/>
  <c r="A124" i="14" a="1"/>
  <c r="A124" i="14" s="1"/>
  <c r="D123" i="14"/>
  <c r="B123" i="14"/>
  <c r="C123" i="14"/>
  <c r="G126" i="13" l="1"/>
  <c r="H126" i="13"/>
  <c r="F126" i="13"/>
  <c r="E126" i="13"/>
  <c r="D126" i="13"/>
  <c r="B126" i="13"/>
  <c r="A127" i="13" a="1"/>
  <c r="A127" i="13" s="1"/>
  <c r="C127" i="13" s="1"/>
  <c r="G124" i="14"/>
  <c r="H124" i="14"/>
  <c r="E124" i="14"/>
  <c r="F124" i="14"/>
  <c r="A125" i="14" a="1"/>
  <c r="A125" i="14" s="1"/>
  <c r="B124" i="14"/>
  <c r="C124" i="14"/>
  <c r="D124" i="14"/>
  <c r="A128" i="13" l="1" a="1"/>
  <c r="A128" i="13" s="1"/>
  <c r="F127" i="13"/>
  <c r="G127" i="13"/>
  <c r="E127" i="13"/>
  <c r="H127" i="13"/>
  <c r="B127" i="13"/>
  <c r="D127" i="13"/>
  <c r="E125" i="14"/>
  <c r="F125" i="14"/>
  <c r="G125" i="14"/>
  <c r="H125" i="14"/>
  <c r="A126" i="14" a="1"/>
  <c r="A126" i="14" s="1"/>
  <c r="B125" i="14"/>
  <c r="D125" i="14"/>
  <c r="C125" i="14"/>
  <c r="F128" i="13" l="1"/>
  <c r="G128" i="13"/>
  <c r="E128" i="13"/>
  <c r="H128" i="13"/>
  <c r="C128" i="13"/>
  <c r="A129" i="13" a="1"/>
  <c r="A129" i="13" s="1"/>
  <c r="D129" i="13" s="1"/>
  <c r="B128" i="13"/>
  <c r="D128" i="13"/>
  <c r="H126" i="14"/>
  <c r="G126" i="14"/>
  <c r="F126" i="14"/>
  <c r="E126" i="14"/>
  <c r="A127" i="14" a="1"/>
  <c r="A127" i="14" s="1"/>
  <c r="C126" i="14"/>
  <c r="B126" i="14"/>
  <c r="D126" i="14"/>
  <c r="A130" i="13" l="1" a="1"/>
  <c r="A130" i="13" s="1"/>
  <c r="E129" i="13"/>
  <c r="H129" i="13"/>
  <c r="F129" i="13"/>
  <c r="G129" i="13"/>
  <c r="B129" i="13"/>
  <c r="C129" i="13"/>
  <c r="H127" i="14"/>
  <c r="G127" i="14"/>
  <c r="F127" i="14"/>
  <c r="E127" i="14"/>
  <c r="A128" i="14" a="1"/>
  <c r="A128" i="14" s="1"/>
  <c r="D127" i="14"/>
  <c r="B127" i="14"/>
  <c r="C127" i="14"/>
  <c r="E130" i="13" l="1"/>
  <c r="F130" i="13"/>
  <c r="G130" i="13"/>
  <c r="H130" i="13"/>
  <c r="C130" i="13"/>
  <c r="B130" i="13"/>
  <c r="A131" i="13" a="1"/>
  <c r="A131" i="13" s="1"/>
  <c r="C131" i="13" s="1"/>
  <c r="D130" i="13"/>
  <c r="H128" i="14"/>
  <c r="E128" i="14"/>
  <c r="F128" i="14"/>
  <c r="G128" i="14"/>
  <c r="A129" i="14" a="1"/>
  <c r="A129" i="14" s="1"/>
  <c r="D128" i="14"/>
  <c r="B128" i="14"/>
  <c r="C128" i="14"/>
  <c r="E131" i="13" l="1"/>
  <c r="H131" i="13"/>
  <c r="F131" i="13"/>
  <c r="G131" i="13"/>
  <c r="B131" i="13"/>
  <c r="A132" i="13" a="1"/>
  <c r="A132" i="13" s="1"/>
  <c r="A133" i="13" s="1" a="1"/>
  <c r="A133" i="13" s="1"/>
  <c r="D131" i="13"/>
  <c r="F129" i="14"/>
  <c r="H129" i="14"/>
  <c r="G129" i="14"/>
  <c r="E129" i="14"/>
  <c r="A130" i="14" a="1"/>
  <c r="A130" i="14" s="1"/>
  <c r="B129" i="14"/>
  <c r="C129" i="14"/>
  <c r="D129" i="14"/>
  <c r="G133" i="13" l="1"/>
  <c r="H133" i="13"/>
  <c r="F133" i="13"/>
  <c r="E133" i="13"/>
  <c r="B132" i="13"/>
  <c r="C132" i="13"/>
  <c r="H132" i="13"/>
  <c r="G132" i="13"/>
  <c r="E132" i="13"/>
  <c r="F132" i="13"/>
  <c r="D132" i="13"/>
  <c r="F130" i="14"/>
  <c r="E130" i="14"/>
  <c r="G130" i="14"/>
  <c r="H130" i="14"/>
  <c r="A131" i="14" a="1"/>
  <c r="A131" i="14" s="1"/>
  <c r="C130" i="14"/>
  <c r="B130" i="14"/>
  <c r="D130" i="14"/>
  <c r="C133" i="13"/>
  <c r="D133" i="13"/>
  <c r="A134" i="13" a="1"/>
  <c r="A134" i="13" s="1"/>
  <c r="B133" i="13"/>
  <c r="G134" i="13" l="1"/>
  <c r="E134" i="13"/>
  <c r="F134" i="13"/>
  <c r="H134" i="13"/>
  <c r="H131" i="14"/>
  <c r="G131" i="14"/>
  <c r="F131" i="14"/>
  <c r="E131" i="14"/>
  <c r="A132" i="14" a="1"/>
  <c r="A132" i="14" s="1"/>
  <c r="D131" i="14"/>
  <c r="B131" i="14"/>
  <c r="C131" i="14"/>
  <c r="C134" i="13"/>
  <c r="D134" i="13"/>
  <c r="A135" i="13" a="1"/>
  <c r="A135" i="13" s="1"/>
  <c r="B134" i="13"/>
  <c r="F135" i="13" l="1"/>
  <c r="E135" i="13"/>
  <c r="H135" i="13"/>
  <c r="G135" i="13"/>
  <c r="G132" i="14"/>
  <c r="H132" i="14"/>
  <c r="E132" i="14"/>
  <c r="F132" i="14"/>
  <c r="A133" i="14" a="1"/>
  <c r="A133" i="14" s="1"/>
  <c r="C132" i="14"/>
  <c r="D132" i="14"/>
  <c r="B132" i="14"/>
  <c r="C135" i="13"/>
  <c r="D135" i="13"/>
  <c r="A136" i="13" a="1"/>
  <c r="A136" i="13" s="1"/>
  <c r="B135" i="13"/>
  <c r="F136" i="13" l="1"/>
  <c r="G136" i="13"/>
  <c r="E136" i="13"/>
  <c r="H136" i="13"/>
  <c r="E133" i="14"/>
  <c r="F133" i="14"/>
  <c r="G133" i="14"/>
  <c r="H133" i="14"/>
  <c r="A134" i="14" a="1"/>
  <c r="A134" i="14" s="1"/>
  <c r="B133" i="14"/>
  <c r="C133" i="14"/>
  <c r="D133" i="14"/>
  <c r="C136" i="13"/>
  <c r="D136" i="13"/>
  <c r="A137" i="13" a="1"/>
  <c r="A137" i="13" s="1"/>
  <c r="B136" i="13"/>
  <c r="E137" i="13" l="1"/>
  <c r="F137" i="13"/>
  <c r="H137" i="13"/>
  <c r="G137" i="13"/>
  <c r="H134" i="14"/>
  <c r="G134" i="14"/>
  <c r="F134" i="14"/>
  <c r="E134" i="14"/>
  <c r="A135" i="14" a="1"/>
  <c r="A135" i="14" s="1"/>
  <c r="C134" i="14"/>
  <c r="B134" i="14"/>
  <c r="D134" i="14"/>
  <c r="C137" i="13"/>
  <c r="D137" i="13"/>
  <c r="A138" i="13" a="1"/>
  <c r="A138" i="13" s="1"/>
  <c r="B137" i="13"/>
  <c r="E138" i="13" l="1"/>
  <c r="H138" i="13"/>
  <c r="G138" i="13"/>
  <c r="F138" i="13"/>
  <c r="H135" i="14"/>
  <c r="G135" i="14"/>
  <c r="F135" i="14"/>
  <c r="E135" i="14"/>
  <c r="A136" i="14" a="1"/>
  <c r="A136" i="14" s="1"/>
  <c r="D135" i="14"/>
  <c r="C135" i="14"/>
  <c r="B135" i="14"/>
  <c r="C138" i="13"/>
  <c r="D138" i="13"/>
  <c r="A139" i="13" a="1"/>
  <c r="A139" i="13" s="1"/>
  <c r="B138" i="13"/>
  <c r="H139" i="13" l="1"/>
  <c r="G139" i="13"/>
  <c r="E139" i="13"/>
  <c r="F139" i="13"/>
  <c r="H136" i="14"/>
  <c r="E136" i="14"/>
  <c r="G136" i="14"/>
  <c r="F136" i="14"/>
  <c r="A137" i="14" a="1"/>
  <c r="A137" i="14" s="1"/>
  <c r="B136" i="14"/>
  <c r="C136" i="14"/>
  <c r="D136" i="14"/>
  <c r="C139" i="13"/>
  <c r="D139" i="13"/>
  <c r="A140" i="13" a="1"/>
  <c r="A140" i="13" s="1"/>
  <c r="B139" i="13"/>
  <c r="E140" i="13" l="1"/>
  <c r="H140" i="13"/>
  <c r="G140" i="13"/>
  <c r="F140" i="13"/>
  <c r="F137" i="14"/>
  <c r="H137" i="14"/>
  <c r="G137" i="14"/>
  <c r="E137" i="14"/>
  <c r="A138" i="14" a="1"/>
  <c r="A138" i="14" s="1"/>
  <c r="B137" i="14"/>
  <c r="C137" i="14"/>
  <c r="D137" i="14"/>
  <c r="C140" i="13"/>
  <c r="D140" i="13"/>
  <c r="B140" i="13"/>
  <c r="A141" i="13" a="1"/>
  <c r="A141" i="13" s="1"/>
  <c r="G141" i="13" l="1"/>
  <c r="E141" i="13"/>
  <c r="H141" i="13"/>
  <c r="F141" i="13"/>
  <c r="F138" i="14"/>
  <c r="E138" i="14"/>
  <c r="G138" i="14"/>
  <c r="H138" i="14"/>
  <c r="A139" i="14" a="1"/>
  <c r="A139" i="14" s="1"/>
  <c r="C138" i="14"/>
  <c r="D138" i="14"/>
  <c r="B138" i="14"/>
  <c r="C141" i="13"/>
  <c r="D141" i="13"/>
  <c r="A142" i="13" a="1"/>
  <c r="A142" i="13" s="1"/>
  <c r="B141" i="13"/>
  <c r="G142" i="13" l="1"/>
  <c r="H142" i="13"/>
  <c r="F142" i="13"/>
  <c r="E142" i="13"/>
  <c r="E139" i="14"/>
  <c r="H139" i="14"/>
  <c r="G139" i="14"/>
  <c r="F139" i="14"/>
  <c r="A140" i="14" a="1"/>
  <c r="A140" i="14" s="1"/>
  <c r="D139" i="14"/>
  <c r="B139" i="14"/>
  <c r="C139" i="14"/>
  <c r="C142" i="13"/>
  <c r="D142" i="13"/>
  <c r="A143" i="13" a="1"/>
  <c r="A143" i="13" s="1"/>
  <c r="B142" i="13"/>
  <c r="F143" i="13" l="1"/>
  <c r="G143" i="13"/>
  <c r="E143" i="13"/>
  <c r="H143" i="13"/>
  <c r="G140" i="14"/>
  <c r="H140" i="14"/>
  <c r="E140" i="14"/>
  <c r="F140" i="14"/>
  <c r="A141" i="14" a="1"/>
  <c r="A141" i="14" s="1"/>
  <c r="B140" i="14"/>
  <c r="C140" i="14"/>
  <c r="D140" i="14"/>
  <c r="C143" i="13"/>
  <c r="D143" i="13"/>
  <c r="A144" i="13" a="1"/>
  <c r="A144" i="13" s="1"/>
  <c r="B143" i="13"/>
  <c r="F144" i="13" l="1"/>
  <c r="H144" i="13"/>
  <c r="E144" i="13"/>
  <c r="G144" i="13"/>
  <c r="E141" i="14"/>
  <c r="F141" i="14"/>
  <c r="G141" i="14"/>
  <c r="H141" i="14"/>
  <c r="A142" i="14" a="1"/>
  <c r="A142" i="14" s="1"/>
  <c r="B141" i="14"/>
  <c r="D141" i="14"/>
  <c r="C141" i="14"/>
  <c r="C144" i="13"/>
  <c r="D144" i="13"/>
  <c r="A145" i="13" a="1"/>
  <c r="A145" i="13" s="1"/>
  <c r="B144" i="13"/>
  <c r="E145" i="13" l="1"/>
  <c r="H145" i="13"/>
  <c r="G145" i="13"/>
  <c r="F145" i="13"/>
  <c r="H142" i="14"/>
  <c r="G142" i="14"/>
  <c r="F142" i="14"/>
  <c r="E142" i="14"/>
  <c r="A143" i="14" a="1"/>
  <c r="A143" i="14" s="1"/>
  <c r="C142" i="14"/>
  <c r="B142" i="14"/>
  <c r="D142" i="14"/>
  <c r="C145" i="13"/>
  <c r="D145" i="13"/>
  <c r="A146" i="13" a="1"/>
  <c r="A146" i="13" s="1"/>
  <c r="B145" i="13"/>
  <c r="E146" i="13" l="1"/>
  <c r="F146" i="13"/>
  <c r="H146" i="13"/>
  <c r="G146" i="13"/>
  <c r="H143" i="14"/>
  <c r="G143" i="14"/>
  <c r="F143" i="14"/>
  <c r="E143" i="14"/>
  <c r="A144" i="14" a="1"/>
  <c r="A144" i="14" s="1"/>
  <c r="A145" i="14" s="1" a="1"/>
  <c r="A145" i="14" s="1"/>
  <c r="D143" i="14"/>
  <c r="B143" i="14"/>
  <c r="C143" i="14"/>
  <c r="C146" i="13"/>
  <c r="D146" i="13"/>
  <c r="A147" i="13" a="1"/>
  <c r="A147" i="13" s="1"/>
  <c r="B146" i="13"/>
  <c r="B145" i="14" l="1"/>
  <c r="G145" i="14"/>
  <c r="E145" i="14"/>
  <c r="C145" i="14"/>
  <c r="D145" i="14"/>
  <c r="H145" i="14"/>
  <c r="F145" i="14"/>
  <c r="A146" i="14" a="1"/>
  <c r="A146" i="14" s="1"/>
  <c r="E147" i="13"/>
  <c r="H147" i="13"/>
  <c r="G147" i="13"/>
  <c r="F147" i="13"/>
  <c r="H144" i="14"/>
  <c r="E144" i="14"/>
  <c r="F144" i="14"/>
  <c r="G144" i="14"/>
  <c r="D144" i="14"/>
  <c r="B144" i="14"/>
  <c r="C144" i="14"/>
  <c r="C147" i="13"/>
  <c r="D147" i="13"/>
  <c r="A148" i="13" a="1"/>
  <c r="A148" i="13" s="1"/>
  <c r="B147" i="13"/>
  <c r="A147" i="14" l="1" a="1"/>
  <c r="A147" i="14" s="1"/>
  <c r="B146" i="14"/>
  <c r="C146" i="14"/>
  <c r="E146" i="14"/>
  <c r="H146" i="14"/>
  <c r="F146" i="14"/>
  <c r="G146" i="14"/>
  <c r="D146" i="14"/>
  <c r="H148" i="13"/>
  <c r="G148" i="13"/>
  <c r="F148" i="13"/>
  <c r="E148" i="13"/>
  <c r="C148" i="13"/>
  <c r="D148" i="13"/>
  <c r="A149" i="13" a="1"/>
  <c r="A149" i="13" s="1"/>
  <c r="B148" i="13"/>
  <c r="B147" i="14" l="1"/>
  <c r="C147" i="14"/>
  <c r="G147" i="14"/>
  <c r="H147" i="14"/>
  <c r="D147" i="14"/>
  <c r="F147" i="14"/>
  <c r="E147" i="14"/>
  <c r="A148" i="14" a="1"/>
  <c r="A148" i="14" s="1"/>
  <c r="G149" i="13"/>
  <c r="H149" i="13"/>
  <c r="F149" i="13"/>
  <c r="E149" i="13"/>
  <c r="D149" i="13"/>
  <c r="C149" i="13"/>
  <c r="A150" i="13" a="1"/>
  <c r="A150" i="13" s="1"/>
  <c r="B149" i="13"/>
  <c r="F148" i="14" l="1"/>
  <c r="C148" i="14"/>
  <c r="E148" i="14"/>
  <c r="G148" i="14"/>
  <c r="D148" i="14"/>
  <c r="B148" i="14"/>
  <c r="H148" i="14"/>
  <c r="G150" i="13"/>
  <c r="H150" i="13"/>
  <c r="F150" i="13"/>
  <c r="E150" i="13"/>
  <c r="C150" i="13"/>
  <c r="D150" i="13"/>
  <c r="A151" i="13" a="1"/>
  <c r="A151" i="13" s="1"/>
  <c r="B150" i="13"/>
  <c r="F151" i="13" l="1"/>
  <c r="G151" i="13"/>
  <c r="E151" i="13"/>
  <c r="H151" i="13"/>
  <c r="A149" i="14" a="1"/>
  <c r="A149" i="14" s="1"/>
  <c r="D151" i="13"/>
  <c r="C151" i="13"/>
  <c r="A152" i="13" a="1"/>
  <c r="A152" i="13" s="1"/>
  <c r="B151" i="13"/>
  <c r="F152" i="13" l="1"/>
  <c r="G152" i="13"/>
  <c r="E152" i="13"/>
  <c r="H152" i="13"/>
  <c r="E149" i="14"/>
  <c r="F149" i="14"/>
  <c r="G149" i="14"/>
  <c r="H149" i="14"/>
  <c r="A150" i="14" a="1"/>
  <c r="A150" i="14" s="1"/>
  <c r="B149" i="14"/>
  <c r="C149" i="14"/>
  <c r="D149" i="14"/>
  <c r="C152" i="13"/>
  <c r="D152" i="13"/>
  <c r="A153" i="13" a="1"/>
  <c r="A153" i="13" s="1"/>
  <c r="B152" i="13"/>
  <c r="E153" i="13" l="1"/>
  <c r="F153" i="13"/>
  <c r="G153" i="13"/>
  <c r="H153" i="13"/>
  <c r="H150" i="14"/>
  <c r="G150" i="14"/>
  <c r="F150" i="14"/>
  <c r="E150" i="14"/>
  <c r="A151" i="14" a="1"/>
  <c r="A151" i="14" s="1"/>
  <c r="C150" i="14"/>
  <c r="B150" i="14"/>
  <c r="D150" i="14"/>
  <c r="C153" i="13"/>
  <c r="D153" i="13"/>
  <c r="A154" i="13" a="1"/>
  <c r="A154" i="13" s="1"/>
  <c r="B153" i="13"/>
  <c r="E154" i="13" l="1"/>
  <c r="H154" i="13"/>
  <c r="F154" i="13"/>
  <c r="G154" i="13"/>
  <c r="H151" i="14"/>
  <c r="G151" i="14"/>
  <c r="F151" i="14"/>
  <c r="E151" i="14"/>
  <c r="A152" i="14" a="1"/>
  <c r="A152" i="14" s="1"/>
  <c r="D151" i="14"/>
  <c r="C151" i="14"/>
  <c r="B151" i="14"/>
  <c r="C154" i="13"/>
  <c r="D154" i="13"/>
  <c r="A155" i="13" a="1"/>
  <c r="A155" i="13" s="1"/>
  <c r="B154" i="13"/>
  <c r="H155" i="13" l="1"/>
  <c r="G155" i="13"/>
  <c r="F155" i="13"/>
  <c r="E155" i="13"/>
  <c r="H152" i="14"/>
  <c r="E152" i="14"/>
  <c r="G152" i="14"/>
  <c r="F152" i="14"/>
  <c r="A153" i="14" a="1"/>
  <c r="A153" i="14" s="1"/>
  <c r="B152" i="14"/>
  <c r="C152" i="14"/>
  <c r="D152" i="14"/>
  <c r="C155" i="13"/>
  <c r="D155" i="13"/>
  <c r="A156" i="13" a="1"/>
  <c r="A156" i="13" s="1"/>
  <c r="B155" i="13"/>
  <c r="E156" i="13" l="1"/>
  <c r="H156" i="13"/>
  <c r="F156" i="13"/>
  <c r="G156" i="13"/>
  <c r="F153" i="14"/>
  <c r="H153" i="14"/>
  <c r="G153" i="14"/>
  <c r="E153" i="14"/>
  <c r="A154" i="14" a="1"/>
  <c r="A154" i="14" s="1"/>
  <c r="B153" i="14"/>
  <c r="C153" i="14"/>
  <c r="D153" i="14"/>
  <c r="C156" i="13"/>
  <c r="D156" i="13"/>
  <c r="A157" i="13" a="1"/>
  <c r="A157" i="13" s="1"/>
  <c r="B156" i="13"/>
  <c r="G157" i="13" l="1"/>
  <c r="F157" i="13"/>
  <c r="E157" i="13"/>
  <c r="H157" i="13"/>
  <c r="F154" i="14"/>
  <c r="E154" i="14"/>
  <c r="G154" i="14"/>
  <c r="H154" i="14"/>
  <c r="A155" i="14" a="1"/>
  <c r="A155" i="14" s="1"/>
  <c r="C154" i="14"/>
  <c r="D154" i="14"/>
  <c r="B154" i="14"/>
  <c r="C157" i="13"/>
  <c r="D157" i="13"/>
  <c r="A158" i="13" a="1"/>
  <c r="A158" i="13" s="1"/>
  <c r="B157" i="13"/>
  <c r="G158" i="13" l="1"/>
  <c r="H158" i="13"/>
  <c r="F158" i="13"/>
  <c r="E158" i="13"/>
  <c r="E155" i="14"/>
  <c r="H155" i="14"/>
  <c r="G155" i="14"/>
  <c r="F155" i="14"/>
  <c r="A156" i="14" a="1"/>
  <c r="A156" i="14" s="1"/>
  <c r="D155" i="14"/>
  <c r="B155" i="14"/>
  <c r="C155" i="14"/>
  <c r="C158" i="13"/>
  <c r="D158" i="13"/>
  <c r="A159" i="13" a="1"/>
  <c r="A159" i="13" s="1"/>
  <c r="B158" i="13"/>
  <c r="F159" i="13" l="1"/>
  <c r="G159" i="13"/>
  <c r="E159" i="13"/>
  <c r="H159" i="13"/>
  <c r="G156" i="14"/>
  <c r="H156" i="14"/>
  <c r="E156" i="14"/>
  <c r="F156" i="14"/>
  <c r="A157" i="14" a="1"/>
  <c r="A157" i="14" s="1"/>
  <c r="B156" i="14"/>
  <c r="C156" i="14"/>
  <c r="D156" i="14"/>
  <c r="C159" i="13"/>
  <c r="D159" i="13"/>
  <c r="A160" i="13" a="1"/>
  <c r="A160" i="13" s="1"/>
  <c r="B159" i="13"/>
  <c r="F160" i="13" l="1"/>
  <c r="G160" i="13"/>
  <c r="E160" i="13"/>
  <c r="H160" i="13"/>
  <c r="E157" i="14"/>
  <c r="F157" i="14"/>
  <c r="G157" i="14"/>
  <c r="H157" i="14"/>
  <c r="A158" i="14" a="1"/>
  <c r="A158" i="14" s="1"/>
  <c r="B157" i="14"/>
  <c r="D157" i="14"/>
  <c r="C157" i="14"/>
  <c r="C160" i="13"/>
  <c r="D160" i="13"/>
  <c r="A161" i="13" a="1"/>
  <c r="A161" i="13" s="1"/>
  <c r="B160" i="13"/>
  <c r="E161" i="13" l="1"/>
  <c r="H161" i="13"/>
  <c r="F161" i="13"/>
  <c r="G161" i="13"/>
  <c r="H158" i="14"/>
  <c r="G158" i="14"/>
  <c r="F158" i="14"/>
  <c r="E158" i="14"/>
  <c r="A159" i="14" a="1"/>
  <c r="A159" i="14" s="1"/>
  <c r="C158" i="14"/>
  <c r="B158" i="14"/>
  <c r="D158" i="14"/>
  <c r="D161" i="13"/>
  <c r="C161" i="13"/>
  <c r="A162" i="13" a="1"/>
  <c r="A162" i="13" s="1"/>
  <c r="B161" i="13"/>
  <c r="E162" i="13" l="1"/>
  <c r="F162" i="13"/>
  <c r="G162" i="13"/>
  <c r="H162" i="13"/>
  <c r="H159" i="14"/>
  <c r="G159" i="14"/>
  <c r="F159" i="14"/>
  <c r="E159" i="14"/>
  <c r="A160" i="14" a="1"/>
  <c r="A160" i="14" s="1"/>
  <c r="B159" i="14"/>
  <c r="C159" i="14"/>
  <c r="D159" i="14"/>
  <c r="C162" i="13"/>
  <c r="D162" i="13"/>
  <c r="A163" i="13" a="1"/>
  <c r="A163" i="13" s="1"/>
  <c r="B162" i="13"/>
  <c r="E163" i="13" l="1"/>
  <c r="H163" i="13"/>
  <c r="F163" i="13"/>
  <c r="G163" i="13"/>
  <c r="H160" i="14"/>
  <c r="E160" i="14"/>
  <c r="F160" i="14"/>
  <c r="G160" i="14"/>
  <c r="A161" i="14" a="1"/>
  <c r="A161" i="14" s="1"/>
  <c r="B160" i="14"/>
  <c r="C160" i="14"/>
  <c r="D160" i="14"/>
  <c r="C163" i="13"/>
  <c r="D163" i="13"/>
  <c r="A164" i="13" a="1"/>
  <c r="A164" i="13" s="1"/>
  <c r="B163" i="13"/>
  <c r="H164" i="13" l="1"/>
  <c r="G164" i="13"/>
  <c r="E164" i="13"/>
  <c r="F164" i="13"/>
  <c r="F161" i="14"/>
  <c r="H161" i="14"/>
  <c r="G161" i="14"/>
  <c r="E161" i="14"/>
  <c r="A162" i="14" a="1"/>
  <c r="A162" i="14" s="1"/>
  <c r="C161" i="14"/>
  <c r="D161" i="14"/>
  <c r="B161" i="14"/>
  <c r="C164" i="13"/>
  <c r="D164" i="13"/>
  <c r="A165" i="13" a="1"/>
  <c r="A165" i="13" s="1"/>
  <c r="B164" i="13"/>
  <c r="G165" i="13" l="1"/>
  <c r="H165" i="13"/>
  <c r="F165" i="13"/>
  <c r="E165" i="13"/>
  <c r="F162" i="14"/>
  <c r="E162" i="14"/>
  <c r="G162" i="14"/>
  <c r="H162" i="14"/>
  <c r="A163" i="14" a="1"/>
  <c r="A163" i="14" s="1"/>
  <c r="D162" i="14"/>
  <c r="B162" i="14"/>
  <c r="C162" i="14"/>
  <c r="C165" i="13"/>
  <c r="D165" i="13"/>
  <c r="A166" i="13" a="1"/>
  <c r="A166" i="13" s="1"/>
  <c r="B165" i="13"/>
  <c r="G166" i="13" l="1"/>
  <c r="E166" i="13"/>
  <c r="F166" i="13"/>
  <c r="H166" i="13"/>
  <c r="H163" i="14"/>
  <c r="G163" i="14"/>
  <c r="F163" i="14"/>
  <c r="E163" i="14"/>
  <c r="A164" i="14" a="1"/>
  <c r="A164" i="14" s="1"/>
  <c r="B163" i="14"/>
  <c r="C163" i="14"/>
  <c r="D163" i="14"/>
  <c r="C166" i="13"/>
  <c r="D166" i="13"/>
  <c r="A167" i="13" a="1"/>
  <c r="A167" i="13" s="1"/>
  <c r="B166" i="13"/>
  <c r="F167" i="13" l="1"/>
  <c r="E167" i="13"/>
  <c r="H167" i="13"/>
  <c r="G167" i="13"/>
  <c r="G164" i="14"/>
  <c r="H164" i="14"/>
  <c r="E164" i="14"/>
  <c r="F164" i="14"/>
  <c r="A165" i="14" a="1"/>
  <c r="A165" i="14" s="1"/>
  <c r="B164" i="14"/>
  <c r="C164" i="14"/>
  <c r="D164" i="14"/>
  <c r="C167" i="13"/>
  <c r="D167" i="13"/>
  <c r="A168" i="13" a="1"/>
  <c r="A168" i="13" s="1"/>
  <c r="B167" i="13"/>
  <c r="F168" i="13" l="1"/>
  <c r="G168" i="13"/>
  <c r="E168" i="13"/>
  <c r="H168" i="13"/>
  <c r="E165" i="14"/>
  <c r="F165" i="14"/>
  <c r="G165" i="14"/>
  <c r="H165" i="14"/>
  <c r="A166" i="14" a="1"/>
  <c r="A166" i="14" s="1"/>
  <c r="C165" i="14"/>
  <c r="D165" i="14"/>
  <c r="B165" i="14"/>
  <c r="C168" i="13"/>
  <c r="D168" i="13"/>
  <c r="A169" i="13" a="1"/>
  <c r="A169" i="13" s="1"/>
  <c r="B168" i="13"/>
  <c r="E169" i="13" l="1"/>
  <c r="F169" i="13"/>
  <c r="H169" i="13"/>
  <c r="G169" i="13"/>
  <c r="H166" i="14"/>
  <c r="G166" i="14"/>
  <c r="F166" i="14"/>
  <c r="E166" i="14"/>
  <c r="A167" i="14" a="1"/>
  <c r="A167" i="14" s="1"/>
  <c r="D166" i="14"/>
  <c r="B166" i="14"/>
  <c r="C166" i="14"/>
  <c r="C169" i="13"/>
  <c r="D169" i="13"/>
  <c r="A170" i="13" a="1"/>
  <c r="A170" i="13" s="1"/>
  <c r="B169" i="13"/>
  <c r="E170" i="13" l="1"/>
  <c r="H170" i="13"/>
  <c r="G170" i="13"/>
  <c r="F170" i="13"/>
  <c r="H167" i="14"/>
  <c r="G167" i="14"/>
  <c r="F167" i="14"/>
  <c r="E167" i="14"/>
  <c r="A168" i="14" a="1"/>
  <c r="A168" i="14" s="1"/>
  <c r="B167" i="14"/>
  <c r="C167" i="14"/>
  <c r="D167" i="14"/>
  <c r="C170" i="13"/>
  <c r="D170" i="13"/>
  <c r="A171" i="13" a="1"/>
  <c r="A171" i="13" s="1"/>
  <c r="B170" i="13"/>
  <c r="H171" i="13" l="1"/>
  <c r="G171" i="13"/>
  <c r="E171" i="13"/>
  <c r="F171" i="13"/>
  <c r="H168" i="14"/>
  <c r="E168" i="14"/>
  <c r="G168" i="14"/>
  <c r="F168" i="14"/>
  <c r="A169" i="14" a="1"/>
  <c r="A169" i="14" s="1"/>
  <c r="B168" i="14"/>
  <c r="C168" i="14"/>
  <c r="D168" i="14"/>
  <c r="D171" i="13"/>
  <c r="C171" i="13"/>
  <c r="A172" i="13" a="1"/>
  <c r="A172" i="13" s="1"/>
  <c r="B171" i="13"/>
  <c r="E172" i="13" l="1"/>
  <c r="H172" i="13"/>
  <c r="G172" i="13"/>
  <c r="F172" i="13"/>
  <c r="F169" i="14"/>
  <c r="H169" i="14"/>
  <c r="G169" i="14"/>
  <c r="E169" i="14"/>
  <c r="A170" i="14" a="1"/>
  <c r="A170" i="14" s="1"/>
  <c r="C169" i="14"/>
  <c r="D169" i="14"/>
  <c r="B169" i="14"/>
  <c r="C172" i="13"/>
  <c r="D172" i="13"/>
  <c r="A173" i="13" a="1"/>
  <c r="A173" i="13" s="1"/>
  <c r="B172" i="13"/>
  <c r="G173" i="13" l="1"/>
  <c r="E173" i="13"/>
  <c r="H173" i="13"/>
  <c r="F173" i="13"/>
  <c r="F170" i="14"/>
  <c r="E170" i="14"/>
  <c r="G170" i="14"/>
  <c r="H170" i="14"/>
  <c r="A171" i="14" a="1"/>
  <c r="A171" i="14" s="1"/>
  <c r="D170" i="14"/>
  <c r="B170" i="14"/>
  <c r="C170" i="14"/>
  <c r="C173" i="13"/>
  <c r="D173" i="13"/>
  <c r="A174" i="13" a="1"/>
  <c r="A174" i="13" s="1"/>
  <c r="B173" i="13"/>
  <c r="G174" i="13" l="1"/>
  <c r="H174" i="13"/>
  <c r="F174" i="13"/>
  <c r="E174" i="13"/>
  <c r="E171" i="14"/>
  <c r="H171" i="14"/>
  <c r="G171" i="14"/>
  <c r="F171" i="14"/>
  <c r="A172" i="14" a="1"/>
  <c r="A172" i="14" s="1"/>
  <c r="B171" i="14"/>
  <c r="C171" i="14"/>
  <c r="D171" i="14"/>
  <c r="C174" i="13"/>
  <c r="D174" i="13"/>
  <c r="A175" i="13" a="1"/>
  <c r="A175" i="13" s="1"/>
  <c r="B174" i="13"/>
  <c r="F175" i="13" l="1"/>
  <c r="G175" i="13"/>
  <c r="E175" i="13"/>
  <c r="H175" i="13"/>
  <c r="G172" i="14"/>
  <c r="H172" i="14"/>
  <c r="E172" i="14"/>
  <c r="F172" i="14"/>
  <c r="A173" i="14" a="1"/>
  <c r="A173" i="14" s="1"/>
  <c r="B172" i="14"/>
  <c r="C172" i="14"/>
  <c r="D172" i="14"/>
  <c r="C175" i="13"/>
  <c r="D175" i="13"/>
  <c r="A176" i="13" a="1"/>
  <c r="A176" i="13" s="1"/>
  <c r="B175" i="13"/>
  <c r="F176" i="13" l="1"/>
  <c r="H176" i="13"/>
  <c r="E176" i="13"/>
  <c r="G176" i="13"/>
  <c r="E173" i="14"/>
  <c r="F173" i="14"/>
  <c r="G173" i="14"/>
  <c r="H173" i="14"/>
  <c r="A174" i="14" a="1"/>
  <c r="A174" i="14" s="1"/>
  <c r="C173" i="14"/>
  <c r="D173" i="14"/>
  <c r="B173" i="14"/>
  <c r="C176" i="13"/>
  <c r="D176" i="13"/>
  <c r="A177" i="13" a="1"/>
  <c r="A177" i="13" s="1"/>
  <c r="B176" i="13"/>
  <c r="E177" i="13" l="1"/>
  <c r="H177" i="13"/>
  <c r="G177" i="13"/>
  <c r="F177" i="13"/>
  <c r="H174" i="14"/>
  <c r="G174" i="14"/>
  <c r="F174" i="14"/>
  <c r="E174" i="14"/>
  <c r="A175" i="14" a="1"/>
  <c r="A175" i="14" s="1"/>
  <c r="D174" i="14"/>
  <c r="B174" i="14"/>
  <c r="C174" i="14"/>
  <c r="C177" i="13"/>
  <c r="D177" i="13"/>
  <c r="A178" i="13" a="1"/>
  <c r="A178" i="13" s="1"/>
  <c r="B177" i="13"/>
  <c r="E178" i="13" l="1"/>
  <c r="F178" i="13"/>
  <c r="H178" i="13"/>
  <c r="G178" i="13"/>
  <c r="H175" i="14"/>
  <c r="G175" i="14"/>
  <c r="F175" i="14"/>
  <c r="E175" i="14"/>
  <c r="A176" i="14" a="1"/>
  <c r="A176" i="14" s="1"/>
  <c r="B175" i="14"/>
  <c r="C175" i="14"/>
  <c r="D175" i="14"/>
  <c r="C178" i="13"/>
  <c r="D178" i="13"/>
  <c r="A179" i="13" a="1"/>
  <c r="A179" i="13" s="1"/>
  <c r="B178" i="13"/>
  <c r="E179" i="13" l="1"/>
  <c r="H179" i="13"/>
  <c r="G179" i="13"/>
  <c r="F179" i="13"/>
  <c r="H176" i="14"/>
  <c r="E176" i="14"/>
  <c r="F176" i="14"/>
  <c r="G176" i="14"/>
  <c r="A177" i="14" a="1"/>
  <c r="A177" i="14" s="1"/>
  <c r="B176" i="14"/>
  <c r="C176" i="14"/>
  <c r="D176" i="14"/>
  <c r="C179" i="13"/>
  <c r="D179" i="13"/>
  <c r="A180" i="13" a="1"/>
  <c r="A180" i="13" s="1"/>
  <c r="B179" i="13"/>
  <c r="H180" i="13" l="1"/>
  <c r="G180" i="13"/>
  <c r="F180" i="13"/>
  <c r="E180" i="13"/>
  <c r="F177" i="14"/>
  <c r="H177" i="14"/>
  <c r="G177" i="14"/>
  <c r="E177" i="14"/>
  <c r="A178" i="14" a="1"/>
  <c r="A178" i="14" s="1"/>
  <c r="C177" i="14"/>
  <c r="D177" i="14"/>
  <c r="B177" i="14"/>
  <c r="C180" i="13"/>
  <c r="D180" i="13"/>
  <c r="A181" i="13" a="1"/>
  <c r="A181" i="13" s="1"/>
  <c r="B180" i="13"/>
  <c r="G181" i="13" l="1"/>
  <c r="H181" i="13"/>
  <c r="F181" i="13"/>
  <c r="E181" i="13"/>
  <c r="F178" i="14"/>
  <c r="E178" i="14"/>
  <c r="G178" i="14"/>
  <c r="H178" i="14"/>
  <c r="A179" i="14" a="1"/>
  <c r="A179" i="14" s="1"/>
  <c r="D178" i="14"/>
  <c r="B178" i="14"/>
  <c r="C178" i="14"/>
  <c r="D181" i="13"/>
  <c r="C181" i="13"/>
  <c r="A182" i="13" a="1"/>
  <c r="A182" i="13" s="1"/>
  <c r="B181" i="13"/>
  <c r="G182" i="13" l="1"/>
  <c r="H182" i="13"/>
  <c r="F182" i="13"/>
  <c r="E182" i="13"/>
  <c r="H179" i="14"/>
  <c r="G179" i="14"/>
  <c r="F179" i="14"/>
  <c r="E179" i="14"/>
  <c r="A180" i="14" a="1"/>
  <c r="A180" i="14" s="1"/>
  <c r="B179" i="14"/>
  <c r="C179" i="14"/>
  <c r="D179" i="14"/>
  <c r="C182" i="13"/>
  <c r="D182" i="13"/>
  <c r="A183" i="13" a="1"/>
  <c r="A183" i="13" s="1"/>
  <c r="B182" i="13"/>
  <c r="F183" i="13" l="1"/>
  <c r="G183" i="13"/>
  <c r="E183" i="13"/>
  <c r="H183" i="13"/>
  <c r="G180" i="14"/>
  <c r="H180" i="14"/>
  <c r="E180" i="14"/>
  <c r="F180" i="14"/>
  <c r="A181" i="14" a="1"/>
  <c r="A181" i="14" s="1"/>
  <c r="B180" i="14"/>
  <c r="C180" i="14"/>
  <c r="D180" i="14"/>
  <c r="C183" i="13"/>
  <c r="D183" i="13"/>
  <c r="A184" i="13" a="1"/>
  <c r="A184" i="13" s="1"/>
  <c r="B183" i="13"/>
  <c r="F184" i="13" l="1"/>
  <c r="G184" i="13"/>
  <c r="E184" i="13"/>
  <c r="H184" i="13"/>
  <c r="E181" i="14"/>
  <c r="F181" i="14"/>
  <c r="G181" i="14"/>
  <c r="H181" i="14"/>
  <c r="A182" i="14" a="1"/>
  <c r="A182" i="14" s="1"/>
  <c r="C181" i="14"/>
  <c r="D181" i="14"/>
  <c r="B181" i="14"/>
  <c r="C184" i="13"/>
  <c r="D184" i="13"/>
  <c r="A185" i="13" a="1"/>
  <c r="A185" i="13" s="1"/>
  <c r="B184" i="13"/>
  <c r="E185" i="13" l="1"/>
  <c r="F185" i="13"/>
  <c r="G185" i="13"/>
  <c r="H185" i="13"/>
  <c r="H182" i="14"/>
  <c r="G182" i="14"/>
  <c r="F182" i="14"/>
  <c r="E182" i="14"/>
  <c r="A183" i="14" a="1"/>
  <c r="A183" i="14" s="1"/>
  <c r="D182" i="14"/>
  <c r="B182" i="14"/>
  <c r="C182" i="14"/>
  <c r="C185" i="13"/>
  <c r="D185" i="13"/>
  <c r="A186" i="13" a="1"/>
  <c r="A186" i="13" s="1"/>
  <c r="B185" i="13"/>
  <c r="E186" i="13" l="1"/>
  <c r="H186" i="13"/>
  <c r="F186" i="13"/>
  <c r="G186" i="13"/>
  <c r="H183" i="14"/>
  <c r="G183" i="14"/>
  <c r="F183" i="14"/>
  <c r="E183" i="14"/>
  <c r="A184" i="14" a="1"/>
  <c r="A184" i="14" s="1"/>
  <c r="B183" i="14"/>
  <c r="C183" i="14"/>
  <c r="D183" i="14"/>
  <c r="C186" i="13"/>
  <c r="D186" i="13"/>
  <c r="A187" i="13" a="1"/>
  <c r="A187" i="13" s="1"/>
  <c r="B186" i="13"/>
  <c r="H187" i="13" l="1"/>
  <c r="G187" i="13"/>
  <c r="F187" i="13"/>
  <c r="E187" i="13"/>
  <c r="H184" i="14"/>
  <c r="E184" i="14"/>
  <c r="G184" i="14"/>
  <c r="F184" i="14"/>
  <c r="A185" i="14" a="1"/>
  <c r="A185" i="14" s="1"/>
  <c r="B184" i="14"/>
  <c r="C184" i="14"/>
  <c r="D184" i="14"/>
  <c r="C187" i="13"/>
  <c r="D187" i="13"/>
  <c r="A188" i="13" a="1"/>
  <c r="A188" i="13" s="1"/>
  <c r="B187" i="13"/>
  <c r="E188" i="13" l="1"/>
  <c r="H188" i="13"/>
  <c r="F188" i="13"/>
  <c r="G188" i="13"/>
  <c r="F185" i="14"/>
  <c r="H185" i="14"/>
  <c r="G185" i="14"/>
  <c r="E185" i="14"/>
  <c r="A186" i="14" a="1"/>
  <c r="A186" i="14" s="1"/>
  <c r="C185" i="14"/>
  <c r="D185" i="14"/>
  <c r="B185" i="14"/>
  <c r="C188" i="13"/>
  <c r="D188" i="13"/>
  <c r="A189" i="13" a="1"/>
  <c r="A189" i="13" s="1"/>
  <c r="B188" i="13"/>
  <c r="G189" i="13" l="1"/>
  <c r="F189" i="13"/>
  <c r="H189" i="13"/>
  <c r="E189" i="13"/>
  <c r="F186" i="14"/>
  <c r="E186" i="14"/>
  <c r="G186" i="14"/>
  <c r="H186" i="14"/>
  <c r="A187" i="14" a="1"/>
  <c r="A187" i="14" s="1"/>
  <c r="D186" i="14"/>
  <c r="B186" i="14"/>
  <c r="C186" i="14"/>
  <c r="C189" i="13"/>
  <c r="D189" i="13"/>
  <c r="A190" i="13" a="1"/>
  <c r="A190" i="13" s="1"/>
  <c r="B189" i="13"/>
  <c r="G190" i="13" l="1"/>
  <c r="H190" i="13"/>
  <c r="F190" i="13"/>
  <c r="E190" i="13"/>
  <c r="E187" i="14"/>
  <c r="H187" i="14"/>
  <c r="G187" i="14"/>
  <c r="F187" i="14"/>
  <c r="A188" i="14" a="1"/>
  <c r="A188" i="14" s="1"/>
  <c r="B187" i="14"/>
  <c r="C187" i="14"/>
  <c r="D187" i="14"/>
  <c r="C190" i="13"/>
  <c r="D190" i="13"/>
  <c r="A191" i="13" a="1"/>
  <c r="A191" i="13" s="1"/>
  <c r="B190" i="13"/>
  <c r="F191" i="13" l="1"/>
  <c r="G191" i="13"/>
  <c r="E191" i="13"/>
  <c r="H191" i="13"/>
  <c r="G188" i="14"/>
  <c r="H188" i="14"/>
  <c r="E188" i="14"/>
  <c r="F188" i="14"/>
  <c r="A189" i="14" a="1"/>
  <c r="A189" i="14" s="1"/>
  <c r="B188" i="14"/>
  <c r="C188" i="14"/>
  <c r="D188" i="14"/>
  <c r="C191" i="13"/>
  <c r="D191" i="13"/>
  <c r="A192" i="13" a="1"/>
  <c r="A192" i="13" s="1"/>
  <c r="B191" i="13"/>
  <c r="F192" i="13" l="1"/>
  <c r="G192" i="13"/>
  <c r="E192" i="13"/>
  <c r="H192" i="13"/>
  <c r="E189" i="14"/>
  <c r="F189" i="14"/>
  <c r="G189" i="14"/>
  <c r="H189" i="14"/>
  <c r="A190" i="14" a="1"/>
  <c r="A190" i="14" s="1"/>
  <c r="C189" i="14"/>
  <c r="D189" i="14"/>
  <c r="B189" i="14"/>
  <c r="C192" i="13"/>
  <c r="D192" i="13"/>
  <c r="A193" i="13" a="1"/>
  <c r="A193" i="13" s="1"/>
  <c r="B192" i="13"/>
  <c r="E193" i="13" l="1"/>
  <c r="H193" i="13"/>
  <c r="F193" i="13"/>
  <c r="G193" i="13"/>
  <c r="H190" i="14"/>
  <c r="G190" i="14"/>
  <c r="F190" i="14"/>
  <c r="E190" i="14"/>
  <c r="A191" i="14" a="1"/>
  <c r="A191" i="14" s="1"/>
  <c r="D190" i="14"/>
  <c r="B190" i="14"/>
  <c r="C190" i="14"/>
  <c r="D193" i="13"/>
  <c r="C193" i="13"/>
  <c r="A194" i="13" a="1"/>
  <c r="A194" i="13" s="1"/>
  <c r="B193" i="13"/>
  <c r="E194" i="13" l="1"/>
  <c r="F194" i="13"/>
  <c r="G194" i="13"/>
  <c r="H194" i="13"/>
  <c r="H191" i="14"/>
  <c r="G191" i="14"/>
  <c r="F191" i="14"/>
  <c r="E191" i="14"/>
  <c r="A192" i="14" a="1"/>
  <c r="A192" i="14" s="1"/>
  <c r="B191" i="14"/>
  <c r="C191" i="14"/>
  <c r="D191" i="14"/>
  <c r="C194" i="13"/>
  <c r="D194" i="13"/>
  <c r="A195" i="13" a="1"/>
  <c r="A195" i="13" s="1"/>
  <c r="B194" i="13"/>
  <c r="E195" i="13" l="1"/>
  <c r="H195" i="13"/>
  <c r="F195" i="13"/>
  <c r="G195" i="13"/>
  <c r="H192" i="14"/>
  <c r="E192" i="14"/>
  <c r="F192" i="14"/>
  <c r="G192" i="14"/>
  <c r="A193" i="14" a="1"/>
  <c r="A193" i="14" s="1"/>
  <c r="B192" i="14"/>
  <c r="C192" i="14"/>
  <c r="D192" i="14"/>
  <c r="C195" i="13"/>
  <c r="D195" i="13"/>
  <c r="A196" i="13" a="1"/>
  <c r="A196" i="13" s="1"/>
  <c r="B195" i="13"/>
  <c r="H196" i="13" l="1"/>
  <c r="G196" i="13"/>
  <c r="E196" i="13"/>
  <c r="F196" i="13"/>
  <c r="F193" i="14"/>
  <c r="H193" i="14"/>
  <c r="G193" i="14"/>
  <c r="E193" i="14"/>
  <c r="A194" i="14" a="1"/>
  <c r="A194" i="14" s="1"/>
  <c r="D193" i="14"/>
  <c r="C193" i="14"/>
  <c r="B193" i="14"/>
  <c r="C196" i="13"/>
  <c r="D196" i="13"/>
  <c r="A197" i="13" a="1"/>
  <c r="A197" i="13" s="1"/>
  <c r="B196" i="13"/>
  <c r="G197" i="13" l="1"/>
  <c r="H197" i="13"/>
  <c r="F197" i="13"/>
  <c r="E197" i="13"/>
  <c r="F194" i="14"/>
  <c r="E194" i="14"/>
  <c r="G194" i="14"/>
  <c r="H194" i="14"/>
  <c r="A195" i="14" a="1"/>
  <c r="A195" i="14" s="1"/>
  <c r="B194" i="14"/>
  <c r="D194" i="14"/>
  <c r="C194" i="14"/>
  <c r="C197" i="13"/>
  <c r="D197" i="13"/>
  <c r="A198" i="13" a="1"/>
  <c r="A198" i="13" s="1"/>
  <c r="B197" i="13"/>
  <c r="G198" i="13" l="1"/>
  <c r="E198" i="13"/>
  <c r="F198" i="13"/>
  <c r="H198" i="13"/>
  <c r="H195" i="14"/>
  <c r="G195" i="14"/>
  <c r="F195" i="14"/>
  <c r="E195" i="14"/>
  <c r="A196" i="14" a="1"/>
  <c r="A196" i="14" s="1"/>
  <c r="B195" i="14"/>
  <c r="C195" i="14"/>
  <c r="D195" i="14"/>
  <c r="C198" i="13"/>
  <c r="D198" i="13"/>
  <c r="A199" i="13" a="1"/>
  <c r="A199" i="13" s="1"/>
  <c r="B198" i="13"/>
  <c r="F199" i="13" l="1"/>
  <c r="E199" i="13"/>
  <c r="H199" i="13"/>
  <c r="G199" i="13"/>
  <c r="G196" i="14"/>
  <c r="H196" i="14"/>
  <c r="E196" i="14"/>
  <c r="F196" i="14"/>
  <c r="A197" i="14" a="1"/>
  <c r="A197" i="14" s="1"/>
  <c r="C196" i="14"/>
  <c r="D196" i="14"/>
  <c r="B196" i="14"/>
  <c r="C199" i="13"/>
  <c r="D199" i="13"/>
  <c r="A200" i="13" a="1"/>
  <c r="A200" i="13" s="1"/>
  <c r="B199" i="13"/>
  <c r="F200" i="13" l="1"/>
  <c r="G200" i="13"/>
  <c r="E200" i="13"/>
  <c r="H200" i="13"/>
  <c r="E197" i="14"/>
  <c r="F197" i="14"/>
  <c r="G197" i="14"/>
  <c r="H197" i="14"/>
  <c r="A198" i="14" a="1"/>
  <c r="A198" i="14" s="1"/>
  <c r="D197" i="14"/>
  <c r="B197" i="14"/>
  <c r="C197" i="14"/>
  <c r="C200" i="13"/>
  <c r="D200" i="13"/>
  <c r="A201" i="13" a="1"/>
  <c r="A201" i="13" s="1"/>
  <c r="B200" i="13"/>
  <c r="E201" i="13" l="1"/>
  <c r="F201" i="13"/>
  <c r="H201" i="13"/>
  <c r="G201" i="13"/>
  <c r="H198" i="14"/>
  <c r="G198" i="14"/>
  <c r="F198" i="14"/>
  <c r="E198" i="14"/>
  <c r="A199" i="14" a="1"/>
  <c r="A199" i="14" s="1"/>
  <c r="C198" i="14"/>
  <c r="B198" i="14"/>
  <c r="D198" i="14"/>
  <c r="C201" i="13"/>
  <c r="D201" i="13"/>
  <c r="A202" i="13" a="1"/>
  <c r="A202" i="13" s="1"/>
  <c r="B201" i="13"/>
  <c r="E202" i="13" l="1"/>
  <c r="H202" i="13"/>
  <c r="G202" i="13"/>
  <c r="F202" i="13"/>
  <c r="H199" i="14"/>
  <c r="G199" i="14"/>
  <c r="F199" i="14"/>
  <c r="E199" i="14"/>
  <c r="A200" i="14" a="1"/>
  <c r="A200" i="14" s="1"/>
  <c r="B199" i="14"/>
  <c r="D199" i="14"/>
  <c r="C199" i="14"/>
  <c r="C202" i="13"/>
  <c r="D202" i="13"/>
  <c r="A203" i="13" a="1"/>
  <c r="A203" i="13" s="1"/>
  <c r="B202" i="13"/>
  <c r="H203" i="13" l="1"/>
  <c r="G203" i="13"/>
  <c r="E203" i="13"/>
  <c r="F203" i="13"/>
  <c r="H200" i="14"/>
  <c r="E200" i="14"/>
  <c r="G200" i="14"/>
  <c r="F200" i="14"/>
  <c r="A201" i="14" a="1"/>
  <c r="A201" i="14" s="1"/>
  <c r="C200" i="14"/>
  <c r="B200" i="14"/>
  <c r="D200" i="14"/>
  <c r="C203" i="13"/>
  <c r="D203" i="13"/>
  <c r="A204" i="13" a="1"/>
  <c r="A204" i="13" s="1"/>
  <c r="B203" i="13"/>
  <c r="E204" i="13" l="1"/>
  <c r="H204" i="13"/>
  <c r="G204" i="13"/>
  <c r="F204" i="13"/>
  <c r="F201" i="14"/>
  <c r="H201" i="14"/>
  <c r="G201" i="14"/>
  <c r="E201" i="14"/>
  <c r="A202" i="14" a="1"/>
  <c r="A202" i="14" s="1"/>
  <c r="D201" i="14"/>
  <c r="C201" i="14"/>
  <c r="B201" i="14"/>
  <c r="C204" i="13"/>
  <c r="D204" i="13"/>
  <c r="A205" i="13" a="1"/>
  <c r="A205" i="13" s="1"/>
  <c r="B204" i="13"/>
  <c r="G205" i="13" l="1"/>
  <c r="E205" i="13"/>
  <c r="H205" i="13"/>
  <c r="F205" i="13"/>
  <c r="F202" i="14"/>
  <c r="E202" i="14"/>
  <c r="G202" i="14"/>
  <c r="H202" i="14"/>
  <c r="A203" i="14" a="1"/>
  <c r="A203" i="14" s="1"/>
  <c r="D202" i="14"/>
  <c r="B202" i="14"/>
  <c r="C202" i="14"/>
  <c r="C205" i="13"/>
  <c r="D205" i="13"/>
  <c r="A206" i="13" a="1"/>
  <c r="A206" i="13" s="1"/>
  <c r="B205" i="13"/>
  <c r="G206" i="13" l="1"/>
  <c r="H206" i="13"/>
  <c r="F206" i="13"/>
  <c r="E206" i="13"/>
  <c r="E203" i="14"/>
  <c r="H203" i="14"/>
  <c r="G203" i="14"/>
  <c r="F203" i="14"/>
  <c r="A204" i="14" a="1"/>
  <c r="A204" i="14" s="1"/>
  <c r="B203" i="14"/>
  <c r="C203" i="14"/>
  <c r="D203" i="14"/>
  <c r="C206" i="13"/>
  <c r="D206" i="13"/>
  <c r="A207" i="13" a="1"/>
  <c r="A207" i="13" s="1"/>
  <c r="B206" i="13"/>
  <c r="F207" i="13" l="1"/>
  <c r="G207" i="13"/>
  <c r="E207" i="13"/>
  <c r="H207" i="13"/>
  <c r="G204" i="14"/>
  <c r="H204" i="14"/>
  <c r="E204" i="14"/>
  <c r="F204" i="14"/>
  <c r="A205" i="14" a="1"/>
  <c r="A205" i="14" s="1"/>
  <c r="C204" i="14"/>
  <c r="D204" i="14"/>
  <c r="B204" i="14"/>
  <c r="C207" i="13"/>
  <c r="D207" i="13"/>
  <c r="A208" i="13" a="1"/>
  <c r="A208" i="13" s="1"/>
  <c r="B207" i="13"/>
  <c r="F208" i="13" l="1"/>
  <c r="H208" i="13"/>
  <c r="E208" i="13"/>
  <c r="G208" i="13"/>
  <c r="E205" i="14"/>
  <c r="F205" i="14"/>
  <c r="G205" i="14"/>
  <c r="H205" i="14"/>
  <c r="A206" i="14" a="1"/>
  <c r="A206" i="14" s="1"/>
  <c r="D205" i="14"/>
  <c r="B205" i="14"/>
  <c r="C205" i="14"/>
  <c r="C208" i="13"/>
  <c r="D208" i="13"/>
  <c r="A209" i="13" a="1"/>
  <c r="A209" i="13" s="1"/>
  <c r="B208" i="13"/>
  <c r="E209" i="13" l="1"/>
  <c r="H209" i="13"/>
  <c r="G209" i="13"/>
  <c r="F209" i="13"/>
  <c r="H206" i="14"/>
  <c r="G206" i="14"/>
  <c r="F206" i="14"/>
  <c r="E206" i="14"/>
  <c r="A207" i="14" a="1"/>
  <c r="A207" i="14" s="1"/>
  <c r="C206" i="14"/>
  <c r="D206" i="14"/>
  <c r="B206" i="14"/>
  <c r="C209" i="13"/>
  <c r="D209" i="13"/>
  <c r="A210" i="13" a="1"/>
  <c r="A210" i="13" s="1"/>
  <c r="B209" i="13"/>
  <c r="E210" i="13" l="1"/>
  <c r="F210" i="13"/>
  <c r="G210" i="13"/>
  <c r="H210" i="13"/>
  <c r="H207" i="14"/>
  <c r="G207" i="14"/>
  <c r="F207" i="14"/>
  <c r="E207" i="14"/>
  <c r="A208" i="14" a="1"/>
  <c r="A208" i="14" s="1"/>
  <c r="B207" i="14"/>
  <c r="D207" i="14"/>
  <c r="C207" i="14"/>
  <c r="C210" i="13"/>
  <c r="D210" i="13"/>
  <c r="A211" i="13" a="1"/>
  <c r="A211" i="13" s="1"/>
  <c r="B210" i="13"/>
  <c r="E211" i="13" l="1"/>
  <c r="H211" i="13"/>
  <c r="G211" i="13"/>
  <c r="F211" i="13"/>
  <c r="H208" i="14"/>
  <c r="E208" i="14"/>
  <c r="F208" i="14"/>
  <c r="G208" i="14"/>
  <c r="A209" i="14" a="1"/>
  <c r="A209" i="14" s="1"/>
  <c r="C208" i="14"/>
  <c r="B208" i="14"/>
  <c r="D208" i="14"/>
  <c r="C211" i="13"/>
  <c r="D211" i="13"/>
  <c r="A212" i="13" a="1"/>
  <c r="A212" i="13" s="1"/>
  <c r="B211" i="13"/>
  <c r="H212" i="13" l="1"/>
  <c r="G212" i="13"/>
  <c r="F212" i="13"/>
  <c r="E212" i="13"/>
  <c r="F209" i="14"/>
  <c r="H209" i="14"/>
  <c r="G209" i="14"/>
  <c r="E209" i="14"/>
  <c r="A210" i="14" a="1"/>
  <c r="A210" i="14" s="1"/>
  <c r="D209" i="14"/>
  <c r="C209" i="14"/>
  <c r="B209" i="14"/>
  <c r="C212" i="13"/>
  <c r="D212" i="13"/>
  <c r="A213" i="13" a="1"/>
  <c r="A213" i="13" s="1"/>
  <c r="B212" i="13"/>
  <c r="G213" i="13" l="1"/>
  <c r="H213" i="13"/>
  <c r="F213" i="13"/>
  <c r="E213" i="13"/>
  <c r="F210" i="14"/>
  <c r="E210" i="14"/>
  <c r="G210" i="14"/>
  <c r="H210" i="14"/>
  <c r="A211" i="14" a="1"/>
  <c r="A211" i="14" s="1"/>
  <c r="B210" i="14"/>
  <c r="D210" i="14"/>
  <c r="C210" i="14"/>
  <c r="D213" i="13"/>
  <c r="C213" i="13"/>
  <c r="A214" i="13" a="1"/>
  <c r="A214" i="13" s="1"/>
  <c r="B213" i="13"/>
  <c r="G214" i="13" l="1"/>
  <c r="H214" i="13"/>
  <c r="F214" i="13"/>
  <c r="E214" i="13"/>
  <c r="H211" i="14"/>
  <c r="G211" i="14"/>
  <c r="F211" i="14"/>
  <c r="E211" i="14"/>
  <c r="A212" i="14" a="1"/>
  <c r="A212" i="14" s="1"/>
  <c r="B211" i="14"/>
  <c r="C211" i="14"/>
  <c r="D211" i="14"/>
  <c r="C214" i="13"/>
  <c r="D214" i="13"/>
  <c r="A215" i="13" a="1"/>
  <c r="A215" i="13" s="1"/>
  <c r="B214" i="13"/>
  <c r="F215" i="13" l="1"/>
  <c r="G215" i="13"/>
  <c r="E215" i="13"/>
  <c r="H215" i="13"/>
  <c r="G212" i="14"/>
  <c r="H212" i="14"/>
  <c r="E212" i="14"/>
  <c r="F212" i="14"/>
  <c r="A213" i="14" a="1"/>
  <c r="A213" i="14" s="1"/>
  <c r="C212" i="14"/>
  <c r="D212" i="14"/>
  <c r="B212" i="14"/>
  <c r="D215" i="13"/>
  <c r="C215" i="13"/>
  <c r="A216" i="13" a="1"/>
  <c r="A216" i="13" s="1"/>
  <c r="B215" i="13"/>
  <c r="F216" i="13" l="1"/>
  <c r="G216" i="13"/>
  <c r="E216" i="13"/>
  <c r="H216" i="13"/>
  <c r="E213" i="14"/>
  <c r="F213" i="14"/>
  <c r="G213" i="14"/>
  <c r="H213" i="14"/>
  <c r="A214" i="14" a="1"/>
  <c r="A214" i="14" s="1"/>
  <c r="D213" i="14"/>
  <c r="B213" i="14"/>
  <c r="C213" i="14"/>
  <c r="C216" i="13"/>
  <c r="D216" i="13"/>
  <c r="A217" i="13" a="1"/>
  <c r="A217" i="13" s="1"/>
  <c r="B216" i="13"/>
  <c r="E217" i="13" l="1"/>
  <c r="F217" i="13"/>
  <c r="G217" i="13"/>
  <c r="H217" i="13"/>
  <c r="H214" i="14"/>
  <c r="G214" i="14"/>
  <c r="F214" i="14"/>
  <c r="E214" i="14"/>
  <c r="A215" i="14" a="1"/>
  <c r="A215" i="14" s="1"/>
  <c r="C214" i="14"/>
  <c r="B214" i="14"/>
  <c r="D214" i="14"/>
  <c r="C217" i="13"/>
  <c r="D217" i="13"/>
  <c r="A218" i="13" a="1"/>
  <c r="A218" i="13" s="1"/>
  <c r="B217" i="13"/>
  <c r="E218" i="13" l="1"/>
  <c r="H218" i="13"/>
  <c r="F218" i="13"/>
  <c r="G218" i="13"/>
  <c r="H215" i="14"/>
  <c r="G215" i="14"/>
  <c r="F215" i="14"/>
  <c r="E215" i="14"/>
  <c r="A216" i="14" a="1"/>
  <c r="A216" i="14" s="1"/>
  <c r="B215" i="14"/>
  <c r="D215" i="14"/>
  <c r="C215" i="14"/>
  <c r="C218" i="13"/>
  <c r="D218" i="13"/>
  <c r="A219" i="13" a="1"/>
  <c r="A219" i="13" s="1"/>
  <c r="B218" i="13"/>
  <c r="H219" i="13" l="1"/>
  <c r="G219" i="13"/>
  <c r="F219" i="13"/>
  <c r="E219" i="13"/>
  <c r="H216" i="14"/>
  <c r="E216" i="14"/>
  <c r="G216" i="14"/>
  <c r="F216" i="14"/>
  <c r="A217" i="14" a="1"/>
  <c r="A217" i="14" s="1"/>
  <c r="C216" i="14"/>
  <c r="B216" i="14"/>
  <c r="D216" i="14"/>
  <c r="C219" i="13"/>
  <c r="D219" i="13"/>
  <c r="A220" i="13" a="1"/>
  <c r="A220" i="13" s="1"/>
  <c r="B219" i="13"/>
  <c r="E220" i="13" l="1"/>
  <c r="H220" i="13"/>
  <c r="F220" i="13"/>
  <c r="G220" i="13"/>
  <c r="F217" i="14"/>
  <c r="H217" i="14"/>
  <c r="G217" i="14"/>
  <c r="E217" i="14"/>
  <c r="A218" i="14" a="1"/>
  <c r="A218" i="14" s="1"/>
  <c r="D217" i="14"/>
  <c r="C217" i="14"/>
  <c r="B217" i="14"/>
  <c r="C220" i="13"/>
  <c r="D220" i="13"/>
  <c r="A221" i="13" a="1"/>
  <c r="A221" i="13" s="1"/>
  <c r="B220" i="13"/>
  <c r="G221" i="13" l="1"/>
  <c r="F221" i="13"/>
  <c r="H221" i="13"/>
  <c r="E221" i="13"/>
  <c r="F218" i="14"/>
  <c r="E218" i="14"/>
  <c r="G218" i="14"/>
  <c r="H218" i="14"/>
  <c r="A219" i="14" a="1"/>
  <c r="A219" i="14" s="1"/>
  <c r="D218" i="14"/>
  <c r="B218" i="14"/>
  <c r="C218" i="14"/>
  <c r="C221" i="13"/>
  <c r="D221" i="13"/>
  <c r="A222" i="13" a="1"/>
  <c r="A222" i="13" s="1"/>
  <c r="B221" i="13"/>
  <c r="G222" i="13" l="1"/>
  <c r="H222" i="13"/>
  <c r="F222" i="13"/>
  <c r="E222" i="13"/>
  <c r="E219" i="14"/>
  <c r="H219" i="14"/>
  <c r="G219" i="14"/>
  <c r="F219" i="14"/>
  <c r="A220" i="14" a="1"/>
  <c r="A220" i="14" s="1"/>
  <c r="B219" i="14"/>
  <c r="C219" i="14"/>
  <c r="D219" i="14"/>
  <c r="C222" i="13"/>
  <c r="D222" i="13"/>
  <c r="A223" i="13" a="1"/>
  <c r="A223" i="13" s="1"/>
  <c r="B222" i="13"/>
  <c r="F223" i="13" l="1"/>
  <c r="G223" i="13"/>
  <c r="E223" i="13"/>
  <c r="H223" i="13"/>
  <c r="G220" i="14"/>
  <c r="H220" i="14"/>
  <c r="E220" i="14"/>
  <c r="F220" i="14"/>
  <c r="A221" i="14" a="1"/>
  <c r="A221" i="14" s="1"/>
  <c r="C220" i="14"/>
  <c r="D220" i="14"/>
  <c r="B220" i="14"/>
  <c r="C223" i="13"/>
  <c r="D223" i="13"/>
  <c r="A224" i="13" a="1"/>
  <c r="A224" i="13" s="1"/>
  <c r="B223" i="13"/>
  <c r="F224" i="13" l="1"/>
  <c r="G224" i="13"/>
  <c r="E224" i="13"/>
  <c r="H224" i="13"/>
  <c r="E221" i="14"/>
  <c r="F221" i="14"/>
  <c r="G221" i="14"/>
  <c r="H221" i="14"/>
  <c r="A222" i="14" a="1"/>
  <c r="A222" i="14" s="1"/>
  <c r="D221" i="14"/>
  <c r="B221" i="14"/>
  <c r="C221" i="14"/>
  <c r="C224" i="13"/>
  <c r="D224" i="13"/>
  <c r="A225" i="13" a="1"/>
  <c r="A225" i="13" s="1"/>
  <c r="B224" i="13"/>
  <c r="E225" i="13" l="1"/>
  <c r="H225" i="13"/>
  <c r="F225" i="13"/>
  <c r="G225" i="13"/>
  <c r="H222" i="14"/>
  <c r="G222" i="14"/>
  <c r="F222" i="14"/>
  <c r="E222" i="14"/>
  <c r="A223" i="14" a="1"/>
  <c r="A223" i="14" s="1"/>
  <c r="C222" i="14"/>
  <c r="D222" i="14"/>
  <c r="B222" i="14"/>
  <c r="D225" i="13"/>
  <c r="C225" i="13"/>
  <c r="A226" i="13" a="1"/>
  <c r="A226" i="13" s="1"/>
  <c r="B225" i="13"/>
  <c r="E226" i="13" l="1"/>
  <c r="F226" i="13"/>
  <c r="G226" i="13"/>
  <c r="H226" i="13"/>
  <c r="H223" i="14"/>
  <c r="G223" i="14"/>
  <c r="F223" i="14"/>
  <c r="E223" i="14"/>
  <c r="A224" i="14" a="1"/>
  <c r="A224" i="14" s="1"/>
  <c r="B223" i="14"/>
  <c r="D223" i="14"/>
  <c r="C223" i="14"/>
  <c r="C226" i="13"/>
  <c r="D226" i="13"/>
  <c r="A227" i="13" a="1"/>
  <c r="A227" i="13" s="1"/>
  <c r="B226" i="13"/>
  <c r="E227" i="13" l="1"/>
  <c r="H227" i="13"/>
  <c r="F227" i="13"/>
  <c r="G227" i="13"/>
  <c r="H224" i="14"/>
  <c r="E224" i="14"/>
  <c r="F224" i="14"/>
  <c r="G224" i="14"/>
  <c r="A225" i="14" a="1"/>
  <c r="A225" i="14" s="1"/>
  <c r="C224" i="14"/>
  <c r="B224" i="14"/>
  <c r="D224" i="14"/>
  <c r="C227" i="13"/>
  <c r="D227" i="13"/>
  <c r="A228" i="13" a="1"/>
  <c r="A228" i="13" s="1"/>
  <c r="B227" i="13"/>
  <c r="H228" i="13" l="1"/>
  <c r="G228" i="13"/>
  <c r="E228" i="13"/>
  <c r="F228" i="13"/>
  <c r="F225" i="14"/>
  <c r="H225" i="14"/>
  <c r="G225" i="14"/>
  <c r="E225" i="14"/>
  <c r="A226" i="14" a="1"/>
  <c r="A226" i="14" s="1"/>
  <c r="D225" i="14"/>
  <c r="C225" i="14"/>
  <c r="B225" i="14"/>
  <c r="C228" i="13"/>
  <c r="D228" i="13"/>
  <c r="A229" i="13" a="1"/>
  <c r="A229" i="13" s="1"/>
  <c r="B228" i="13"/>
  <c r="G229" i="13" l="1"/>
  <c r="H229" i="13"/>
  <c r="F229" i="13"/>
  <c r="E229" i="13"/>
  <c r="F226" i="14"/>
  <c r="E226" i="14"/>
  <c r="G226" i="14"/>
  <c r="H226" i="14"/>
  <c r="A227" i="14" a="1"/>
  <c r="A227" i="14" s="1"/>
  <c r="B226" i="14"/>
  <c r="D226" i="14"/>
  <c r="C226" i="14"/>
  <c r="C229" i="13"/>
  <c r="D229" i="13"/>
  <c r="A230" i="13" a="1"/>
  <c r="A230" i="13" s="1"/>
  <c r="B229" i="13"/>
  <c r="G230" i="13" l="1"/>
  <c r="E230" i="13"/>
  <c r="F230" i="13"/>
  <c r="H230" i="13"/>
  <c r="H227" i="14"/>
  <c r="G227" i="14"/>
  <c r="F227" i="14"/>
  <c r="E227" i="14"/>
  <c r="A228" i="14" a="1"/>
  <c r="A228" i="14" s="1"/>
  <c r="B227" i="14"/>
  <c r="C227" i="14"/>
  <c r="D227" i="14"/>
  <c r="C230" i="13"/>
  <c r="D230" i="13"/>
  <c r="A231" i="13" a="1"/>
  <c r="A231" i="13" s="1"/>
  <c r="B230" i="13"/>
  <c r="F231" i="13" l="1"/>
  <c r="E231" i="13"/>
  <c r="H231" i="13"/>
  <c r="G231" i="13"/>
  <c r="G228" i="14"/>
  <c r="H228" i="14"/>
  <c r="E228" i="14"/>
  <c r="F228" i="14"/>
  <c r="A229" i="14" a="1"/>
  <c r="A229" i="14" s="1"/>
  <c r="C228" i="14"/>
  <c r="D228" i="14"/>
  <c r="B228" i="14"/>
  <c r="C231" i="13"/>
  <c r="D231" i="13"/>
  <c r="A232" i="13" a="1"/>
  <c r="A232" i="13" s="1"/>
  <c r="B231" i="13"/>
  <c r="F232" i="13" l="1"/>
  <c r="G232" i="13"/>
  <c r="E232" i="13"/>
  <c r="H232" i="13"/>
  <c r="E229" i="14"/>
  <c r="F229" i="14"/>
  <c r="G229" i="14"/>
  <c r="H229" i="14"/>
  <c r="A230" i="14" a="1"/>
  <c r="A230" i="14" s="1"/>
  <c r="D229" i="14"/>
  <c r="B229" i="14"/>
  <c r="C229" i="14"/>
  <c r="C232" i="13"/>
  <c r="D232" i="13"/>
  <c r="A233" i="13" a="1"/>
  <c r="A233" i="13" s="1"/>
  <c r="B232" i="13"/>
  <c r="E233" i="13" l="1"/>
  <c r="F233" i="13"/>
  <c r="H233" i="13"/>
  <c r="G233" i="13"/>
  <c r="H230" i="14"/>
  <c r="G230" i="14"/>
  <c r="F230" i="14"/>
  <c r="E230" i="14"/>
  <c r="A231" i="14" a="1"/>
  <c r="A231" i="14" s="1"/>
  <c r="C230" i="14"/>
  <c r="B230" i="14"/>
  <c r="D230" i="14"/>
  <c r="C233" i="13"/>
  <c r="D233" i="13"/>
  <c r="A234" i="13" a="1"/>
  <c r="A234" i="13" s="1"/>
  <c r="B233" i="13"/>
  <c r="E234" i="13" l="1"/>
  <c r="H234" i="13"/>
  <c r="G234" i="13"/>
  <c r="F234" i="13"/>
  <c r="H231" i="14"/>
  <c r="G231" i="14"/>
  <c r="F231" i="14"/>
  <c r="E231" i="14"/>
  <c r="A232" i="14" a="1"/>
  <c r="A232" i="14" s="1"/>
  <c r="B231" i="14"/>
  <c r="D231" i="14"/>
  <c r="C231" i="14"/>
  <c r="C234" i="13"/>
  <c r="D234" i="13"/>
  <c r="A235" i="13" a="1"/>
  <c r="A235" i="13" s="1"/>
  <c r="B234" i="13"/>
  <c r="H235" i="13" l="1"/>
  <c r="G235" i="13"/>
  <c r="E235" i="13"/>
  <c r="F235" i="13"/>
  <c r="H232" i="14"/>
  <c r="E232" i="14"/>
  <c r="G232" i="14"/>
  <c r="F232" i="14"/>
  <c r="A233" i="14" a="1"/>
  <c r="A233" i="14" s="1"/>
  <c r="C232" i="14"/>
  <c r="B232" i="14"/>
  <c r="D232" i="14"/>
  <c r="C235" i="13"/>
  <c r="D235" i="13"/>
  <c r="A236" i="13" a="1"/>
  <c r="A236" i="13" s="1"/>
  <c r="B235" i="13"/>
  <c r="E236" i="13" l="1"/>
  <c r="H236" i="13"/>
  <c r="G236" i="13"/>
  <c r="F236" i="13"/>
  <c r="F233" i="14"/>
  <c r="H233" i="14"/>
  <c r="G233" i="14"/>
  <c r="E233" i="14"/>
  <c r="A234" i="14" a="1"/>
  <c r="A234" i="14" s="1"/>
  <c r="D233" i="14"/>
  <c r="C233" i="14"/>
  <c r="B233" i="14"/>
  <c r="C236" i="13"/>
  <c r="D236" i="13"/>
  <c r="A237" i="13" a="1"/>
  <c r="A237" i="13" s="1"/>
  <c r="B236" i="13"/>
  <c r="G237" i="13" l="1"/>
  <c r="E237" i="13"/>
  <c r="H237" i="13"/>
  <c r="F237" i="13"/>
  <c r="F234" i="14"/>
  <c r="E234" i="14"/>
  <c r="G234" i="14"/>
  <c r="H234" i="14"/>
  <c r="A235" i="14" a="1"/>
  <c r="A235" i="14" s="1"/>
  <c r="D234" i="14"/>
  <c r="B234" i="14"/>
  <c r="C234" i="14"/>
  <c r="C237" i="13"/>
  <c r="D237" i="13"/>
  <c r="A238" i="13" a="1"/>
  <c r="A238" i="13" s="1"/>
  <c r="B237" i="13"/>
  <c r="G238" i="13" l="1"/>
  <c r="H238" i="13"/>
  <c r="F238" i="13"/>
  <c r="E238" i="13"/>
  <c r="E235" i="14"/>
  <c r="H235" i="14"/>
  <c r="G235" i="14"/>
  <c r="F235" i="14"/>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F240" i="13" l="1"/>
  <c r="H240" i="13"/>
  <c r="E240" i="13"/>
  <c r="G240" i="13"/>
  <c r="E237" i="14"/>
  <c r="F237" i="14"/>
  <c r="G237" i="14"/>
  <c r="H237" i="14"/>
  <c r="A238" i="14" a="1"/>
  <c r="A238" i="14" s="1"/>
  <c r="D237" i="14"/>
  <c r="B237" i="14"/>
  <c r="C237" i="14"/>
  <c r="C240" i="13"/>
  <c r="D240" i="13"/>
  <c r="A241" i="13" a="1"/>
  <c r="A241" i="13" s="1"/>
  <c r="B240" i="13"/>
  <c r="E241" i="13" l="1"/>
  <c r="H241" i="13"/>
  <c r="G241" i="13"/>
  <c r="F241" i="13"/>
  <c r="H238" i="14"/>
  <c r="G238" i="14"/>
  <c r="F238" i="14"/>
  <c r="E238" i="14"/>
  <c r="A239" i="14" a="1"/>
  <c r="A239" i="14" s="1"/>
  <c r="C238" i="14"/>
  <c r="D238" i="14"/>
  <c r="B238" i="14"/>
  <c r="C241" i="13"/>
  <c r="D241" i="13"/>
  <c r="A242" i="13" a="1"/>
  <c r="A242" i="13" s="1"/>
  <c r="B241" i="13"/>
  <c r="E242" i="13" l="1"/>
  <c r="F242" i="13"/>
  <c r="H242" i="13"/>
  <c r="G242" i="13"/>
  <c r="H239" i="14"/>
  <c r="G239" i="14"/>
  <c r="F239" i="14"/>
  <c r="E239" i="14"/>
  <c r="A240" i="14" a="1"/>
  <c r="A240" i="14" s="1"/>
  <c r="B239" i="14"/>
  <c r="D239" i="14"/>
  <c r="C239" i="14"/>
  <c r="C242" i="13"/>
  <c r="D242" i="13"/>
  <c r="A243" i="13" a="1"/>
  <c r="A243" i="13" s="1"/>
  <c r="B242" i="13"/>
  <c r="E243" i="13" l="1"/>
  <c r="H243" i="13"/>
  <c r="G243" i="13"/>
  <c r="F243" i="13"/>
  <c r="H240" i="14"/>
  <c r="E240" i="14"/>
  <c r="F240" i="14"/>
  <c r="G240" i="14"/>
  <c r="A241" i="14" a="1"/>
  <c r="A241" i="14" s="1"/>
  <c r="C240" i="14"/>
  <c r="B240" i="14"/>
  <c r="D240" i="14"/>
  <c r="C243" i="13"/>
  <c r="D243" i="13"/>
  <c r="A244" i="13" a="1"/>
  <c r="A244" i="13" s="1"/>
  <c r="B243" i="13"/>
  <c r="H244" i="13" l="1"/>
  <c r="G244" i="13"/>
  <c r="F244" i="13"/>
  <c r="E244" i="13"/>
  <c r="F241" i="14"/>
  <c r="H241" i="14"/>
  <c r="G241" i="14"/>
  <c r="E241" i="14"/>
  <c r="A242" i="14" a="1"/>
  <c r="A242" i="14" s="1"/>
  <c r="B241" i="14"/>
  <c r="D241" i="14"/>
  <c r="C241" i="14"/>
  <c r="C244" i="13"/>
  <c r="D244" i="13"/>
  <c r="A245" i="13" a="1"/>
  <c r="A245" i="13" s="1"/>
  <c r="B244" i="13"/>
  <c r="G245" i="13" l="1"/>
  <c r="E245" i="13"/>
  <c r="H245" i="13"/>
  <c r="F245" i="13"/>
  <c r="F242" i="14"/>
  <c r="E242" i="14"/>
  <c r="G242" i="14"/>
  <c r="H242" i="14"/>
  <c r="A243" i="14" a="1"/>
  <c r="A243" i="14" s="1"/>
  <c r="C242" i="14"/>
  <c r="D242" i="14"/>
  <c r="B242" i="14"/>
  <c r="C245" i="13"/>
  <c r="D245" i="13"/>
  <c r="A246" i="13" a="1"/>
  <c r="A246" i="13" s="1"/>
  <c r="B245" i="13"/>
  <c r="G246" i="13" l="1"/>
  <c r="H246" i="13"/>
  <c r="F246" i="13"/>
  <c r="E246" i="13"/>
  <c r="H243" i="14"/>
  <c r="G243" i="14"/>
  <c r="F243" i="14"/>
  <c r="E243" i="14"/>
  <c r="A244" i="14" a="1"/>
  <c r="A244" i="14" s="1"/>
  <c r="D243" i="14"/>
  <c r="B243" i="14"/>
  <c r="C243" i="14"/>
  <c r="C246" i="13"/>
  <c r="D246" i="13"/>
  <c r="A247" i="13" a="1"/>
  <c r="A247" i="13" s="1"/>
  <c r="B246" i="13"/>
  <c r="E247" i="13" l="1"/>
  <c r="F247" i="13"/>
  <c r="G247" i="13"/>
  <c r="H247" i="13"/>
  <c r="G244" i="14"/>
  <c r="H244" i="14"/>
  <c r="E244" i="14"/>
  <c r="F244" i="14"/>
  <c r="A245" i="14" a="1"/>
  <c r="A245" i="14" s="1"/>
  <c r="C244" i="14"/>
  <c r="B244" i="14"/>
  <c r="D244" i="14"/>
  <c r="C247" i="13"/>
  <c r="D247" i="13"/>
  <c r="A248" i="13" a="1"/>
  <c r="A248" i="13" s="1"/>
  <c r="B247" i="13"/>
  <c r="F248" i="13" l="1"/>
  <c r="G248" i="13"/>
  <c r="E248" i="13"/>
  <c r="H248" i="13"/>
  <c r="E245" i="14"/>
  <c r="F245" i="14"/>
  <c r="G245" i="14"/>
  <c r="H245" i="14"/>
  <c r="A246" i="14" a="1"/>
  <c r="A246" i="14" s="1"/>
  <c r="B245" i="14"/>
  <c r="D245" i="14"/>
  <c r="C245" i="14"/>
  <c r="C248" i="13"/>
  <c r="D248" i="13"/>
  <c r="A249" i="13" a="1"/>
  <c r="A249" i="13" s="1"/>
  <c r="B248" i="13"/>
  <c r="E249" i="13" l="1"/>
  <c r="F249" i="13"/>
  <c r="G249" i="13"/>
  <c r="H249" i="13"/>
  <c r="H246" i="14"/>
  <c r="G246" i="14"/>
  <c r="F246" i="14"/>
  <c r="E246" i="14"/>
  <c r="A247" i="14" a="1"/>
  <c r="A247" i="14" s="1"/>
  <c r="C246" i="14"/>
  <c r="D246" i="14"/>
  <c r="B246" i="14"/>
  <c r="C249" i="13"/>
  <c r="D249" i="13"/>
  <c r="A250" i="13" a="1"/>
  <c r="A250" i="13" s="1"/>
  <c r="B249" i="13"/>
  <c r="E250" i="13" l="1"/>
  <c r="H250" i="13"/>
  <c r="F250" i="13"/>
  <c r="G250" i="13"/>
  <c r="H247" i="14"/>
  <c r="G247" i="14"/>
  <c r="F247" i="14"/>
  <c r="E247" i="14"/>
  <c r="A248" i="14" a="1"/>
  <c r="A248" i="14" s="1"/>
  <c r="D247" i="14"/>
  <c r="B247" i="14"/>
  <c r="C247" i="14"/>
  <c r="C250" i="13"/>
  <c r="D250" i="13"/>
  <c r="A251" i="13" a="1"/>
  <c r="A251" i="13" s="1"/>
  <c r="B250" i="13"/>
  <c r="E251" i="13" l="1"/>
  <c r="H251" i="13"/>
  <c r="G251" i="13"/>
  <c r="F251" i="13"/>
  <c r="H248" i="14"/>
  <c r="E248" i="14"/>
  <c r="G248" i="14"/>
  <c r="F248" i="14"/>
  <c r="A249" i="14" a="1"/>
  <c r="A249" i="14" s="1"/>
  <c r="C248" i="14"/>
  <c r="B248" i="14"/>
  <c r="D248" i="14"/>
  <c r="C251" i="13"/>
  <c r="D251" i="13"/>
  <c r="A252" i="13" a="1"/>
  <c r="A252" i="13" s="1"/>
  <c r="B251" i="13"/>
  <c r="E252" i="13" l="1"/>
  <c r="H252" i="13"/>
  <c r="F252" i="13"/>
  <c r="G252" i="13"/>
  <c r="F249" i="14"/>
  <c r="H249" i="14"/>
  <c r="G249" i="14"/>
  <c r="E249" i="14"/>
  <c r="A250" i="14" a="1"/>
  <c r="A250" i="14" s="1"/>
  <c r="B249" i="14"/>
  <c r="D249" i="14"/>
  <c r="C249" i="14"/>
  <c r="C252" i="13"/>
  <c r="D252" i="13"/>
  <c r="A253" i="13" a="1"/>
  <c r="A253" i="13" s="1"/>
  <c r="B252" i="13"/>
  <c r="E253" i="13" l="1"/>
  <c r="G253" i="13"/>
  <c r="F253" i="13"/>
  <c r="H253" i="13"/>
  <c r="F250" i="14"/>
  <c r="E250" i="14"/>
  <c r="H250" i="14"/>
  <c r="G250" i="14"/>
  <c r="A251" i="14" a="1"/>
  <c r="A251" i="14" s="1"/>
  <c r="C250" i="14"/>
  <c r="D250" i="14"/>
  <c r="B250" i="14"/>
  <c r="C253" i="13"/>
  <c r="D253" i="13"/>
  <c r="A254" i="13" a="1"/>
  <c r="A254" i="13" s="1"/>
  <c r="B253" i="13"/>
  <c r="G254" i="13" l="1"/>
  <c r="H254" i="13"/>
  <c r="F254" i="13"/>
  <c r="E254" i="13"/>
  <c r="H251" i="14"/>
  <c r="E251" i="14"/>
  <c r="G251" i="14"/>
  <c r="F251" i="14"/>
  <c r="A252" i="14" a="1"/>
  <c r="A252" i="14" s="1"/>
  <c r="D251" i="14"/>
  <c r="B251" i="14"/>
  <c r="C251" i="14"/>
  <c r="C254" i="13"/>
  <c r="D254" i="13"/>
  <c r="B254" i="13"/>
  <c r="G252" i="14" l="1"/>
  <c r="H252" i="14"/>
  <c r="E252" i="14"/>
  <c r="F252" i="14"/>
  <c r="A253" i="14" a="1"/>
  <c r="A253" i="14" s="1"/>
  <c r="B252" i="14"/>
  <c r="C252" i="14"/>
  <c r="D252" i="14"/>
  <c r="E253" i="14" l="1"/>
  <c r="H253" i="14"/>
  <c r="F253" i="14"/>
  <c r="G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<sst xmlns="http://schemas.openxmlformats.org/spreadsheetml/2006/main" count="3550" uniqueCount="1348">
  <si>
    <t>Geographical name</t>
  </si>
  <si>
    <t>Notes:</t>
  </si>
  <si>
    <t>Period 1</t>
  </si>
  <si>
    <t>Period 2</t>
  </si>
  <si>
    <t>Period 3</t>
  </si>
  <si>
    <t>Period 4</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</si>
  <si>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</si>
  <si>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</si>
  <si>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</si>
  <si>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</si>
  <si>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</si>
  <si>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</si>
  <si>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</si>
  <si>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</si>
  <si>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</si>
  <si>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</si>
  <si>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</si>
  <si>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</si>
  <si>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</si>
  <si>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</si>
  <si>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</si>
  <si>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</si>
  <si>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</si>
  <si>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</si>
  <si>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</si>
  <si>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</si>
  <si>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</si>
  <si>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</si>
  <si>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</si>
  <si>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</si>
  <si>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</si>
  <si>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</si>
  <si>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</si>
  <si>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</si>
  <si>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</si>
  <si>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</si>
  <si>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</si>
  <si>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</si>
  <si>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</si>
  <si>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</si>
  <si>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</si>
  <si>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</si>
  <si>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</si>
  <si>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</si>
  <si>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</si>
  <si>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</si>
  <si>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</si>
  <si>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</si>
  <si>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</si>
  <si>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</si>
  <si>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</si>
  <si>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</si>
  <si>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</si>
  <si>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</si>
  <si>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</si>
  <si>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</si>
  <si>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</si>
  <si>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</si>
  <si>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</si>
  <si>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</si>
  <si>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</si>
  <si>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</si>
  <si>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</si>
  <si>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</si>
  <si>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</si>
  <si>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</si>
  <si>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</si>
  <si>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</si>
  <si>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</si>
  <si>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</si>
  <si>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</si>
  <si>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</si>
  <si>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</si>
  <si>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</si>
  <si>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</si>
  <si>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</si>
  <si>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</si>
  <si>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</si>
  <si>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</si>
  <si>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</si>
  <si>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</si>
  <si>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</si>
  <si>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</si>
  <si>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</si>
  <si>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</si>
  <si>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</si>
  <si>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</si>
  <si>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</si>
  <si>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</si>
  <si>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</si>
  <si>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</si>
  <si>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</si>
  <si>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</si>
  <si>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</si>
  <si>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</si>
  <si>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</si>
  <si>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</si>
  <si>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</si>
  <si>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</si>
  <si>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</si>
  <si>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</si>
  <si>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</si>
  <si>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</si>
  <si>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</si>
  <si>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</si>
  <si>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</si>
  <si>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</si>
  <si>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</si>
  <si>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</si>
  <si>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</si>
  <si>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</si>
  <si>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</si>
  <si>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</si>
  <si>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</si>
  <si>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</si>
  <si>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</si>
  <si>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</si>
  <si>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</si>
  <si>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</si>
  <si>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</si>
  <si>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</si>
  <si>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</si>
  <si>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</si>
  <si>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</si>
  <si>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</si>
  <si>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</si>
  <si>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</si>
  <si>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</si>
  <si>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</si>
  <si>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</si>
  <si>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</si>
  <si>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</si>
  <si>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</si>
  <si>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</si>
  <si>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</si>
  <si>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</si>
  <si>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</si>
  <si>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</si>
  <si>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</si>
  <si>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</si>
  <si>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</si>
  <si>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</si>
  <si>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</si>
  <si>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</si>
  <si>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</si>
  <si>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</si>
  <si>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</si>
  <si>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</si>
  <si>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</si>
  <si>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</si>
  <si>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</si>
  <si>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</si>
  <si>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</si>
  <si>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</si>
  <si>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</si>
  <si>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</si>
  <si>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</si>
  <si>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</si>
  <si>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</si>
  <si>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</si>
  <si>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</si>
  <si>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</si>
  <si>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</si>
  <si>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</si>
  <si>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</si>
  <si>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</si>
  <si>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</si>
  <si>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</si>
  <si>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</si>
  <si>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</si>
  <si>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</si>
  <si>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</si>
  <si>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</si>
  <si>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</si>
  <si>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</si>
  <si>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</si>
  <si>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</si>
  <si>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</si>
  <si>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</si>
  <si>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</si>
  <si>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</si>
  <si>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</si>
  <si>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</si>
  <si>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</si>
  <si>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</si>
  <si>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</si>
  <si>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</si>
  <si>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</si>
  <si>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</si>
  <si>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</si>
  <si>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</si>
  <si>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</si>
  <si>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</si>
  <si>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</si>
  <si>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</si>
  <si>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</si>
  <si>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</si>
  <si>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</si>
  <si>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</si>
  <si>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</si>
  <si>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</si>
  <si>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</si>
  <si>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</si>
  <si>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</si>
  <si>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</si>
  <si>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</si>
  <si>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</si>
  <si>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</si>
  <si>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</si>
  <si>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</si>
  <si>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</si>
  <si>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</si>
  <si>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</si>
  <si>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</si>
  <si>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</si>
  <si>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</si>
  <si>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</si>
  <si>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</si>
  <si>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</si>
  <si>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</si>
  <si>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</si>
  <si>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</si>
  <si>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</si>
  <si>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</si>
  <si>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</si>
  <si>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</si>
  <si>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</si>
  <si>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</si>
  <si>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</si>
  <si>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</si>
  <si>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</si>
  <si>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</si>
  <si>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</si>
  <si>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</si>
  <si>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</si>
  <si>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</si>
  <si>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</si>
  <si>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</si>
  <si>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</si>
  <si>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</si>
  <si>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</si>
  <si>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</si>
  <si>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</si>
  <si>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</si>
  <si>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</si>
  <si>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</si>
  <si>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</si>
  <si>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</si>
  <si>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</si>
  <si>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</si>
  <si>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</si>
  <si>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</si>
  <si>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</si>
  <si>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</si>
  <si>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</si>
  <si>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</si>
  <si>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</si>
  <si>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</si>
  <si>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</si>
  <si>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</si>
  <si>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</si>
  <si>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</si>
  <si>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</si>
  <si>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</si>
  <si>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</si>
  <si>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</si>
  <si>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</si>
  <si>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</si>
  <si>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</si>
  <si>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</si>
  <si>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</si>
  <si>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</si>
  <si>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</si>
  <si>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</si>
  <si>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</si>
  <si>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</si>
  <si>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</si>
  <si>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</si>
  <si>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</si>
  <si>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</si>
  <si>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</si>
  <si>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</si>
  <si>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</si>
  <si>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</si>
  <si>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</si>
  <si>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</si>
  <si>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</si>
  <si>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</si>
  <si>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</si>
  <si>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</si>
  <si>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</si>
  <si>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</si>
  <si>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</si>
  <si>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</si>
  <si>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</si>
  <si>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</si>
  <si>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</si>
  <si>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</si>
  <si>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</si>
  <si>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</si>
  <si>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</si>
  <si>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</si>
  <si>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</si>
  <si>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</si>
  <si>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</si>
  <si>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</si>
  <si>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</si>
  <si>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</si>
  <si>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</si>
  <si>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</si>
  <si>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</si>
  <si>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</si>
  <si>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</si>
  <si>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</si>
  <si>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</si>
  <si>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</si>
  <si>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</si>
  <si>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</si>
  <si>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</si>
  <si>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</si>
  <si>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</si>
  <si>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</si>
  <si>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</si>
  <si>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</si>
  <si>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</si>
  <si>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</si>
  <si>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</si>
  <si>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</si>
  <si>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</si>
  <si>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</si>
  <si>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</si>
  <si>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</si>
  <si>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</si>
  <si>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</si>
  <si>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</si>
  <si>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</si>
  <si>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</si>
  <si>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</si>
  <si>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</si>
  <si>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</si>
  <si>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</si>
  <si>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</si>
  <si>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</si>
  <si>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</si>
  <si>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</si>
  <si>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</si>
  <si>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</si>
  <si>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</si>
  <si>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</si>
  <si>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</si>
  <si>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</si>
  <si>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</si>
  <si>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</si>
  <si>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</si>
  <si>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</si>
  <si>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</si>
  <si>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</si>
  <si>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</si>
  <si>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</si>
  <si>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</si>
  <si>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</si>
  <si>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</si>
  <si>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</si>
  <si>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</si>
  <si>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</si>
  <si>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</si>
  <si>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</si>
  <si>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</si>
  <si>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</si>
  <si>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</si>
  <si>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</si>
  <si>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</si>
  <si>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</si>
  <si>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</si>
  <si>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</si>
  <si>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</si>
  <si>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</si>
  <si>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</si>
  <si>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</si>
  <si>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</si>
  <si>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</si>
  <si>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</si>
  <si>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</si>
  <si>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</si>
  <si>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</si>
  <si>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</si>
  <si>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</si>
  <si>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</si>
  <si>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</si>
  <si>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</si>
  <si>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</si>
  <si>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</si>
  <si>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</si>
  <si>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</si>
  <si>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</si>
  <si>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</si>
  <si>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</si>
  <si>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</si>
  <si>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</si>
  <si>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</si>
  <si>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</si>
  <si>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</si>
  <si>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</si>
  <si>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</si>
  <si>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</si>
  <si>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</si>
  <si>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</si>
  <si>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</si>
  <si>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</si>
  <si>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</si>
  <si>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</si>
  <si>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</si>
  <si>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</si>
  <si>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</si>
  <si>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</si>
  <si>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</si>
  <si>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</si>
  <si>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</si>
  <si>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</si>
  <si>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</si>
  <si>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</si>
  <si>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</si>
  <si>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</si>
  <si>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</si>
  <si>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</si>
  <si>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</si>
  <si>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</si>
  <si>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</si>
  <si>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</si>
  <si>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</si>
  <si>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</si>
  <si>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</si>
  <si>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</si>
  <si>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</si>
  <si>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</si>
  <si>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</si>
  <si>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</si>
  <si>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</si>
  <si>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</si>
  <si>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</si>
  <si>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</si>
  <si>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</si>
  <si>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</si>
  <si>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</si>
  <si>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</si>
  <si>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</si>
  <si>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</si>
  <si>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</si>
  <si>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</si>
  <si>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</si>
  <si>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</si>
  <si>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</si>
  <si>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</si>
  <si>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</si>
  <si>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</si>
  <si>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</si>
  <si>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</si>
  <si>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</si>
  <si>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</si>
  <si>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</si>
  <si>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</si>
  <si>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</si>
  <si>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</si>
  <si>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</si>
  <si>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</si>
  <si>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</si>
  <si>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</si>
  <si>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</si>
  <si>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</si>
  <si>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</si>
  <si>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</si>
  <si>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</si>
  <si>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</si>
  <si>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</si>
  <si>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</si>
  <si>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</si>
  <si>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</si>
  <si>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</si>
  <si>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</si>
  <si>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</si>
  <si>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</si>
  <si>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</si>
  <si>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</si>
  <si>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</si>
  <si>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</si>
  <si>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</si>
  <si>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</si>
  <si>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</si>
  <si>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</si>
  <si>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</si>
  <si>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</si>
  <si>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</si>
  <si>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</si>
  <si>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</si>
  <si>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</si>
  <si>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</si>
  <si>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</si>
  <si>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</si>
  <si>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</si>
  <si>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</si>
  <si>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</si>
  <si>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</si>
  <si>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</si>
  <si>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</si>
  <si>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</si>
  <si>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</si>
  <si>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</si>
  <si>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</si>
  <si>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</si>
  <si>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</si>
  <si>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</si>
  <si>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</si>
  <si>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</si>
  <si>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</si>
  <si>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</si>
  <si>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</si>
  <si>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</si>
  <si>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</si>
  <si>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</si>
  <si>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</si>
  <si>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</si>
  <si>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</si>
  <si>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</si>
  <si>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</si>
  <si>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</si>
  <si>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</si>
  <si>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</si>
  <si>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</si>
  <si>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</si>
  <si>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</si>
  <si>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</si>
  <si>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</si>
  <si>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</si>
  <si>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</si>
  <si>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</si>
  <si>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</si>
  <si>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</si>
  <si>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</si>
  <si>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</si>
  <si>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</si>
  <si>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</si>
  <si>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</si>
  <si>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</si>
  <si>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</si>
  <si>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</si>
  <si>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</si>
  <si>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</si>
  <si>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</si>
  <si>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</si>
  <si>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</si>
  <si>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</si>
  <si>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</si>
  <si>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</si>
  <si>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</si>
  <si>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</si>
  <si>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</si>
  <si>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</si>
  <si>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</si>
  <si>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</si>
  <si>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</si>
  <si>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</si>
  <si>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</si>
  <si>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</si>
  <si>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</si>
  <si>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</si>
  <si>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</si>
  <si>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</si>
  <si>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</si>
  <si>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</si>
  <si>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</si>
  <si>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</si>
  <si>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</si>
  <si>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</si>
  <si>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</si>
  <si>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</si>
  <si>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</si>
  <si>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</si>
  <si>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</si>
  <si>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</si>
  <si>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</si>
  <si>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</si>
  <si>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</si>
  <si>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</si>
  <si>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</si>
  <si>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</si>
  <si>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</si>
  <si>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</si>
  <si>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</si>
  <si>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</si>
  <si>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</si>
  <si>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</si>
  <si>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</si>
  <si>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</si>
  <si>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</si>
  <si>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</si>
  <si>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</si>
  <si>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</si>
  <si>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</si>
  <si>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</si>
  <si>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</si>
  <si>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</si>
  <si>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</si>
  <si>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</si>
  <si>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</si>
  <si>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</si>
  <si>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</si>
  <si>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</si>
  <si>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</si>
  <si>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</si>
  <si>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</si>
  <si>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</si>
  <si>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</si>
  <si>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</si>
  <si>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</si>
  <si>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</si>
  <si>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</si>
  <si>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</si>
  <si>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</si>
  <si>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</si>
  <si>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</si>
  <si>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</si>
  <si>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</si>
  <si>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</si>
  <si>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</si>
  <si>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</si>
  <si>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</si>
  <si>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</si>
  <si>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</si>
  <si>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</si>
  <si>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</si>
  <si>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</si>
  <si>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</si>
  <si>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</si>
  <si>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</si>
  <si>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</si>
  <si>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</si>
  <si>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</si>
  <si>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</si>
  <si>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</si>
  <si>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</si>
  <si>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</si>
  <si>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</si>
  <si>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</si>
  <si>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</si>
  <si>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</si>
  <si>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</si>
  <si>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</si>
  <si>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</si>
  <si>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</si>
  <si>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</si>
  <si>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</si>
  <si>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</si>
  <si>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</si>
  <si>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</si>
  <si>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</si>
  <si>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</si>
  <si>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</si>
  <si>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</si>
  <si>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</si>
  <si>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</si>
  <si>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</si>
  <si>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</si>
  <si>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</si>
  <si>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</si>
  <si>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</si>
  <si>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</si>
  <si>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</si>
  <si>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</si>
  <si>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</si>
  <si>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</si>
  <si>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</si>
  <si>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</si>
  <si>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</si>
  <si>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</si>
  <si>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</si>
  <si>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</si>
  <si>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</si>
  <si>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</si>
  <si>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</si>
  <si>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</si>
  <si>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</si>
  <si>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</si>
  <si>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</si>
  <si>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</si>
  <si>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</si>
  <si>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</si>
  <si>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</si>
  <si>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</si>
  <si>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</si>
  <si>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</si>
  <si>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</si>
  <si>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</si>
  <si>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</si>
  <si>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</si>
  <si>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</si>
  <si>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</si>
  <si>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</si>
  <si>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</si>
  <si>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</si>
  <si>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</si>
  <si>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</si>
  <si>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</si>
  <si>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</si>
  <si>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</si>
  <si>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</si>
  <si>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</si>
  <si>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</si>
  <si>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</si>
  <si>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</si>
  <si>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</si>
  <si>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</si>
  <si>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</si>
  <si>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</si>
  <si>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</si>
  <si>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</si>
  <si>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
  </si>
  <si>
    <t>2026/27</t>
  </si>
  <si>
    <t>1 April 2026</t>
  </si>
  <si>
    <t>Open LLFC / DUoS Tariff Id</t>
  </si>
  <si>
    <t>Closed LLFC / DUoS Tariff Id</t>
  </si>
  <si>
    <t>Associated LLFC / DUoS Tariff ID</t>
  </si>
  <si>
    <t>Metered voltage, respective periods and associated LLFC / DUoS Tariff ID</t>
  </si>
  <si>
    <t>LLFC / DUoS Tariff ID</t>
  </si>
  <si>
    <t>KILBOWIE 33kV</t>
  </si>
  <si>
    <t>STRATHLEVEN</t>
  </si>
  <si>
    <t>CUMBERNAULD</t>
  </si>
  <si>
    <t>ST ANDREWS CROSS</t>
  </si>
  <si>
    <t>DUNBAR B</t>
  </si>
  <si>
    <t>BSP:AIKE3A      33.000</t>
  </si>
  <si>
    <t>BSP:AIKE3B      33.000</t>
  </si>
  <si>
    <t>COATBRIDGE</t>
  </si>
  <si>
    <t>GLENLUCE &amp; NEWTON STEWART</t>
  </si>
  <si>
    <t>Newarthill</t>
  </si>
  <si>
    <t>DEVONSIDE</t>
  </si>
  <si>
    <t>LIVINGSTON EAST</t>
  </si>
  <si>
    <t>CHAPELCROSS</t>
  </si>
  <si>
    <t>Linmill</t>
  </si>
  <si>
    <t>SHRUBHILL</t>
  </si>
  <si>
    <t>LEVEN</t>
  </si>
  <si>
    <t>DRUMCHAPEL</t>
  </si>
  <si>
    <t>JOHNSTONE</t>
  </si>
  <si>
    <t>E KILBRIDE SOUTH</t>
  </si>
  <si>
    <t>BSP:AREC3-      33.000</t>
  </si>
  <si>
    <t>BSP:AREC3A      33.000</t>
  </si>
  <si>
    <t>BSP:AREC3B      33.000</t>
  </si>
  <si>
    <t>BATHGATE</t>
  </si>
  <si>
    <t>DALMARNOCK</t>
  </si>
  <si>
    <t>MAYBOLE</t>
  </si>
  <si>
    <t>CUPAR</t>
  </si>
  <si>
    <t>CROOKSTON B</t>
  </si>
  <si>
    <t>GRANGEMOUTH A&amp;C</t>
  </si>
  <si>
    <t>EASTERHOUSE</t>
  </si>
  <si>
    <t>AYR</t>
  </si>
  <si>
    <t>BERWICK &amp; ECCLES &amp; GALASHIELS</t>
  </si>
  <si>
    <t>BSP:BARNT/BAGRT133.000</t>
  </si>
  <si>
    <t>CLYDE'S MILL</t>
  </si>
  <si>
    <t>BAINSFORD</t>
  </si>
  <si>
    <t>DEVOL MOOR</t>
  </si>
  <si>
    <t>KILLERMONT</t>
  </si>
  <si>
    <t>KILMARNOCK SOUTH</t>
  </si>
  <si>
    <t>PAISLEY</t>
  </si>
  <si>
    <t>BROXBURN</t>
  </si>
  <si>
    <t>KILMARNOCK TOWN</t>
  </si>
  <si>
    <t>DUNBAR A</t>
  </si>
  <si>
    <t>WISHAW</t>
  </si>
  <si>
    <t>GIFFNOCK</t>
  </si>
  <si>
    <t>REDHOUSE</t>
  </si>
  <si>
    <t>BSP:BLAH3A      33.000</t>
  </si>
  <si>
    <t>STRATHAVEN</t>
  </si>
  <si>
    <t>BSP:BLCW3-      33.000</t>
  </si>
  <si>
    <t>BSP:BLKL3A      33.000</t>
  </si>
  <si>
    <t>BSP:BLKL3B      33.000</t>
  </si>
  <si>
    <t>BSP:BLLX3-      33.000</t>
  </si>
  <si>
    <t>RAVENSCRAIG</t>
  </si>
  <si>
    <t>BONNYBRIDGE</t>
  </si>
  <si>
    <t>KAIMES</t>
  </si>
  <si>
    <t>WESTFIELD</t>
  </si>
  <si>
    <t>SIGHTHILL</t>
  </si>
  <si>
    <t>HELENSBURGH</t>
  </si>
  <si>
    <t>BSP:BPGR3-      33.000</t>
  </si>
  <si>
    <t>BRAEHEAD PARK</t>
  </si>
  <si>
    <t>HUNTERSTON FARM</t>
  </si>
  <si>
    <t>GLENNISTON</t>
  </si>
  <si>
    <t>INVERKEITHING</t>
  </si>
  <si>
    <t>DRUMCROSS</t>
  </si>
  <si>
    <t>SALTCOATS A&amp;B</t>
  </si>
  <si>
    <t>FINNIESTON</t>
  </si>
  <si>
    <t>SPANGO VALLEY</t>
  </si>
  <si>
    <t>TONGLAND 33kV</t>
  </si>
  <si>
    <t>DUNFERMLINE</t>
  </si>
  <si>
    <t>GOVAN</t>
  </si>
  <si>
    <t>DUMFRIES</t>
  </si>
  <si>
    <t>CHARLOTTE STREET</t>
  </si>
  <si>
    <t>CARNTYNE</t>
  </si>
  <si>
    <t>BSP:CCSS3-      33.000</t>
  </si>
  <si>
    <t>PORT DUNDAS</t>
  </si>
  <si>
    <t>BSP:CLYN3A      33.000</t>
  </si>
  <si>
    <t>BSP:CLYN3B      33.000</t>
  </si>
  <si>
    <t>BSP:CLYN3C      33.000</t>
  </si>
  <si>
    <t>BSP:CLYN3D      33.000</t>
  </si>
  <si>
    <t>BSP:CLYS3A      33.000</t>
  </si>
  <si>
    <t>BSP:CLYS3B      33.000</t>
  </si>
  <si>
    <t>COYLTON</t>
  </si>
  <si>
    <t>COCKENZIE</t>
  </si>
  <si>
    <t>PORTOBELLO</t>
  </si>
  <si>
    <t>GLENROTHES</t>
  </si>
  <si>
    <t>EAST KILBRIDE</t>
  </si>
  <si>
    <t>STIRLING</t>
  </si>
  <si>
    <t>HAWICK</t>
  </si>
  <si>
    <t>BSP:COULP/COULT133.000</t>
  </si>
  <si>
    <t>DEWAR PLACE</t>
  </si>
  <si>
    <t>BSP:CRDY3A      33.000</t>
  </si>
  <si>
    <t>CROOKSTON A</t>
  </si>
  <si>
    <t>BSP:CRYR31      33.000</t>
  </si>
  <si>
    <t>BSP:CRYR32      33.000</t>
  </si>
  <si>
    <t>KILWINNING</t>
  </si>
  <si>
    <t>BSP:DESA3-      33.000</t>
  </si>
  <si>
    <t>WEST GEORGE ST</t>
  </si>
  <si>
    <t>BSP:DONO3-      33.000</t>
  </si>
  <si>
    <t>DUMFRIES ICI</t>
  </si>
  <si>
    <t>BSP:DUNE3-      33.000</t>
  </si>
  <si>
    <t>BSP:DUNH3-      33.000</t>
  </si>
  <si>
    <t>ELDERSLIE</t>
  </si>
  <si>
    <t>ERSKINE</t>
  </si>
  <si>
    <t>BSP:EXON3-      33.000</t>
  </si>
  <si>
    <t>BSP:FALL3A      33.000</t>
  </si>
  <si>
    <t>BSP:FALL3B      33.000</t>
  </si>
  <si>
    <t>BSP:GAWH3-      33.000</t>
  </si>
  <si>
    <t>WHITEHOUSE</t>
  </si>
  <si>
    <t>BSP:GLGL3-      33.000</t>
  </si>
  <si>
    <t>GORGIE</t>
  </si>
  <si>
    <t>BSP:HADH3-      33.000</t>
  </si>
  <si>
    <t>HAGGS ROAD</t>
  </si>
  <si>
    <t>BSP:HARE3A      33.000</t>
  </si>
  <si>
    <t>BSP:HARE3B      33.000</t>
  </si>
  <si>
    <t>BSP:HARR3-      33.000</t>
  </si>
  <si>
    <t>BSP:KENE3-      33.000</t>
  </si>
  <si>
    <t>PARTICK</t>
  </si>
  <si>
    <t>BSP:KILG3A      33.000</t>
  </si>
  <si>
    <t>BSP:KILG3B      33.000</t>
  </si>
  <si>
    <t>BSP:KILG3C      33.000</t>
  </si>
  <si>
    <t>BSP:KYPE3-      33.000</t>
  </si>
  <si>
    <t>BSP:MAHI3-      33.000</t>
  </si>
  <si>
    <t>BSP:MIDM3-      33.000</t>
  </si>
  <si>
    <t>BSP:MINN3-      33.000</t>
  </si>
  <si>
    <t>TELFORD ROAD</t>
  </si>
  <si>
    <t>BSP:SAKN3-      33.000</t>
  </si>
  <si>
    <t>BSP:WLEE3A      33.000</t>
  </si>
  <si>
    <t>BSP:WLEE3B      33.000</t>
  </si>
  <si>
    <t>BSP:WLEE3C      33.000</t>
  </si>
  <si>
    <t>BSP:WLEX3A      33.000</t>
  </si>
  <si>
    <t>BSP:WLEX3B      33.000</t>
  </si>
  <si>
    <t>BSP:WLEX3C      33.000</t>
  </si>
  <si>
    <t>HYB:BSP:BARNT/BAGRT133.000 &amp; SIGHTHILL</t>
  </si>
  <si>
    <t>HYB:GOVAN &amp; BSP:ELIZA/ELIS3A33.000</t>
  </si>
  <si>
    <t>ADMIR/ADMS6-6.6000</t>
  </si>
  <si>
    <t>AIRDR/AIRD5-11.000</t>
  </si>
  <si>
    <t>ALLAN/ALBK5-11.000</t>
  </si>
  <si>
    <t>ALLOA/ALGA5-11.000</t>
  </si>
  <si>
    <t>ALMON/ALMV5-11.000</t>
  </si>
  <si>
    <t>ANNAN/ANAN5-11.000</t>
  </si>
  <si>
    <t>ANNFI/ANNF6-6.6000</t>
  </si>
  <si>
    <t>ANSTR/ANST5-11.000</t>
  </si>
  <si>
    <t>ARCHE/ARCR5-11.000</t>
  </si>
  <si>
    <t>ARDGO/ARDD5-11.000</t>
  </si>
  <si>
    <t>ARMAD/ARMA5-</t>
  </si>
  <si>
    <t>ASHGR/ASHS5-11.000</t>
  </si>
  <si>
    <t>ATHLE/ATHL0G11.000</t>
  </si>
  <si>
    <t>AUCHEN1A    11.000</t>
  </si>
  <si>
    <t>AUCHT/AUCM5-11.000</t>
  </si>
  <si>
    <t>AUCHN/AUCN5-11.000</t>
  </si>
  <si>
    <t>AURS /AURR5-11.000</t>
  </si>
  <si>
    <t>AVECI/AVEC5-</t>
  </si>
  <si>
    <t>AVENU/AVEE5-11.000</t>
  </si>
  <si>
    <t>AYTON/AYTO5-11.000</t>
  </si>
  <si>
    <t>BARNT/BAGR5-11.000</t>
  </si>
  <si>
    <t>BAKER/BAKS5-11.000</t>
  </si>
  <si>
    <t>BALGR/BALG5-11.000</t>
  </si>
  <si>
    <t>BALH/BALH0G 11.000</t>
  </si>
  <si>
    <t>BALLO/BALL5-11.000</t>
  </si>
  <si>
    <t>BALMO/BAMO5-11.000</t>
  </si>
  <si>
    <t>BARNT/BAQU6-6.6000</t>
  </si>
  <si>
    <t>BARRH/BARH5-11.000</t>
  </si>
  <si>
    <t>BARRH/BARR5-11.000</t>
  </si>
  <si>
    <t>BARTE/BART5-11.000</t>
  </si>
  <si>
    <t>BEECH/BEEC0-11.000</t>
  </si>
  <si>
    <t>BELHA/BELH5-11.000</t>
  </si>
  <si>
    <t>BELLS/BELS5-11.000</t>
  </si>
  <si>
    <t>BELHA/BELW5-11.000</t>
  </si>
  <si>
    <t>BERRY/BERR5-11.000</t>
  </si>
  <si>
    <t>BIGGA/BGAR5-11.000</t>
  </si>
  <si>
    <t>BISHO/BIBR5-11.000</t>
  </si>
  <si>
    <t>BISHO/BISH5-11.000</t>
  </si>
  <si>
    <t>BIRRE/BIWY5-11.000</t>
  </si>
  <si>
    <t>BLAIRL1A    11.000</t>
  </si>
  <si>
    <t>BLACK/BLAS5-11.000</t>
  </si>
  <si>
    <t>BLACK/BLBU5-11.000</t>
  </si>
  <si>
    <t>BOC RAV/BOCO11.000</t>
  </si>
  <si>
    <t>BONNI/BONG5-</t>
  </si>
  <si>
    <t>BONES/BONS5-11.000</t>
  </si>
  <si>
    <t>BONNI/BORO5-11.000</t>
  </si>
  <si>
    <t>BOUND/BOUS5-11.000</t>
  </si>
  <si>
    <t>BOWHI/BOWH5-11.000</t>
  </si>
  <si>
    <t>BP DA/BPDA5-11.000</t>
  </si>
  <si>
    <t>BP FI/BPFI5-11.000</t>
  </si>
  <si>
    <t>BPGR05      11.000</t>
  </si>
  <si>
    <t>BPGR10      11.000</t>
  </si>
  <si>
    <t>BPGR11      11.000</t>
  </si>
  <si>
    <t>BRAID/BRAD5-11.000</t>
  </si>
  <si>
    <t>BROXB/BROX5-11.000</t>
  </si>
  <si>
    <t>BURNT/BUIS5-11.000</t>
  </si>
  <si>
    <t>BURNB/BUNK5-11.000</t>
  </si>
  <si>
    <t>BURGH/BURG5-11.000</t>
  </si>
  <si>
    <t>BURNF/BURN5-11.000</t>
  </si>
  <si>
    <t>BURNS/BUSI5-11.000</t>
  </si>
  <si>
    <t>BYREH/BYRE5-11.000</t>
  </si>
  <si>
    <t>BYRES/BYRR5-11.000</t>
  </si>
  <si>
    <t>CABR5-      11.000</t>
  </si>
  <si>
    <t>CALLE/CADA5-11.000</t>
  </si>
  <si>
    <t>CADDL/CADD5-11.000</t>
  </si>
  <si>
    <t>CASTL/CADU5-11.000</t>
  </si>
  <si>
    <t>CAFA17      11.000</t>
  </si>
  <si>
    <t>CARSF/CAFA5-11.000</t>
  </si>
  <si>
    <t>CALAI/CALA5A11.000</t>
  </si>
  <si>
    <t>CALAI/CALA5B11.000</t>
  </si>
  <si>
    <t>CASTL/CALE5-11.000</t>
  </si>
  <si>
    <t>CAMEL/CALO5-11.000</t>
  </si>
  <si>
    <t>CALTO/CALT5-11.000</t>
  </si>
  <si>
    <t>CAMER/CAME5-</t>
  </si>
  <si>
    <t>CAMBU/CAML5-11.000</t>
  </si>
  <si>
    <t>CASTL/CAND5A11.000</t>
  </si>
  <si>
    <t>CASTL/CAND5B11.000</t>
  </si>
  <si>
    <t>CUMBE/CARB0G11.000</t>
  </si>
  <si>
    <t>CARDO/CARD5-11.000</t>
  </si>
  <si>
    <t>CARFI/CARF5-11.000</t>
  </si>
  <si>
    <t>CARGE/CARG5-11.000</t>
  </si>
  <si>
    <t>CARMU/CARM5-11.000</t>
  </si>
  <si>
    <t>CARRO/CARN5-11.000</t>
  </si>
  <si>
    <t>CARRU/CARU5-11.000</t>
  </si>
  <si>
    <t>CASTL/CASM5-11.000</t>
  </si>
  <si>
    <t>CATH01      11.000</t>
  </si>
  <si>
    <t>CATHK/CATK5-</t>
  </si>
  <si>
    <t>CHAPE/CHAL5-11.000</t>
  </si>
  <si>
    <t>CHAPE/CHEL5-11.000</t>
  </si>
  <si>
    <t>CHIRN/CHIR5-11.000</t>
  </si>
  <si>
    <t>CHARL/CHLS5-11.000</t>
  </si>
  <si>
    <t>CLARK/CLAR5-11.000</t>
  </si>
  <si>
    <t>CLUNY/CLUN5-11.000</t>
  </si>
  <si>
    <t>CLARK/CLWA5-11.000</t>
  </si>
  <si>
    <t>CLYDE/CLYB5-11.000</t>
  </si>
  <si>
    <t>CARMU/CMUI0G11.000</t>
  </si>
  <si>
    <t>CUMNO/CNOK5-11.000</t>
  </si>
  <si>
    <t>CRAIG/CNUK5-11.000</t>
  </si>
  <si>
    <t>CODDI/CODC5-11.000</t>
  </si>
  <si>
    <t>COLDS/COLD5-11.000</t>
  </si>
  <si>
    <t>COLIN/COLI5-11.000</t>
  </si>
  <si>
    <t>COLLY/COLL5-11.000</t>
  </si>
  <si>
    <t>COLLE/COMI5-11.000</t>
  </si>
  <si>
    <t>COLIN/CONO5-11.000</t>
  </si>
  <si>
    <t>CONSE/CONS5-11.000</t>
  </si>
  <si>
    <t>COLQU/COQU5-11.000</t>
  </si>
  <si>
    <t>COMME/CORO5-11.000</t>
  </si>
  <si>
    <t>COULP/COUL5-11.000</t>
  </si>
  <si>
    <t>COWDE/COWD5-11.000</t>
  </si>
  <si>
    <t>COWGA/COWG5-11.000</t>
  </si>
  <si>
    <t>COWIE/COWI5-11.000</t>
  </si>
  <si>
    <t>CRAIG/CRAR5-11.000</t>
  </si>
  <si>
    <t>CRAIG/CRDO5-11.000</t>
  </si>
  <si>
    <t>CRONB/CRON5-11.000</t>
  </si>
  <si>
    <t>CROOK/CROO5-11.000</t>
  </si>
  <si>
    <t>CREET/CRTO5-11.000</t>
  </si>
  <si>
    <t>COUSL/CSLA5-11.000</t>
  </si>
  <si>
    <t>CURRI/CURR5-11.000</t>
  </si>
  <si>
    <t>DALBE/DABE5-11.000</t>
  </si>
  <si>
    <t>DALRY/DADR5-11.000</t>
  </si>
  <si>
    <t>DALGE/DALG5-11.000</t>
  </si>
  <si>
    <t>DARVE/DARV5-11.000</t>
  </si>
  <si>
    <t>DRUMD/DDUF0G11.000</t>
  </si>
  <si>
    <t>DEANS/DEAS5-</t>
  </si>
  <si>
    <t>DEANS/DECL5-11.000</t>
  </si>
  <si>
    <t>DENHO/DENH5-11.000</t>
  </si>
  <si>
    <t>DENMA/DENS5-11.000</t>
  </si>
  <si>
    <t>DEDRI/DERI5-11.000</t>
  </si>
  <si>
    <t>DEWAR/DEWP5-11.000</t>
  </si>
  <si>
    <t>DUNIF/DFCE0G11.000</t>
  </si>
  <si>
    <t>DIGIT/DIGI5-11.000</t>
  </si>
  <si>
    <t>DUNDA/DNDS5-11.000</t>
  </si>
  <si>
    <t>DOUGL/DOWE5-11.000</t>
  </si>
  <si>
    <t>DRUMC/DRUR5-11.000</t>
  </si>
  <si>
    <t>DRUML/DRUY5-11.000</t>
  </si>
  <si>
    <t>DRYMEN1A    11.000</t>
  </si>
  <si>
    <t>DUNSC/DUCO5-11.000</t>
  </si>
  <si>
    <t>DUNDY/DUDY5-11.000</t>
  </si>
  <si>
    <t>DURIE/DUHO5-11.000</t>
  </si>
  <si>
    <t>DUMBA/DUMB5-11.000</t>
  </si>
  <si>
    <t>DUMFR/DUMF5-11.000</t>
  </si>
  <si>
    <t>DUNS/DUNS5- 11.000</t>
  </si>
  <si>
    <t>EASTE/EAER5-11.000</t>
  </si>
  <si>
    <t>EAST /EALI5-11.000</t>
  </si>
  <si>
    <t>EAST /EAMA5-</t>
  </si>
  <si>
    <t>EASTE/EARD5-11.000</t>
  </si>
  <si>
    <t>EARLS/EARL5-11.000</t>
  </si>
  <si>
    <t>EARLS/EAST5-11.000</t>
  </si>
  <si>
    <t>EAST /EATR5-11.000</t>
  </si>
  <si>
    <t>EDINB/EDAI5-</t>
  </si>
  <si>
    <t>EDINB/EDDN5-</t>
  </si>
  <si>
    <t>ELIZA/ELIS6-6.6000</t>
  </si>
  <si>
    <t>ELLIO/ELLS5-11.000</t>
  </si>
  <si>
    <t>EARLS/ELRO5-11.000</t>
  </si>
  <si>
    <t>ERSKI/ERSK5-11.000</t>
  </si>
  <si>
    <t>EXON5-      11.000</t>
  </si>
  <si>
    <t>EYEMO/EYEM5-11.000</t>
  </si>
  <si>
    <t>FAIRL/FAIR5-11.000</t>
  </si>
  <si>
    <t>FASLA/FASL5-11.000</t>
  </si>
  <si>
    <t>FINNO/FINN5-11.000</t>
  </si>
  <si>
    <t>FIRHI/FIRR5-11.000</t>
  </si>
  <si>
    <t>FLEMI/FLES5-11.000</t>
  </si>
  <si>
    <t>FORGA/FORG5-11.000</t>
  </si>
  <si>
    <t>FORTH/FOST5-11.000</t>
  </si>
  <si>
    <t>FOXBA/FOXB5-11.000</t>
  </si>
  <si>
    <t>FRANK/FRAN5-11.000</t>
  </si>
  <si>
    <t>FROGS/FROG5-11.000</t>
  </si>
  <si>
    <t>FORTH/FRTH5-11.000</t>
  </si>
  <si>
    <t>GATEH/GAHO5-11.000</t>
  </si>
  <si>
    <t>GAREL/GARE5-11.000</t>
  </si>
  <si>
    <t>GAUZE/GARO5-11.000</t>
  </si>
  <si>
    <t>MOOD/GART5- 11.000</t>
  </si>
  <si>
    <t>GARTS/GASH5-11.000</t>
  </si>
  <si>
    <t>GARTA/GATA5-11.000</t>
  </si>
  <si>
    <t>GEORG/GESL5-11.000</t>
  </si>
  <si>
    <t>GIRTH/GIRT5-11.000</t>
  </si>
  <si>
    <t>GIRVA/GIRV5-11.000</t>
  </si>
  <si>
    <t>GLASG/GLAA5-</t>
  </si>
  <si>
    <t>GLENN/GLEG0G11.000</t>
  </si>
  <si>
    <t>GLENG/GLGA5-11.000</t>
  </si>
  <si>
    <t>GLENL/GLLE5-11.000</t>
  </si>
  <si>
    <t>GLENL/GLLU5-11.000</t>
  </si>
  <si>
    <t>GLENM/GLMA5-11.000</t>
  </si>
  <si>
    <t>GLENB/GLNB5-11.000</t>
  </si>
  <si>
    <t>GLTE10      11.000</t>
  </si>
  <si>
    <t>GLENW/GLWO5-11.000</t>
  </si>
  <si>
    <t>GORDO/GORD5-11.000</t>
  </si>
  <si>
    <t>GORGI/GORG5-11.000</t>
  </si>
  <si>
    <t>GRANT/GRAS5-11.000</t>
  </si>
  <si>
    <t>GREEN/GRLA5-11.000</t>
  </si>
  <si>
    <t>GRETN/GRNA5-11.000</t>
  </si>
  <si>
    <t>GRANT/GRPA5-11.000</t>
  </si>
  <si>
    <t>GRASS/GRYA5-11.000</t>
  </si>
  <si>
    <t>GYLEM/GYLE5-11.000</t>
  </si>
  <si>
    <t>HAGGS/HAGR5-11.000</t>
  </si>
  <si>
    <t>HAMIL/HAMN5-11.000</t>
  </si>
  <si>
    <t>HAREL/HARL0111.000</t>
  </si>
  <si>
    <t>HECLA/HECA5-11.000</t>
  </si>
  <si>
    <t>HEATH/HEFI5-11.000</t>
  </si>
  <si>
    <t>HELEN/HELS6-6.6000</t>
  </si>
  <si>
    <t>HENDE/HERO5-11.000</t>
  </si>
  <si>
    <t>HIGH /HIBL5-11.000</t>
  </si>
  <si>
    <t>HIGH /HIMA5-11.000</t>
  </si>
  <si>
    <t>HORNC/HORN5-11.000</t>
  </si>
  <si>
    <t>HUNTE/HUNS5-11.000</t>
  </si>
  <si>
    <t>HUNTE/HUNT5-</t>
  </si>
  <si>
    <t>HUNTE/HUST5-</t>
  </si>
  <si>
    <t>DUMFR/ICID5-11.000</t>
  </si>
  <si>
    <t>INVER/INRO5-11.000</t>
  </si>
  <si>
    <t>IRVIN/IRVI5-11.000</t>
  </si>
  <si>
    <t>JACKT/JACT5-11.000</t>
  </si>
  <si>
    <t>JOHNS/JOHN5-11.000</t>
  </si>
  <si>
    <t>KELLI/KEBA5-11.000</t>
  </si>
  <si>
    <t>KELTY/KELT5-11.000</t>
  </si>
  <si>
    <t>KELVI/KELV5-11.000</t>
  </si>
  <si>
    <t>KENNI/KENA5-11.000</t>
  </si>
  <si>
    <t>KEPCUL1A    11.000</t>
  </si>
  <si>
    <t>MENST/MENS5-</t>
  </si>
  <si>
    <t>KELVI/KEVS5-11.000</t>
  </si>
  <si>
    <t>KILMA/KIAR5-11.000</t>
  </si>
  <si>
    <t>KIRKB/KIBA5-11.000</t>
  </si>
  <si>
    <t>KINGS/KIBL5-11.000</t>
  </si>
  <si>
    <t>KILMA/KICM5-11.000</t>
  </si>
  <si>
    <t>KILLO/KICO5-11.000</t>
  </si>
  <si>
    <t>KILDR/KIDR5-11.000</t>
  </si>
  <si>
    <t>KINGS/KIIR5-11.000</t>
  </si>
  <si>
    <t>KILBO/KILB5-11.000</t>
  </si>
  <si>
    <t>KILLEA1A    11.000</t>
  </si>
  <si>
    <t>KILMA/KIMA5-11.000</t>
  </si>
  <si>
    <t>KINGS/KIRN5-11.000</t>
  </si>
  <si>
    <t>KIRKI/KIRT5-11.000</t>
  </si>
  <si>
    <t>KINGS/KISL5-11.000</t>
  </si>
  <si>
    <t>KILSY/KISY5-11.000</t>
  </si>
  <si>
    <t>KIRKT/KITO5-11.000</t>
  </si>
  <si>
    <t>KILMA/KMPL0G11.000</t>
  </si>
  <si>
    <t>LARBE/LABE5-11.000</t>
  </si>
  <si>
    <t>LANGS/LANG5-11.000</t>
  </si>
  <si>
    <t>LANGL/LANS5-11.000</t>
  </si>
  <si>
    <t>LARKF/LARK5-11.000</t>
  </si>
  <si>
    <t>LARKH/LATO5-11.000</t>
  </si>
  <si>
    <t>LAUDE/LAUD5-11.000</t>
  </si>
  <si>
    <t>LEVEN/LEBA5-11.000</t>
  </si>
  <si>
    <t>LEONA/LECH5-11.000</t>
  </si>
  <si>
    <t>LESMA/LEGO5-11.000</t>
  </si>
  <si>
    <t>LETHA/LEHI5-11.000</t>
  </si>
  <si>
    <t>LESLI/LESS5-11.000</t>
  </si>
  <si>
    <t>LEUCH/LEUC5-11.000</t>
  </si>
  <si>
    <t>LEVEN/LEVS5-11.000</t>
  </si>
  <si>
    <t>LITTL/LIFR5-11.000</t>
  </si>
  <si>
    <t>LINTO/LILA5-11.000</t>
  </si>
  <si>
    <t>LINLI/LINL5-11.000</t>
  </si>
  <si>
    <t>LINTH/LINR5-11.000</t>
  </si>
  <si>
    <t>LINTH/LINT5-</t>
  </si>
  <si>
    <t>LOWER/LLRO5-11.000</t>
  </si>
  <si>
    <t>LONGA/LOAN5P</t>
  </si>
  <si>
    <t>LOCKE/LOBI5-11.000</t>
  </si>
  <si>
    <t>LOCHW/LOCW5-11.000</t>
  </si>
  <si>
    <t>LOANI/LONI5-11.000</t>
  </si>
  <si>
    <t>LOCHE/LOQU5-11.000</t>
  </si>
  <si>
    <t>LOCHS/LOSI5-11.000</t>
  </si>
  <si>
    <t>LOANS/LOST5-11.000</t>
  </si>
  <si>
    <t>LUGTO/LUGT5-11.000</t>
  </si>
  <si>
    <t>MAYBO/MABO5-11.000</t>
  </si>
  <si>
    <t>MARKE/MAHI5-11.000</t>
  </si>
  <si>
    <t>MAUCH/MALI5-11.000</t>
  </si>
  <si>
    <t>MANUE/MANU5-</t>
  </si>
  <si>
    <t>MARTI/MART5-11.000</t>
  </si>
  <si>
    <t>MAUKI/MAUR5-</t>
  </si>
  <si>
    <t>MAXWE/MAXS5-11.000</t>
  </si>
  <si>
    <t>MAXWE/MAXT5-11.000</t>
  </si>
  <si>
    <t>MIDDL/MBPV0G11.000</t>
  </si>
  <si>
    <t>MEAD5-      11.000</t>
  </si>
  <si>
    <t>MEADO/MEAR6-6.6000</t>
  </si>
  <si>
    <t>METHI/MEHI5-</t>
  </si>
  <si>
    <t>MILLE/MHIL0G11.000</t>
  </si>
  <si>
    <t>MIDDL/MIBI5-11.000</t>
  </si>
  <si>
    <t>MILLI/MILL5-11.000</t>
  </si>
  <si>
    <t>MILL /MIST5-11.000</t>
  </si>
  <si>
    <t>MITCH/MITS5-11.000</t>
  </si>
  <si>
    <t>MOFFA/MOFT5-11.000</t>
  </si>
  <si>
    <t>MONKT/MOHA5-11.000</t>
  </si>
  <si>
    <t>MONKT/MONK5-11.000</t>
  </si>
  <si>
    <t>MOREB/MORE5-11.000</t>
  </si>
  <si>
    <t>MORTO/MORT5-11.000</t>
  </si>
  <si>
    <t>MOSH5J      11.000</t>
  </si>
  <si>
    <t>MOSH5K      11.000</t>
  </si>
  <si>
    <t>MUIRH/MUBA5-11.000</t>
  </si>
  <si>
    <t>MUIRH/MUHO5-11.000</t>
  </si>
  <si>
    <t>MYOTH/MYOT5-11.000</t>
  </si>
  <si>
    <t>MYRTL/MYRT5-11.000</t>
  </si>
  <si>
    <t>N.B. /NBDI5-11.000</t>
  </si>
  <si>
    <t>NEWBU/NEBU5-11.000</t>
  </si>
  <si>
    <t>NEW C/NECU5-11.000</t>
  </si>
  <si>
    <t>NEWHO/NEHO5-11.000</t>
  </si>
  <si>
    <t>NEILS/NELA5-11.000</t>
  </si>
  <si>
    <t>NEWMI/NEMI5-11.000</t>
  </si>
  <si>
    <t>NETHE/NETH0G11.000</t>
  </si>
  <si>
    <t>NETHE/NETH5-11.000</t>
  </si>
  <si>
    <t>NEWTO/NETS5-11.000</t>
  </si>
  <si>
    <t>NEWBR/NEWB5-11.000</t>
  </si>
  <si>
    <t>NEWCA/NEWC5-11.000</t>
  </si>
  <si>
    <t>NEWLA/NEWL5-11.000</t>
  </si>
  <si>
    <t>NORTH/NOBE5-11.000</t>
  </si>
  <si>
    <t>NORHA/NORH5-11.000</t>
  </si>
  <si>
    <t>NORTH/NORO5-11.000</t>
  </si>
  <si>
    <t>NEWTO/NTST5-11.000</t>
  </si>
  <si>
    <t>OAKFI/OAKD5-11.000</t>
  </si>
  <si>
    <t>OLD B/OBRI5-11.000</t>
  </si>
  <si>
    <t>OCEAN/OCEA5-11.000</t>
  </si>
  <si>
    <t>OLD D/OLDD6-6.6000</t>
  </si>
  <si>
    <t>OVERT/OVTO5-11.000</t>
  </si>
  <si>
    <t>OXGAN/OXRO5-11.000</t>
  </si>
  <si>
    <t>PARK /PARO5-11.000</t>
  </si>
  <si>
    <t>PAULV/PAVI5-11.000</t>
  </si>
  <si>
    <t>PENIC/PECU5-11.000</t>
  </si>
  <si>
    <t>PENCA/PENC5-11.000</t>
  </si>
  <si>
    <t>PENPO/PEPO5-11.000</t>
  </si>
  <si>
    <t>PEPPE/PEPP5-11.000</t>
  </si>
  <si>
    <t>PETER/PETR5-11.000</t>
  </si>
  <si>
    <t>PITTE/PICH5-11.000</t>
  </si>
  <si>
    <t>PILTO/PIDR5-11.000</t>
  </si>
  <si>
    <t>PINWH/PIWH5-11.000</t>
  </si>
  <si>
    <t>PORTO/POOB5-11.000</t>
  </si>
  <si>
    <t>PREST/PRES5-11.000</t>
  </si>
  <si>
    <t>PYRAM/PYRA5-11.000</t>
  </si>
  <si>
    <t>QUEEN/QUDR5-11.000</t>
  </si>
  <si>
    <t>QUEEN/QUWA5-11.000</t>
  </si>
  <si>
    <t>RAITH/RAIT5-11.000</t>
  </si>
  <si>
    <t>RANDO/RALA5-11.000</t>
  </si>
  <si>
    <t>RALST/RALS5-11.000</t>
  </si>
  <si>
    <t>RANDO/RANR5-11.000</t>
  </si>
  <si>
    <t>RAVEN/RAPA5-11.000</t>
  </si>
  <si>
    <t>RANNO/RARO6-6.6000</t>
  </si>
  <si>
    <t>RENFR/RENF5-11.000</t>
  </si>
  <si>
    <t>RIVER/RIVE5-11.000</t>
  </si>
  <si>
    <t>MARKI/ROBP5-11.000</t>
  </si>
  <si>
    <t>ROSEB/ROSE5-11.000</t>
  </si>
  <si>
    <t>ROSSPR1A    11.000</t>
  </si>
  <si>
    <t>ROTTE/ROTB5-11.000</t>
  </si>
  <si>
    <t>ROTTE/ROTT5-11.000</t>
  </si>
  <si>
    <t>PORT /RTPG5-11.000</t>
  </si>
  <si>
    <t>SALTC/SACO5-11.000</t>
  </si>
  <si>
    <t>ST AN/SANX6-6.6000</t>
  </si>
  <si>
    <t>SAUGH/SARN6-6.6000</t>
  </si>
  <si>
    <t>SAUCH/SAUC5-11.000</t>
  </si>
  <si>
    <t>S&amp;N B/SCNB5-11.000</t>
  </si>
  <si>
    <t>SELKI/SELK5-11.000</t>
  </si>
  <si>
    <t>SOUTH/SGYL5-11.000</t>
  </si>
  <si>
    <t>SHERW/SHER5-11.000</t>
  </si>
  <si>
    <t>SHINE/SHSU5-11.000</t>
  </si>
  <si>
    <t>SHOTT/SHTT5-11.000</t>
  </si>
  <si>
    <t>SIGHT/SIFM5-11.000</t>
  </si>
  <si>
    <t>SOUTH/SOFI5-11.000</t>
  </si>
  <si>
    <t>SOUTH/SOGE5-11.000</t>
  </si>
  <si>
    <t>SOUTH/SOQU5-11.000</t>
  </si>
  <si>
    <t>SORBI/SORB5-11.000</t>
  </si>
  <si>
    <t>SPOTT/SPOT5-11.000</t>
  </si>
  <si>
    <t>ST BO/STBO5-11.000</t>
  </si>
  <si>
    <t>STEVE/STCR5-11.000</t>
  </si>
  <si>
    <t>STELR/STEL5-11.000</t>
  </si>
  <si>
    <t>STEPF/STEP5-11.000</t>
  </si>
  <si>
    <t>STEVE/STEV5-11.000</t>
  </si>
  <si>
    <t>STRAT/STHA5-11.000</t>
  </si>
  <si>
    <t>STIRL/STIR5-11.000</t>
  </si>
  <si>
    <t>ST JA/STJC5-11.000</t>
  </si>
  <si>
    <t>ST NI/STNI5-11.000</t>
  </si>
  <si>
    <t>STRAN/STRA5-11.000</t>
  </si>
  <si>
    <t>STIRL/STUN5-</t>
  </si>
  <si>
    <t>ST VI/STVC5-11.000</t>
  </si>
  <si>
    <t>SYMIN/SYMT5-11.000</t>
  </si>
  <si>
    <t>TELFO/TELR5-11.000</t>
  </si>
  <si>
    <t>TESCO/TESC5-11.000</t>
  </si>
  <si>
    <t>THIST/THCO5-11.000</t>
  </si>
  <si>
    <t>TONG/TONG5A111.000</t>
  </si>
  <si>
    <t>TOWER/TOWR5-11.000</t>
  </si>
  <si>
    <t>TRANE/TRAN5-11.000</t>
  </si>
  <si>
    <t>UDDIN/UDDS5-11.000</t>
  </si>
  <si>
    <t>UNDER/UNDE5-11.000</t>
  </si>
  <si>
    <t>VIRID/VIRD0G11.000</t>
  </si>
  <si>
    <t>VIRGI/VIRS5-11.000</t>
  </si>
  <si>
    <t>WADDE/WADS5-11.000</t>
  </si>
  <si>
    <t>WAROU/WARO5-11.000</t>
  </si>
  <si>
    <t>WATLI/WATS5-11.000</t>
  </si>
  <si>
    <t>WESTF/WEAV5-11.000</t>
  </si>
  <si>
    <t>WEST /WECL5-11.000</t>
  </si>
  <si>
    <t>WEST /WELI5-11.000</t>
  </si>
  <si>
    <t>WESTB/WESR5-11.000</t>
  </si>
  <si>
    <t>WESTE/WEST5-11.000</t>
  </si>
  <si>
    <t>WESTW/WEWO5-11.000</t>
  </si>
  <si>
    <t>WEST /WGEO5-11.000</t>
  </si>
  <si>
    <t>WHITC/WHCH5-11.000</t>
  </si>
  <si>
    <t>WHOLE/WHFL5-11.000</t>
  </si>
  <si>
    <t>WILLI/WLST5-11.000</t>
  </si>
  <si>
    <t>WOODS/WOID5-11.000</t>
  </si>
  <si>
    <t>WOODE/WOOD5-11.000</t>
  </si>
  <si>
    <t>WOODI/WOSL5-11.000</t>
  </si>
  <si>
    <t>YETHO/YETH5-11.000</t>
  </si>
  <si>
    <t>YOKER/YOKF5-11.000</t>
  </si>
  <si>
    <t>ZETLA/ZEPK5-11.000</t>
  </si>
  <si>
    <t>∞</t>
  </si>
  <si>
    <t>Submitted</t>
  </si>
  <si>
    <t>N01 , N61 , N31</t>
  </si>
  <si>
    <t>N03 , N63 , N33</t>
  </si>
  <si>
    <t>N04 , N64 , N34</t>
  </si>
  <si>
    <t>11N , 61N , 1N1 , 6N1 , 3N1</t>
  </si>
  <si>
    <t>12N , 62N , 1N2 , 6N2 , 3N2</t>
  </si>
  <si>
    <t>13N , 63N , 1N3 , 6N3 , 3N3</t>
  </si>
  <si>
    <t>14N , 64N , 1N4 , 6N4 , 3N4</t>
  </si>
  <si>
    <t>N06 , N66 , N36</t>
  </si>
  <si>
    <t>N26 , N86 , N56</t>
  </si>
  <si>
    <t xml:space="preserve">21N , 71N </t>
  </si>
  <si>
    <t xml:space="preserve">22N , 72N </t>
  </si>
  <si>
    <t xml:space="preserve">23N , 73N </t>
  </si>
  <si>
    <t xml:space="preserve">24N , 74N </t>
  </si>
  <si>
    <t>N85 , N55</t>
  </si>
  <si>
    <t xml:space="preserve">Y1N </t>
  </si>
  <si>
    <t xml:space="preserve">Y2N </t>
  </si>
  <si>
    <t xml:space="preserve">Y3N </t>
  </si>
  <si>
    <t xml:space="preserve">Y4N </t>
  </si>
  <si>
    <t>N84 , N54</t>
  </si>
  <si>
    <t xml:space="preserve">81N </t>
  </si>
  <si>
    <t xml:space="preserve">82N </t>
  </si>
  <si>
    <t xml:space="preserve">83N </t>
  </si>
  <si>
    <t xml:space="preserve">84N </t>
  </si>
  <si>
    <t>N11 , N71 , N41</t>
  </si>
  <si>
    <t>NL1 , NE1 , NH1</t>
  </si>
  <si>
    <t>NE5 , NH5</t>
  </si>
  <si>
    <t>NE8, NH8</t>
  </si>
  <si>
    <t>N01</t>
  </si>
  <si>
    <t>N03</t>
  </si>
  <si>
    <t>N04</t>
  </si>
  <si>
    <t>11N, 1N1</t>
  </si>
  <si>
    <t>12N, 1N2</t>
  </si>
  <si>
    <t>13N, 1N3</t>
  </si>
  <si>
    <t>14N, 1N4</t>
  </si>
  <si>
    <t>N06</t>
  </si>
  <si>
    <t>N26</t>
  </si>
  <si>
    <t>21N</t>
  </si>
  <si>
    <t>22N</t>
  </si>
  <si>
    <t>23N</t>
  </si>
  <si>
    <t>24N</t>
  </si>
  <si>
    <t>N11</t>
  </si>
  <si>
    <t>NL1</t>
  </si>
  <si>
    <t>NL3</t>
  </si>
  <si>
    <t>N61</t>
  </si>
  <si>
    <t>N63</t>
  </si>
  <si>
    <t>N64</t>
  </si>
  <si>
    <t>61N, 6N1</t>
  </si>
  <si>
    <t>62N, 6N2</t>
  </si>
  <si>
    <t>63N, 6N3</t>
  </si>
  <si>
    <t>64N, 6N4</t>
  </si>
  <si>
    <t>N66</t>
  </si>
  <si>
    <t>N86</t>
  </si>
  <si>
    <t>71N</t>
  </si>
  <si>
    <t>72N</t>
  </si>
  <si>
    <t>73N</t>
  </si>
  <si>
    <t>74N</t>
  </si>
  <si>
    <t>N85</t>
  </si>
  <si>
    <t>Y1N</t>
  </si>
  <si>
    <t>Y2N</t>
  </si>
  <si>
    <t>Y3N</t>
  </si>
  <si>
    <t>Y4N</t>
  </si>
  <si>
    <t>N84</t>
  </si>
  <si>
    <t>81N</t>
  </si>
  <si>
    <t>82N</t>
  </si>
  <si>
    <t>83N</t>
  </si>
  <si>
    <t>84N</t>
  </si>
  <si>
    <t>N71</t>
  </si>
  <si>
    <t>NH1</t>
  </si>
  <si>
    <t>NH3</t>
  </si>
  <si>
    <t>NH5</t>
  </si>
  <si>
    <t>NH8</t>
  </si>
  <si>
    <t>N31</t>
  </si>
  <si>
    <t>N33</t>
  </si>
  <si>
    <t>N34</t>
  </si>
  <si>
    <t>3N1</t>
  </si>
  <si>
    <t>3N2</t>
  </si>
  <si>
    <t>3N3</t>
  </si>
  <si>
    <t>3N4</t>
  </si>
  <si>
    <t>N36</t>
  </si>
  <si>
    <t>N56</t>
  </si>
  <si>
    <t>N55</t>
  </si>
  <si>
    <t>N54</t>
  </si>
  <si>
    <t>N41</t>
  </si>
  <si>
    <t>NE1</t>
  </si>
  <si>
    <t>NE3</t>
  </si>
  <si>
    <t>NE5</t>
  </si>
  <si>
    <t>NE8</t>
  </si>
  <si>
    <t>Domestic Aggregated or CT with residual</t>
  </si>
  <si>
    <t>NL3 , NE3 , NH3</t>
  </si>
  <si>
    <t>Eclipse Power Distribution Limited - GSP N</t>
  </si>
  <si>
    <t>Eclipse Power Distribution Limited has no Preserved NHH Tariffs/Additional LLFCs/DUoS Tariff IDs</t>
  </si>
  <si>
    <t>Eclipse Power Distribution Limited has no Preserved HH Tariffs/Additional LLFCs/DUoS Tariff IDs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</si>
</sst>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2"/>
      <color theme="0"/>
      <name val="Calibri"/>
      <family val="2"/>
      <scheme val="minor"/>
    </font>
    <font>
      <sz val="10"/>
      <color rgb="FFFF0000"/>
      <name val="Arial"/>
      <family val="2"/>
    </font>
    <font>
      <sz val="8"/>
      <name val="Arial"/>
      <family val="2"/>
    </font>
    <font>
      <sz val="14"/>
      <color rgb="FFFF0000"/>
      <name val="Arial"/>
      <family val="2"/>
    </font>
    <font>
      <sz val="12"/>
      <color theme="0"/>
      <name val="Arial"/>
      <family val="2"/>
    </font>
    <font>
      <b/>
      <sz val="14"/>
      <color rgb="FFFF0000"/>
      <name val="Arial"/>
      <family val="2"/>
    </font>
    <font>
      <b/>
      <sz val="14"/>
      <color theme="0"/>
      <name val="Arial"/>
      <family val="2"/>
    </font>
    <font>
      <b/>
      <sz val="10"/>
      <name val="Trebuchet MS"/>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3">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2" fillId="35"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8" fillId="0" borderId="0" applyFont="0" applyFill="0" applyBorder="0" applyAlignment="0" applyProtection="0"/>
    <xf numFmtId="0" fontId="2" fillId="0" borderId="0"/>
    <xf numFmtId="0" fontId="1" fillId="0" borderId="0"/>
  </cellStyleXfs>
  <cellXfs count="318">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9" fillId="0" borderId="0" xfId="0" applyFont="1" applyAlignment="1">
      <alignment vertical="top"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0" fontId="20" fillId="12" borderId="1" xfId="0" applyNumberFormat="1" applyFont="1" applyFill="1" applyBorder="1" applyAlignment="1" applyProtection="1">
      <alignment horizontal="center" vertical="center"/>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3" fillId="8" borderId="1" xfId="0" applyNumberFormat="1" applyFont="1" applyFill="1" applyBorder="1" applyAlignment="1" applyProtection="1">
      <alignment horizontal="center" vertical="center" wrapText="1"/>
      <protection locked="0"/>
    </xf>
    <xf numFmtId="172" fontId="23" fillId="9" borderId="1" xfId="0" applyNumberFormat="1" applyFont="1" applyFill="1" applyBorder="1" applyAlignment="1" applyProtection="1">
      <alignment horizontal="center" vertical="center"/>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1" fontId="8" fillId="9" borderId="1" xfId="6" applyNumberFormat="1" applyFill="1" applyBorder="1" applyAlignment="1" applyProtection="1">
      <alignment horizontal="left" vertical="center" wrapText="1"/>
      <protection locked="0"/>
    </xf>
    <xf numFmtId="0" fontId="8" fillId="9" borderId="1" xfId="6" applyFill="1" applyBorder="1" applyAlignment="1" applyProtection="1">
      <alignment horizontal="left" vertical="center" wrapText="1"/>
      <protection locked="0"/>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172" fontId="6" fillId="12" borderId="1" xfId="6" applyNumberFormat="1" applyFont="1" applyFill="1" applyBorder="1" applyAlignment="1" applyProtection="1">
      <alignment horizontal="center" vertical="center"/>
      <protection locked="0"/>
    </xf>
    <xf numFmtId="164" fontId="6" fillId="12" borderId="1" xfId="6" applyNumberFormat="1" applyFont="1" applyFill="1" applyBorder="1" applyAlignment="1" applyProtection="1">
      <alignment horizontal="center" vertical="center"/>
      <protection locked="0"/>
    </xf>
    <xf numFmtId="172" fontId="6" fillId="9" borderId="1" xfId="6" applyNumberFormat="1" applyFont="1" applyFill="1" applyBorder="1" applyAlignment="1" applyProtection="1">
      <alignment horizontal="center" vertical="center"/>
      <protection locked="0"/>
    </xf>
    <xf numFmtId="164" fontId="6" fillId="9" borderId="1" xfId="6" applyNumberFormat="1" applyFont="1" applyFill="1" applyBorder="1" applyAlignment="1" applyProtection="1">
      <alignment horizontal="center" vertical="center"/>
      <protection locked="0"/>
    </xf>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9" fillId="0" borderId="6" xfId="0" applyFont="1" applyBorder="1" applyAlignment="1">
      <alignment vertical="center" wrapText="1"/>
    </xf>
    <xf numFmtId="0" fontId="9" fillId="0" borderId="1" xfId="0" applyFont="1" applyBorder="1" applyAlignment="1">
      <alignment vertical="center" wrapText="1"/>
    </xf>
    <xf numFmtId="0" fontId="27" fillId="18"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15" fillId="2" borderId="0" xfId="3" applyFill="1" applyAlignment="1" applyProtection="1">
      <alignment vertical="center"/>
      <protection hidden="1"/>
    </xf>
    <xf numFmtId="175" fontId="8" fillId="9" borderId="1" xfId="6" applyNumberFormat="1" applyFill="1" applyBorder="1" applyAlignment="1">
      <alignment horizontal="center" vertical="center" wrapText="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6" fontId="5" fillId="30" borderId="1" xfId="9" applyNumberFormat="1" applyFill="1" applyBorder="1" applyAlignment="1" applyProtection="1">
      <alignment vertical="center"/>
    </xf>
    <xf numFmtId="176" fontId="5" fillId="33" borderId="1" xfId="9" applyNumberFormat="1" applyFill="1" applyBorder="1" applyAlignment="1" applyProtection="1">
      <alignment vertical="center"/>
    </xf>
    <xf numFmtId="176" fontId="8" fillId="31" borderId="1" xfId="10" applyNumberFormat="1" applyFont="1" applyFill="1" applyBorder="1" applyAlignment="1" applyProtection="1">
      <alignment vertical="center"/>
    </xf>
    <xf numFmtId="176" fontId="8" fillId="34" borderId="1" xfId="10" applyNumberFormat="1" applyFont="1" applyFill="1" applyBorder="1" applyAlignment="1" applyProtection="1">
      <alignment vertical="center"/>
    </xf>
    <xf numFmtId="177" fontId="5" fillId="30" borderId="5" xfId="9" applyNumberFormat="1" applyFill="1" applyBorder="1" applyAlignment="1" applyProtection="1">
      <alignment vertical="center"/>
    </xf>
    <xf numFmtId="177"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0" fontId="9" fillId="0" borderId="1" xfId="0" applyFont="1" applyBorder="1" applyAlignment="1">
      <alignment horizontal="left"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64" fontId="23" fillId="10" borderId="1" xfId="0" applyNumberFormat="1" applyFont="1" applyFill="1" applyBorder="1" applyAlignment="1">
      <alignment horizontal="center" vertical="center"/>
    </xf>
    <xf numFmtId="178" fontId="24" fillId="18" borderId="1" xfId="0" applyNumberFormat="1" applyFont="1" applyFill="1" applyBorder="1" applyAlignment="1" applyProtection="1">
      <alignment horizontal="center" vertical="center"/>
      <protection locked="0"/>
    </xf>
    <xf numFmtId="178" fontId="23" fillId="19" borderId="1" xfId="0" applyNumberFormat="1" applyFont="1" applyFill="1" applyBorder="1" applyAlignment="1" applyProtection="1">
      <alignment horizontal="center" vertical="center"/>
      <protection locked="0"/>
    </xf>
    <xf numFmtId="178" fontId="24" fillId="20" borderId="1" xfId="0" applyNumberFormat="1" applyFont="1" applyFill="1" applyBorder="1" applyAlignment="1" applyProtection="1">
      <alignment horizontal="center" vertical="center"/>
      <protection locked="0"/>
    </xf>
    <xf numFmtId="178" fontId="24" fillId="21" borderId="1" xfId="0" applyNumberFormat="1" applyFont="1" applyFill="1" applyBorder="1" applyAlignment="1" applyProtection="1">
      <alignment horizontal="center" vertical="center"/>
      <protection locked="0"/>
    </xf>
    <xf numFmtId="178" fontId="23" fillId="22" borderId="1" xfId="0" applyNumberFormat="1" applyFont="1" applyFill="1" applyBorder="1" applyAlignment="1" applyProtection="1">
      <alignment horizontal="center" vertical="center"/>
      <protection locked="0"/>
    </xf>
    <xf numFmtId="178" fontId="33" fillId="18" borderId="1" xfId="0" applyNumberFormat="1" applyFont="1" applyFill="1" applyBorder="1" applyAlignment="1" applyProtection="1">
      <alignment horizontal="center" vertical="center" wrapText="1"/>
      <protection locked="0"/>
    </xf>
    <xf numFmtId="178" fontId="11" fillId="19" borderId="1" xfId="0" applyNumberFormat="1" applyFont="1" applyFill="1" applyBorder="1" applyAlignment="1" applyProtection="1">
      <alignment horizontal="center" vertical="center" wrapText="1"/>
      <protection locked="0"/>
    </xf>
    <xf numFmtId="178" fontId="33"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8" fontId="33" fillId="21" borderId="1" xfId="0" applyNumberFormat="1" applyFont="1" applyFill="1" applyBorder="1" applyAlignment="1" applyProtection="1">
      <alignment horizontal="center" vertical="center" wrapText="1"/>
      <protection locked="0"/>
    </xf>
    <xf numFmtId="178"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4"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9" fontId="8" fillId="36" borderId="0" xfId="6" applyNumberFormat="1" applyFill="1" applyAlignment="1">
      <alignment horizontal="left"/>
    </xf>
    <xf numFmtId="0" fontId="23" fillId="17" borderId="1" xfId="0" applyFont="1" applyFill="1" applyBorder="1" applyAlignment="1" applyProtection="1">
      <alignment horizontal="center" vertical="center" wrapText="1"/>
      <protection locked="0"/>
    </xf>
    <xf numFmtId="0" fontId="9" fillId="11" borderId="1" xfId="0" applyFont="1" applyFill="1" applyBorder="1" applyAlignment="1">
      <alignment vertical="center" wrapText="1"/>
    </xf>
    <xf numFmtId="0" fontId="35" fillId="0" borderId="1" xfId="16" applyFont="1" applyBorder="1" applyAlignment="1">
      <alignment horizontal="center" vertical="center" wrapText="1"/>
    </xf>
    <xf numFmtId="2" fontId="23" fillId="10"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pplyProtection="1">
      <alignment horizontal="center" vertical="center"/>
      <protection locked="0"/>
    </xf>
    <xf numFmtId="0" fontId="9" fillId="7" borderId="1" xfId="0" applyFont="1" applyFill="1" applyBorder="1" applyAlignment="1">
      <alignment vertical="center" wrapText="1"/>
    </xf>
    <xf numFmtId="2" fontId="23" fillId="3" borderId="1" xfId="0" applyNumberFormat="1" applyFont="1" applyFill="1" applyBorder="1" applyAlignment="1">
      <alignment horizontal="center" vertical="center"/>
    </xf>
    <xf numFmtId="2" fontId="23" fillId="10" borderId="1" xfId="0" applyNumberFormat="1" applyFont="1" applyFill="1" applyBorder="1" applyAlignment="1">
      <alignment horizontal="center" vertical="center"/>
    </xf>
    <xf numFmtId="0" fontId="23" fillId="0" borderId="1" xfId="0" applyFont="1" applyBorder="1" applyAlignment="1">
      <alignment horizontal="center"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49" fontId="23" fillId="0" borderId="1" xfId="0" applyNumberFormat="1" applyFont="1" applyBorder="1" applyAlignment="1" applyProtection="1">
      <alignment horizontal="center" vertical="center" wrapText="1"/>
      <protection locked="0"/>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0" fontId="17" fillId="8" borderId="1" xfId="0" applyFont="1" applyFill="1" applyBorder="1" applyAlignment="1" applyProtection="1">
      <alignment horizontal="center" vertical="center"/>
      <protection locked="0"/>
    </xf>
    <xf numFmtId="49" fontId="23" fillId="0" borderId="1" xfId="0" quotePrefix="1" applyNumberFormat="1" applyFont="1" applyBorder="1" applyAlignment="1" applyProtection="1">
      <alignment horizontal="center" vertical="center" wrapText="1"/>
      <protection locked="0"/>
    </xf>
    <xf numFmtId="164" fontId="23" fillId="9" borderId="1" xfId="0" applyNumberFormat="1" applyFont="1" applyFill="1" applyBorder="1" applyAlignment="1" applyProtection="1">
      <alignment horizontal="center" vertical="center"/>
      <protection locked="0"/>
    </xf>
    <xf numFmtId="180" fontId="23" fillId="3" borderId="1" xfId="0" applyNumberFormat="1" applyFont="1" applyFill="1" applyBorder="1" applyAlignment="1" applyProtection="1">
      <alignment horizontal="center" vertical="center"/>
      <protection locked="0"/>
    </xf>
    <xf numFmtId="181" fontId="17" fillId="8" borderId="1" xfId="0" applyNumberFormat="1"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3" fontId="17" fillId="37" borderId="1" xfId="0" applyNumberFormat="1" applyFont="1" applyFill="1" applyBorder="1" applyAlignment="1" applyProtection="1">
      <alignment horizontal="center" vertical="center"/>
      <protection locked="0"/>
    </xf>
    <xf numFmtId="0" fontId="0" fillId="0" borderId="1" xfId="0" applyBorder="1"/>
    <xf numFmtId="0" fontId="36" fillId="0" borderId="1" xfId="0" applyFont="1" applyBorder="1" applyAlignment="1">
      <alignment vertical="center"/>
    </xf>
    <xf numFmtId="0" fontId="36" fillId="38" borderId="1" xfId="0" applyFont="1" applyFill="1" applyBorder="1" applyAlignment="1">
      <alignment vertical="center"/>
    </xf>
    <xf numFmtId="0" fontId="37" fillId="4" borderId="1" xfId="0" applyFont="1" applyFill="1" applyBorder="1" applyAlignment="1">
      <alignment horizontal="center" vertical="center" wrapText="1"/>
    </xf>
    <xf numFmtId="0" fontId="37" fillId="0" borderId="6" xfId="0" applyFont="1" applyBorder="1" applyAlignment="1">
      <alignment horizontal="center" vertical="center" wrapText="1"/>
    </xf>
    <xf numFmtId="0" fontId="37" fillId="17" borderId="1" xfId="0" applyFont="1" applyFill="1" applyBorder="1" applyAlignment="1">
      <alignment horizontal="center" vertical="center" wrapText="1"/>
    </xf>
    <xf numFmtId="0" fontId="37" fillId="17" borderId="6" xfId="0" applyFont="1" applyFill="1" applyBorder="1" applyAlignment="1">
      <alignment horizontal="center" vertical="center" wrapText="1"/>
    </xf>
    <xf numFmtId="0" fontId="37" fillId="17" borderId="3" xfId="0" applyFont="1" applyFill="1" applyBorder="1" applyAlignment="1">
      <alignment horizontal="center" vertical="center" wrapText="1"/>
    </xf>
    <xf numFmtId="0" fontId="39" fillId="17" borderId="6" xfId="6" applyFont="1" applyFill="1" applyBorder="1" applyAlignment="1">
      <alignment vertical="center" wrapText="1"/>
    </xf>
    <xf numFmtId="0" fontId="37" fillId="17" borderId="1" xfId="0" quotePrefix="1" applyFont="1" applyFill="1" applyBorder="1" applyAlignment="1">
      <alignment horizontal="center" vertical="center" wrapText="1"/>
    </xf>
    <xf numFmtId="0" fontId="37" fillId="0" borderId="1" xfId="0" applyFont="1" applyBorder="1" applyAlignment="1">
      <alignment vertical="center" wrapText="1"/>
    </xf>
    <xf numFmtId="0" fontId="37" fillId="0" borderId="1" xfId="0" applyFont="1" applyBorder="1" applyAlignment="1">
      <alignment vertical="center"/>
    </xf>
    <xf numFmtId="44" fontId="37" fillId="2" borderId="1" xfId="0" applyNumberFormat="1" applyFont="1" applyFill="1" applyBorder="1" applyAlignment="1">
      <alignment horizontal="center" vertical="center"/>
    </xf>
    <xf numFmtId="0" fontId="0" fillId="0" borderId="1" xfId="0" applyBorder="1" applyAlignment="1">
      <alignment horizontal="center" vertical="center"/>
    </xf>
    <xf numFmtId="0" fontId="8" fillId="9" borderId="1" xfId="6" applyFill="1" applyBorder="1" applyAlignment="1" applyProtection="1">
      <alignment horizontal="center" vertical="center" wrapText="1"/>
      <protection locked="0"/>
    </xf>
    <xf numFmtId="0" fontId="26" fillId="17" borderId="0" xfId="6" applyFont="1" applyFill="1" applyAlignment="1">
      <alignment vertical="center"/>
    </xf>
    <xf numFmtId="0" fontId="26" fillId="2" borderId="0" xfId="0" applyFont="1" applyFill="1"/>
    <xf numFmtId="0" fontId="26" fillId="2" borderId="0" xfId="0" applyFont="1" applyFill="1" applyAlignment="1">
      <alignment vertical="center"/>
    </xf>
    <xf numFmtId="0" fontId="40" fillId="2" borderId="0" xfId="0" applyFont="1" applyFill="1" applyAlignment="1">
      <alignment vertical="center"/>
    </xf>
    <xf numFmtId="0" fontId="40" fillId="17" borderId="0" xfId="0" applyFont="1" applyFill="1" applyAlignment="1">
      <alignment vertical="center"/>
    </xf>
    <xf numFmtId="3" fontId="39" fillId="8" borderId="1" xfId="0" applyNumberFormat="1" applyFont="1" applyFill="1" applyBorder="1" applyAlignment="1" applyProtection="1">
      <alignment horizontal="center" vertical="center" wrapText="1"/>
      <protection locked="0"/>
    </xf>
    <xf numFmtId="0" fontId="41" fillId="2" borderId="0" xfId="6" applyFont="1" applyFill="1" applyAlignment="1">
      <alignment vertical="center"/>
    </xf>
    <xf numFmtId="43" fontId="8" fillId="2" borderId="0" xfId="6" applyNumberFormat="1" applyFill="1" applyAlignment="1">
      <alignment vertical="center"/>
    </xf>
    <xf numFmtId="0" fontId="8" fillId="9" borderId="1" xfId="0" applyFont="1"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center" wrapText="1"/>
      <protection locked="0"/>
    </xf>
    <xf numFmtId="181" fontId="0" fillId="0" borderId="0" xfId="0" applyNumberFormat="1"/>
    <xf numFmtId="0" fontId="43" fillId="2" borderId="0" xfId="6" applyFont="1" applyFill="1" applyAlignment="1">
      <alignment vertical="center"/>
    </xf>
    <xf numFmtId="0" fontId="43" fillId="17" borderId="0" xfId="6" applyFont="1" applyFill="1" applyAlignment="1">
      <alignment vertical="center"/>
    </xf>
    <xf numFmtId="0" fontId="44" fillId="2" borderId="0" xfId="6" applyFont="1" applyFill="1" applyAlignment="1">
      <alignment vertical="center"/>
    </xf>
    <xf numFmtId="0" fontId="44" fillId="17" borderId="0" xfId="6" applyFont="1" applyFill="1" applyAlignment="1">
      <alignment vertical="center"/>
    </xf>
    <xf numFmtId="0" fontId="41" fillId="2" borderId="0" xfId="0" applyFont="1" applyFill="1" applyAlignment="1">
      <alignment vertical="center"/>
    </xf>
    <xf numFmtId="0" fontId="41" fillId="2" borderId="0" xfId="0" applyFont="1" applyFill="1"/>
    <xf numFmtId="0" fontId="45" fillId="17" borderId="0" xfId="1" applyNumberFormat="1" applyFont="1" applyFill="1" applyBorder="1" applyAlignment="1">
      <alignment horizontal="center" vertical="center" wrapText="1"/>
    </xf>
    <xf numFmtId="0" fontId="46" fillId="17" borderId="0" xfId="1" applyNumberFormat="1" applyFont="1" applyFill="1" applyBorder="1" applyAlignment="1">
      <alignment horizontal="center" vertical="center" wrapText="1"/>
    </xf>
    <xf numFmtId="0" fontId="26" fillId="17" borderId="0" xfId="0" applyFont="1" applyFill="1"/>
    <xf numFmtId="0" fontId="47" fillId="7" borderId="1" xfId="6" applyFont="1" applyFill="1" applyBorder="1" applyAlignment="1" applyProtection="1">
      <alignment vertical="center" wrapText="1"/>
      <protection locked="0"/>
    </xf>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0" fontId="8" fillId="2" borderId="8" xfId="6" quotePrefix="1" applyFill="1" applyBorder="1" applyAlignment="1">
      <alignment horizontal="center" vertical="center" wrapText="1"/>
    </xf>
    <xf numFmtId="0" fontId="32" fillId="0" borderId="13" xfId="15" quotePrefix="1" applyFill="1" applyBorder="1" applyAlignment="1">
      <alignment horizontal="left" vertical="top" wrapText="1"/>
    </xf>
    <xf numFmtId="0" fontId="32" fillId="0" borderId="8" xfId="15" quotePrefix="1" applyFill="1" applyBorder="1" applyAlignment="1">
      <alignment horizontal="left" vertical="top" wrapText="1"/>
    </xf>
    <xf numFmtId="0" fontId="9" fillId="0" borderId="1" xfId="0" applyFont="1" applyBorder="1" applyAlignment="1">
      <alignment horizontal="left" vertical="center" wrapText="1" inden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9" fillId="0" borderId="1" xfId="0" applyFont="1" applyBorder="1" applyAlignment="1">
      <alignment horizontal="left" vertical="center" wrapText="1"/>
    </xf>
    <xf numFmtId="0" fontId="19" fillId="6" borderId="1"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37"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38" fillId="18" borderId="1" xfId="0" applyFont="1" applyFill="1" applyBorder="1" applyAlignment="1" applyProtection="1">
      <alignment horizontal="center" vertical="center" wrapText="1"/>
      <protection locked="0"/>
    </xf>
    <xf numFmtId="0" fontId="37" fillId="39" borderId="1" xfId="0" applyFont="1" applyFill="1" applyBorder="1" applyAlignment="1">
      <alignment horizontal="center" vertical="center" wrapText="1"/>
    </xf>
    <xf numFmtId="0" fontId="8" fillId="2" borderId="8" xfId="0" quotePrefix="1" applyFont="1" applyFill="1" applyBorder="1" applyAlignment="1">
      <alignment horizontal="left" vertical="center" wrapText="1"/>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8" fillId="2" borderId="0" xfId="6" quotePrefix="1" applyFill="1" applyAlignment="1">
      <alignment horizontal="center" vertical="center" wrapText="1"/>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8" fillId="2" borderId="8" xfId="6" quotePrefix="1" applyFill="1" applyBorder="1" applyAlignment="1">
      <alignment horizontal="left" vertical="center" wrapText="1"/>
    </xf>
    <xf numFmtId="0" fontId="48" fillId="0" borderId="16" xfId="0" applyFont="1" applyBorder="1" applyAlignment="1">
      <alignment horizontal="center" vertical="center" wrapText="1"/>
    </xf>
    <xf numFmtId="0" fontId="48" fillId="0" borderId="17" xfId="0" applyFont="1" applyBorder="1" applyAlignment="1">
      <alignment horizontal="center" vertical="center" wrapText="1"/>
    </xf>
    <xf numFmtId="172" fontId="48" fillId="0" borderId="18" xfId="0" applyNumberFormat="1" applyFont="1" applyBorder="1" applyAlignment="1">
      <alignment horizontal="center" vertical="center" wrapText="1"/>
    </xf>
    <xf numFmtId="0" fontId="48" fillId="0" borderId="11" xfId="0" applyFont="1" applyBorder="1" applyAlignment="1">
      <alignment horizontal="center" vertical="center" wrapText="1"/>
    </xf>
    <xf numFmtId="0" fontId="48" fillId="0" borderId="0" xfId="0" applyFont="1" applyAlignment="1">
      <alignment horizontal="center" vertical="center" wrapText="1"/>
    </xf>
    <xf numFmtId="172" fontId="48" fillId="0" borderId="12" xfId="0" applyNumberFormat="1" applyFont="1" applyBorder="1" applyAlignment="1">
      <alignment horizontal="center" vertical="center" wrapText="1"/>
    </xf>
    <xf numFmtId="0" fontId="48" fillId="0" borderId="13" xfId="0" applyFont="1" applyBorder="1" applyAlignment="1">
      <alignment horizontal="center" vertical="center" wrapText="1"/>
    </xf>
    <xf numFmtId="0" fontId="48" fillId="0" borderId="8" xfId="0" applyFont="1" applyBorder="1" applyAlignment="1">
      <alignment horizontal="center" vertical="center" wrapText="1"/>
    </xf>
    <xf numFmtId="172" fontId="48" fillId="0" borderId="14" xfId="0" applyNumberFormat="1" applyFont="1" applyBorder="1" applyAlignment="1">
      <alignment horizontal="center" vertical="center" wrapText="1"/>
    </xf>
    <xf numFmtId="0" fontId="48" fillId="0" borderId="18" xfId="0" applyFont="1" applyBorder="1" applyAlignment="1">
      <alignment horizontal="center" vertical="center" wrapText="1"/>
    </xf>
    <xf numFmtId="0" fontId="48" fillId="0" borderId="12" xfId="0" applyFont="1" applyBorder="1" applyAlignment="1">
      <alignment horizontal="center" vertical="center" wrapText="1"/>
    </xf>
    <xf numFmtId="0" fontId="48" fillId="0" borderId="14" xfId="0" applyFont="1" applyBorder="1" applyAlignment="1">
      <alignment horizontal="center" vertical="center" wrapText="1"/>
    </xf>
    <xf numFmtId="0" fontId="9" fillId="7" borderId="1" xfId="0" applyFont="1" applyFill="1" applyBorder="1" applyAlignment="1">
      <alignment horizontal="center" vertical="center" wrapText="1"/>
    </xf>
    <xf numFmtId="0" fontId="11" fillId="0" borderId="1" xfId="0" applyFont="1" applyBorder="1" applyAlignment="1">
      <alignment vertical="top" wrapText="1"/>
    </xf>
    <xf numFmtId="0" fontId="0" fillId="0" borderId="1" xfId="0" applyBorder="1" applyAlignment="1">
      <alignment vertical="top" wrapText="1"/>
    </xf>
    <xf numFmtId="0" fontId="39" fillId="17" borderId="1" xfId="0" applyFont="1" applyFill="1" applyBorder="1" applyAlignment="1">
      <alignment horizontal="left" vertical="center" wrapText="1"/>
    </xf>
    <xf numFmtId="0" fontId="37" fillId="17" borderId="1" xfId="0" applyFont="1" applyFill="1" applyBorder="1" applyAlignment="1">
      <alignment horizontal="left" vertical="center" wrapText="1"/>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32" fillId="0" borderId="13" xfId="15" quotePrefix="1" applyFill="1" applyBorder="1" applyAlignment="1" applyProtection="1">
      <alignment horizontal="left" vertical="center" wrapText="1"/>
    </xf>
    <xf numFmtId="0" fontId="32" fillId="0" borderId="8" xfId="15" quotePrefix="1" applyFill="1" applyBorder="1" applyAlignment="1" applyProtection="1">
      <alignment horizontal="left" vertical="center" wrapText="1"/>
    </xf>
    <xf numFmtId="0" fontId="32" fillId="0" borderId="13" xfId="15" quotePrefix="1" applyFill="1" applyBorder="1" applyAlignment="1" applyProtection="1">
      <alignment horizontal="center" vertical="center" wrapText="1"/>
    </xf>
    <xf numFmtId="0" fontId="32" fillId="0" borderId="8" xfId="15" quotePrefix="1" applyFill="1" applyBorder="1" applyAlignment="1" applyProtection="1">
      <alignment horizontal="center" vertical="center" wrapText="1"/>
    </xf>
    <xf numFmtId="0" fontId="32" fillId="0" borderId="14" xfId="15" quotePrefix="1" applyFill="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9" fillId="7" borderId="6"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9" fillId="6" borderId="13" xfId="1" applyNumberFormat="1" applyFont="1" applyFill="1" applyBorder="1" applyAlignment="1">
      <alignment horizontal="center" vertical="center" wrapText="1"/>
    </xf>
    <xf numFmtId="0" fontId="19" fillId="6" borderId="8" xfId="1" applyNumberFormat="1" applyFont="1" applyFill="1" applyBorder="1" applyAlignment="1">
      <alignment horizontal="center" vertical="center" wrapText="1"/>
    </xf>
    <xf numFmtId="0" fontId="32"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cellXfs>
  <cellStyles count="23">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 4" xfId="22" xr:uid="{C9D5C514-A6C3-4769-B56F-0B15F22A7041}"/>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42" t="s">
        <v>123</v>
      </c>
      <c r="B2" s="70"/>
      <c r="C2" s="70"/>
      <c r="D2" s="70"/>
      <c r="E2" s="70"/>
    </row>
    <row r="3" spans="1:8" ht="13.8" x14ac:dyDescent="0.25">
      <c r="A3" s="70"/>
      <c r="B3" s="139" t="s">
        <v>124</v>
      </c>
      <c r="C3" s="138" t="s">
        <v>125</v>
      </c>
      <c r="D3" s="138" t="s">
        <v>23</v>
      </c>
      <c r="E3" s="138" t="s">
        <v>22</v>
      </c>
    </row>
    <row r="4" spans="1:8" ht="13.8" x14ac:dyDescent="0.25">
      <c r="A4" s="71" t="s">
        <v>123</v>
      </c>
      <c r="B4" s="29" t="s">
        <v>1345</v>
      </c>
      <c r="C4" s="29" t="s">
        <v>716</v>
      </c>
      <c r="D4" s="29" t="s">
        <v>717</v>
      </c>
      <c r="E4" s="29" t="s">
        <v>1255</v>
      </c>
    </row>
    <row r="5" spans="1:8" x14ac:dyDescent="0.25">
      <c r="A5" s="70"/>
      <c r="B5" s="70"/>
      <c r="C5" s="70"/>
      <c r="D5" s="70"/>
      <c r="E5" s="70"/>
    </row>
    <row r="6" spans="1:8" ht="16.8" x14ac:dyDescent="0.25">
      <c r="A6" s="73" t="s">
        <v>17</v>
      </c>
      <c r="B6" s="70"/>
      <c r="C6" s="70"/>
      <c r="D6" s="70"/>
      <c r="E6" s="70"/>
    </row>
    <row r="7" spans="1:8" ht="13.8" x14ac:dyDescent="0.25">
      <c r="A7" s="74" t="s">
        <v>18</v>
      </c>
      <c r="B7" s="231" t="s">
        <v>19</v>
      </c>
      <c r="C7" s="231"/>
      <c r="D7" s="231"/>
      <c r="E7" s="231"/>
    </row>
    <row r="8" spans="1:8" ht="30" customHeight="1" x14ac:dyDescent="0.25">
      <c r="A8" s="78" t="s">
        <v>174</v>
      </c>
      <c r="B8" s="230" t="s">
        <v>163</v>
      </c>
      <c r="C8" s="230"/>
      <c r="D8" s="230"/>
      <c r="E8" s="230"/>
    </row>
    <row r="9" spans="1:8" ht="30" customHeight="1" x14ac:dyDescent="0.25">
      <c r="A9" s="78" t="s">
        <v>691</v>
      </c>
      <c r="B9" s="23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N Licence area.</v>
      </c>
      <c r="C9" s="230"/>
      <c r="D9" s="230"/>
      <c r="E9" s="230"/>
    </row>
    <row r="10" spans="1:8" ht="30" customHeight="1" x14ac:dyDescent="0.25">
      <c r="A10" s="78" t="s">
        <v>38</v>
      </c>
      <c r="B10" s="230" t="s">
        <v>21</v>
      </c>
      <c r="C10" s="230"/>
      <c r="D10" s="230"/>
      <c r="E10" s="230"/>
    </row>
    <row r="11" spans="1:8" ht="61.5" customHeight="1" x14ac:dyDescent="0.25">
      <c r="A11" s="78" t="s">
        <v>39</v>
      </c>
      <c r="B11" s="23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0"/>
      <c r="D11" s="230"/>
      <c r="E11" s="230"/>
      <c r="F11" s="233"/>
      <c r="G11" s="233"/>
      <c r="H11" s="233"/>
    </row>
    <row r="12" spans="1:8" ht="86.25" customHeight="1" x14ac:dyDescent="0.25">
      <c r="A12" s="78" t="s">
        <v>29</v>
      </c>
      <c r="B12" s="230" t="s">
        <v>137</v>
      </c>
      <c r="C12" s="230"/>
      <c r="D12" s="230"/>
      <c r="E12" s="230"/>
    </row>
    <row r="13" spans="1:8" ht="33.75" customHeight="1" x14ac:dyDescent="0.25">
      <c r="A13" s="78" t="s">
        <v>138</v>
      </c>
      <c r="B13" s="23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N Licence area.</v>
      </c>
      <c r="C13" s="230"/>
      <c r="D13" s="230"/>
      <c r="E13" s="230"/>
    </row>
    <row r="14" spans="1:8" ht="33.75" customHeight="1" x14ac:dyDescent="0.25">
      <c r="A14" s="181" t="s">
        <v>470</v>
      </c>
      <c r="B14" s="230" t="s">
        <v>471</v>
      </c>
      <c r="C14" s="230"/>
      <c r="D14" s="230"/>
      <c r="E14" s="230"/>
    </row>
    <row r="15" spans="1:8" ht="29.25" customHeight="1" x14ac:dyDescent="0.25">
      <c r="A15" s="78" t="s">
        <v>32</v>
      </c>
      <c r="B15" s="230" t="s">
        <v>109</v>
      </c>
      <c r="C15" s="230"/>
      <c r="D15" s="230"/>
      <c r="E15" s="230"/>
    </row>
    <row r="16" spans="1:8" ht="29.25" customHeight="1" x14ac:dyDescent="0.25">
      <c r="A16" s="181" t="s">
        <v>692</v>
      </c>
      <c r="B16" s="230" t="s">
        <v>693</v>
      </c>
      <c r="C16" s="230"/>
      <c r="D16" s="230"/>
      <c r="E16" s="230"/>
    </row>
    <row r="17" spans="1:5" ht="29.25" customHeight="1" x14ac:dyDescent="0.25">
      <c r="A17" s="78" t="s">
        <v>584</v>
      </c>
      <c r="B17" s="230" t="s">
        <v>586</v>
      </c>
      <c r="C17" s="230"/>
      <c r="D17" s="230"/>
      <c r="E17" s="230"/>
    </row>
    <row r="18" spans="1:5" ht="29.25" customHeight="1" x14ac:dyDescent="0.25">
      <c r="A18" s="78" t="s">
        <v>694</v>
      </c>
      <c r="B18" s="230" t="s">
        <v>695</v>
      </c>
      <c r="C18" s="230"/>
      <c r="D18" s="230"/>
      <c r="E18" s="230"/>
    </row>
    <row r="19" spans="1:5" ht="30" customHeight="1" x14ac:dyDescent="0.25">
      <c r="A19" s="78" t="s">
        <v>83</v>
      </c>
      <c r="B19" s="230" t="s">
        <v>82</v>
      </c>
      <c r="C19" s="230"/>
      <c r="D19" s="230"/>
      <c r="E19" s="230"/>
    </row>
    <row r="20" spans="1:5" x14ac:dyDescent="0.25">
      <c r="A20" s="70"/>
      <c r="B20" s="70"/>
      <c r="C20" s="70"/>
      <c r="D20" s="70"/>
      <c r="E20" s="70"/>
    </row>
    <row r="21" spans="1:5" ht="13.8" x14ac:dyDescent="0.25">
      <c r="A21" s="75" t="s">
        <v>27</v>
      </c>
      <c r="B21" s="70"/>
      <c r="C21" s="70"/>
      <c r="D21" s="70"/>
      <c r="E21" s="70"/>
    </row>
    <row r="22" spans="1:5" ht="13.8" x14ac:dyDescent="0.25">
      <c r="A22" s="74"/>
      <c r="B22" s="236"/>
      <c r="C22" s="236"/>
      <c r="D22" s="236"/>
      <c r="E22" s="236"/>
    </row>
    <row r="23" spans="1:5" ht="32.25" customHeight="1" x14ac:dyDescent="0.25">
      <c r="A23" s="234" t="s">
        <v>66</v>
      </c>
      <c r="B23" s="235"/>
      <c r="C23" s="235"/>
      <c r="D23" s="235"/>
      <c r="E23" s="235"/>
    </row>
    <row r="24" spans="1:5" x14ac:dyDescent="0.25">
      <c r="A24" s="70"/>
      <c r="B24" s="70"/>
      <c r="C24" s="70"/>
      <c r="D24" s="70"/>
      <c r="E24" s="70"/>
    </row>
    <row r="25" spans="1:5" ht="13.8" x14ac:dyDescent="0.25">
      <c r="A25" s="76" t="s">
        <v>28</v>
      </c>
      <c r="B25" s="70"/>
      <c r="C25" s="70"/>
      <c r="D25" s="70"/>
      <c r="E25" s="70"/>
    </row>
    <row r="26" spans="1:5" ht="13.8" x14ac:dyDescent="0.25">
      <c r="A26" s="72"/>
      <c r="B26" s="236"/>
      <c r="C26" s="236"/>
      <c r="D26" s="236"/>
      <c r="E26" s="236"/>
    </row>
    <row r="27" spans="1:5" ht="28.5" customHeight="1" x14ac:dyDescent="0.25">
      <c r="A27" s="234" t="s">
        <v>40</v>
      </c>
      <c r="B27" s="235"/>
      <c r="C27" s="235"/>
      <c r="D27" s="235"/>
      <c r="E27" s="235"/>
    </row>
    <row r="28" spans="1:5" ht="28.5" customHeight="1" x14ac:dyDescent="0.25">
      <c r="A28" s="232" t="s">
        <v>122</v>
      </c>
      <c r="B28" s="232"/>
      <c r="C28" s="232"/>
      <c r="D28" s="232"/>
      <c r="E28" s="232"/>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5"/>
  <sheetViews>
    <sheetView zoomScale="80" zoomScaleNormal="80" zoomScaleSheetLayoutView="100" workbookViewId="0">
      <selection activeCell="H6" sqref="H6"/>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7" width="3.109375" style="211" customWidth="1"/>
    <col min="8" max="16384" width="9.109375" style="2"/>
  </cols>
  <sheetData>
    <row r="1" spans="1:7" ht="27.75" customHeight="1" x14ac:dyDescent="0.25">
      <c r="A1" s="15" t="s">
        <v>20</v>
      </c>
      <c r="B1" s="300"/>
      <c r="C1" s="300"/>
      <c r="D1" s="180"/>
      <c r="E1" s="180"/>
    </row>
    <row r="2" spans="1:7" ht="35.1" customHeight="1" x14ac:dyDescent="0.25">
      <c r="A2" s="259" t="str">
        <f>Overview!B4&amp; " - Effective from "&amp;Overview!D4&amp;" - "&amp;Overview!E4&amp;" Supplier of Last Resort and Eligible Bad Debt Pass-Through Costs"</f>
        <v>Eclipse Power Distribution Limited - GSP N - Effective from 1 April 2026 - Submitted Supplier of Last Resort and Eligible Bad Debt Pass-Through Costs</v>
      </c>
      <c r="B2" s="260"/>
      <c r="C2" s="260"/>
      <c r="D2" s="260"/>
      <c r="E2" s="261"/>
      <c r="F2" s="212"/>
      <c r="G2" s="212"/>
    </row>
    <row r="3" spans="1:7" s="80" customFormat="1" ht="15" customHeight="1" x14ac:dyDescent="0.25">
      <c r="A3" s="87"/>
      <c r="B3" s="87"/>
      <c r="C3" s="87"/>
      <c r="D3" s="87"/>
      <c r="E3" s="87"/>
      <c r="F3" s="213"/>
      <c r="G3" s="213"/>
    </row>
    <row r="4" spans="1:7" ht="124.5" customHeight="1" x14ac:dyDescent="0.25">
      <c r="A4" s="28" t="s">
        <v>126</v>
      </c>
      <c r="B4" s="16" t="s">
        <v>420</v>
      </c>
      <c r="C4" s="16" t="s">
        <v>24</v>
      </c>
      <c r="D4" s="16" t="s">
        <v>468</v>
      </c>
      <c r="E4" s="16" t="s">
        <v>469</v>
      </c>
      <c r="F4" s="212"/>
      <c r="G4" s="212"/>
    </row>
    <row r="5" spans="1:7" ht="13.8" x14ac:dyDescent="0.25">
      <c r="A5" s="18" t="s">
        <v>1343</v>
      </c>
      <c r="B5" s="45" t="str">
        <f>IFERROR(INDEX('Annex 1 LV, HV and UMS charges'!$B$12:$B$44,MATCH($A5,'Annex 1 LV, HV and UMS charges'!$A$12:$A$44,0)),IF(INDEX('Annex 4 LDNO charges'!$B$12:$B$202,MATCH($A5,'Annex 4 LDNO charges'!$A$12:$A$202,0))=0,"",INDEX('Annex 4 LDNO charges'!$B$12:$B$202,MATCH($A5,'Annex 4 LDNO charges'!$A$12:$A$202,0))))</f>
        <v>N01 , N61 , N31</v>
      </c>
      <c r="C5" s="188" t="s">
        <v>591</v>
      </c>
      <c r="D5" s="189">
        <v>0</v>
      </c>
      <c r="E5" s="189">
        <v>0</v>
      </c>
      <c r="G5" s="211">
        <v>1</v>
      </c>
    </row>
    <row r="6" spans="1:7" ht="27" customHeight="1" x14ac:dyDescent="0.25">
      <c r="A6" s="18" t="s">
        <v>604</v>
      </c>
      <c r="B6" s="45" t="str">
        <f>IFERROR(INDEX('Annex 1 LV, HV and UMS charges'!$B$12:$B$44,MATCH($A6,'Annex 1 LV, HV and UMS charges'!$A$12:$A$44,0)),IF(INDEX('Annex 4 LDNO charges'!$B$12:$B$202,MATCH($A6,'Annex 4 LDNO charges'!$A$12:$A$202,0))=0,"",INDEX('Annex 4 LDNO charges'!$B$12:$B$202,MATCH($A6,'Annex 4 LDNO charges'!$A$12:$A$202,0))))</f>
        <v>N04 , N64 , N34</v>
      </c>
      <c r="C6" s="171" t="s">
        <v>590</v>
      </c>
      <c r="D6" s="190"/>
      <c r="E6" s="189">
        <v>0</v>
      </c>
      <c r="G6" s="211">
        <v>1</v>
      </c>
    </row>
    <row r="7" spans="1:7" ht="27" customHeight="1" x14ac:dyDescent="0.25">
      <c r="A7" s="18" t="s">
        <v>605</v>
      </c>
      <c r="B7" s="45" t="str">
        <f>IFERROR(INDEX('Annex 1 LV, HV and UMS charges'!$B$12:$B$44,MATCH($A7,'Annex 1 LV, HV and UMS charges'!$A$12:$A$44,0)),IF(INDEX('Annex 4 LDNO charges'!$B$12:$B$202,MATCH($A7,'Annex 4 LDNO charges'!$A$12:$A$202,0))=0,"",INDEX('Annex 4 LDNO charges'!$B$12:$B$202,MATCH($A7,'Annex 4 LDNO charges'!$A$12:$A$202,0))))</f>
        <v>11N , 61N , 1N1 , 6N1 , 3N1</v>
      </c>
      <c r="C7" s="171" t="s">
        <v>590</v>
      </c>
      <c r="D7" s="190"/>
      <c r="E7" s="189">
        <v>0</v>
      </c>
      <c r="G7" s="211">
        <v>1</v>
      </c>
    </row>
    <row r="8" spans="1:7" ht="27" customHeight="1" x14ac:dyDescent="0.25">
      <c r="A8" s="18" t="s">
        <v>606</v>
      </c>
      <c r="B8" s="45" t="str">
        <f>IFERROR(INDEX('Annex 1 LV, HV and UMS charges'!$B$12:$B$44,MATCH($A8,'Annex 1 LV, HV and UMS charges'!$A$12:$A$44,0)),IF(INDEX('Annex 4 LDNO charges'!$B$12:$B$202,MATCH($A8,'Annex 4 LDNO charges'!$A$12:$A$202,0))=0,"",INDEX('Annex 4 LDNO charges'!$B$12:$B$202,MATCH($A8,'Annex 4 LDNO charges'!$A$12:$A$202,0))))</f>
        <v>12N , 62N , 1N2 , 6N2 , 3N2</v>
      </c>
      <c r="C8" s="171" t="s">
        <v>590</v>
      </c>
      <c r="D8" s="190"/>
      <c r="E8" s="189">
        <v>0</v>
      </c>
      <c r="G8" s="211">
        <v>1</v>
      </c>
    </row>
    <row r="9" spans="1:7" ht="27" customHeight="1" x14ac:dyDescent="0.25">
      <c r="A9" s="18" t="s">
        <v>607</v>
      </c>
      <c r="B9" s="45" t="str">
        <f>IFERROR(INDEX('Annex 1 LV, HV and UMS charges'!$B$12:$B$44,MATCH($A9,'Annex 1 LV, HV and UMS charges'!$A$12:$A$44,0)),IF(INDEX('Annex 4 LDNO charges'!$B$12:$B$202,MATCH($A9,'Annex 4 LDNO charges'!$A$12:$A$202,0))=0,"",INDEX('Annex 4 LDNO charges'!$B$12:$B$202,MATCH($A9,'Annex 4 LDNO charges'!$A$12:$A$202,0))))</f>
        <v>13N , 63N , 1N3 , 6N3 , 3N3</v>
      </c>
      <c r="C9" s="171" t="s">
        <v>590</v>
      </c>
      <c r="D9" s="190"/>
      <c r="E9" s="189">
        <v>0</v>
      </c>
      <c r="G9" s="211">
        <v>1</v>
      </c>
    </row>
    <row r="10" spans="1:7" ht="27" customHeight="1" x14ac:dyDescent="0.25">
      <c r="A10" s="18" t="s">
        <v>608</v>
      </c>
      <c r="B10" s="45" t="str">
        <f>IFERROR(INDEX('Annex 1 LV, HV and UMS charges'!$B$12:$B$44,MATCH($A10,'Annex 1 LV, HV and UMS charges'!$A$12:$A$44,0)),IF(INDEX('Annex 4 LDNO charges'!$B$12:$B$202,MATCH($A10,'Annex 4 LDNO charges'!$A$12:$A$202,0))=0,"",INDEX('Annex 4 LDNO charges'!$B$12:$B$202,MATCH($A10,'Annex 4 LDNO charges'!$A$12:$A$202,0))))</f>
        <v>14N , 64N , 1N4 , 6N4 , 3N4</v>
      </c>
      <c r="C10" s="171" t="s">
        <v>590</v>
      </c>
      <c r="D10" s="190"/>
      <c r="E10" s="189">
        <v>0</v>
      </c>
      <c r="G10" s="211">
        <v>1</v>
      </c>
    </row>
    <row r="11" spans="1:7" ht="27" customHeight="1" x14ac:dyDescent="0.25">
      <c r="A11" s="172" t="s">
        <v>473</v>
      </c>
      <c r="B11" s="45" t="str">
        <f>IFERROR(INDEX('Annex 1 LV, HV and UMS charges'!$B$12:$B$44,MATCH($A11,'Annex 1 LV, HV and UMS charges'!$A$12:$A$44,0)),IF(INDEX('Annex 4 LDNO charges'!$B$12:$B$202,MATCH($A11,'Annex 4 LDNO charges'!$A$12:$A$202,0))=0,"",INDEX('Annex 4 LDNO charges'!$B$12:$B$202,MATCH($A11,'Annex 4 LDNO charges'!$A$12:$A$202,0))))</f>
        <v>N26 , N86 , N56</v>
      </c>
      <c r="C11" s="171">
        <v>0</v>
      </c>
      <c r="D11" s="190"/>
      <c r="E11" s="189">
        <v>0</v>
      </c>
      <c r="G11" s="211">
        <v>1</v>
      </c>
    </row>
    <row r="12" spans="1:7" ht="27" customHeight="1" x14ac:dyDescent="0.25">
      <c r="A12" s="172" t="s">
        <v>474</v>
      </c>
      <c r="B12" s="45" t="str">
        <f>IFERROR(INDEX('Annex 1 LV, HV and UMS charges'!$B$12:$B$44,MATCH($A12,'Annex 1 LV, HV and UMS charges'!$A$12:$A$44,0)),IF(INDEX('Annex 4 LDNO charges'!$B$12:$B$202,MATCH($A12,'Annex 4 LDNO charges'!$A$12:$A$202,0))=0,"",INDEX('Annex 4 LDNO charges'!$B$12:$B$202,MATCH($A12,'Annex 4 LDNO charges'!$A$12:$A$202,0))))</f>
        <v xml:space="preserve">21N , 71N </v>
      </c>
      <c r="C12" s="171">
        <v>0</v>
      </c>
      <c r="D12" s="190"/>
      <c r="E12" s="189">
        <v>0</v>
      </c>
      <c r="G12" s="211">
        <v>1</v>
      </c>
    </row>
    <row r="13" spans="1:7" ht="27" customHeight="1" x14ac:dyDescent="0.25">
      <c r="A13" s="172" t="s">
        <v>475</v>
      </c>
      <c r="B13" s="45" t="str">
        <f>IFERROR(INDEX('Annex 1 LV, HV and UMS charges'!$B$12:$B$44,MATCH($A13,'Annex 1 LV, HV and UMS charges'!$A$12:$A$44,0)),IF(INDEX('Annex 4 LDNO charges'!$B$12:$B$202,MATCH($A13,'Annex 4 LDNO charges'!$A$12:$A$202,0))=0,"",INDEX('Annex 4 LDNO charges'!$B$12:$B$202,MATCH($A13,'Annex 4 LDNO charges'!$A$12:$A$202,0))))</f>
        <v xml:space="preserve">22N , 72N </v>
      </c>
      <c r="C13" s="171">
        <v>0</v>
      </c>
      <c r="D13" s="190"/>
      <c r="E13" s="189">
        <v>0</v>
      </c>
      <c r="G13" s="211">
        <v>1</v>
      </c>
    </row>
    <row r="14" spans="1:7" ht="27.75" customHeight="1" x14ac:dyDescent="0.25">
      <c r="A14" s="172" t="s">
        <v>476</v>
      </c>
      <c r="B14" s="45" t="str">
        <f>IFERROR(INDEX('Annex 1 LV, HV and UMS charges'!$B$12:$B$44,MATCH($A14,'Annex 1 LV, HV and UMS charges'!$A$12:$A$44,0)),IF(INDEX('Annex 4 LDNO charges'!$B$12:$B$202,MATCH($A14,'Annex 4 LDNO charges'!$A$12:$A$202,0))=0,"",INDEX('Annex 4 LDNO charges'!$B$12:$B$202,MATCH($A14,'Annex 4 LDNO charges'!$A$12:$A$202,0))))</f>
        <v xml:space="preserve">23N , 73N </v>
      </c>
      <c r="C14" s="171">
        <v>0</v>
      </c>
      <c r="D14" s="190"/>
      <c r="E14" s="189">
        <v>0</v>
      </c>
      <c r="G14" s="211">
        <v>1</v>
      </c>
    </row>
    <row r="15" spans="1:7" ht="27.75" customHeight="1" x14ac:dyDescent="0.25">
      <c r="A15" s="176" t="s">
        <v>477</v>
      </c>
      <c r="B15" s="45" t="str">
        <f>IFERROR(INDEX('Annex 1 LV, HV and UMS charges'!$B$12:$B$44,MATCH($A15,'Annex 1 LV, HV and UMS charges'!$A$12:$A$44,0)),IF(INDEX('Annex 4 LDNO charges'!$B$12:$B$202,MATCH($A15,'Annex 4 LDNO charges'!$A$12:$A$202,0))=0,"",INDEX('Annex 4 LDNO charges'!$B$12:$B$202,MATCH($A15,'Annex 4 LDNO charges'!$A$12:$A$202,0))))</f>
        <v xml:space="preserve">24N , 74N </v>
      </c>
      <c r="C15" s="171">
        <v>0</v>
      </c>
      <c r="D15" s="190"/>
      <c r="E15" s="189">
        <v>0</v>
      </c>
      <c r="G15" s="211">
        <v>1</v>
      </c>
    </row>
    <row r="16" spans="1:7" ht="27.75" customHeight="1" x14ac:dyDescent="0.25">
      <c r="A16" s="176" t="s">
        <v>478</v>
      </c>
      <c r="B16" s="45" t="str">
        <f>IFERROR(INDEX('Annex 1 LV, HV and UMS charges'!$B$12:$B$44,MATCH($A16,'Annex 1 LV, HV and UMS charges'!$A$12:$A$44,0)),IF(INDEX('Annex 4 LDNO charges'!$B$12:$B$202,MATCH($A16,'Annex 4 LDNO charges'!$A$12:$A$202,0))=0,"",INDEX('Annex 4 LDNO charges'!$B$12:$B$202,MATCH($A16,'Annex 4 LDNO charges'!$A$12:$A$202,0))))</f>
        <v>N85 , N55</v>
      </c>
      <c r="C16" s="171">
        <v>0</v>
      </c>
      <c r="D16" s="190"/>
      <c r="E16" s="189">
        <v>0</v>
      </c>
      <c r="G16" s="211">
        <v>1</v>
      </c>
    </row>
    <row r="17" spans="1:7" ht="27.75" customHeight="1" x14ac:dyDescent="0.25">
      <c r="A17" s="176" t="s">
        <v>479</v>
      </c>
      <c r="B17" s="45" t="str">
        <f>IFERROR(INDEX('Annex 1 LV, HV and UMS charges'!$B$12:$B$44,MATCH($A17,'Annex 1 LV, HV and UMS charges'!$A$12:$A$44,0)),IF(INDEX('Annex 4 LDNO charges'!$B$12:$B$202,MATCH($A17,'Annex 4 LDNO charges'!$A$12:$A$202,0))=0,"",INDEX('Annex 4 LDNO charges'!$B$12:$B$202,MATCH($A17,'Annex 4 LDNO charges'!$A$12:$A$202,0))))</f>
        <v xml:space="preserve">Y1N </v>
      </c>
      <c r="C17" s="171">
        <v>0</v>
      </c>
      <c r="D17" s="190"/>
      <c r="E17" s="189">
        <v>0</v>
      </c>
      <c r="G17" s="211">
        <v>1</v>
      </c>
    </row>
    <row r="18" spans="1:7" ht="27.75" customHeight="1" x14ac:dyDescent="0.25">
      <c r="A18" s="176" t="s">
        <v>480</v>
      </c>
      <c r="B18" s="45" t="str">
        <f>IFERROR(INDEX('Annex 1 LV, HV and UMS charges'!$B$12:$B$44,MATCH($A18,'Annex 1 LV, HV and UMS charges'!$A$12:$A$44,0)),IF(INDEX('Annex 4 LDNO charges'!$B$12:$B$202,MATCH($A18,'Annex 4 LDNO charges'!$A$12:$A$202,0))=0,"",INDEX('Annex 4 LDNO charges'!$B$12:$B$202,MATCH($A18,'Annex 4 LDNO charges'!$A$12:$A$202,0))))</f>
        <v xml:space="preserve">Y2N </v>
      </c>
      <c r="C18" s="171">
        <v>0</v>
      </c>
      <c r="D18" s="190"/>
      <c r="E18" s="189">
        <v>0</v>
      </c>
      <c r="G18" s="211">
        <v>1</v>
      </c>
    </row>
    <row r="19" spans="1:7" ht="27.75" customHeight="1" x14ac:dyDescent="0.25">
      <c r="A19" s="176" t="s">
        <v>481</v>
      </c>
      <c r="B19" s="45" t="str">
        <f>IFERROR(INDEX('Annex 1 LV, HV and UMS charges'!$B$12:$B$44,MATCH($A19,'Annex 1 LV, HV and UMS charges'!$A$12:$A$44,0)),IF(INDEX('Annex 4 LDNO charges'!$B$12:$B$202,MATCH($A19,'Annex 4 LDNO charges'!$A$12:$A$202,0))=0,"",INDEX('Annex 4 LDNO charges'!$B$12:$B$202,MATCH($A19,'Annex 4 LDNO charges'!$A$12:$A$202,0))))</f>
        <v xml:space="preserve">Y3N </v>
      </c>
      <c r="C19" s="171">
        <v>0</v>
      </c>
      <c r="D19" s="190"/>
      <c r="E19" s="189">
        <v>0</v>
      </c>
      <c r="G19" s="211">
        <v>1</v>
      </c>
    </row>
    <row r="20" spans="1:7" ht="27.75" customHeight="1" x14ac:dyDescent="0.25">
      <c r="A20" s="176" t="s">
        <v>482</v>
      </c>
      <c r="B20" s="45" t="str">
        <f>IFERROR(INDEX('Annex 1 LV, HV and UMS charges'!$B$12:$B$44,MATCH($A20,'Annex 1 LV, HV and UMS charges'!$A$12:$A$44,0)),IF(INDEX('Annex 4 LDNO charges'!$B$12:$B$202,MATCH($A20,'Annex 4 LDNO charges'!$A$12:$A$202,0))=0,"",INDEX('Annex 4 LDNO charges'!$B$12:$B$202,MATCH($A20,'Annex 4 LDNO charges'!$A$12:$A$202,0))))</f>
        <v xml:space="preserve">Y4N </v>
      </c>
      <c r="C20" s="171">
        <v>0</v>
      </c>
      <c r="D20" s="190"/>
      <c r="E20" s="189">
        <v>0</v>
      </c>
      <c r="G20" s="211">
        <v>1</v>
      </c>
    </row>
    <row r="21" spans="1:7" ht="27.75" customHeight="1" x14ac:dyDescent="0.25">
      <c r="A21" s="176" t="s">
        <v>483</v>
      </c>
      <c r="B21" s="45" t="str">
        <f>IFERROR(INDEX('Annex 1 LV, HV and UMS charges'!$B$12:$B$44,MATCH($A21,'Annex 1 LV, HV and UMS charges'!$A$12:$A$44,0)),IF(INDEX('Annex 4 LDNO charges'!$B$12:$B$202,MATCH($A21,'Annex 4 LDNO charges'!$A$12:$A$202,0))=0,"",INDEX('Annex 4 LDNO charges'!$B$12:$B$202,MATCH($A21,'Annex 4 LDNO charges'!$A$12:$A$202,0))))</f>
        <v>N84 , N54</v>
      </c>
      <c r="C21" s="171">
        <v>0</v>
      </c>
      <c r="D21" s="190"/>
      <c r="E21" s="189">
        <v>0</v>
      </c>
      <c r="G21" s="211">
        <v>1</v>
      </c>
    </row>
    <row r="22" spans="1:7" ht="27.75" customHeight="1" x14ac:dyDescent="0.25">
      <c r="A22" s="176" t="s">
        <v>484</v>
      </c>
      <c r="B22" s="45" t="str">
        <f>IFERROR(INDEX('Annex 1 LV, HV and UMS charges'!$B$12:$B$44,MATCH($A22,'Annex 1 LV, HV and UMS charges'!$A$12:$A$44,0)),IF(INDEX('Annex 4 LDNO charges'!$B$12:$B$202,MATCH($A22,'Annex 4 LDNO charges'!$A$12:$A$202,0))=0,"",INDEX('Annex 4 LDNO charges'!$B$12:$B$202,MATCH($A22,'Annex 4 LDNO charges'!$A$12:$A$202,0))))</f>
        <v xml:space="preserve">81N </v>
      </c>
      <c r="C22" s="171">
        <v>0</v>
      </c>
      <c r="D22" s="190"/>
      <c r="E22" s="189">
        <v>0</v>
      </c>
      <c r="G22" s="211">
        <v>1</v>
      </c>
    </row>
    <row r="23" spans="1:7" ht="27.75" customHeight="1" x14ac:dyDescent="0.25">
      <c r="A23" s="172" t="s">
        <v>485</v>
      </c>
      <c r="B23" s="45" t="str">
        <f>IFERROR(INDEX('Annex 1 LV, HV and UMS charges'!$B$12:$B$44,MATCH($A23,'Annex 1 LV, HV and UMS charges'!$A$12:$A$44,0)),IF(INDEX('Annex 4 LDNO charges'!$B$12:$B$202,MATCH($A23,'Annex 4 LDNO charges'!$A$12:$A$202,0))=0,"",INDEX('Annex 4 LDNO charges'!$B$12:$B$202,MATCH($A23,'Annex 4 LDNO charges'!$A$12:$A$202,0))))</f>
        <v xml:space="preserve">82N </v>
      </c>
      <c r="C23" s="171">
        <v>0</v>
      </c>
      <c r="D23" s="190"/>
      <c r="E23" s="189">
        <v>0</v>
      </c>
      <c r="G23" s="211">
        <v>1</v>
      </c>
    </row>
    <row r="24" spans="1:7" ht="27.75" customHeight="1" x14ac:dyDescent="0.25">
      <c r="A24" s="172" t="s">
        <v>486</v>
      </c>
      <c r="B24" s="45" t="str">
        <f>IFERROR(INDEX('Annex 1 LV, HV and UMS charges'!$B$12:$B$44,MATCH($A24,'Annex 1 LV, HV and UMS charges'!$A$12:$A$44,0)),IF(INDEX('Annex 4 LDNO charges'!$B$12:$B$202,MATCH($A24,'Annex 4 LDNO charges'!$A$12:$A$202,0))=0,"",INDEX('Annex 4 LDNO charges'!$B$12:$B$202,MATCH($A24,'Annex 4 LDNO charges'!$A$12:$A$202,0))))</f>
        <v xml:space="preserve">83N </v>
      </c>
      <c r="C24" s="171">
        <v>0</v>
      </c>
      <c r="D24" s="190"/>
      <c r="E24" s="189">
        <v>0</v>
      </c>
      <c r="G24" s="211">
        <v>1</v>
      </c>
    </row>
    <row r="25" spans="1:7" ht="27.75" customHeight="1" x14ac:dyDescent="0.25">
      <c r="A25" s="172" t="s">
        <v>487</v>
      </c>
      <c r="B25" s="45" t="str">
        <f>IFERROR(INDEX('Annex 1 LV, HV and UMS charges'!$B$12:$B$44,MATCH($A25,'Annex 1 LV, HV and UMS charges'!$A$12:$A$44,0)),IF(INDEX('Annex 4 LDNO charges'!$B$12:$B$202,MATCH($A25,'Annex 4 LDNO charges'!$A$12:$A$202,0))=0,"",INDEX('Annex 4 LDNO charges'!$B$12:$B$202,MATCH($A25,'Annex 4 LDNO charges'!$A$12:$A$202,0))))</f>
        <v xml:space="preserve">84N </v>
      </c>
      <c r="C25" s="171">
        <v>0</v>
      </c>
      <c r="D25" s="190"/>
      <c r="E25" s="189">
        <v>0</v>
      </c>
      <c r="G25" s="211">
        <v>1</v>
      </c>
    </row>
    <row r="26" spans="1:7" ht="27.75" customHeight="1" x14ac:dyDescent="0.25">
      <c r="A26" s="172" t="s">
        <v>657</v>
      </c>
      <c r="B26" s="45" t="e">
        <f>IFERROR(INDEX('Annex 1 LV, HV and UMS charges'!$B$12:$B$44,MATCH($A26,'Annex 1 LV, HV and UMS charges'!$A$12:$A$44,0)),IF(INDEX('Annex 4 LDNO charges'!$B$12:$B$202,MATCH($A26,'Annex 4 LDNO charges'!$A$12:$A$202,0))=0,"",INDEX('Annex 4 LDNO charges'!$B$12:$B$202,MATCH($A26,'Annex 4 LDNO charges'!$A$12:$A$202,0))))</f>
        <v>#N/A</v>
      </c>
      <c r="C26" s="188" t="s">
        <v>591</v>
      </c>
      <c r="D26" s="189">
        <v>0</v>
      </c>
      <c r="E26" s="189">
        <v>0</v>
      </c>
      <c r="G26" s="211">
        <v>1</v>
      </c>
    </row>
    <row r="27" spans="1:7" ht="27.75" customHeight="1" x14ac:dyDescent="0.25">
      <c r="A27" s="172" t="s">
        <v>610</v>
      </c>
      <c r="B27" s="45" t="str">
        <f>IFERROR(INDEX('Annex 1 LV, HV and UMS charges'!$B$12:$B$44,MATCH($A27,'Annex 1 LV, HV and UMS charges'!$A$12:$A$44,0)),IF(INDEX('Annex 4 LDNO charges'!$B$12:$B$202,MATCH($A27,'Annex 4 LDNO charges'!$A$12:$A$202,0))=0,"",INDEX('Annex 4 LDNO charges'!$B$12:$B$202,MATCH($A27,'Annex 4 LDNO charges'!$A$12:$A$202,0))))</f>
        <v>N04</v>
      </c>
      <c r="C27" s="171" t="s">
        <v>590</v>
      </c>
      <c r="D27" s="190"/>
      <c r="E27" s="189">
        <v>0</v>
      </c>
      <c r="G27" s="211">
        <v>1</v>
      </c>
    </row>
    <row r="28" spans="1:7" ht="27.75" customHeight="1" x14ac:dyDescent="0.25">
      <c r="A28" s="172" t="s">
        <v>611</v>
      </c>
      <c r="B28" s="45" t="str">
        <f>IFERROR(INDEX('Annex 1 LV, HV and UMS charges'!$B$12:$B$44,MATCH($A28,'Annex 1 LV, HV and UMS charges'!$A$12:$A$44,0)),IF(INDEX('Annex 4 LDNO charges'!$B$12:$B$202,MATCH($A28,'Annex 4 LDNO charges'!$A$12:$A$202,0))=0,"",INDEX('Annex 4 LDNO charges'!$B$12:$B$202,MATCH($A28,'Annex 4 LDNO charges'!$A$12:$A$202,0))))</f>
        <v>11N, 1N1</v>
      </c>
      <c r="C28" s="171" t="s">
        <v>590</v>
      </c>
      <c r="D28" s="190"/>
      <c r="E28" s="189">
        <v>0</v>
      </c>
      <c r="G28" s="211">
        <v>1</v>
      </c>
    </row>
    <row r="29" spans="1:7" ht="27.75" customHeight="1" x14ac:dyDescent="0.25">
      <c r="A29" s="172" t="s">
        <v>612</v>
      </c>
      <c r="B29" s="45" t="str">
        <f>IFERROR(INDEX('Annex 1 LV, HV and UMS charges'!$B$12:$B$44,MATCH($A29,'Annex 1 LV, HV and UMS charges'!$A$12:$A$44,0)),IF(INDEX('Annex 4 LDNO charges'!$B$12:$B$202,MATCH($A29,'Annex 4 LDNO charges'!$A$12:$A$202,0))=0,"",INDEX('Annex 4 LDNO charges'!$B$12:$B$202,MATCH($A29,'Annex 4 LDNO charges'!$A$12:$A$202,0))))</f>
        <v>12N, 1N2</v>
      </c>
      <c r="C29" s="171" t="s">
        <v>590</v>
      </c>
      <c r="D29" s="190"/>
      <c r="E29" s="189">
        <v>0</v>
      </c>
      <c r="G29" s="211">
        <v>1</v>
      </c>
    </row>
    <row r="30" spans="1:7" ht="27.75" customHeight="1" x14ac:dyDescent="0.25">
      <c r="A30" s="172" t="s">
        <v>613</v>
      </c>
      <c r="B30" s="45" t="str">
        <f>IFERROR(INDEX('Annex 1 LV, HV and UMS charges'!$B$12:$B$44,MATCH($A30,'Annex 1 LV, HV and UMS charges'!$A$12:$A$44,0)),IF(INDEX('Annex 4 LDNO charges'!$B$12:$B$202,MATCH($A30,'Annex 4 LDNO charges'!$A$12:$A$202,0))=0,"",INDEX('Annex 4 LDNO charges'!$B$12:$B$202,MATCH($A30,'Annex 4 LDNO charges'!$A$12:$A$202,0))))</f>
        <v>13N, 1N3</v>
      </c>
      <c r="C30" s="171" t="s">
        <v>590</v>
      </c>
      <c r="D30" s="190"/>
      <c r="E30" s="189">
        <v>0</v>
      </c>
      <c r="G30" s="211">
        <v>1</v>
      </c>
    </row>
    <row r="31" spans="1:7" ht="27.75" customHeight="1" x14ac:dyDescent="0.25">
      <c r="A31" s="172" t="s">
        <v>614</v>
      </c>
      <c r="B31" s="45" t="str">
        <f>IFERROR(INDEX('Annex 1 LV, HV and UMS charges'!$B$12:$B$44,MATCH($A31,'Annex 1 LV, HV and UMS charges'!$A$12:$A$44,0)),IF(INDEX('Annex 4 LDNO charges'!$B$12:$B$202,MATCH($A31,'Annex 4 LDNO charges'!$A$12:$A$202,0))=0,"",INDEX('Annex 4 LDNO charges'!$B$12:$B$202,MATCH($A31,'Annex 4 LDNO charges'!$A$12:$A$202,0))))</f>
        <v>14N, 1N4</v>
      </c>
      <c r="C31" s="171" t="s">
        <v>590</v>
      </c>
      <c r="D31" s="190"/>
      <c r="E31" s="189">
        <v>0</v>
      </c>
      <c r="G31" s="211">
        <v>1</v>
      </c>
    </row>
    <row r="32" spans="1:7" ht="27.75" customHeight="1" x14ac:dyDescent="0.25">
      <c r="A32" s="172" t="s">
        <v>488</v>
      </c>
      <c r="B32" s="45" t="str">
        <f>IFERROR(INDEX('Annex 1 LV, HV and UMS charges'!$B$12:$B$44,MATCH($A32,'Annex 1 LV, HV and UMS charges'!$A$12:$A$44,0)),IF(INDEX('Annex 4 LDNO charges'!$B$12:$B$202,MATCH($A32,'Annex 4 LDNO charges'!$A$12:$A$202,0))=0,"",INDEX('Annex 4 LDNO charges'!$B$12:$B$202,MATCH($A32,'Annex 4 LDNO charges'!$A$12:$A$202,0))))</f>
        <v>N26</v>
      </c>
      <c r="C32" s="171">
        <v>0</v>
      </c>
      <c r="D32" s="190"/>
      <c r="E32" s="189">
        <v>0</v>
      </c>
      <c r="G32" s="211">
        <v>2</v>
      </c>
    </row>
    <row r="33" spans="1:7" ht="27.75" customHeight="1" x14ac:dyDescent="0.25">
      <c r="A33" s="172" t="s">
        <v>489</v>
      </c>
      <c r="B33" s="45" t="str">
        <f>IFERROR(INDEX('Annex 1 LV, HV and UMS charges'!$B$12:$B$44,MATCH($A33,'Annex 1 LV, HV and UMS charges'!$A$12:$A$44,0)),IF(INDEX('Annex 4 LDNO charges'!$B$12:$B$202,MATCH($A33,'Annex 4 LDNO charges'!$A$12:$A$202,0))=0,"",INDEX('Annex 4 LDNO charges'!$B$12:$B$202,MATCH($A33,'Annex 4 LDNO charges'!$A$12:$A$202,0))))</f>
        <v>21N</v>
      </c>
      <c r="C33" s="171">
        <v>0</v>
      </c>
      <c r="D33" s="190"/>
      <c r="E33" s="189">
        <v>0</v>
      </c>
      <c r="G33" s="211">
        <v>2</v>
      </c>
    </row>
    <row r="34" spans="1:7" ht="27.75" customHeight="1" x14ac:dyDescent="0.25">
      <c r="A34" s="172" t="s">
        <v>490</v>
      </c>
      <c r="B34" s="45" t="str">
        <f>IFERROR(INDEX('Annex 1 LV, HV and UMS charges'!$B$12:$B$44,MATCH($A34,'Annex 1 LV, HV and UMS charges'!$A$12:$A$44,0)),IF(INDEX('Annex 4 LDNO charges'!$B$12:$B$202,MATCH($A34,'Annex 4 LDNO charges'!$A$12:$A$202,0))=0,"",INDEX('Annex 4 LDNO charges'!$B$12:$B$202,MATCH($A34,'Annex 4 LDNO charges'!$A$12:$A$202,0))))</f>
        <v>22N</v>
      </c>
      <c r="C34" s="171">
        <v>0</v>
      </c>
      <c r="D34" s="190"/>
      <c r="E34" s="189">
        <v>0</v>
      </c>
      <c r="G34" s="211">
        <v>2</v>
      </c>
    </row>
    <row r="35" spans="1:7" ht="27.75" customHeight="1" x14ac:dyDescent="0.25">
      <c r="A35" s="172" t="s">
        <v>491</v>
      </c>
      <c r="B35" s="45" t="str">
        <f>IFERROR(INDEX('Annex 1 LV, HV and UMS charges'!$B$12:$B$44,MATCH($A35,'Annex 1 LV, HV and UMS charges'!$A$12:$A$44,0)),IF(INDEX('Annex 4 LDNO charges'!$B$12:$B$202,MATCH($A35,'Annex 4 LDNO charges'!$A$12:$A$202,0))=0,"",INDEX('Annex 4 LDNO charges'!$B$12:$B$202,MATCH($A35,'Annex 4 LDNO charges'!$A$12:$A$202,0))))</f>
        <v>23N</v>
      </c>
      <c r="C35" s="171">
        <v>0</v>
      </c>
      <c r="D35" s="190"/>
      <c r="E35" s="189">
        <v>0</v>
      </c>
      <c r="G35" s="211">
        <v>2</v>
      </c>
    </row>
    <row r="36" spans="1:7" ht="27.75" customHeight="1" x14ac:dyDescent="0.25">
      <c r="A36" s="172" t="s">
        <v>492</v>
      </c>
      <c r="B36" s="45" t="str">
        <f>IFERROR(INDEX('Annex 1 LV, HV and UMS charges'!$B$12:$B$44,MATCH($A36,'Annex 1 LV, HV and UMS charges'!$A$12:$A$44,0)),IF(INDEX('Annex 4 LDNO charges'!$B$12:$B$202,MATCH($A36,'Annex 4 LDNO charges'!$A$12:$A$202,0))=0,"",INDEX('Annex 4 LDNO charges'!$B$12:$B$202,MATCH($A36,'Annex 4 LDNO charges'!$A$12:$A$202,0))))</f>
        <v>24N</v>
      </c>
      <c r="C36" s="171">
        <v>0</v>
      </c>
      <c r="D36" s="190"/>
      <c r="E36" s="189">
        <v>0</v>
      </c>
      <c r="G36" s="211">
        <v>2</v>
      </c>
    </row>
    <row r="37" spans="1:7" ht="27.75" customHeight="1" x14ac:dyDescent="0.25">
      <c r="A37" s="176" t="s">
        <v>658</v>
      </c>
      <c r="B37" s="45" t="e">
        <f>IFERROR(INDEX('Annex 1 LV, HV and UMS charges'!$B$12:$B$44,MATCH($A37,'Annex 1 LV, HV and UMS charges'!$A$12:$A$44,0)),IF(INDEX('Annex 4 LDNO charges'!$B$12:$B$202,MATCH($A37,'Annex 4 LDNO charges'!$A$12:$A$202,0))=0,"",INDEX('Annex 4 LDNO charges'!$B$12:$B$202,MATCH($A37,'Annex 4 LDNO charges'!$A$12:$A$202,0))))</f>
        <v>#N/A</v>
      </c>
      <c r="C37" s="188" t="s">
        <v>591</v>
      </c>
      <c r="D37" s="189">
        <v>0</v>
      </c>
      <c r="E37" s="189">
        <v>0</v>
      </c>
      <c r="G37" s="211">
        <v>2</v>
      </c>
    </row>
    <row r="38" spans="1:7" ht="27.75" customHeight="1" x14ac:dyDescent="0.25">
      <c r="A38" s="172" t="s">
        <v>616</v>
      </c>
      <c r="B38" s="45" t="str">
        <f>IFERROR(INDEX('Annex 1 LV, HV and UMS charges'!$B$12:$B$44,MATCH($A38,'Annex 1 LV, HV and UMS charges'!$A$12:$A$44,0)),IF(INDEX('Annex 4 LDNO charges'!$B$12:$B$202,MATCH($A38,'Annex 4 LDNO charges'!$A$12:$A$202,0))=0,"",INDEX('Annex 4 LDNO charges'!$B$12:$B$202,MATCH($A38,'Annex 4 LDNO charges'!$A$12:$A$202,0))))</f>
        <v>N64</v>
      </c>
      <c r="C38" s="171" t="s">
        <v>590</v>
      </c>
      <c r="D38" s="190"/>
      <c r="E38" s="189">
        <v>0</v>
      </c>
      <c r="G38" s="211">
        <v>2</v>
      </c>
    </row>
    <row r="39" spans="1:7" ht="27.75" customHeight="1" x14ac:dyDescent="0.25">
      <c r="A39" s="172" t="s">
        <v>617</v>
      </c>
      <c r="B39" s="45" t="str">
        <f>IFERROR(INDEX('Annex 1 LV, HV and UMS charges'!$B$12:$B$44,MATCH($A39,'Annex 1 LV, HV and UMS charges'!$A$12:$A$44,0)),IF(INDEX('Annex 4 LDNO charges'!$B$12:$B$202,MATCH($A39,'Annex 4 LDNO charges'!$A$12:$A$202,0))=0,"",INDEX('Annex 4 LDNO charges'!$B$12:$B$202,MATCH($A39,'Annex 4 LDNO charges'!$A$12:$A$202,0))))</f>
        <v>61N, 6N1</v>
      </c>
      <c r="C39" s="171" t="s">
        <v>590</v>
      </c>
      <c r="D39" s="190"/>
      <c r="E39" s="189">
        <v>0</v>
      </c>
      <c r="G39" s="211">
        <v>2</v>
      </c>
    </row>
    <row r="40" spans="1:7" ht="27.75" customHeight="1" x14ac:dyDescent="0.25">
      <c r="A40" s="172" t="s">
        <v>618</v>
      </c>
      <c r="B40" s="45" t="str">
        <f>IFERROR(INDEX('Annex 1 LV, HV and UMS charges'!$B$12:$B$44,MATCH($A40,'Annex 1 LV, HV and UMS charges'!$A$12:$A$44,0)),IF(INDEX('Annex 4 LDNO charges'!$B$12:$B$202,MATCH($A40,'Annex 4 LDNO charges'!$A$12:$A$202,0))=0,"",INDEX('Annex 4 LDNO charges'!$B$12:$B$202,MATCH($A40,'Annex 4 LDNO charges'!$A$12:$A$202,0))))</f>
        <v>62N, 6N2</v>
      </c>
      <c r="C40" s="171" t="s">
        <v>590</v>
      </c>
      <c r="D40" s="190"/>
      <c r="E40" s="189">
        <v>0</v>
      </c>
      <c r="G40" s="211">
        <v>2</v>
      </c>
    </row>
    <row r="41" spans="1:7" ht="27.75" customHeight="1" x14ac:dyDescent="0.25">
      <c r="A41" s="172" t="s">
        <v>619</v>
      </c>
      <c r="B41" s="45" t="str">
        <f>IFERROR(INDEX('Annex 1 LV, HV and UMS charges'!$B$12:$B$44,MATCH($A41,'Annex 1 LV, HV and UMS charges'!$A$12:$A$44,0)),IF(INDEX('Annex 4 LDNO charges'!$B$12:$B$202,MATCH($A41,'Annex 4 LDNO charges'!$A$12:$A$202,0))=0,"",INDEX('Annex 4 LDNO charges'!$B$12:$B$202,MATCH($A41,'Annex 4 LDNO charges'!$A$12:$A$202,0))))</f>
        <v>63N, 6N3</v>
      </c>
      <c r="C41" s="171" t="s">
        <v>590</v>
      </c>
      <c r="D41" s="190"/>
      <c r="E41" s="189">
        <v>0</v>
      </c>
      <c r="G41" s="211">
        <v>2</v>
      </c>
    </row>
    <row r="42" spans="1:7" ht="27.75" customHeight="1" x14ac:dyDescent="0.25">
      <c r="A42" s="172" t="s">
        <v>620</v>
      </c>
      <c r="B42" s="45" t="str">
        <f>IFERROR(INDEX('Annex 1 LV, HV and UMS charges'!$B$12:$B$44,MATCH($A42,'Annex 1 LV, HV and UMS charges'!$A$12:$A$44,0)),IF(INDEX('Annex 4 LDNO charges'!$B$12:$B$202,MATCH($A42,'Annex 4 LDNO charges'!$A$12:$A$202,0))=0,"",INDEX('Annex 4 LDNO charges'!$B$12:$B$202,MATCH($A42,'Annex 4 LDNO charges'!$A$12:$A$202,0))))</f>
        <v>64N, 6N4</v>
      </c>
      <c r="C42" s="171" t="s">
        <v>590</v>
      </c>
      <c r="D42" s="190"/>
      <c r="E42" s="189">
        <v>0</v>
      </c>
      <c r="G42" s="211">
        <v>2</v>
      </c>
    </row>
    <row r="43" spans="1:7" ht="27.75" customHeight="1" x14ac:dyDescent="0.25">
      <c r="A43" s="172" t="s">
        <v>494</v>
      </c>
      <c r="B43" s="45" t="str">
        <f>IFERROR(INDEX('Annex 1 LV, HV and UMS charges'!$B$12:$B$44,MATCH($A43,'Annex 1 LV, HV and UMS charges'!$A$12:$A$44,0)),IF(INDEX('Annex 4 LDNO charges'!$B$12:$B$202,MATCH($A43,'Annex 4 LDNO charges'!$A$12:$A$202,0))=0,"",INDEX('Annex 4 LDNO charges'!$B$12:$B$202,MATCH($A43,'Annex 4 LDNO charges'!$A$12:$A$202,0))))</f>
        <v>N86</v>
      </c>
      <c r="C43" s="171">
        <v>0</v>
      </c>
      <c r="D43" s="190"/>
      <c r="E43" s="189">
        <v>0</v>
      </c>
      <c r="G43" s="211">
        <v>2</v>
      </c>
    </row>
    <row r="44" spans="1:7" ht="27.75" customHeight="1" x14ac:dyDescent="0.25">
      <c r="A44" s="172" t="s">
        <v>495</v>
      </c>
      <c r="B44" s="45" t="str">
        <f>IFERROR(INDEX('Annex 1 LV, HV and UMS charges'!$B$12:$B$44,MATCH($A44,'Annex 1 LV, HV and UMS charges'!$A$12:$A$44,0)),IF(INDEX('Annex 4 LDNO charges'!$B$12:$B$202,MATCH($A44,'Annex 4 LDNO charges'!$A$12:$A$202,0))=0,"",INDEX('Annex 4 LDNO charges'!$B$12:$B$202,MATCH($A44,'Annex 4 LDNO charges'!$A$12:$A$202,0))))</f>
        <v>71N</v>
      </c>
      <c r="C44" s="171">
        <v>0</v>
      </c>
      <c r="D44" s="190"/>
      <c r="E44" s="189">
        <v>0</v>
      </c>
      <c r="G44" s="211">
        <v>2</v>
      </c>
    </row>
    <row r="45" spans="1:7" ht="27.75" customHeight="1" x14ac:dyDescent="0.25">
      <c r="A45" s="172" t="s">
        <v>496</v>
      </c>
      <c r="B45" s="45" t="str">
        <f>IFERROR(INDEX('Annex 1 LV, HV and UMS charges'!$B$12:$B$44,MATCH($A45,'Annex 1 LV, HV and UMS charges'!$A$12:$A$44,0)),IF(INDEX('Annex 4 LDNO charges'!$B$12:$B$202,MATCH($A45,'Annex 4 LDNO charges'!$A$12:$A$202,0))=0,"",INDEX('Annex 4 LDNO charges'!$B$12:$B$202,MATCH($A45,'Annex 4 LDNO charges'!$A$12:$A$202,0))))</f>
        <v>72N</v>
      </c>
      <c r="C45" s="171">
        <v>0</v>
      </c>
      <c r="D45" s="190"/>
      <c r="E45" s="189">
        <v>0</v>
      </c>
      <c r="G45" s="211">
        <v>2</v>
      </c>
    </row>
    <row r="46" spans="1:7" ht="27.75" customHeight="1" x14ac:dyDescent="0.25">
      <c r="A46" s="172" t="s">
        <v>497</v>
      </c>
      <c r="B46" s="45" t="str">
        <f>IFERROR(INDEX('Annex 1 LV, HV and UMS charges'!$B$12:$B$44,MATCH($A46,'Annex 1 LV, HV and UMS charges'!$A$12:$A$44,0)),IF(INDEX('Annex 4 LDNO charges'!$B$12:$B$202,MATCH($A46,'Annex 4 LDNO charges'!$A$12:$A$202,0))=0,"",INDEX('Annex 4 LDNO charges'!$B$12:$B$202,MATCH($A46,'Annex 4 LDNO charges'!$A$12:$A$202,0))))</f>
        <v>73N</v>
      </c>
      <c r="C46" s="171">
        <v>0</v>
      </c>
      <c r="D46" s="190"/>
      <c r="E46" s="189">
        <v>0</v>
      </c>
      <c r="G46" s="211">
        <v>2</v>
      </c>
    </row>
    <row r="47" spans="1:7" ht="27.75" customHeight="1" x14ac:dyDescent="0.25">
      <c r="A47" s="172" t="s">
        <v>498</v>
      </c>
      <c r="B47" s="45" t="str">
        <f>IFERROR(INDEX('Annex 1 LV, HV and UMS charges'!$B$12:$B$44,MATCH($A47,'Annex 1 LV, HV and UMS charges'!$A$12:$A$44,0)),IF(INDEX('Annex 4 LDNO charges'!$B$12:$B$202,MATCH($A47,'Annex 4 LDNO charges'!$A$12:$A$202,0))=0,"",INDEX('Annex 4 LDNO charges'!$B$12:$B$202,MATCH($A47,'Annex 4 LDNO charges'!$A$12:$A$202,0))))</f>
        <v>74N</v>
      </c>
      <c r="C47" s="171">
        <v>0</v>
      </c>
      <c r="D47" s="190"/>
      <c r="E47" s="189">
        <v>0</v>
      </c>
      <c r="G47" s="211">
        <v>2</v>
      </c>
    </row>
    <row r="48" spans="1:7" ht="27.75" customHeight="1" x14ac:dyDescent="0.25">
      <c r="A48" s="172" t="s">
        <v>499</v>
      </c>
      <c r="B48" s="45" t="str">
        <f>IFERROR(INDEX('Annex 1 LV, HV and UMS charges'!$B$12:$B$44,MATCH($A48,'Annex 1 LV, HV and UMS charges'!$A$12:$A$44,0)),IF(INDEX('Annex 4 LDNO charges'!$B$12:$B$202,MATCH($A48,'Annex 4 LDNO charges'!$A$12:$A$202,0))=0,"",INDEX('Annex 4 LDNO charges'!$B$12:$B$202,MATCH($A48,'Annex 4 LDNO charges'!$A$12:$A$202,0))))</f>
        <v>N85</v>
      </c>
      <c r="C48" s="171">
        <v>0</v>
      </c>
      <c r="D48" s="190"/>
      <c r="E48" s="189">
        <v>0</v>
      </c>
      <c r="G48" s="211">
        <v>2</v>
      </c>
    </row>
    <row r="49" spans="1:7" ht="27.75" customHeight="1" x14ac:dyDescent="0.25">
      <c r="A49" s="172" t="s">
        <v>500</v>
      </c>
      <c r="B49" s="45" t="str">
        <f>IFERROR(INDEX('Annex 1 LV, HV and UMS charges'!$B$12:$B$44,MATCH($A49,'Annex 1 LV, HV and UMS charges'!$A$12:$A$44,0)),IF(INDEX('Annex 4 LDNO charges'!$B$12:$B$202,MATCH($A49,'Annex 4 LDNO charges'!$A$12:$A$202,0))=0,"",INDEX('Annex 4 LDNO charges'!$B$12:$B$202,MATCH($A49,'Annex 4 LDNO charges'!$A$12:$A$202,0))))</f>
        <v>Y1N</v>
      </c>
      <c r="C49" s="171">
        <v>0</v>
      </c>
      <c r="D49" s="190"/>
      <c r="E49" s="189">
        <v>0</v>
      </c>
      <c r="G49" s="211">
        <v>2</v>
      </c>
    </row>
    <row r="50" spans="1:7" ht="27.75" customHeight="1" x14ac:dyDescent="0.25">
      <c r="A50" s="172" t="s">
        <v>501</v>
      </c>
      <c r="B50" s="45" t="str">
        <f>IFERROR(INDEX('Annex 1 LV, HV and UMS charges'!$B$12:$B$44,MATCH($A50,'Annex 1 LV, HV and UMS charges'!$A$12:$A$44,0)),IF(INDEX('Annex 4 LDNO charges'!$B$12:$B$202,MATCH($A50,'Annex 4 LDNO charges'!$A$12:$A$202,0))=0,"",INDEX('Annex 4 LDNO charges'!$B$12:$B$202,MATCH($A50,'Annex 4 LDNO charges'!$A$12:$A$202,0))))</f>
        <v>Y2N</v>
      </c>
      <c r="C50" s="171">
        <v>0</v>
      </c>
      <c r="D50" s="190"/>
      <c r="E50" s="189">
        <v>0</v>
      </c>
      <c r="G50" s="211">
        <v>2</v>
      </c>
    </row>
    <row r="51" spans="1:7" ht="27.75" customHeight="1" x14ac:dyDescent="0.25">
      <c r="A51" s="172" t="s">
        <v>502</v>
      </c>
      <c r="B51" s="45" t="str">
        <f>IFERROR(INDEX('Annex 1 LV, HV and UMS charges'!$B$12:$B$44,MATCH($A51,'Annex 1 LV, HV and UMS charges'!$A$12:$A$44,0)),IF(INDEX('Annex 4 LDNO charges'!$B$12:$B$202,MATCH($A51,'Annex 4 LDNO charges'!$A$12:$A$202,0))=0,"",INDEX('Annex 4 LDNO charges'!$B$12:$B$202,MATCH($A51,'Annex 4 LDNO charges'!$A$12:$A$202,0))))</f>
        <v>Y3N</v>
      </c>
      <c r="C51" s="171">
        <v>0</v>
      </c>
      <c r="D51" s="190"/>
      <c r="E51" s="189">
        <v>0</v>
      </c>
      <c r="G51" s="211">
        <v>2</v>
      </c>
    </row>
    <row r="52" spans="1:7" ht="27.75" customHeight="1" x14ac:dyDescent="0.25">
      <c r="A52" s="172" t="s">
        <v>503</v>
      </c>
      <c r="B52" s="45" t="str">
        <f>IFERROR(INDEX('Annex 1 LV, HV and UMS charges'!$B$12:$B$44,MATCH($A52,'Annex 1 LV, HV and UMS charges'!$A$12:$A$44,0)),IF(INDEX('Annex 4 LDNO charges'!$B$12:$B$202,MATCH($A52,'Annex 4 LDNO charges'!$A$12:$A$202,0))=0,"",INDEX('Annex 4 LDNO charges'!$B$12:$B$202,MATCH($A52,'Annex 4 LDNO charges'!$A$12:$A$202,0))))</f>
        <v>Y4N</v>
      </c>
      <c r="C52" s="171">
        <v>0</v>
      </c>
      <c r="D52" s="190"/>
      <c r="E52" s="189">
        <v>0</v>
      </c>
      <c r="G52" s="211">
        <v>2</v>
      </c>
    </row>
    <row r="53" spans="1:7" ht="27.75" customHeight="1" x14ac:dyDescent="0.25">
      <c r="A53" s="172" t="s">
        <v>504</v>
      </c>
      <c r="B53" s="45" t="str">
        <f>IFERROR(INDEX('Annex 1 LV, HV and UMS charges'!$B$12:$B$44,MATCH($A53,'Annex 1 LV, HV and UMS charges'!$A$12:$A$44,0)),IF(INDEX('Annex 4 LDNO charges'!$B$12:$B$202,MATCH($A53,'Annex 4 LDNO charges'!$A$12:$A$202,0))=0,"",INDEX('Annex 4 LDNO charges'!$B$12:$B$202,MATCH($A53,'Annex 4 LDNO charges'!$A$12:$A$202,0))))</f>
        <v>N84</v>
      </c>
      <c r="C53" s="171">
        <v>0</v>
      </c>
      <c r="D53" s="190"/>
      <c r="E53" s="189">
        <v>0</v>
      </c>
      <c r="G53" s="211">
        <v>2</v>
      </c>
    </row>
    <row r="54" spans="1:7" ht="27.75" customHeight="1" x14ac:dyDescent="0.25">
      <c r="A54" s="172" t="s">
        <v>505</v>
      </c>
      <c r="B54" s="45" t="str">
        <f>IFERROR(INDEX('Annex 1 LV, HV and UMS charges'!$B$12:$B$44,MATCH($A54,'Annex 1 LV, HV and UMS charges'!$A$12:$A$44,0)),IF(INDEX('Annex 4 LDNO charges'!$B$12:$B$202,MATCH($A54,'Annex 4 LDNO charges'!$A$12:$A$202,0))=0,"",INDEX('Annex 4 LDNO charges'!$B$12:$B$202,MATCH($A54,'Annex 4 LDNO charges'!$A$12:$A$202,0))))</f>
        <v>81N</v>
      </c>
      <c r="C54" s="171">
        <v>0</v>
      </c>
      <c r="D54" s="190"/>
      <c r="E54" s="189">
        <v>0</v>
      </c>
      <c r="G54" s="211">
        <v>2</v>
      </c>
    </row>
    <row r="55" spans="1:7" ht="27.75" customHeight="1" x14ac:dyDescent="0.25">
      <c r="A55" s="172" t="s">
        <v>506</v>
      </c>
      <c r="B55" s="45" t="str">
        <f>IFERROR(INDEX('Annex 1 LV, HV and UMS charges'!$B$12:$B$44,MATCH($A55,'Annex 1 LV, HV and UMS charges'!$A$12:$A$44,0)),IF(INDEX('Annex 4 LDNO charges'!$B$12:$B$202,MATCH($A55,'Annex 4 LDNO charges'!$A$12:$A$202,0))=0,"",INDEX('Annex 4 LDNO charges'!$B$12:$B$202,MATCH($A55,'Annex 4 LDNO charges'!$A$12:$A$202,0))))</f>
        <v>82N</v>
      </c>
      <c r="C55" s="171">
        <v>0</v>
      </c>
      <c r="D55" s="190"/>
      <c r="E55" s="189">
        <v>0</v>
      </c>
      <c r="G55" s="211">
        <v>2</v>
      </c>
    </row>
    <row r="56" spans="1:7" ht="27.75" customHeight="1" x14ac:dyDescent="0.25">
      <c r="A56" s="172" t="s">
        <v>507</v>
      </c>
      <c r="B56" s="45" t="str">
        <f>IFERROR(INDEX('Annex 1 LV, HV and UMS charges'!$B$12:$B$44,MATCH($A56,'Annex 1 LV, HV and UMS charges'!$A$12:$A$44,0)),IF(INDEX('Annex 4 LDNO charges'!$B$12:$B$202,MATCH($A56,'Annex 4 LDNO charges'!$A$12:$A$202,0))=0,"",INDEX('Annex 4 LDNO charges'!$B$12:$B$202,MATCH($A56,'Annex 4 LDNO charges'!$A$12:$A$202,0))))</f>
        <v>83N</v>
      </c>
      <c r="C56" s="171">
        <v>0</v>
      </c>
      <c r="D56" s="190"/>
      <c r="E56" s="189">
        <v>0</v>
      </c>
      <c r="G56" s="211">
        <v>2</v>
      </c>
    </row>
    <row r="57" spans="1:7" ht="27.75" customHeight="1" x14ac:dyDescent="0.25">
      <c r="A57" s="172" t="s">
        <v>508</v>
      </c>
      <c r="B57" s="45" t="str">
        <f>IFERROR(INDEX('Annex 1 LV, HV and UMS charges'!$B$12:$B$44,MATCH($A57,'Annex 1 LV, HV and UMS charges'!$A$12:$A$44,0)),IF(INDEX('Annex 4 LDNO charges'!$B$12:$B$202,MATCH($A57,'Annex 4 LDNO charges'!$A$12:$A$202,0))=0,"",INDEX('Annex 4 LDNO charges'!$B$12:$B$202,MATCH($A57,'Annex 4 LDNO charges'!$A$12:$A$202,0))))</f>
        <v>84N</v>
      </c>
      <c r="C57" s="171">
        <v>0</v>
      </c>
      <c r="D57" s="190"/>
      <c r="E57" s="189">
        <v>0</v>
      </c>
      <c r="G57" s="211">
        <v>2</v>
      </c>
    </row>
    <row r="58" spans="1:7" ht="27.75" customHeight="1" x14ac:dyDescent="0.25">
      <c r="A58" s="172" t="s">
        <v>659</v>
      </c>
      <c r="B58" s="45" t="e">
        <f>IFERROR(INDEX('Annex 1 LV, HV and UMS charges'!$B$12:$B$44,MATCH($A58,'Annex 1 LV, HV and UMS charges'!$A$12:$A$44,0)),IF(INDEX('Annex 4 LDNO charges'!$B$12:$B$202,MATCH($A58,'Annex 4 LDNO charges'!$A$12:$A$202,0))=0,"",INDEX('Annex 4 LDNO charges'!$B$12:$B$202,MATCH($A58,'Annex 4 LDNO charges'!$A$12:$A$202,0))))</f>
        <v>#N/A</v>
      </c>
      <c r="C58" s="188" t="s">
        <v>591</v>
      </c>
      <c r="D58" s="189">
        <v>0</v>
      </c>
      <c r="E58" s="189">
        <v>0</v>
      </c>
      <c r="G58" s="211">
        <v>2</v>
      </c>
    </row>
    <row r="59" spans="1:7" ht="27.75" customHeight="1" x14ac:dyDescent="0.25">
      <c r="A59" s="172" t="s">
        <v>622</v>
      </c>
      <c r="B59" s="45" t="str">
        <f>IFERROR(INDEX('Annex 1 LV, HV and UMS charges'!$B$12:$B$44,MATCH($A59,'Annex 1 LV, HV and UMS charges'!$A$12:$A$44,0)),IF(INDEX('Annex 4 LDNO charges'!$B$12:$B$202,MATCH($A59,'Annex 4 LDNO charges'!$A$12:$A$202,0))=0,"",INDEX('Annex 4 LDNO charges'!$B$12:$B$202,MATCH($A59,'Annex 4 LDNO charges'!$A$12:$A$202,0))))</f>
        <v/>
      </c>
      <c r="C59" s="171" t="s">
        <v>590</v>
      </c>
      <c r="D59" s="190"/>
      <c r="E59" s="189">
        <v>0</v>
      </c>
      <c r="G59" s="211">
        <v>2</v>
      </c>
    </row>
    <row r="60" spans="1:7" ht="27.75" customHeight="1" x14ac:dyDescent="0.25">
      <c r="A60" s="172" t="s">
        <v>623</v>
      </c>
      <c r="B60" s="45" t="str">
        <f>IFERROR(INDEX('Annex 1 LV, HV and UMS charges'!$B$12:$B$44,MATCH($A60,'Annex 1 LV, HV and UMS charges'!$A$12:$A$44,0)),IF(INDEX('Annex 4 LDNO charges'!$B$12:$B$202,MATCH($A60,'Annex 4 LDNO charges'!$A$12:$A$202,0))=0,"",INDEX('Annex 4 LDNO charges'!$B$12:$B$202,MATCH($A60,'Annex 4 LDNO charges'!$A$12:$A$202,0))))</f>
        <v/>
      </c>
      <c r="C60" s="171" t="s">
        <v>590</v>
      </c>
      <c r="D60" s="190"/>
      <c r="E60" s="189">
        <v>0</v>
      </c>
      <c r="G60" s="211">
        <v>2</v>
      </c>
    </row>
    <row r="61" spans="1:7" ht="27.75" customHeight="1" x14ac:dyDescent="0.25">
      <c r="A61" s="172" t="s">
        <v>624</v>
      </c>
      <c r="B61" s="45" t="str">
        <f>IFERROR(INDEX('Annex 1 LV, HV and UMS charges'!$B$12:$B$44,MATCH($A61,'Annex 1 LV, HV and UMS charges'!$A$12:$A$44,0)),IF(INDEX('Annex 4 LDNO charges'!$B$12:$B$202,MATCH($A61,'Annex 4 LDNO charges'!$A$12:$A$202,0))=0,"",INDEX('Annex 4 LDNO charges'!$B$12:$B$202,MATCH($A61,'Annex 4 LDNO charges'!$A$12:$A$202,0))))</f>
        <v/>
      </c>
      <c r="C61" s="171" t="s">
        <v>590</v>
      </c>
      <c r="D61" s="190"/>
      <c r="E61" s="189">
        <v>0</v>
      </c>
      <c r="G61" s="211">
        <v>2</v>
      </c>
    </row>
    <row r="62" spans="1:7" ht="27.75" customHeight="1" x14ac:dyDescent="0.25">
      <c r="A62" s="172" t="s">
        <v>625</v>
      </c>
      <c r="B62" s="45" t="str">
        <f>IFERROR(INDEX('Annex 1 LV, HV and UMS charges'!$B$12:$B$44,MATCH($A62,'Annex 1 LV, HV and UMS charges'!$A$12:$A$44,0)),IF(INDEX('Annex 4 LDNO charges'!$B$12:$B$202,MATCH($A62,'Annex 4 LDNO charges'!$A$12:$A$202,0))=0,"",INDEX('Annex 4 LDNO charges'!$B$12:$B$202,MATCH($A62,'Annex 4 LDNO charges'!$A$12:$A$202,0))))</f>
        <v/>
      </c>
      <c r="C62" s="171" t="s">
        <v>590</v>
      </c>
      <c r="D62" s="190"/>
      <c r="E62" s="189">
        <v>0</v>
      </c>
      <c r="G62" s="211">
        <v>2</v>
      </c>
    </row>
    <row r="63" spans="1:7" ht="27.75" customHeight="1" x14ac:dyDescent="0.25">
      <c r="A63" s="172" t="s">
        <v>626</v>
      </c>
      <c r="B63" s="45" t="str">
        <f>IFERROR(INDEX('Annex 1 LV, HV and UMS charges'!$B$12:$B$44,MATCH($A63,'Annex 1 LV, HV and UMS charges'!$A$12:$A$44,0)),IF(INDEX('Annex 4 LDNO charges'!$B$12:$B$202,MATCH($A63,'Annex 4 LDNO charges'!$A$12:$A$202,0))=0,"",INDEX('Annex 4 LDNO charges'!$B$12:$B$202,MATCH($A63,'Annex 4 LDNO charges'!$A$12:$A$202,0))))</f>
        <v/>
      </c>
      <c r="C63" s="171" t="s">
        <v>590</v>
      </c>
      <c r="D63" s="190"/>
      <c r="E63" s="189">
        <v>0</v>
      </c>
      <c r="G63" s="211">
        <v>2</v>
      </c>
    </row>
    <row r="64" spans="1:7" ht="27.75" customHeight="1" x14ac:dyDescent="0.25">
      <c r="A64" s="172" t="s">
        <v>569</v>
      </c>
      <c r="B64" s="45" t="str">
        <f>IFERROR(INDEX('Annex 1 LV, HV and UMS charges'!$B$12:$B$44,MATCH($A64,'Annex 1 LV, HV and UMS charges'!$A$12:$A$44,0)),IF(INDEX('Annex 4 LDNO charges'!$B$12:$B$202,MATCH($A64,'Annex 4 LDNO charges'!$A$12:$A$202,0))=0,"",INDEX('Annex 4 LDNO charges'!$B$12:$B$202,MATCH($A64,'Annex 4 LDNO charges'!$A$12:$A$202,0))))</f>
        <v/>
      </c>
      <c r="C64" s="171">
        <v>0</v>
      </c>
      <c r="D64" s="190"/>
      <c r="E64" s="189">
        <v>0</v>
      </c>
      <c r="G64" s="211">
        <v>3</v>
      </c>
    </row>
    <row r="65" spans="1:7" ht="27.75" customHeight="1" x14ac:dyDescent="0.25">
      <c r="A65" s="172" t="s">
        <v>570</v>
      </c>
      <c r="B65" s="45" t="str">
        <f>IFERROR(INDEX('Annex 1 LV, HV and UMS charges'!$B$12:$B$44,MATCH($A65,'Annex 1 LV, HV and UMS charges'!$A$12:$A$44,0)),IF(INDEX('Annex 4 LDNO charges'!$B$12:$B$202,MATCH($A65,'Annex 4 LDNO charges'!$A$12:$A$202,0))=0,"",INDEX('Annex 4 LDNO charges'!$B$12:$B$202,MATCH($A65,'Annex 4 LDNO charges'!$A$12:$A$202,0))))</f>
        <v/>
      </c>
      <c r="C65" s="171">
        <v>0</v>
      </c>
      <c r="D65" s="190"/>
      <c r="E65" s="189">
        <v>0</v>
      </c>
      <c r="G65" s="211">
        <v>3</v>
      </c>
    </row>
    <row r="66" spans="1:7" ht="27.75" customHeight="1" x14ac:dyDescent="0.25">
      <c r="A66" s="172" t="s">
        <v>571</v>
      </c>
      <c r="B66" s="45" t="str">
        <f>IFERROR(INDEX('Annex 1 LV, HV and UMS charges'!$B$12:$B$44,MATCH($A66,'Annex 1 LV, HV and UMS charges'!$A$12:$A$44,0)),IF(INDEX('Annex 4 LDNO charges'!$B$12:$B$202,MATCH($A66,'Annex 4 LDNO charges'!$A$12:$A$202,0))=0,"",INDEX('Annex 4 LDNO charges'!$B$12:$B$202,MATCH($A66,'Annex 4 LDNO charges'!$A$12:$A$202,0))))</f>
        <v/>
      </c>
      <c r="C66" s="171">
        <v>0</v>
      </c>
      <c r="D66" s="190"/>
      <c r="E66" s="189">
        <v>0</v>
      </c>
      <c r="G66" s="211">
        <v>3</v>
      </c>
    </row>
    <row r="67" spans="1:7" ht="27.75" customHeight="1" x14ac:dyDescent="0.25">
      <c r="A67" s="172" t="s">
        <v>572</v>
      </c>
      <c r="B67" s="45" t="str">
        <f>IFERROR(INDEX('Annex 1 LV, HV and UMS charges'!$B$12:$B$44,MATCH($A67,'Annex 1 LV, HV and UMS charges'!$A$12:$A$44,0)),IF(INDEX('Annex 4 LDNO charges'!$B$12:$B$202,MATCH($A67,'Annex 4 LDNO charges'!$A$12:$A$202,0))=0,"",INDEX('Annex 4 LDNO charges'!$B$12:$B$202,MATCH($A67,'Annex 4 LDNO charges'!$A$12:$A$202,0))))</f>
        <v/>
      </c>
      <c r="C67" s="171">
        <v>0</v>
      </c>
      <c r="D67" s="190"/>
      <c r="E67" s="189">
        <v>0</v>
      </c>
      <c r="G67" s="211">
        <v>3</v>
      </c>
    </row>
    <row r="68" spans="1:7" ht="27.75" customHeight="1" x14ac:dyDescent="0.25">
      <c r="A68" s="172" t="s">
        <v>573</v>
      </c>
      <c r="B68" s="45" t="str">
        <f>IFERROR(INDEX('Annex 1 LV, HV and UMS charges'!$B$12:$B$44,MATCH($A68,'Annex 1 LV, HV and UMS charges'!$A$12:$A$44,0)),IF(INDEX('Annex 4 LDNO charges'!$B$12:$B$202,MATCH($A68,'Annex 4 LDNO charges'!$A$12:$A$202,0))=0,"",INDEX('Annex 4 LDNO charges'!$B$12:$B$202,MATCH($A68,'Annex 4 LDNO charges'!$A$12:$A$202,0))))</f>
        <v/>
      </c>
      <c r="C68" s="171">
        <v>0</v>
      </c>
      <c r="D68" s="190"/>
      <c r="E68" s="189">
        <v>0</v>
      </c>
      <c r="G68" s="211">
        <v>3</v>
      </c>
    </row>
    <row r="69" spans="1:7" ht="27.75" customHeight="1" x14ac:dyDescent="0.25">
      <c r="A69" s="172" t="s">
        <v>574</v>
      </c>
      <c r="B69" s="45" t="str">
        <f>IFERROR(INDEX('Annex 1 LV, HV and UMS charges'!$B$12:$B$44,MATCH($A69,'Annex 1 LV, HV and UMS charges'!$A$12:$A$44,0)),IF(INDEX('Annex 4 LDNO charges'!$B$12:$B$202,MATCH($A69,'Annex 4 LDNO charges'!$A$12:$A$202,0))=0,"",INDEX('Annex 4 LDNO charges'!$B$12:$B$202,MATCH($A69,'Annex 4 LDNO charges'!$A$12:$A$202,0))))</f>
        <v/>
      </c>
      <c r="C69" s="171">
        <v>0</v>
      </c>
      <c r="D69" s="190"/>
      <c r="E69" s="189">
        <v>0</v>
      </c>
      <c r="G69" s="211">
        <v>3</v>
      </c>
    </row>
    <row r="70" spans="1:7" ht="27.75" customHeight="1" x14ac:dyDescent="0.25">
      <c r="A70" s="172" t="s">
        <v>575</v>
      </c>
      <c r="B70" s="45" t="str">
        <f>IFERROR(INDEX('Annex 1 LV, HV and UMS charges'!$B$12:$B$44,MATCH($A70,'Annex 1 LV, HV and UMS charges'!$A$12:$A$44,0)),IF(INDEX('Annex 4 LDNO charges'!$B$12:$B$202,MATCH($A70,'Annex 4 LDNO charges'!$A$12:$A$202,0))=0,"",INDEX('Annex 4 LDNO charges'!$B$12:$B$202,MATCH($A70,'Annex 4 LDNO charges'!$A$12:$A$202,0))))</f>
        <v/>
      </c>
      <c r="C70" s="171">
        <v>0</v>
      </c>
      <c r="D70" s="190"/>
      <c r="E70" s="189">
        <v>0</v>
      </c>
      <c r="G70" s="211">
        <v>3</v>
      </c>
    </row>
    <row r="71" spans="1:7" ht="27.75" customHeight="1" x14ac:dyDescent="0.25">
      <c r="A71" s="172" t="s">
        <v>576</v>
      </c>
      <c r="B71" s="45" t="str">
        <f>IFERROR(INDEX('Annex 1 LV, HV and UMS charges'!$B$12:$B$44,MATCH($A71,'Annex 1 LV, HV and UMS charges'!$A$12:$A$44,0)),IF(INDEX('Annex 4 LDNO charges'!$B$12:$B$202,MATCH($A71,'Annex 4 LDNO charges'!$A$12:$A$202,0))=0,"",INDEX('Annex 4 LDNO charges'!$B$12:$B$202,MATCH($A71,'Annex 4 LDNO charges'!$A$12:$A$202,0))))</f>
        <v/>
      </c>
      <c r="C71" s="171">
        <v>0</v>
      </c>
      <c r="D71" s="190"/>
      <c r="E71" s="189">
        <v>0</v>
      </c>
      <c r="G71" s="211">
        <v>3</v>
      </c>
    </row>
    <row r="72" spans="1:7" ht="27.75" customHeight="1" x14ac:dyDescent="0.25">
      <c r="A72" s="172" t="s">
        <v>577</v>
      </c>
      <c r="B72" s="45" t="str">
        <f>IFERROR(INDEX('Annex 1 LV, HV and UMS charges'!$B$12:$B$44,MATCH($A72,'Annex 1 LV, HV and UMS charges'!$A$12:$A$44,0)),IF(INDEX('Annex 4 LDNO charges'!$B$12:$B$202,MATCH($A72,'Annex 4 LDNO charges'!$A$12:$A$202,0))=0,"",INDEX('Annex 4 LDNO charges'!$B$12:$B$202,MATCH($A72,'Annex 4 LDNO charges'!$A$12:$A$202,0))))</f>
        <v/>
      </c>
      <c r="C72" s="171">
        <v>0</v>
      </c>
      <c r="D72" s="190"/>
      <c r="E72" s="189">
        <v>0</v>
      </c>
      <c r="G72" s="211">
        <v>3</v>
      </c>
    </row>
    <row r="73" spans="1:7" ht="27.75" customHeight="1" x14ac:dyDescent="0.25">
      <c r="A73" s="172" t="s">
        <v>578</v>
      </c>
      <c r="B73" s="45" t="str">
        <f>IFERROR(INDEX('Annex 1 LV, HV and UMS charges'!$B$12:$B$44,MATCH($A73,'Annex 1 LV, HV and UMS charges'!$A$12:$A$44,0)),IF(INDEX('Annex 4 LDNO charges'!$B$12:$B$202,MATCH($A73,'Annex 4 LDNO charges'!$A$12:$A$202,0))=0,"",INDEX('Annex 4 LDNO charges'!$B$12:$B$202,MATCH($A73,'Annex 4 LDNO charges'!$A$12:$A$202,0))))</f>
        <v/>
      </c>
      <c r="C73" s="171">
        <v>0</v>
      </c>
      <c r="D73" s="190"/>
      <c r="E73" s="189">
        <v>0</v>
      </c>
      <c r="G73" s="211">
        <v>3</v>
      </c>
    </row>
    <row r="74" spans="1:7" ht="27.75" customHeight="1" x14ac:dyDescent="0.25">
      <c r="A74" s="172" t="s">
        <v>579</v>
      </c>
      <c r="B74" s="45" t="str">
        <f>IFERROR(INDEX('Annex 1 LV, HV and UMS charges'!$B$12:$B$44,MATCH($A74,'Annex 1 LV, HV and UMS charges'!$A$12:$A$44,0)),IF(INDEX('Annex 4 LDNO charges'!$B$12:$B$202,MATCH($A74,'Annex 4 LDNO charges'!$A$12:$A$202,0))=0,"",INDEX('Annex 4 LDNO charges'!$B$12:$B$202,MATCH($A74,'Annex 4 LDNO charges'!$A$12:$A$202,0))))</f>
        <v/>
      </c>
      <c r="C74" s="171">
        <v>0</v>
      </c>
      <c r="D74" s="190"/>
      <c r="E74" s="189">
        <v>0</v>
      </c>
      <c r="G74" s="211">
        <v>3</v>
      </c>
    </row>
    <row r="75" spans="1:7" ht="27.75" customHeight="1" x14ac:dyDescent="0.25">
      <c r="A75" s="172" t="s">
        <v>580</v>
      </c>
      <c r="B75" s="45" t="str">
        <f>IFERROR(INDEX('Annex 1 LV, HV and UMS charges'!$B$12:$B$44,MATCH($A75,'Annex 1 LV, HV and UMS charges'!$A$12:$A$44,0)),IF(INDEX('Annex 4 LDNO charges'!$B$12:$B$202,MATCH($A75,'Annex 4 LDNO charges'!$A$12:$A$202,0))=0,"",INDEX('Annex 4 LDNO charges'!$B$12:$B$202,MATCH($A75,'Annex 4 LDNO charges'!$A$12:$A$202,0))))</f>
        <v/>
      </c>
      <c r="C75" s="171">
        <v>0</v>
      </c>
      <c r="D75" s="190"/>
      <c r="E75" s="189">
        <v>0</v>
      </c>
      <c r="G75" s="211">
        <v>3</v>
      </c>
    </row>
    <row r="76" spans="1:7" ht="27.75" customHeight="1" x14ac:dyDescent="0.25">
      <c r="A76" s="172" t="s">
        <v>581</v>
      </c>
      <c r="B76" s="45" t="str">
        <f>IFERROR(INDEX('Annex 1 LV, HV and UMS charges'!$B$12:$B$44,MATCH($A76,'Annex 1 LV, HV and UMS charges'!$A$12:$A$44,0)),IF(INDEX('Annex 4 LDNO charges'!$B$12:$B$202,MATCH($A76,'Annex 4 LDNO charges'!$A$12:$A$202,0))=0,"",INDEX('Annex 4 LDNO charges'!$B$12:$B$202,MATCH($A76,'Annex 4 LDNO charges'!$A$12:$A$202,0))))</f>
        <v/>
      </c>
      <c r="C76" s="171">
        <v>0</v>
      </c>
      <c r="D76" s="190"/>
      <c r="E76" s="189">
        <v>0</v>
      </c>
      <c r="G76" s="211">
        <v>3</v>
      </c>
    </row>
    <row r="77" spans="1:7" ht="27.75" customHeight="1" x14ac:dyDescent="0.25">
      <c r="A77" s="172" t="s">
        <v>582</v>
      </c>
      <c r="B77" s="45" t="str">
        <f>IFERROR(INDEX('Annex 1 LV, HV and UMS charges'!$B$12:$B$44,MATCH($A77,'Annex 1 LV, HV and UMS charges'!$A$12:$A$44,0)),IF(INDEX('Annex 4 LDNO charges'!$B$12:$B$202,MATCH($A77,'Annex 4 LDNO charges'!$A$12:$A$202,0))=0,"",INDEX('Annex 4 LDNO charges'!$B$12:$B$202,MATCH($A77,'Annex 4 LDNO charges'!$A$12:$A$202,0))))</f>
        <v/>
      </c>
      <c r="C77" s="171">
        <v>0</v>
      </c>
      <c r="D77" s="190"/>
      <c r="E77" s="189">
        <v>0</v>
      </c>
      <c r="G77" s="211">
        <v>3</v>
      </c>
    </row>
    <row r="78" spans="1:7" ht="27.75" customHeight="1" x14ac:dyDescent="0.25">
      <c r="A78" s="172" t="s">
        <v>583</v>
      </c>
      <c r="B78" s="45" t="str">
        <f>IFERROR(INDEX('Annex 1 LV, HV and UMS charges'!$B$12:$B$44,MATCH($A78,'Annex 1 LV, HV and UMS charges'!$A$12:$A$44,0)),IF(INDEX('Annex 4 LDNO charges'!$B$12:$B$202,MATCH($A78,'Annex 4 LDNO charges'!$A$12:$A$202,0))=0,"",INDEX('Annex 4 LDNO charges'!$B$12:$B$202,MATCH($A78,'Annex 4 LDNO charges'!$A$12:$A$202,0))))</f>
        <v/>
      </c>
      <c r="C78" s="171">
        <v>0</v>
      </c>
      <c r="D78" s="190"/>
      <c r="E78" s="189">
        <v>0</v>
      </c>
      <c r="G78" s="211">
        <v>3</v>
      </c>
    </row>
    <row r="79" spans="1:7" ht="27.75" customHeight="1" x14ac:dyDescent="0.25">
      <c r="A79" s="172" t="s">
        <v>660</v>
      </c>
      <c r="B79" s="45" t="e">
        <f>IFERROR(INDEX('Annex 1 LV, HV and UMS charges'!$B$12:$B$44,MATCH($A79,'Annex 1 LV, HV and UMS charges'!$A$12:$A$44,0)),IF(INDEX('Annex 4 LDNO charges'!$B$12:$B$202,MATCH($A79,'Annex 4 LDNO charges'!$A$12:$A$202,0))=0,"",INDEX('Annex 4 LDNO charges'!$B$12:$B$202,MATCH($A79,'Annex 4 LDNO charges'!$A$12:$A$202,0))))</f>
        <v>#N/A</v>
      </c>
      <c r="C79" s="188" t="s">
        <v>591</v>
      </c>
      <c r="D79" s="189">
        <v>0</v>
      </c>
      <c r="E79" s="189">
        <v>0</v>
      </c>
      <c r="G79" s="211">
        <v>3</v>
      </c>
    </row>
    <row r="80" spans="1:7" ht="27.75" customHeight="1" x14ac:dyDescent="0.25">
      <c r="A80" s="172" t="s">
        <v>628</v>
      </c>
      <c r="B80" s="45" t="str">
        <f>IFERROR(INDEX('Annex 1 LV, HV and UMS charges'!$B$12:$B$44,MATCH($A80,'Annex 1 LV, HV and UMS charges'!$A$12:$A$44,0)),IF(INDEX('Annex 4 LDNO charges'!$B$12:$B$202,MATCH($A80,'Annex 4 LDNO charges'!$A$12:$A$202,0))=0,"",INDEX('Annex 4 LDNO charges'!$B$12:$B$202,MATCH($A80,'Annex 4 LDNO charges'!$A$12:$A$202,0))))</f>
        <v>N34</v>
      </c>
      <c r="C80" s="171" t="s">
        <v>590</v>
      </c>
      <c r="D80" s="190"/>
      <c r="E80" s="189">
        <v>0</v>
      </c>
      <c r="G80" s="211">
        <v>3</v>
      </c>
    </row>
    <row r="81" spans="1:7" ht="27.75" customHeight="1" x14ac:dyDescent="0.25">
      <c r="A81" s="172" t="s">
        <v>629</v>
      </c>
      <c r="B81" s="45" t="str">
        <f>IFERROR(INDEX('Annex 1 LV, HV and UMS charges'!$B$12:$B$44,MATCH($A81,'Annex 1 LV, HV and UMS charges'!$A$12:$A$44,0)),IF(INDEX('Annex 4 LDNO charges'!$B$12:$B$202,MATCH($A81,'Annex 4 LDNO charges'!$A$12:$A$202,0))=0,"",INDEX('Annex 4 LDNO charges'!$B$12:$B$202,MATCH($A81,'Annex 4 LDNO charges'!$A$12:$A$202,0))))</f>
        <v>3N1</v>
      </c>
      <c r="C81" s="171" t="s">
        <v>590</v>
      </c>
      <c r="D81" s="190"/>
      <c r="E81" s="189">
        <v>0</v>
      </c>
      <c r="G81" s="211">
        <v>3</v>
      </c>
    </row>
    <row r="82" spans="1:7" ht="27.75" customHeight="1" x14ac:dyDescent="0.25">
      <c r="A82" s="172" t="s">
        <v>630</v>
      </c>
      <c r="B82" s="45" t="str">
        <f>IFERROR(INDEX('Annex 1 LV, HV and UMS charges'!$B$12:$B$44,MATCH($A82,'Annex 1 LV, HV and UMS charges'!$A$12:$A$44,0)),IF(INDEX('Annex 4 LDNO charges'!$B$12:$B$202,MATCH($A82,'Annex 4 LDNO charges'!$A$12:$A$202,0))=0,"",INDEX('Annex 4 LDNO charges'!$B$12:$B$202,MATCH($A82,'Annex 4 LDNO charges'!$A$12:$A$202,0))))</f>
        <v>3N2</v>
      </c>
      <c r="C82" s="171" t="s">
        <v>590</v>
      </c>
      <c r="D82" s="190"/>
      <c r="E82" s="189">
        <v>0</v>
      </c>
      <c r="G82" s="211">
        <v>3</v>
      </c>
    </row>
    <row r="83" spans="1:7" ht="27.75" customHeight="1" x14ac:dyDescent="0.25">
      <c r="A83" s="172" t="s">
        <v>631</v>
      </c>
      <c r="B83" s="45" t="str">
        <f>IFERROR(INDEX('Annex 1 LV, HV and UMS charges'!$B$12:$B$44,MATCH($A83,'Annex 1 LV, HV and UMS charges'!$A$12:$A$44,0)),IF(INDEX('Annex 4 LDNO charges'!$B$12:$B$202,MATCH($A83,'Annex 4 LDNO charges'!$A$12:$A$202,0))=0,"",INDEX('Annex 4 LDNO charges'!$B$12:$B$202,MATCH($A83,'Annex 4 LDNO charges'!$A$12:$A$202,0))))</f>
        <v>3N3</v>
      </c>
      <c r="C83" s="171" t="s">
        <v>590</v>
      </c>
      <c r="D83" s="190"/>
      <c r="E83" s="189">
        <v>0</v>
      </c>
      <c r="G83" s="211">
        <v>3</v>
      </c>
    </row>
    <row r="84" spans="1:7" ht="27.75" customHeight="1" x14ac:dyDescent="0.25">
      <c r="A84" s="172" t="s">
        <v>632</v>
      </c>
      <c r="B84" s="45" t="str">
        <f>IFERROR(INDEX('Annex 1 LV, HV and UMS charges'!$B$12:$B$44,MATCH($A84,'Annex 1 LV, HV and UMS charges'!$A$12:$A$44,0)),IF(INDEX('Annex 4 LDNO charges'!$B$12:$B$202,MATCH($A84,'Annex 4 LDNO charges'!$A$12:$A$202,0))=0,"",INDEX('Annex 4 LDNO charges'!$B$12:$B$202,MATCH($A84,'Annex 4 LDNO charges'!$A$12:$A$202,0))))</f>
        <v>3N4</v>
      </c>
      <c r="C84" s="171" t="s">
        <v>590</v>
      </c>
      <c r="D84" s="190"/>
      <c r="E84" s="189">
        <v>0</v>
      </c>
      <c r="G84" s="211">
        <v>3</v>
      </c>
    </row>
    <row r="85" spans="1:7" ht="27.75" customHeight="1" x14ac:dyDescent="0.25">
      <c r="A85" s="172" t="s">
        <v>554</v>
      </c>
      <c r="B85" s="45" t="str">
        <f>IFERROR(INDEX('Annex 1 LV, HV and UMS charges'!$B$12:$B$44,MATCH($A85,'Annex 1 LV, HV and UMS charges'!$A$12:$A$44,0)),IF(INDEX('Annex 4 LDNO charges'!$B$12:$B$202,MATCH($A85,'Annex 4 LDNO charges'!$A$12:$A$202,0))=0,"",INDEX('Annex 4 LDNO charges'!$B$12:$B$202,MATCH($A85,'Annex 4 LDNO charges'!$A$12:$A$202,0))))</f>
        <v>N56</v>
      </c>
      <c r="C85" s="171">
        <v>0</v>
      </c>
      <c r="D85" s="190"/>
      <c r="E85" s="189">
        <v>0</v>
      </c>
      <c r="G85" s="211">
        <v>3</v>
      </c>
    </row>
    <row r="86" spans="1:7" ht="27.75" customHeight="1" x14ac:dyDescent="0.25">
      <c r="A86" s="172" t="s">
        <v>555</v>
      </c>
      <c r="B86" s="45" t="str">
        <f>IFERROR(INDEX('Annex 1 LV, HV and UMS charges'!$B$12:$B$44,MATCH($A86,'Annex 1 LV, HV and UMS charges'!$A$12:$A$44,0)),IF(INDEX('Annex 4 LDNO charges'!$B$12:$B$202,MATCH($A86,'Annex 4 LDNO charges'!$A$12:$A$202,0))=0,"",INDEX('Annex 4 LDNO charges'!$B$12:$B$202,MATCH($A86,'Annex 4 LDNO charges'!$A$12:$A$202,0))))</f>
        <v/>
      </c>
      <c r="C86" s="171">
        <v>0</v>
      </c>
      <c r="D86" s="190"/>
      <c r="E86" s="189">
        <v>0</v>
      </c>
      <c r="G86" s="211">
        <v>3</v>
      </c>
    </row>
    <row r="87" spans="1:7" ht="27.75" customHeight="1" x14ac:dyDescent="0.25">
      <c r="A87" s="172" t="s">
        <v>556</v>
      </c>
      <c r="B87" s="45" t="str">
        <f>IFERROR(INDEX('Annex 1 LV, HV and UMS charges'!$B$12:$B$44,MATCH($A87,'Annex 1 LV, HV and UMS charges'!$A$12:$A$44,0)),IF(INDEX('Annex 4 LDNO charges'!$B$12:$B$202,MATCH($A87,'Annex 4 LDNO charges'!$A$12:$A$202,0))=0,"",INDEX('Annex 4 LDNO charges'!$B$12:$B$202,MATCH($A87,'Annex 4 LDNO charges'!$A$12:$A$202,0))))</f>
        <v/>
      </c>
      <c r="C87" s="171">
        <v>0</v>
      </c>
      <c r="D87" s="190"/>
      <c r="E87" s="189">
        <v>0</v>
      </c>
      <c r="G87" s="211">
        <v>3</v>
      </c>
    </row>
    <row r="88" spans="1:7" ht="27.75" customHeight="1" x14ac:dyDescent="0.25">
      <c r="A88" s="172" t="s">
        <v>557</v>
      </c>
      <c r="B88" s="45" t="str">
        <f>IFERROR(INDEX('Annex 1 LV, HV and UMS charges'!$B$12:$B$44,MATCH($A88,'Annex 1 LV, HV and UMS charges'!$A$12:$A$44,0)),IF(INDEX('Annex 4 LDNO charges'!$B$12:$B$202,MATCH($A88,'Annex 4 LDNO charges'!$A$12:$A$202,0))=0,"",INDEX('Annex 4 LDNO charges'!$B$12:$B$202,MATCH($A88,'Annex 4 LDNO charges'!$A$12:$A$202,0))))</f>
        <v/>
      </c>
      <c r="C88" s="171">
        <v>0</v>
      </c>
      <c r="D88" s="190"/>
      <c r="E88" s="189">
        <v>0</v>
      </c>
      <c r="G88" s="211">
        <v>3</v>
      </c>
    </row>
    <row r="89" spans="1:7" ht="27.75" customHeight="1" x14ac:dyDescent="0.25">
      <c r="A89" s="172" t="s">
        <v>558</v>
      </c>
      <c r="B89" s="45" t="str">
        <f>IFERROR(INDEX('Annex 1 LV, HV and UMS charges'!$B$12:$B$44,MATCH($A89,'Annex 1 LV, HV and UMS charges'!$A$12:$A$44,0)),IF(INDEX('Annex 4 LDNO charges'!$B$12:$B$202,MATCH($A89,'Annex 4 LDNO charges'!$A$12:$A$202,0))=0,"",INDEX('Annex 4 LDNO charges'!$B$12:$B$202,MATCH($A89,'Annex 4 LDNO charges'!$A$12:$A$202,0))))</f>
        <v/>
      </c>
      <c r="C89" s="171">
        <v>0</v>
      </c>
      <c r="D89" s="190"/>
      <c r="E89" s="189">
        <v>0</v>
      </c>
      <c r="G89" s="211">
        <v>3</v>
      </c>
    </row>
    <row r="90" spans="1:7" ht="27.75" customHeight="1" x14ac:dyDescent="0.25">
      <c r="A90" s="172" t="s">
        <v>559</v>
      </c>
      <c r="B90" s="45" t="str">
        <f>IFERROR(INDEX('Annex 1 LV, HV and UMS charges'!$B$12:$B$44,MATCH($A90,'Annex 1 LV, HV and UMS charges'!$A$12:$A$44,0)),IF(INDEX('Annex 4 LDNO charges'!$B$12:$B$202,MATCH($A90,'Annex 4 LDNO charges'!$A$12:$A$202,0))=0,"",INDEX('Annex 4 LDNO charges'!$B$12:$B$202,MATCH($A90,'Annex 4 LDNO charges'!$A$12:$A$202,0))))</f>
        <v>N55</v>
      </c>
      <c r="C90" s="171">
        <v>0</v>
      </c>
      <c r="D90" s="190"/>
      <c r="E90" s="189">
        <v>0</v>
      </c>
      <c r="G90" s="211">
        <v>3</v>
      </c>
    </row>
    <row r="91" spans="1:7" ht="27.75" customHeight="1" x14ac:dyDescent="0.25">
      <c r="A91" s="172" t="s">
        <v>560</v>
      </c>
      <c r="B91" s="45" t="str">
        <f>IFERROR(INDEX('Annex 1 LV, HV and UMS charges'!$B$12:$B$44,MATCH($A91,'Annex 1 LV, HV and UMS charges'!$A$12:$A$44,0)),IF(INDEX('Annex 4 LDNO charges'!$B$12:$B$202,MATCH($A91,'Annex 4 LDNO charges'!$A$12:$A$202,0))=0,"",INDEX('Annex 4 LDNO charges'!$B$12:$B$202,MATCH($A91,'Annex 4 LDNO charges'!$A$12:$A$202,0))))</f>
        <v/>
      </c>
      <c r="C91" s="171">
        <v>0</v>
      </c>
      <c r="D91" s="190"/>
      <c r="E91" s="189">
        <v>0</v>
      </c>
      <c r="G91" s="211">
        <v>3</v>
      </c>
    </row>
    <row r="92" spans="1:7" ht="27.75" customHeight="1" x14ac:dyDescent="0.25">
      <c r="A92" s="172" t="s">
        <v>561</v>
      </c>
      <c r="B92" s="45" t="str">
        <f>IFERROR(INDEX('Annex 1 LV, HV and UMS charges'!$B$12:$B$44,MATCH($A92,'Annex 1 LV, HV and UMS charges'!$A$12:$A$44,0)),IF(INDEX('Annex 4 LDNO charges'!$B$12:$B$202,MATCH($A92,'Annex 4 LDNO charges'!$A$12:$A$202,0))=0,"",INDEX('Annex 4 LDNO charges'!$B$12:$B$202,MATCH($A92,'Annex 4 LDNO charges'!$A$12:$A$202,0))))</f>
        <v/>
      </c>
      <c r="C92" s="171">
        <v>0</v>
      </c>
      <c r="D92" s="190"/>
      <c r="E92" s="189">
        <v>0</v>
      </c>
      <c r="G92" s="211">
        <v>3</v>
      </c>
    </row>
    <row r="93" spans="1:7" ht="27.75" customHeight="1" x14ac:dyDescent="0.25">
      <c r="A93" s="172" t="s">
        <v>562</v>
      </c>
      <c r="B93" s="45" t="str">
        <f>IFERROR(INDEX('Annex 1 LV, HV and UMS charges'!$B$12:$B$44,MATCH($A93,'Annex 1 LV, HV and UMS charges'!$A$12:$A$44,0)),IF(INDEX('Annex 4 LDNO charges'!$B$12:$B$202,MATCH($A93,'Annex 4 LDNO charges'!$A$12:$A$202,0))=0,"",INDEX('Annex 4 LDNO charges'!$B$12:$B$202,MATCH($A93,'Annex 4 LDNO charges'!$A$12:$A$202,0))))</f>
        <v/>
      </c>
      <c r="C93" s="171">
        <v>0</v>
      </c>
      <c r="D93" s="190"/>
      <c r="E93" s="189">
        <v>0</v>
      </c>
      <c r="G93" s="211">
        <v>3</v>
      </c>
    </row>
    <row r="94" spans="1:7" ht="27.75" customHeight="1" x14ac:dyDescent="0.25">
      <c r="A94" s="172" t="s">
        <v>563</v>
      </c>
      <c r="B94" s="45" t="str">
        <f>IFERROR(INDEX('Annex 1 LV, HV and UMS charges'!$B$12:$B$44,MATCH($A94,'Annex 1 LV, HV and UMS charges'!$A$12:$A$44,0)),IF(INDEX('Annex 4 LDNO charges'!$B$12:$B$202,MATCH($A94,'Annex 4 LDNO charges'!$A$12:$A$202,0))=0,"",INDEX('Annex 4 LDNO charges'!$B$12:$B$202,MATCH($A94,'Annex 4 LDNO charges'!$A$12:$A$202,0))))</f>
        <v/>
      </c>
      <c r="C94" s="171">
        <v>0</v>
      </c>
      <c r="D94" s="190"/>
      <c r="E94" s="189">
        <v>0</v>
      </c>
      <c r="G94" s="211">
        <v>3</v>
      </c>
    </row>
    <row r="95" spans="1:7" ht="27.75" customHeight="1" x14ac:dyDescent="0.25">
      <c r="A95" s="172" t="s">
        <v>564</v>
      </c>
      <c r="B95" s="45" t="str">
        <f>IFERROR(INDEX('Annex 1 LV, HV and UMS charges'!$B$12:$B$44,MATCH($A95,'Annex 1 LV, HV and UMS charges'!$A$12:$A$44,0)),IF(INDEX('Annex 4 LDNO charges'!$B$12:$B$202,MATCH($A95,'Annex 4 LDNO charges'!$A$12:$A$202,0))=0,"",INDEX('Annex 4 LDNO charges'!$B$12:$B$202,MATCH($A95,'Annex 4 LDNO charges'!$A$12:$A$202,0))))</f>
        <v>N54</v>
      </c>
      <c r="C95" s="171">
        <v>0</v>
      </c>
      <c r="D95" s="190"/>
      <c r="E95" s="189">
        <v>0</v>
      </c>
      <c r="G95" s="211">
        <v>4</v>
      </c>
    </row>
    <row r="96" spans="1:7" ht="27.75" customHeight="1" x14ac:dyDescent="0.25">
      <c r="A96" s="172" t="s">
        <v>565</v>
      </c>
      <c r="B96" s="45" t="str">
        <f>IFERROR(INDEX('Annex 1 LV, HV and UMS charges'!$B$12:$B$44,MATCH($A96,'Annex 1 LV, HV and UMS charges'!$A$12:$A$44,0)),IF(INDEX('Annex 4 LDNO charges'!$B$12:$B$202,MATCH($A96,'Annex 4 LDNO charges'!$A$12:$A$202,0))=0,"",INDEX('Annex 4 LDNO charges'!$B$12:$B$202,MATCH($A96,'Annex 4 LDNO charges'!$A$12:$A$202,0))))</f>
        <v/>
      </c>
      <c r="C96" s="171">
        <v>0</v>
      </c>
      <c r="D96" s="190"/>
      <c r="E96" s="189">
        <v>0</v>
      </c>
      <c r="G96" s="211">
        <v>4</v>
      </c>
    </row>
    <row r="97" spans="1:7" ht="27.75" customHeight="1" x14ac:dyDescent="0.25">
      <c r="A97" s="172" t="s">
        <v>566</v>
      </c>
      <c r="B97" s="45" t="str">
        <f>IFERROR(INDEX('Annex 1 LV, HV and UMS charges'!$B$12:$B$44,MATCH($A97,'Annex 1 LV, HV and UMS charges'!$A$12:$A$44,0)),IF(INDEX('Annex 4 LDNO charges'!$B$12:$B$202,MATCH($A97,'Annex 4 LDNO charges'!$A$12:$A$202,0))=0,"",INDEX('Annex 4 LDNO charges'!$B$12:$B$202,MATCH($A97,'Annex 4 LDNO charges'!$A$12:$A$202,0))))</f>
        <v/>
      </c>
      <c r="C97" s="171">
        <v>0</v>
      </c>
      <c r="D97" s="190"/>
      <c r="E97" s="189">
        <v>0</v>
      </c>
      <c r="G97" s="211">
        <v>4</v>
      </c>
    </row>
    <row r="98" spans="1:7" ht="27.75" customHeight="1" x14ac:dyDescent="0.25">
      <c r="A98" s="172" t="s">
        <v>567</v>
      </c>
      <c r="B98" s="45" t="str">
        <f>IFERROR(INDEX('Annex 1 LV, HV and UMS charges'!$B$12:$B$44,MATCH($A98,'Annex 1 LV, HV and UMS charges'!$A$12:$A$44,0)),IF(INDEX('Annex 4 LDNO charges'!$B$12:$B$202,MATCH($A98,'Annex 4 LDNO charges'!$A$12:$A$202,0))=0,"",INDEX('Annex 4 LDNO charges'!$B$12:$B$202,MATCH($A98,'Annex 4 LDNO charges'!$A$12:$A$202,0))))</f>
        <v/>
      </c>
      <c r="C98" s="171">
        <v>0</v>
      </c>
      <c r="D98" s="190"/>
      <c r="E98" s="189">
        <v>0</v>
      </c>
      <c r="G98" s="211">
        <v>4</v>
      </c>
    </row>
    <row r="99" spans="1:7" ht="27.75" customHeight="1" x14ac:dyDescent="0.25">
      <c r="A99" s="172" t="s">
        <v>568</v>
      </c>
      <c r="B99" s="45" t="str">
        <f>IFERROR(INDEX('Annex 1 LV, HV and UMS charges'!$B$12:$B$44,MATCH($A99,'Annex 1 LV, HV and UMS charges'!$A$12:$A$44,0)),IF(INDEX('Annex 4 LDNO charges'!$B$12:$B$202,MATCH($A99,'Annex 4 LDNO charges'!$A$12:$A$202,0))=0,"",INDEX('Annex 4 LDNO charges'!$B$12:$B$202,MATCH($A99,'Annex 4 LDNO charges'!$A$12:$A$202,0))))</f>
        <v/>
      </c>
      <c r="C99" s="171">
        <v>0</v>
      </c>
      <c r="D99" s="190"/>
      <c r="E99" s="189">
        <v>0</v>
      </c>
      <c r="G99" s="211">
        <v>4</v>
      </c>
    </row>
    <row r="100" spans="1:7" ht="27.75" customHeight="1" x14ac:dyDescent="0.25">
      <c r="A100" s="172" t="s">
        <v>661</v>
      </c>
      <c r="B100" s="45" t="e">
        <f>IFERROR(INDEX('Annex 1 LV, HV and UMS charges'!$B$12:$B$44,MATCH($A100,'Annex 1 LV, HV and UMS charges'!$A$12:$A$44,0)),IF(INDEX('Annex 4 LDNO charges'!$B$12:$B$202,MATCH($A100,'Annex 4 LDNO charges'!$A$12:$A$202,0))=0,"",INDEX('Annex 4 LDNO charges'!$B$12:$B$202,MATCH($A100,'Annex 4 LDNO charges'!$A$12:$A$202,0))))</f>
        <v>#N/A</v>
      </c>
      <c r="C100" s="188" t="s">
        <v>591</v>
      </c>
      <c r="D100" s="189">
        <v>0</v>
      </c>
      <c r="E100" s="189">
        <v>0</v>
      </c>
      <c r="G100" s="211">
        <v>4</v>
      </c>
    </row>
    <row r="101" spans="1:7" ht="27.75" customHeight="1" x14ac:dyDescent="0.25">
      <c r="A101" s="172" t="s">
        <v>634</v>
      </c>
      <c r="B101" s="45" t="str">
        <f>IFERROR(INDEX('Annex 1 LV, HV and UMS charges'!$B$12:$B$44,MATCH($A101,'Annex 1 LV, HV and UMS charges'!$A$12:$A$44,0)),IF(INDEX('Annex 4 LDNO charges'!$B$12:$B$202,MATCH($A101,'Annex 4 LDNO charges'!$A$12:$A$202,0))=0,"",INDEX('Annex 4 LDNO charges'!$B$12:$B$202,MATCH($A101,'Annex 4 LDNO charges'!$A$12:$A$202,0))))</f>
        <v/>
      </c>
      <c r="C101" s="171" t="s">
        <v>590</v>
      </c>
      <c r="D101" s="190"/>
      <c r="E101" s="189">
        <v>0</v>
      </c>
      <c r="G101" s="211">
        <v>4</v>
      </c>
    </row>
    <row r="102" spans="1:7" ht="27.75" customHeight="1" x14ac:dyDescent="0.25">
      <c r="A102" s="172" t="s">
        <v>635</v>
      </c>
      <c r="B102" s="45" t="str">
        <f>IFERROR(INDEX('Annex 1 LV, HV and UMS charges'!$B$12:$B$44,MATCH($A102,'Annex 1 LV, HV and UMS charges'!$A$12:$A$44,0)),IF(INDEX('Annex 4 LDNO charges'!$B$12:$B$202,MATCH($A102,'Annex 4 LDNO charges'!$A$12:$A$202,0))=0,"",INDEX('Annex 4 LDNO charges'!$B$12:$B$202,MATCH($A102,'Annex 4 LDNO charges'!$A$12:$A$202,0))))</f>
        <v/>
      </c>
      <c r="C102" s="171" t="s">
        <v>590</v>
      </c>
      <c r="D102" s="190"/>
      <c r="E102" s="189">
        <v>0</v>
      </c>
      <c r="G102" s="211">
        <v>4</v>
      </c>
    </row>
    <row r="103" spans="1:7" ht="27.75" customHeight="1" x14ac:dyDescent="0.25">
      <c r="A103" s="172" t="s">
        <v>636</v>
      </c>
      <c r="B103" s="45" t="str">
        <f>IFERROR(INDEX('Annex 1 LV, HV and UMS charges'!$B$12:$B$44,MATCH($A103,'Annex 1 LV, HV and UMS charges'!$A$12:$A$44,0)),IF(INDEX('Annex 4 LDNO charges'!$B$12:$B$202,MATCH($A103,'Annex 4 LDNO charges'!$A$12:$A$202,0))=0,"",INDEX('Annex 4 LDNO charges'!$B$12:$B$202,MATCH($A103,'Annex 4 LDNO charges'!$A$12:$A$202,0))))</f>
        <v/>
      </c>
      <c r="C103" s="171" t="s">
        <v>590</v>
      </c>
      <c r="D103" s="190"/>
      <c r="E103" s="189">
        <v>0</v>
      </c>
      <c r="G103" s="211">
        <v>4</v>
      </c>
    </row>
    <row r="104" spans="1:7" ht="27.75" customHeight="1" x14ac:dyDescent="0.25">
      <c r="A104" s="172" t="s">
        <v>637</v>
      </c>
      <c r="B104" s="45" t="str">
        <f>IFERROR(INDEX('Annex 1 LV, HV and UMS charges'!$B$12:$B$44,MATCH($A104,'Annex 1 LV, HV and UMS charges'!$A$12:$A$44,0)),IF(INDEX('Annex 4 LDNO charges'!$B$12:$B$202,MATCH($A104,'Annex 4 LDNO charges'!$A$12:$A$202,0))=0,"",INDEX('Annex 4 LDNO charges'!$B$12:$B$202,MATCH($A104,'Annex 4 LDNO charges'!$A$12:$A$202,0))))</f>
        <v/>
      </c>
      <c r="C104" s="171" t="s">
        <v>590</v>
      </c>
      <c r="D104" s="190"/>
      <c r="E104" s="189">
        <v>0</v>
      </c>
      <c r="G104" s="211">
        <v>4</v>
      </c>
    </row>
    <row r="105" spans="1:7" ht="27.75" customHeight="1" x14ac:dyDescent="0.25">
      <c r="A105" s="172" t="s">
        <v>638</v>
      </c>
      <c r="B105" s="45" t="str">
        <f>IFERROR(INDEX('Annex 1 LV, HV and UMS charges'!$B$12:$B$44,MATCH($A105,'Annex 1 LV, HV and UMS charges'!$A$12:$A$44,0)),IF(INDEX('Annex 4 LDNO charges'!$B$12:$B$202,MATCH($A105,'Annex 4 LDNO charges'!$A$12:$A$202,0))=0,"",INDEX('Annex 4 LDNO charges'!$B$12:$B$202,MATCH($A105,'Annex 4 LDNO charges'!$A$12:$A$202,0))))</f>
        <v/>
      </c>
      <c r="C105" s="171" t="s">
        <v>590</v>
      </c>
      <c r="D105" s="190"/>
      <c r="E105" s="189">
        <v>0</v>
      </c>
      <c r="G105" s="211">
        <v>4</v>
      </c>
    </row>
    <row r="106" spans="1:7" ht="27.75" customHeight="1" x14ac:dyDescent="0.25">
      <c r="A106" s="172" t="s">
        <v>539</v>
      </c>
      <c r="B106" s="45" t="str">
        <f>IFERROR(INDEX('Annex 1 LV, HV and UMS charges'!$B$12:$B$44,MATCH($A106,'Annex 1 LV, HV and UMS charges'!$A$12:$A$44,0)),IF(INDEX('Annex 4 LDNO charges'!$B$12:$B$202,MATCH($A106,'Annex 4 LDNO charges'!$A$12:$A$202,0))=0,"",INDEX('Annex 4 LDNO charges'!$B$12:$B$202,MATCH($A106,'Annex 4 LDNO charges'!$A$12:$A$202,0))))</f>
        <v/>
      </c>
      <c r="C106" s="171">
        <v>0</v>
      </c>
      <c r="D106" s="190"/>
      <c r="E106" s="189">
        <v>0</v>
      </c>
      <c r="G106" s="211">
        <v>4</v>
      </c>
    </row>
    <row r="107" spans="1:7" ht="27.75" customHeight="1" x14ac:dyDescent="0.25">
      <c r="A107" s="172" t="s">
        <v>540</v>
      </c>
      <c r="B107" s="45" t="str">
        <f>IFERROR(INDEX('Annex 1 LV, HV and UMS charges'!$B$12:$B$44,MATCH($A107,'Annex 1 LV, HV and UMS charges'!$A$12:$A$44,0)),IF(INDEX('Annex 4 LDNO charges'!$B$12:$B$202,MATCH($A107,'Annex 4 LDNO charges'!$A$12:$A$202,0))=0,"",INDEX('Annex 4 LDNO charges'!$B$12:$B$202,MATCH($A107,'Annex 4 LDNO charges'!$A$12:$A$202,0))))</f>
        <v/>
      </c>
      <c r="C107" s="171">
        <v>0</v>
      </c>
      <c r="D107" s="190"/>
      <c r="E107" s="189">
        <v>0</v>
      </c>
      <c r="G107" s="211">
        <v>4</v>
      </c>
    </row>
    <row r="108" spans="1:7" ht="27.75" customHeight="1" x14ac:dyDescent="0.25">
      <c r="A108" s="172" t="s">
        <v>541</v>
      </c>
      <c r="B108" s="45" t="str">
        <f>IFERROR(INDEX('Annex 1 LV, HV and UMS charges'!$B$12:$B$44,MATCH($A108,'Annex 1 LV, HV and UMS charges'!$A$12:$A$44,0)),IF(INDEX('Annex 4 LDNO charges'!$B$12:$B$202,MATCH($A108,'Annex 4 LDNO charges'!$A$12:$A$202,0))=0,"",INDEX('Annex 4 LDNO charges'!$B$12:$B$202,MATCH($A108,'Annex 4 LDNO charges'!$A$12:$A$202,0))))</f>
        <v/>
      </c>
      <c r="C108" s="171">
        <v>0</v>
      </c>
      <c r="D108" s="190"/>
      <c r="E108" s="189">
        <v>0</v>
      </c>
      <c r="G108" s="211">
        <v>4</v>
      </c>
    </row>
    <row r="109" spans="1:7" ht="27.75" customHeight="1" x14ac:dyDescent="0.25">
      <c r="A109" s="172" t="s">
        <v>542</v>
      </c>
      <c r="B109" s="45" t="str">
        <f>IFERROR(INDEX('Annex 1 LV, HV and UMS charges'!$B$12:$B$44,MATCH($A109,'Annex 1 LV, HV and UMS charges'!$A$12:$A$44,0)),IF(INDEX('Annex 4 LDNO charges'!$B$12:$B$202,MATCH($A109,'Annex 4 LDNO charges'!$A$12:$A$202,0))=0,"",INDEX('Annex 4 LDNO charges'!$B$12:$B$202,MATCH($A109,'Annex 4 LDNO charges'!$A$12:$A$202,0))))</f>
        <v/>
      </c>
      <c r="C109" s="171">
        <v>0</v>
      </c>
      <c r="D109" s="190"/>
      <c r="E109" s="189">
        <v>0</v>
      </c>
      <c r="G109" s="211">
        <v>4</v>
      </c>
    </row>
    <row r="110" spans="1:7" ht="27.75" customHeight="1" x14ac:dyDescent="0.25">
      <c r="A110" s="172" t="s">
        <v>543</v>
      </c>
      <c r="B110" s="45" t="str">
        <f>IFERROR(INDEX('Annex 1 LV, HV and UMS charges'!$B$12:$B$44,MATCH($A110,'Annex 1 LV, HV and UMS charges'!$A$12:$A$44,0)),IF(INDEX('Annex 4 LDNO charges'!$B$12:$B$202,MATCH($A110,'Annex 4 LDNO charges'!$A$12:$A$202,0))=0,"",INDEX('Annex 4 LDNO charges'!$B$12:$B$202,MATCH($A110,'Annex 4 LDNO charges'!$A$12:$A$202,0))))</f>
        <v/>
      </c>
      <c r="C110" s="171">
        <v>0</v>
      </c>
      <c r="D110" s="190"/>
      <c r="E110" s="189">
        <v>0</v>
      </c>
      <c r="G110" s="211">
        <v>4</v>
      </c>
    </row>
    <row r="111" spans="1:7" ht="27.75" customHeight="1" x14ac:dyDescent="0.25">
      <c r="A111" s="172" t="s">
        <v>544</v>
      </c>
      <c r="B111" s="45" t="str">
        <f>IFERROR(INDEX('Annex 1 LV, HV and UMS charges'!$B$12:$B$44,MATCH($A111,'Annex 1 LV, HV and UMS charges'!$A$12:$A$44,0)),IF(INDEX('Annex 4 LDNO charges'!$B$12:$B$202,MATCH($A111,'Annex 4 LDNO charges'!$A$12:$A$202,0))=0,"",INDEX('Annex 4 LDNO charges'!$B$12:$B$202,MATCH($A111,'Annex 4 LDNO charges'!$A$12:$A$202,0))))</f>
        <v/>
      </c>
      <c r="C111" s="171">
        <v>0</v>
      </c>
      <c r="D111" s="190"/>
      <c r="E111" s="189">
        <v>0</v>
      </c>
      <c r="G111" s="211">
        <v>4</v>
      </c>
    </row>
    <row r="112" spans="1:7" ht="27.75" customHeight="1" x14ac:dyDescent="0.25">
      <c r="A112" s="172" t="s">
        <v>545</v>
      </c>
      <c r="B112" s="45" t="str">
        <f>IFERROR(INDEX('Annex 1 LV, HV and UMS charges'!$B$12:$B$44,MATCH($A112,'Annex 1 LV, HV and UMS charges'!$A$12:$A$44,0)),IF(INDEX('Annex 4 LDNO charges'!$B$12:$B$202,MATCH($A112,'Annex 4 LDNO charges'!$A$12:$A$202,0))=0,"",INDEX('Annex 4 LDNO charges'!$B$12:$B$202,MATCH($A112,'Annex 4 LDNO charges'!$A$12:$A$202,0))))</f>
        <v/>
      </c>
      <c r="C112" s="171">
        <v>0</v>
      </c>
      <c r="D112" s="190"/>
      <c r="E112" s="189">
        <v>0</v>
      </c>
      <c r="G112" s="211">
        <v>4</v>
      </c>
    </row>
    <row r="113" spans="1:7" ht="27.75" customHeight="1" x14ac:dyDescent="0.25">
      <c r="A113" s="172" t="s">
        <v>546</v>
      </c>
      <c r="B113" s="45" t="str">
        <f>IFERROR(INDEX('Annex 1 LV, HV and UMS charges'!$B$12:$B$44,MATCH($A113,'Annex 1 LV, HV and UMS charges'!$A$12:$A$44,0)),IF(INDEX('Annex 4 LDNO charges'!$B$12:$B$202,MATCH($A113,'Annex 4 LDNO charges'!$A$12:$A$202,0))=0,"",INDEX('Annex 4 LDNO charges'!$B$12:$B$202,MATCH($A113,'Annex 4 LDNO charges'!$A$12:$A$202,0))))</f>
        <v/>
      </c>
      <c r="C113" s="171">
        <v>0</v>
      </c>
      <c r="D113" s="190"/>
      <c r="E113" s="189">
        <v>0</v>
      </c>
      <c r="G113" s="211">
        <v>4</v>
      </c>
    </row>
    <row r="114" spans="1:7" ht="27.75" customHeight="1" x14ac:dyDescent="0.25">
      <c r="A114" s="172" t="s">
        <v>547</v>
      </c>
      <c r="B114" s="45" t="str">
        <f>IFERROR(INDEX('Annex 1 LV, HV and UMS charges'!$B$12:$B$44,MATCH($A114,'Annex 1 LV, HV and UMS charges'!$A$12:$A$44,0)),IF(INDEX('Annex 4 LDNO charges'!$B$12:$B$202,MATCH($A114,'Annex 4 LDNO charges'!$A$12:$A$202,0))=0,"",INDEX('Annex 4 LDNO charges'!$B$12:$B$202,MATCH($A114,'Annex 4 LDNO charges'!$A$12:$A$202,0))))</f>
        <v/>
      </c>
      <c r="C114" s="171">
        <v>0</v>
      </c>
      <c r="D114" s="190"/>
      <c r="E114" s="189">
        <v>0</v>
      </c>
      <c r="G114" s="211">
        <v>4</v>
      </c>
    </row>
    <row r="115" spans="1:7" ht="27.75" customHeight="1" x14ac:dyDescent="0.25">
      <c r="A115" s="172" t="s">
        <v>548</v>
      </c>
      <c r="B115" s="45" t="str">
        <f>IFERROR(INDEX('Annex 1 LV, HV and UMS charges'!$B$12:$B$44,MATCH($A115,'Annex 1 LV, HV and UMS charges'!$A$12:$A$44,0)),IF(INDEX('Annex 4 LDNO charges'!$B$12:$B$202,MATCH($A115,'Annex 4 LDNO charges'!$A$12:$A$202,0))=0,"",INDEX('Annex 4 LDNO charges'!$B$12:$B$202,MATCH($A115,'Annex 4 LDNO charges'!$A$12:$A$202,0))))</f>
        <v/>
      </c>
      <c r="C115" s="171">
        <v>0</v>
      </c>
      <c r="D115" s="190"/>
      <c r="E115" s="189">
        <v>0</v>
      </c>
      <c r="G115" s="211">
        <v>4</v>
      </c>
    </row>
    <row r="116" spans="1:7" ht="27.75" customHeight="1" x14ac:dyDescent="0.25">
      <c r="A116" s="172" t="s">
        <v>549</v>
      </c>
      <c r="B116" s="45" t="str">
        <f>IFERROR(INDEX('Annex 1 LV, HV and UMS charges'!$B$12:$B$44,MATCH($A116,'Annex 1 LV, HV and UMS charges'!$A$12:$A$44,0)),IF(INDEX('Annex 4 LDNO charges'!$B$12:$B$202,MATCH($A116,'Annex 4 LDNO charges'!$A$12:$A$202,0))=0,"",INDEX('Annex 4 LDNO charges'!$B$12:$B$202,MATCH($A116,'Annex 4 LDNO charges'!$A$12:$A$202,0))))</f>
        <v/>
      </c>
      <c r="C116" s="171">
        <v>0</v>
      </c>
      <c r="D116" s="190"/>
      <c r="E116" s="189">
        <v>0</v>
      </c>
      <c r="G116" s="211">
        <v>4</v>
      </c>
    </row>
    <row r="117" spans="1:7" ht="27.75" customHeight="1" x14ac:dyDescent="0.25">
      <c r="A117" s="172" t="s">
        <v>550</v>
      </c>
      <c r="B117" s="45" t="str">
        <f>IFERROR(INDEX('Annex 1 LV, HV and UMS charges'!$B$12:$B$44,MATCH($A117,'Annex 1 LV, HV and UMS charges'!$A$12:$A$44,0)),IF(INDEX('Annex 4 LDNO charges'!$B$12:$B$202,MATCH($A117,'Annex 4 LDNO charges'!$A$12:$A$202,0))=0,"",INDEX('Annex 4 LDNO charges'!$B$12:$B$202,MATCH($A117,'Annex 4 LDNO charges'!$A$12:$A$202,0))))</f>
        <v/>
      </c>
      <c r="C117" s="171">
        <v>0</v>
      </c>
      <c r="D117" s="190"/>
      <c r="E117" s="189">
        <v>0</v>
      </c>
      <c r="G117" s="211">
        <v>4</v>
      </c>
    </row>
    <row r="118" spans="1:7" ht="27.75" customHeight="1" x14ac:dyDescent="0.25">
      <c r="A118" s="172" t="s">
        <v>551</v>
      </c>
      <c r="B118" s="45" t="str">
        <f>IFERROR(INDEX('Annex 1 LV, HV and UMS charges'!$B$12:$B$44,MATCH($A118,'Annex 1 LV, HV and UMS charges'!$A$12:$A$44,0)),IF(INDEX('Annex 4 LDNO charges'!$B$12:$B$202,MATCH($A118,'Annex 4 LDNO charges'!$A$12:$A$202,0))=0,"",INDEX('Annex 4 LDNO charges'!$B$12:$B$202,MATCH($A118,'Annex 4 LDNO charges'!$A$12:$A$202,0))))</f>
        <v/>
      </c>
      <c r="C118" s="171">
        <v>0</v>
      </c>
      <c r="D118" s="190"/>
      <c r="E118" s="189">
        <v>0</v>
      </c>
      <c r="G118" s="211">
        <v>4</v>
      </c>
    </row>
    <row r="119" spans="1:7" ht="27.75" customHeight="1" x14ac:dyDescent="0.25">
      <c r="A119" s="172" t="s">
        <v>552</v>
      </c>
      <c r="B119" s="45" t="str">
        <f>IFERROR(INDEX('Annex 1 LV, HV and UMS charges'!$B$12:$B$44,MATCH($A119,'Annex 1 LV, HV and UMS charges'!$A$12:$A$44,0)),IF(INDEX('Annex 4 LDNO charges'!$B$12:$B$202,MATCH($A119,'Annex 4 LDNO charges'!$A$12:$A$202,0))=0,"",INDEX('Annex 4 LDNO charges'!$B$12:$B$202,MATCH($A119,'Annex 4 LDNO charges'!$A$12:$A$202,0))))</f>
        <v/>
      </c>
      <c r="C119" s="171">
        <v>0</v>
      </c>
      <c r="D119" s="190"/>
      <c r="E119" s="189">
        <v>0</v>
      </c>
      <c r="G119" s="211">
        <v>4</v>
      </c>
    </row>
    <row r="120" spans="1:7" ht="27.75" customHeight="1" x14ac:dyDescent="0.25">
      <c r="A120" s="172" t="s">
        <v>553</v>
      </c>
      <c r="B120" s="45" t="str">
        <f>IFERROR(INDEX('Annex 1 LV, HV and UMS charges'!$B$12:$B$44,MATCH($A120,'Annex 1 LV, HV and UMS charges'!$A$12:$A$44,0)),IF(INDEX('Annex 4 LDNO charges'!$B$12:$B$202,MATCH($A120,'Annex 4 LDNO charges'!$A$12:$A$202,0))=0,"",INDEX('Annex 4 LDNO charges'!$B$12:$B$202,MATCH($A120,'Annex 4 LDNO charges'!$A$12:$A$202,0))))</f>
        <v/>
      </c>
      <c r="C120" s="171">
        <v>0</v>
      </c>
      <c r="D120" s="190"/>
      <c r="E120" s="189">
        <v>0</v>
      </c>
      <c r="G120" s="211">
        <v>4</v>
      </c>
    </row>
    <row r="121" spans="1:7" ht="27.75" customHeight="1" x14ac:dyDescent="0.25">
      <c r="A121" s="172" t="s">
        <v>662</v>
      </c>
      <c r="B121" s="45" t="e">
        <f>IFERROR(INDEX('Annex 1 LV, HV and UMS charges'!$B$12:$B$44,MATCH($A121,'Annex 1 LV, HV and UMS charges'!$A$12:$A$44,0)),IF(INDEX('Annex 4 LDNO charges'!$B$12:$B$202,MATCH($A121,'Annex 4 LDNO charges'!$A$12:$A$202,0))=0,"",INDEX('Annex 4 LDNO charges'!$B$12:$B$202,MATCH($A121,'Annex 4 LDNO charges'!$A$12:$A$202,0))))</f>
        <v>#N/A</v>
      </c>
      <c r="C121" s="188" t="s">
        <v>591</v>
      </c>
      <c r="D121" s="189">
        <v>0</v>
      </c>
      <c r="E121" s="189">
        <v>0</v>
      </c>
      <c r="G121" s="211">
        <v>4</v>
      </c>
    </row>
    <row r="122" spans="1:7" ht="124.5" customHeight="1" x14ac:dyDescent="0.25">
      <c r="A122" s="172" t="s">
        <v>640</v>
      </c>
      <c r="B122" s="45" t="str">
        <f>IFERROR(INDEX('Annex 1 LV, HV and UMS charges'!$B$12:$B$44,MATCH($A122,'Annex 1 LV, HV and UMS charges'!$A$12:$A$44,0)),IF(INDEX('Annex 4 LDNO charges'!$B$12:$B$202,MATCH($A122,'Annex 4 LDNO charges'!$A$12:$A$202,0))=0,"",INDEX('Annex 4 LDNO charges'!$B$12:$B$202,MATCH($A122,'Annex 4 LDNO charges'!$A$12:$A$202,0))))</f>
        <v/>
      </c>
      <c r="C122" s="171" t="s">
        <v>590</v>
      </c>
      <c r="D122" s="190"/>
      <c r="E122" s="189">
        <v>0</v>
      </c>
      <c r="G122" s="211">
        <v>4</v>
      </c>
    </row>
    <row r="123" spans="1:7" ht="124.5" customHeight="1" x14ac:dyDescent="0.25">
      <c r="A123" s="172" t="s">
        <v>641</v>
      </c>
      <c r="B123" s="45" t="str">
        <f>IFERROR(INDEX('Annex 1 LV, HV and UMS charges'!$B$12:$B$44,MATCH($A123,'Annex 1 LV, HV and UMS charges'!$A$12:$A$44,0)),IF(INDEX('Annex 4 LDNO charges'!$B$12:$B$202,MATCH($A123,'Annex 4 LDNO charges'!$A$12:$A$202,0))=0,"",INDEX('Annex 4 LDNO charges'!$B$12:$B$202,MATCH($A123,'Annex 4 LDNO charges'!$A$12:$A$202,0))))</f>
        <v/>
      </c>
      <c r="C123" s="171" t="s">
        <v>590</v>
      </c>
      <c r="D123" s="190"/>
      <c r="E123" s="189">
        <v>0</v>
      </c>
      <c r="G123" s="211">
        <v>4</v>
      </c>
    </row>
    <row r="124" spans="1:7" ht="20.100000000000001" customHeight="1" x14ac:dyDescent="0.25">
      <c r="A124" s="172" t="s">
        <v>642</v>
      </c>
      <c r="B124" s="45" t="str">
        <f>IFERROR(INDEX('Annex 1 LV, HV and UMS charges'!$B$12:$B$44,MATCH($A124,'Annex 1 LV, HV and UMS charges'!$A$12:$A$44,0)),IF(INDEX('Annex 4 LDNO charges'!$B$12:$B$202,MATCH($A124,'Annex 4 LDNO charges'!$A$12:$A$202,0))=0,"",INDEX('Annex 4 LDNO charges'!$B$12:$B$202,MATCH($A124,'Annex 4 LDNO charges'!$A$12:$A$202,0))))</f>
        <v/>
      </c>
      <c r="C124" s="171" t="s">
        <v>590</v>
      </c>
      <c r="D124" s="190"/>
      <c r="E124" s="189">
        <v>0</v>
      </c>
      <c r="G124" s="211">
        <v>4</v>
      </c>
    </row>
    <row r="125" spans="1:7" ht="15" customHeight="1" x14ac:dyDescent="0.25">
      <c r="A125" s="172" t="s">
        <v>643</v>
      </c>
      <c r="B125" s="45" t="str">
        <f>IFERROR(INDEX('Annex 1 LV, HV and UMS charges'!$B$12:$B$44,MATCH($A125,'Annex 1 LV, HV and UMS charges'!$A$12:$A$44,0)),IF(INDEX('Annex 4 LDNO charges'!$B$12:$B$202,MATCH($A125,'Annex 4 LDNO charges'!$A$12:$A$202,0))=0,"",INDEX('Annex 4 LDNO charges'!$B$12:$B$202,MATCH($A125,'Annex 4 LDNO charges'!$A$12:$A$202,0))))</f>
        <v/>
      </c>
      <c r="C125" s="171" t="s">
        <v>590</v>
      </c>
      <c r="D125" s="190"/>
      <c r="E125" s="189">
        <v>0</v>
      </c>
      <c r="G125" s="211">
        <v>4</v>
      </c>
    </row>
    <row r="126" spans="1:7" ht="15" customHeight="1" x14ac:dyDescent="0.25">
      <c r="A126" s="172" t="s">
        <v>644</v>
      </c>
      <c r="B126" s="45" t="str">
        <f>IFERROR(INDEX('Annex 1 LV, HV and UMS charges'!$B$12:$B$44,MATCH($A126,'Annex 1 LV, HV and UMS charges'!$A$12:$A$44,0)),IF(INDEX('Annex 4 LDNO charges'!$B$12:$B$202,MATCH($A126,'Annex 4 LDNO charges'!$A$12:$A$202,0))=0,"",INDEX('Annex 4 LDNO charges'!$B$12:$B$202,MATCH($A126,'Annex 4 LDNO charges'!$A$12:$A$202,0))))</f>
        <v/>
      </c>
      <c r="C126" s="171" t="s">
        <v>590</v>
      </c>
      <c r="D126" s="190"/>
      <c r="E126" s="189">
        <v>0</v>
      </c>
      <c r="G126" s="211">
        <v>4</v>
      </c>
    </row>
    <row r="127" spans="1:7" ht="15" customHeight="1" x14ac:dyDescent="0.25">
      <c r="A127" s="172" t="s">
        <v>524</v>
      </c>
      <c r="B127" s="45" t="str">
        <f>IFERROR(INDEX('Annex 1 LV, HV and UMS charges'!$B$12:$B$44,MATCH($A127,'Annex 1 LV, HV and UMS charges'!$A$12:$A$44,0)),IF(INDEX('Annex 4 LDNO charges'!$B$12:$B$202,MATCH($A127,'Annex 4 LDNO charges'!$A$12:$A$202,0))=0,"",INDEX('Annex 4 LDNO charges'!$B$12:$B$202,MATCH($A127,'Annex 4 LDNO charges'!$A$12:$A$202,0))))</f>
        <v/>
      </c>
      <c r="C127" s="171">
        <v>0</v>
      </c>
      <c r="D127" s="190"/>
      <c r="E127" s="189">
        <v>0</v>
      </c>
      <c r="G127" s="211">
        <v>5</v>
      </c>
    </row>
    <row r="128" spans="1:7" ht="15" customHeight="1" x14ac:dyDescent="0.25">
      <c r="A128" s="172" t="s">
        <v>525</v>
      </c>
      <c r="B128" s="45" t="str">
        <f>IFERROR(INDEX('Annex 1 LV, HV and UMS charges'!$B$12:$B$44,MATCH($A128,'Annex 1 LV, HV and UMS charges'!$A$12:$A$44,0)),IF(INDEX('Annex 4 LDNO charges'!$B$12:$B$202,MATCH($A128,'Annex 4 LDNO charges'!$A$12:$A$202,0))=0,"",INDEX('Annex 4 LDNO charges'!$B$12:$B$202,MATCH($A128,'Annex 4 LDNO charges'!$A$12:$A$202,0))))</f>
        <v/>
      </c>
      <c r="C128" s="171">
        <v>0</v>
      </c>
      <c r="D128" s="190"/>
      <c r="E128" s="189">
        <v>0</v>
      </c>
      <c r="G128" s="211">
        <v>5</v>
      </c>
    </row>
    <row r="129" spans="1:7" ht="15" customHeight="1" x14ac:dyDescent="0.25">
      <c r="A129" s="172" t="s">
        <v>526</v>
      </c>
      <c r="B129" s="45" t="str">
        <f>IFERROR(INDEX('Annex 1 LV, HV and UMS charges'!$B$12:$B$44,MATCH($A129,'Annex 1 LV, HV and UMS charges'!$A$12:$A$44,0)),IF(INDEX('Annex 4 LDNO charges'!$B$12:$B$202,MATCH($A129,'Annex 4 LDNO charges'!$A$12:$A$202,0))=0,"",INDEX('Annex 4 LDNO charges'!$B$12:$B$202,MATCH($A129,'Annex 4 LDNO charges'!$A$12:$A$202,0))))</f>
        <v/>
      </c>
      <c r="C129" s="171">
        <v>0</v>
      </c>
      <c r="D129" s="190"/>
      <c r="E129" s="189">
        <v>0</v>
      </c>
      <c r="G129" s="211">
        <v>5</v>
      </c>
    </row>
    <row r="130" spans="1:7" ht="27.75" customHeight="1" x14ac:dyDescent="0.25">
      <c r="A130" s="172" t="s">
        <v>527</v>
      </c>
      <c r="B130" s="45" t="str">
        <f>IFERROR(INDEX('Annex 1 LV, HV and UMS charges'!$B$12:$B$44,MATCH($A130,'Annex 1 LV, HV and UMS charges'!$A$12:$A$44,0)),IF(INDEX('Annex 4 LDNO charges'!$B$12:$B$202,MATCH($A130,'Annex 4 LDNO charges'!$A$12:$A$202,0))=0,"",INDEX('Annex 4 LDNO charges'!$B$12:$B$202,MATCH($A130,'Annex 4 LDNO charges'!$A$12:$A$202,0))))</f>
        <v/>
      </c>
      <c r="C130" s="171">
        <v>0</v>
      </c>
      <c r="D130" s="190"/>
      <c r="E130" s="189">
        <v>0</v>
      </c>
      <c r="G130" s="211">
        <v>5</v>
      </c>
    </row>
    <row r="131" spans="1:7" ht="27.75" customHeight="1" x14ac:dyDescent="0.25">
      <c r="A131" s="172" t="s">
        <v>528</v>
      </c>
      <c r="B131" s="45" t="str">
        <f>IFERROR(INDEX('Annex 1 LV, HV and UMS charges'!$B$12:$B$44,MATCH($A131,'Annex 1 LV, HV and UMS charges'!$A$12:$A$44,0)),IF(INDEX('Annex 4 LDNO charges'!$B$12:$B$202,MATCH($A131,'Annex 4 LDNO charges'!$A$12:$A$202,0))=0,"",INDEX('Annex 4 LDNO charges'!$B$12:$B$202,MATCH($A131,'Annex 4 LDNO charges'!$A$12:$A$202,0))))</f>
        <v/>
      </c>
      <c r="C131" s="171">
        <v>0</v>
      </c>
      <c r="D131" s="190"/>
      <c r="E131" s="189">
        <v>0</v>
      </c>
      <c r="G131" s="211">
        <v>5</v>
      </c>
    </row>
    <row r="132" spans="1:7" ht="27.75" customHeight="1" x14ac:dyDescent="0.25">
      <c r="A132" s="172" t="s">
        <v>529</v>
      </c>
      <c r="B132" s="45" t="str">
        <f>IFERROR(INDEX('Annex 1 LV, HV and UMS charges'!$B$12:$B$44,MATCH($A132,'Annex 1 LV, HV and UMS charges'!$A$12:$A$44,0)),IF(INDEX('Annex 4 LDNO charges'!$B$12:$B$202,MATCH($A132,'Annex 4 LDNO charges'!$A$12:$A$202,0))=0,"",INDEX('Annex 4 LDNO charges'!$B$12:$B$202,MATCH($A132,'Annex 4 LDNO charges'!$A$12:$A$202,0))))</f>
        <v/>
      </c>
      <c r="C132" s="171">
        <v>0</v>
      </c>
      <c r="D132" s="190"/>
      <c r="E132" s="189">
        <v>0</v>
      </c>
      <c r="G132" s="211">
        <v>5</v>
      </c>
    </row>
    <row r="133" spans="1:7" ht="27.75" customHeight="1" x14ac:dyDescent="0.25">
      <c r="A133" s="172" t="s">
        <v>530</v>
      </c>
      <c r="B133" s="45" t="str">
        <f>IFERROR(INDEX('Annex 1 LV, HV and UMS charges'!$B$12:$B$44,MATCH($A133,'Annex 1 LV, HV and UMS charges'!$A$12:$A$44,0)),IF(INDEX('Annex 4 LDNO charges'!$B$12:$B$202,MATCH($A133,'Annex 4 LDNO charges'!$A$12:$A$202,0))=0,"",INDEX('Annex 4 LDNO charges'!$B$12:$B$202,MATCH($A133,'Annex 4 LDNO charges'!$A$12:$A$202,0))))</f>
        <v/>
      </c>
      <c r="C133" s="171">
        <v>0</v>
      </c>
      <c r="D133" s="190"/>
      <c r="E133" s="189">
        <v>0</v>
      </c>
      <c r="G133" s="211">
        <v>5</v>
      </c>
    </row>
    <row r="134" spans="1:7" ht="27.75" customHeight="1" x14ac:dyDescent="0.25">
      <c r="A134" s="172" t="s">
        <v>531</v>
      </c>
      <c r="B134" s="45" t="str">
        <f>IFERROR(INDEX('Annex 1 LV, HV and UMS charges'!$B$12:$B$44,MATCH($A134,'Annex 1 LV, HV and UMS charges'!$A$12:$A$44,0)),IF(INDEX('Annex 4 LDNO charges'!$B$12:$B$202,MATCH($A134,'Annex 4 LDNO charges'!$A$12:$A$202,0))=0,"",INDEX('Annex 4 LDNO charges'!$B$12:$B$202,MATCH($A134,'Annex 4 LDNO charges'!$A$12:$A$202,0))))</f>
        <v/>
      </c>
      <c r="C134" s="171">
        <v>0</v>
      </c>
      <c r="D134" s="190"/>
      <c r="E134" s="189">
        <v>0</v>
      </c>
      <c r="G134" s="211">
        <v>5</v>
      </c>
    </row>
    <row r="135" spans="1:7" ht="27.75" customHeight="1" x14ac:dyDescent="0.25">
      <c r="A135" s="172" t="s">
        <v>532</v>
      </c>
      <c r="B135" s="45" t="str">
        <f>IFERROR(INDEX('Annex 1 LV, HV and UMS charges'!$B$12:$B$44,MATCH($A135,'Annex 1 LV, HV and UMS charges'!$A$12:$A$44,0)),IF(INDEX('Annex 4 LDNO charges'!$B$12:$B$202,MATCH($A135,'Annex 4 LDNO charges'!$A$12:$A$202,0))=0,"",INDEX('Annex 4 LDNO charges'!$B$12:$B$202,MATCH($A135,'Annex 4 LDNO charges'!$A$12:$A$202,0))))</f>
        <v/>
      </c>
      <c r="C135" s="171">
        <v>0</v>
      </c>
      <c r="D135" s="190"/>
      <c r="E135" s="189">
        <v>0</v>
      </c>
      <c r="G135" s="211">
        <v>5</v>
      </c>
    </row>
    <row r="136" spans="1:7" ht="27.75" customHeight="1" x14ac:dyDescent="0.25">
      <c r="A136" s="172" t="s">
        <v>533</v>
      </c>
      <c r="B136" s="45" t="str">
        <f>IFERROR(INDEX('Annex 1 LV, HV and UMS charges'!$B$12:$B$44,MATCH($A136,'Annex 1 LV, HV and UMS charges'!$A$12:$A$44,0)),IF(INDEX('Annex 4 LDNO charges'!$B$12:$B$202,MATCH($A136,'Annex 4 LDNO charges'!$A$12:$A$202,0))=0,"",INDEX('Annex 4 LDNO charges'!$B$12:$B$202,MATCH($A136,'Annex 4 LDNO charges'!$A$12:$A$202,0))))</f>
        <v/>
      </c>
      <c r="C136" s="171">
        <v>0</v>
      </c>
      <c r="D136" s="190"/>
      <c r="E136" s="189">
        <v>0</v>
      </c>
      <c r="G136" s="211">
        <v>5</v>
      </c>
    </row>
    <row r="137" spans="1:7" ht="27.75" customHeight="1" x14ac:dyDescent="0.25">
      <c r="A137" s="172" t="s">
        <v>534</v>
      </c>
      <c r="B137" s="45" t="str">
        <f>IFERROR(INDEX('Annex 1 LV, HV and UMS charges'!$B$12:$B$44,MATCH($A137,'Annex 1 LV, HV and UMS charges'!$A$12:$A$44,0)),IF(INDEX('Annex 4 LDNO charges'!$B$12:$B$202,MATCH($A137,'Annex 4 LDNO charges'!$A$12:$A$202,0))=0,"",INDEX('Annex 4 LDNO charges'!$B$12:$B$202,MATCH($A137,'Annex 4 LDNO charges'!$A$12:$A$202,0))))</f>
        <v/>
      </c>
      <c r="C137" s="171">
        <v>0</v>
      </c>
      <c r="D137" s="190"/>
      <c r="E137" s="189">
        <v>0</v>
      </c>
      <c r="G137" s="211">
        <v>5</v>
      </c>
    </row>
    <row r="138" spans="1:7" ht="27.75" customHeight="1" x14ac:dyDescent="0.25">
      <c r="A138" s="172" t="s">
        <v>535</v>
      </c>
      <c r="B138" s="45" t="str">
        <f>IFERROR(INDEX('Annex 1 LV, HV and UMS charges'!$B$12:$B$44,MATCH($A138,'Annex 1 LV, HV and UMS charges'!$A$12:$A$44,0)),IF(INDEX('Annex 4 LDNO charges'!$B$12:$B$202,MATCH($A138,'Annex 4 LDNO charges'!$A$12:$A$202,0))=0,"",INDEX('Annex 4 LDNO charges'!$B$12:$B$202,MATCH($A138,'Annex 4 LDNO charges'!$A$12:$A$202,0))))</f>
        <v/>
      </c>
      <c r="C138" s="171">
        <v>0</v>
      </c>
      <c r="D138" s="190"/>
      <c r="E138" s="189">
        <v>0</v>
      </c>
      <c r="G138" s="211">
        <v>5</v>
      </c>
    </row>
    <row r="139" spans="1:7" ht="27.75" customHeight="1" x14ac:dyDescent="0.25">
      <c r="A139" s="172" t="s">
        <v>536</v>
      </c>
      <c r="B139" s="45" t="str">
        <f>IFERROR(INDEX('Annex 1 LV, HV and UMS charges'!$B$12:$B$44,MATCH($A139,'Annex 1 LV, HV and UMS charges'!$A$12:$A$44,0)),IF(INDEX('Annex 4 LDNO charges'!$B$12:$B$202,MATCH($A139,'Annex 4 LDNO charges'!$A$12:$A$202,0))=0,"",INDEX('Annex 4 LDNO charges'!$B$12:$B$202,MATCH($A139,'Annex 4 LDNO charges'!$A$12:$A$202,0))))</f>
        <v/>
      </c>
      <c r="C139" s="171">
        <v>0</v>
      </c>
      <c r="D139" s="190"/>
      <c r="E139" s="189">
        <v>0</v>
      </c>
      <c r="G139" s="211">
        <v>5</v>
      </c>
    </row>
    <row r="140" spans="1:7" ht="27.75" customHeight="1" x14ac:dyDescent="0.25">
      <c r="A140" s="172" t="s">
        <v>537</v>
      </c>
      <c r="B140" s="45" t="str">
        <f>IFERROR(INDEX('Annex 1 LV, HV and UMS charges'!$B$12:$B$44,MATCH($A140,'Annex 1 LV, HV and UMS charges'!$A$12:$A$44,0)),IF(INDEX('Annex 4 LDNO charges'!$B$12:$B$202,MATCH($A140,'Annex 4 LDNO charges'!$A$12:$A$202,0))=0,"",INDEX('Annex 4 LDNO charges'!$B$12:$B$202,MATCH($A140,'Annex 4 LDNO charges'!$A$12:$A$202,0))))</f>
        <v/>
      </c>
      <c r="C140" s="171">
        <v>0</v>
      </c>
      <c r="D140" s="190"/>
      <c r="E140" s="189">
        <v>0</v>
      </c>
      <c r="G140" s="211">
        <v>5</v>
      </c>
    </row>
    <row r="141" spans="1:7" ht="27.75" customHeight="1" x14ac:dyDescent="0.25">
      <c r="A141" s="172" t="s">
        <v>538</v>
      </c>
      <c r="B141" s="45" t="str">
        <f>IFERROR(INDEX('Annex 1 LV, HV and UMS charges'!$B$12:$B$44,MATCH($A141,'Annex 1 LV, HV and UMS charges'!$A$12:$A$44,0)),IF(INDEX('Annex 4 LDNO charges'!$B$12:$B$202,MATCH($A141,'Annex 4 LDNO charges'!$A$12:$A$202,0))=0,"",INDEX('Annex 4 LDNO charges'!$B$12:$B$202,MATCH($A141,'Annex 4 LDNO charges'!$A$12:$A$202,0))))</f>
        <v/>
      </c>
      <c r="C141" s="171">
        <v>0</v>
      </c>
      <c r="D141" s="190"/>
      <c r="E141" s="189">
        <v>0</v>
      </c>
      <c r="G141" s="211">
        <v>5</v>
      </c>
    </row>
    <row r="142" spans="1:7" ht="27.75" customHeight="1" x14ac:dyDescent="0.25">
      <c r="A142" s="172" t="s">
        <v>663</v>
      </c>
      <c r="B142" s="45" t="e">
        <f>IFERROR(INDEX('Annex 1 LV, HV and UMS charges'!$B$12:$B$44,MATCH($A142,'Annex 1 LV, HV and UMS charges'!$A$12:$A$44,0)),IF(INDEX('Annex 4 LDNO charges'!$B$12:$B$202,MATCH($A142,'Annex 4 LDNO charges'!$A$12:$A$202,0))=0,"",INDEX('Annex 4 LDNO charges'!$B$12:$B$202,MATCH($A142,'Annex 4 LDNO charges'!$A$12:$A$202,0))))</f>
        <v>#N/A</v>
      </c>
      <c r="C142" s="188" t="s">
        <v>591</v>
      </c>
      <c r="D142" s="189">
        <v>0</v>
      </c>
      <c r="E142" s="189">
        <v>0</v>
      </c>
      <c r="G142" s="211">
        <v>5</v>
      </c>
    </row>
    <row r="143" spans="1:7" ht="27.75" customHeight="1" x14ac:dyDescent="0.25">
      <c r="A143" s="172" t="s">
        <v>646</v>
      </c>
      <c r="B143" s="45" t="str">
        <f>IFERROR(INDEX('Annex 1 LV, HV and UMS charges'!$B$12:$B$44,MATCH($A143,'Annex 1 LV, HV and UMS charges'!$A$12:$A$44,0)),IF(INDEX('Annex 4 LDNO charges'!$B$12:$B$202,MATCH($A143,'Annex 4 LDNO charges'!$A$12:$A$202,0))=0,"",INDEX('Annex 4 LDNO charges'!$B$12:$B$202,MATCH($A143,'Annex 4 LDNO charges'!$A$12:$A$202,0))))</f>
        <v/>
      </c>
      <c r="C143" s="171" t="s">
        <v>590</v>
      </c>
      <c r="D143" s="190"/>
      <c r="E143" s="189">
        <v>0</v>
      </c>
      <c r="G143" s="211">
        <v>5</v>
      </c>
    </row>
    <row r="144" spans="1:7" ht="27.75" customHeight="1" x14ac:dyDescent="0.25">
      <c r="A144" s="172" t="s">
        <v>647</v>
      </c>
      <c r="B144" s="45" t="str">
        <f>IFERROR(INDEX('Annex 1 LV, HV and UMS charges'!$B$12:$B$44,MATCH($A144,'Annex 1 LV, HV and UMS charges'!$A$12:$A$44,0)),IF(INDEX('Annex 4 LDNO charges'!$B$12:$B$202,MATCH($A144,'Annex 4 LDNO charges'!$A$12:$A$202,0))=0,"",INDEX('Annex 4 LDNO charges'!$B$12:$B$202,MATCH($A144,'Annex 4 LDNO charges'!$A$12:$A$202,0))))</f>
        <v/>
      </c>
      <c r="C144" s="171" t="s">
        <v>590</v>
      </c>
      <c r="D144" s="190"/>
      <c r="E144" s="189">
        <v>0</v>
      </c>
      <c r="G144" s="211">
        <v>5</v>
      </c>
    </row>
    <row r="145" spans="1:7" ht="27.75" customHeight="1" x14ac:dyDescent="0.25">
      <c r="A145" s="172" t="s">
        <v>648</v>
      </c>
      <c r="B145" s="45" t="str">
        <f>IFERROR(INDEX('Annex 1 LV, HV and UMS charges'!$B$12:$B$44,MATCH($A145,'Annex 1 LV, HV and UMS charges'!$A$12:$A$44,0)),IF(INDEX('Annex 4 LDNO charges'!$B$12:$B$202,MATCH($A145,'Annex 4 LDNO charges'!$A$12:$A$202,0))=0,"",INDEX('Annex 4 LDNO charges'!$B$12:$B$202,MATCH($A145,'Annex 4 LDNO charges'!$A$12:$A$202,0))))</f>
        <v/>
      </c>
      <c r="C145" s="171" t="s">
        <v>590</v>
      </c>
      <c r="D145" s="190"/>
      <c r="E145" s="189">
        <v>0</v>
      </c>
      <c r="G145" s="211">
        <v>5</v>
      </c>
    </row>
    <row r="146" spans="1:7" ht="27.75" customHeight="1" x14ac:dyDescent="0.25">
      <c r="A146" s="172" t="s">
        <v>649</v>
      </c>
      <c r="B146" s="45" t="str">
        <f>IFERROR(INDEX('Annex 1 LV, HV and UMS charges'!$B$12:$B$44,MATCH($A146,'Annex 1 LV, HV and UMS charges'!$A$12:$A$44,0)),IF(INDEX('Annex 4 LDNO charges'!$B$12:$B$202,MATCH($A146,'Annex 4 LDNO charges'!$A$12:$A$202,0))=0,"",INDEX('Annex 4 LDNO charges'!$B$12:$B$202,MATCH($A146,'Annex 4 LDNO charges'!$A$12:$A$202,0))))</f>
        <v/>
      </c>
      <c r="C146" s="171" t="s">
        <v>590</v>
      </c>
      <c r="D146" s="190"/>
      <c r="E146" s="189">
        <v>0</v>
      </c>
      <c r="G146" s="211">
        <v>5</v>
      </c>
    </row>
    <row r="147" spans="1:7" ht="27.75" customHeight="1" x14ac:dyDescent="0.25">
      <c r="A147" s="172" t="s">
        <v>650</v>
      </c>
      <c r="B147" s="45" t="str">
        <f>IFERROR(INDEX('Annex 1 LV, HV and UMS charges'!$B$12:$B$44,MATCH($A147,'Annex 1 LV, HV and UMS charges'!$A$12:$A$44,0)),IF(INDEX('Annex 4 LDNO charges'!$B$12:$B$202,MATCH($A147,'Annex 4 LDNO charges'!$A$12:$A$202,0))=0,"",INDEX('Annex 4 LDNO charges'!$B$12:$B$202,MATCH($A147,'Annex 4 LDNO charges'!$A$12:$A$202,0))))</f>
        <v/>
      </c>
      <c r="C147" s="171" t="s">
        <v>590</v>
      </c>
      <c r="D147" s="190"/>
      <c r="E147" s="189">
        <v>0</v>
      </c>
      <c r="G147" s="211">
        <v>5</v>
      </c>
    </row>
    <row r="148" spans="1:7" ht="27.75" customHeight="1" x14ac:dyDescent="0.25">
      <c r="A148" s="172" t="s">
        <v>509</v>
      </c>
      <c r="B148" s="45" t="str">
        <f>IFERROR(INDEX('Annex 1 LV, HV and UMS charges'!$B$12:$B$44,MATCH($A148,'Annex 1 LV, HV and UMS charges'!$A$12:$A$44,0)),IF(INDEX('Annex 4 LDNO charges'!$B$12:$B$202,MATCH($A148,'Annex 4 LDNO charges'!$A$12:$A$202,0))=0,"",INDEX('Annex 4 LDNO charges'!$B$12:$B$202,MATCH($A148,'Annex 4 LDNO charges'!$A$12:$A$202,0))))</f>
        <v/>
      </c>
      <c r="C148" s="171">
        <v>0</v>
      </c>
      <c r="D148" s="190"/>
      <c r="E148" s="189">
        <v>0</v>
      </c>
      <c r="G148" s="211">
        <v>5</v>
      </c>
    </row>
    <row r="149" spans="1:7" ht="27.75" customHeight="1" x14ac:dyDescent="0.25">
      <c r="A149" s="172" t="s">
        <v>510</v>
      </c>
      <c r="B149" s="45" t="str">
        <f>IFERROR(INDEX('Annex 1 LV, HV and UMS charges'!$B$12:$B$44,MATCH($A149,'Annex 1 LV, HV and UMS charges'!$A$12:$A$44,0)),IF(INDEX('Annex 4 LDNO charges'!$B$12:$B$202,MATCH($A149,'Annex 4 LDNO charges'!$A$12:$A$202,0))=0,"",INDEX('Annex 4 LDNO charges'!$B$12:$B$202,MATCH($A149,'Annex 4 LDNO charges'!$A$12:$A$202,0))))</f>
        <v/>
      </c>
      <c r="C149" s="171">
        <v>0</v>
      </c>
      <c r="D149" s="190"/>
      <c r="E149" s="189">
        <v>0</v>
      </c>
      <c r="G149" s="211">
        <v>5</v>
      </c>
    </row>
    <row r="150" spans="1:7" ht="27.75" customHeight="1" x14ac:dyDescent="0.25">
      <c r="A150" s="172" t="s">
        <v>511</v>
      </c>
      <c r="B150" s="45" t="str">
        <f>IFERROR(INDEX('Annex 1 LV, HV and UMS charges'!$B$12:$B$44,MATCH($A150,'Annex 1 LV, HV and UMS charges'!$A$12:$A$44,0)),IF(INDEX('Annex 4 LDNO charges'!$B$12:$B$202,MATCH($A150,'Annex 4 LDNO charges'!$A$12:$A$202,0))=0,"",INDEX('Annex 4 LDNO charges'!$B$12:$B$202,MATCH($A150,'Annex 4 LDNO charges'!$A$12:$A$202,0))))</f>
        <v/>
      </c>
      <c r="C150" s="171">
        <v>0</v>
      </c>
      <c r="D150" s="190"/>
      <c r="E150" s="189">
        <v>0</v>
      </c>
      <c r="G150" s="211">
        <v>5</v>
      </c>
    </row>
    <row r="151" spans="1:7" ht="27.75" customHeight="1" x14ac:dyDescent="0.25">
      <c r="A151" s="172" t="s">
        <v>512</v>
      </c>
      <c r="B151" s="45" t="str">
        <f>IFERROR(INDEX('Annex 1 LV, HV and UMS charges'!$B$12:$B$44,MATCH($A151,'Annex 1 LV, HV and UMS charges'!$A$12:$A$44,0)),IF(INDEX('Annex 4 LDNO charges'!$B$12:$B$202,MATCH($A151,'Annex 4 LDNO charges'!$A$12:$A$202,0))=0,"",INDEX('Annex 4 LDNO charges'!$B$12:$B$202,MATCH($A151,'Annex 4 LDNO charges'!$A$12:$A$202,0))))</f>
        <v/>
      </c>
      <c r="C151" s="171">
        <v>0</v>
      </c>
      <c r="D151" s="190"/>
      <c r="E151" s="189">
        <v>0</v>
      </c>
      <c r="G151" s="211">
        <v>5</v>
      </c>
    </row>
    <row r="152" spans="1:7" ht="27.75" customHeight="1" x14ac:dyDescent="0.25">
      <c r="A152" s="172" t="s">
        <v>513</v>
      </c>
      <c r="B152" s="45" t="str">
        <f>IFERROR(INDEX('Annex 1 LV, HV and UMS charges'!$B$12:$B$44,MATCH($A152,'Annex 1 LV, HV and UMS charges'!$A$12:$A$44,0)),IF(INDEX('Annex 4 LDNO charges'!$B$12:$B$202,MATCH($A152,'Annex 4 LDNO charges'!$A$12:$A$202,0))=0,"",INDEX('Annex 4 LDNO charges'!$B$12:$B$202,MATCH($A152,'Annex 4 LDNO charges'!$A$12:$A$202,0))))</f>
        <v/>
      </c>
      <c r="C152" s="171">
        <v>0</v>
      </c>
      <c r="D152" s="190"/>
      <c r="E152" s="189">
        <v>0</v>
      </c>
      <c r="G152" s="211">
        <v>5</v>
      </c>
    </row>
    <row r="153" spans="1:7" ht="27.75" customHeight="1" x14ac:dyDescent="0.25">
      <c r="A153" s="172" t="s">
        <v>514</v>
      </c>
      <c r="B153" s="45" t="str">
        <f>IFERROR(INDEX('Annex 1 LV, HV and UMS charges'!$B$12:$B$44,MATCH($A153,'Annex 1 LV, HV and UMS charges'!$A$12:$A$44,0)),IF(INDEX('Annex 4 LDNO charges'!$B$12:$B$202,MATCH($A153,'Annex 4 LDNO charges'!$A$12:$A$202,0))=0,"",INDEX('Annex 4 LDNO charges'!$B$12:$B$202,MATCH($A153,'Annex 4 LDNO charges'!$A$12:$A$202,0))))</f>
        <v/>
      </c>
      <c r="C153" s="171">
        <v>0</v>
      </c>
      <c r="D153" s="190"/>
      <c r="E153" s="189">
        <v>0</v>
      </c>
      <c r="G153" s="211">
        <v>5</v>
      </c>
    </row>
    <row r="154" spans="1:7" ht="27.75" customHeight="1" x14ac:dyDescent="0.25">
      <c r="A154" s="172" t="s">
        <v>515</v>
      </c>
      <c r="B154" s="45" t="str">
        <f>IFERROR(INDEX('Annex 1 LV, HV and UMS charges'!$B$12:$B$44,MATCH($A154,'Annex 1 LV, HV and UMS charges'!$A$12:$A$44,0)),IF(INDEX('Annex 4 LDNO charges'!$B$12:$B$202,MATCH($A154,'Annex 4 LDNO charges'!$A$12:$A$202,0))=0,"",INDEX('Annex 4 LDNO charges'!$B$12:$B$202,MATCH($A154,'Annex 4 LDNO charges'!$A$12:$A$202,0))))</f>
        <v/>
      </c>
      <c r="C154" s="171">
        <v>0</v>
      </c>
      <c r="D154" s="190"/>
      <c r="E154" s="189">
        <v>0</v>
      </c>
      <c r="G154" s="211">
        <v>5</v>
      </c>
    </row>
    <row r="155" spans="1:7" ht="27.75" customHeight="1" x14ac:dyDescent="0.25">
      <c r="A155" s="172" t="s">
        <v>516</v>
      </c>
      <c r="B155" s="45" t="str">
        <f>IFERROR(INDEX('Annex 1 LV, HV and UMS charges'!$B$12:$B$44,MATCH($A155,'Annex 1 LV, HV and UMS charges'!$A$12:$A$44,0)),IF(INDEX('Annex 4 LDNO charges'!$B$12:$B$202,MATCH($A155,'Annex 4 LDNO charges'!$A$12:$A$202,0))=0,"",INDEX('Annex 4 LDNO charges'!$B$12:$B$202,MATCH($A155,'Annex 4 LDNO charges'!$A$12:$A$202,0))))</f>
        <v/>
      </c>
      <c r="C155" s="171">
        <v>0</v>
      </c>
      <c r="D155" s="190"/>
      <c r="E155" s="189">
        <v>0</v>
      </c>
      <c r="G155" s="211">
        <v>5</v>
      </c>
    </row>
    <row r="156" spans="1:7" ht="27.75" customHeight="1" x14ac:dyDescent="0.25">
      <c r="A156" s="172" t="s">
        <v>517</v>
      </c>
      <c r="B156" s="45" t="str">
        <f>IFERROR(INDEX('Annex 1 LV, HV and UMS charges'!$B$12:$B$44,MATCH($A156,'Annex 1 LV, HV and UMS charges'!$A$12:$A$44,0)),IF(INDEX('Annex 4 LDNO charges'!$B$12:$B$202,MATCH($A156,'Annex 4 LDNO charges'!$A$12:$A$202,0))=0,"",INDEX('Annex 4 LDNO charges'!$B$12:$B$202,MATCH($A156,'Annex 4 LDNO charges'!$A$12:$A$202,0))))</f>
        <v/>
      </c>
      <c r="C156" s="171">
        <v>0</v>
      </c>
      <c r="D156" s="190"/>
      <c r="E156" s="189">
        <v>0</v>
      </c>
      <c r="G156" s="211">
        <v>5</v>
      </c>
    </row>
    <row r="157" spans="1:7" ht="27.75" customHeight="1" x14ac:dyDescent="0.25">
      <c r="A157" s="172" t="s">
        <v>518</v>
      </c>
      <c r="B157" s="45" t="str">
        <f>IFERROR(INDEX('Annex 1 LV, HV and UMS charges'!$B$12:$B$44,MATCH($A157,'Annex 1 LV, HV and UMS charges'!$A$12:$A$44,0)),IF(INDEX('Annex 4 LDNO charges'!$B$12:$B$202,MATCH($A157,'Annex 4 LDNO charges'!$A$12:$A$202,0))=0,"",INDEX('Annex 4 LDNO charges'!$B$12:$B$202,MATCH($A157,'Annex 4 LDNO charges'!$A$12:$A$202,0))))</f>
        <v/>
      </c>
      <c r="C157" s="171">
        <v>0</v>
      </c>
      <c r="D157" s="190"/>
      <c r="E157" s="189">
        <v>0</v>
      </c>
      <c r="G157" s="211">
        <v>5</v>
      </c>
    </row>
    <row r="158" spans="1:7" ht="27.75" customHeight="1" x14ac:dyDescent="0.25">
      <c r="A158" s="172" t="s">
        <v>519</v>
      </c>
      <c r="B158" s="45" t="str">
        <f>IFERROR(INDEX('Annex 1 LV, HV and UMS charges'!$B$12:$B$44,MATCH($A158,'Annex 1 LV, HV and UMS charges'!$A$12:$A$44,0)),IF(INDEX('Annex 4 LDNO charges'!$B$12:$B$202,MATCH($A158,'Annex 4 LDNO charges'!$A$12:$A$202,0))=0,"",INDEX('Annex 4 LDNO charges'!$B$12:$B$202,MATCH($A158,'Annex 4 LDNO charges'!$A$12:$A$202,0))))</f>
        <v/>
      </c>
      <c r="C158" s="171">
        <v>0</v>
      </c>
      <c r="D158" s="190"/>
      <c r="E158" s="189">
        <v>0</v>
      </c>
      <c r="G158" s="211">
        <v>5</v>
      </c>
    </row>
    <row r="159" spans="1:7" ht="27.75" customHeight="1" x14ac:dyDescent="0.25">
      <c r="A159" s="172" t="s">
        <v>520</v>
      </c>
      <c r="B159" s="45" t="str">
        <f>IFERROR(INDEX('Annex 1 LV, HV and UMS charges'!$B$12:$B$44,MATCH($A159,'Annex 1 LV, HV and UMS charges'!$A$12:$A$44,0)),IF(INDEX('Annex 4 LDNO charges'!$B$12:$B$202,MATCH($A159,'Annex 4 LDNO charges'!$A$12:$A$202,0))=0,"",INDEX('Annex 4 LDNO charges'!$B$12:$B$202,MATCH($A159,'Annex 4 LDNO charges'!$A$12:$A$202,0))))</f>
        <v/>
      </c>
      <c r="C159" s="171">
        <v>0</v>
      </c>
      <c r="D159" s="190"/>
      <c r="E159" s="189">
        <v>0</v>
      </c>
      <c r="G159" s="211">
        <v>5</v>
      </c>
    </row>
    <row r="160" spans="1:7" ht="27.75" customHeight="1" x14ac:dyDescent="0.25">
      <c r="A160" s="172" t="s">
        <v>521</v>
      </c>
      <c r="B160" s="45" t="str">
        <f>IFERROR(INDEX('Annex 1 LV, HV and UMS charges'!$B$12:$B$44,MATCH($A160,'Annex 1 LV, HV and UMS charges'!$A$12:$A$44,0)),IF(INDEX('Annex 4 LDNO charges'!$B$12:$B$202,MATCH($A160,'Annex 4 LDNO charges'!$A$12:$A$202,0))=0,"",INDEX('Annex 4 LDNO charges'!$B$12:$B$202,MATCH($A160,'Annex 4 LDNO charges'!$A$12:$A$202,0))))</f>
        <v/>
      </c>
      <c r="C160" s="171">
        <v>0</v>
      </c>
      <c r="D160" s="190"/>
      <c r="E160" s="189">
        <v>0</v>
      </c>
      <c r="G160" s="211">
        <v>5</v>
      </c>
    </row>
    <row r="161" spans="1:7" ht="27.75" customHeight="1" x14ac:dyDescent="0.25">
      <c r="A161" s="172" t="s">
        <v>522</v>
      </c>
      <c r="B161" s="45" t="str">
        <f>IFERROR(INDEX('Annex 1 LV, HV and UMS charges'!$B$12:$B$44,MATCH($A161,'Annex 1 LV, HV and UMS charges'!$A$12:$A$44,0)),IF(INDEX('Annex 4 LDNO charges'!$B$12:$B$202,MATCH($A161,'Annex 4 LDNO charges'!$A$12:$A$202,0))=0,"",INDEX('Annex 4 LDNO charges'!$B$12:$B$202,MATCH($A161,'Annex 4 LDNO charges'!$A$12:$A$202,0))))</f>
        <v/>
      </c>
      <c r="C161" s="171">
        <v>0</v>
      </c>
      <c r="D161" s="190"/>
      <c r="E161" s="189">
        <v>0</v>
      </c>
      <c r="G161" s="211">
        <v>5</v>
      </c>
    </row>
    <row r="162" spans="1:7" ht="27.75" customHeight="1" x14ac:dyDescent="0.25">
      <c r="A162" s="172" t="s">
        <v>523</v>
      </c>
      <c r="B162" s="45" t="str">
        <f>IFERROR(INDEX('Annex 1 LV, HV and UMS charges'!$B$12:$B$44,MATCH($A162,'Annex 1 LV, HV and UMS charges'!$A$12:$A$44,0)),IF(INDEX('Annex 4 LDNO charges'!$B$12:$B$202,MATCH($A162,'Annex 4 LDNO charges'!$A$12:$A$202,0))=0,"",INDEX('Annex 4 LDNO charges'!$B$12:$B$202,MATCH($A162,'Annex 4 LDNO charges'!$A$12:$A$202,0))))</f>
        <v/>
      </c>
      <c r="C162" s="171">
        <v>0</v>
      </c>
      <c r="D162" s="190"/>
      <c r="E162" s="189">
        <v>0</v>
      </c>
      <c r="G162" s="211">
        <v>5</v>
      </c>
    </row>
    <row r="163" spans="1:7" ht="27.75" customHeight="1" x14ac:dyDescent="0.25">
      <c r="A163" s="2" t="s">
        <v>696</v>
      </c>
      <c r="B163" s="45" t="e">
        <f>IFERROR(INDEX('Annex 1 LV, HV and UMS charges'!$B$12:$B$44,MATCH($A163,'Annex 1 LV, HV and UMS charges'!$A$12:$A$44,0)),IF(INDEX('Annex 4 LDNO charges'!$B$12:$B$202,MATCH($A163,'Annex 4 LDNO charges'!$A$12:$A$202,0))=0,"",INDEX('Annex 4 LDNO charges'!$B$12:$B$202,MATCH($A163,'Annex 4 LDNO charges'!$A$12:$A$202,0))))</f>
        <v>#N/A</v>
      </c>
      <c r="C163" s="3"/>
      <c r="G163" s="211">
        <v>5</v>
      </c>
    </row>
    <row r="164" spans="1:7" ht="27.75" customHeight="1" x14ac:dyDescent="0.25">
      <c r="A164" s="2" t="s">
        <v>697</v>
      </c>
      <c r="B164" s="45" t="e">
        <f>IFERROR(INDEX('Annex 1 LV, HV and UMS charges'!$B$12:$B$44,MATCH($A164,'Annex 1 LV, HV and UMS charges'!$A$12:$A$44,0)),IF(INDEX('Annex 4 LDNO charges'!$B$12:$B$202,MATCH($A164,'Annex 4 LDNO charges'!$A$12:$A$202,0))=0,"",INDEX('Annex 4 LDNO charges'!$B$12:$B$202,MATCH($A164,'Annex 4 LDNO charges'!$A$12:$A$202,0))))</f>
        <v>#N/A</v>
      </c>
      <c r="C164" s="3"/>
      <c r="G164" s="211">
        <v>5</v>
      </c>
    </row>
    <row r="165" spans="1:7" ht="27.75" customHeight="1" x14ac:dyDescent="0.25">
      <c r="G165" s="211">
        <v>5</v>
      </c>
    </row>
  </sheetData>
  <autoFilter ref="G4:G165" xr:uid="{00000000-0001-0000-0900-000000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Public&amp;R&amp;P of &amp;N&amp;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809"/>
  <sheetViews>
    <sheetView zoomScale="85" zoomScaleNormal="85" zoomScaleSheetLayoutView="100" workbookViewId="0">
      <selection activeCell="E4" sqref="E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5" t="s">
        <v>20</v>
      </c>
      <c r="B1" s="3"/>
      <c r="C1" s="2"/>
      <c r="E1" s="10"/>
      <c r="F1" s="4"/>
      <c r="G1" s="4"/>
    </row>
    <row r="2" spans="1:7" s="11" customFormat="1" ht="22.5" customHeight="1" x14ac:dyDescent="0.25">
      <c r="A2" s="259" t="str">
        <f>Overview!B4&amp; " - Effective from "&amp;Overview!D4&amp;" - "&amp;Overview!E4&amp;" Nodal/Zonal charges"</f>
        <v>Eclipse Power Distribution Limited - GSP N - Effective from 1 April 2026 - Submitted Nodal/Zonal charges</v>
      </c>
      <c r="B2" s="260"/>
      <c r="C2" s="260"/>
      <c r="D2" s="261"/>
    </row>
    <row r="3" spans="1:7" ht="60.75" customHeight="1" x14ac:dyDescent="0.25">
      <c r="A3" s="22" t="s">
        <v>50</v>
      </c>
      <c r="B3" s="22" t="s">
        <v>0</v>
      </c>
      <c r="C3" s="22" t="s">
        <v>34</v>
      </c>
      <c r="D3" s="22" t="s">
        <v>35</v>
      </c>
    </row>
    <row r="4" spans="1:7" ht="21.75" customHeight="1" x14ac:dyDescent="0.25">
      <c r="A4" s="7"/>
      <c r="B4" s="8"/>
      <c r="C4" s="8"/>
      <c r="D4" s="206"/>
    </row>
    <row r="5" spans="1:7" ht="21.75" customHeight="1" x14ac:dyDescent="0.25">
      <c r="A5" s="7"/>
      <c r="B5" s="8"/>
      <c r="C5" s="8"/>
      <c r="D5" s="206"/>
    </row>
    <row r="6" spans="1:7" ht="21.75" customHeight="1" x14ac:dyDescent="0.25">
      <c r="A6" s="7"/>
      <c r="B6" s="8"/>
      <c r="C6" s="8"/>
      <c r="D6" s="206"/>
    </row>
    <row r="7" spans="1:7" ht="21.75" customHeight="1" x14ac:dyDescent="0.25">
      <c r="A7" s="7"/>
      <c r="B7" s="8"/>
      <c r="C7" s="8"/>
      <c r="D7" s="206"/>
    </row>
    <row r="8" spans="1:7" ht="21.75" customHeight="1" x14ac:dyDescent="0.25">
      <c r="A8" s="7"/>
      <c r="B8" s="8"/>
      <c r="C8" s="8"/>
      <c r="D8" s="206"/>
    </row>
    <row r="9" spans="1:7" ht="21.75" customHeight="1" x14ac:dyDescent="0.25">
      <c r="A9" s="7"/>
      <c r="B9" s="8"/>
      <c r="C9" s="8"/>
      <c r="D9" s="206"/>
    </row>
    <row r="10" spans="1:7" ht="21.75" customHeight="1" x14ac:dyDescent="0.25">
      <c r="A10" s="7"/>
      <c r="B10" s="8"/>
      <c r="C10" s="8"/>
      <c r="D10" s="206"/>
    </row>
    <row r="11" spans="1:7" ht="21.75" customHeight="1" x14ac:dyDescent="0.25">
      <c r="A11" s="7"/>
      <c r="B11" s="8"/>
      <c r="C11" s="8"/>
      <c r="D11" s="206"/>
    </row>
    <row r="12" spans="1:7" ht="21.75" customHeight="1" x14ac:dyDescent="0.25">
      <c r="A12" s="7"/>
      <c r="B12" s="8"/>
      <c r="C12" s="8"/>
      <c r="D12" s="206"/>
    </row>
    <row r="13" spans="1:7" ht="21.75" customHeight="1" x14ac:dyDescent="0.25">
      <c r="A13" s="7"/>
      <c r="B13" s="8"/>
      <c r="C13" s="8"/>
      <c r="D13" s="206"/>
    </row>
    <row r="14" spans="1:7" ht="21.75" customHeight="1" x14ac:dyDescent="0.25">
      <c r="A14" s="7"/>
      <c r="B14" s="8"/>
      <c r="C14" s="8"/>
      <c r="D14" s="206"/>
    </row>
    <row r="15" spans="1:7" ht="21.75" customHeight="1" x14ac:dyDescent="0.25">
      <c r="A15" s="7"/>
      <c r="B15" s="8"/>
      <c r="C15" s="8"/>
      <c r="D15" s="206"/>
    </row>
    <row r="16" spans="1:7" ht="21.75" customHeight="1" x14ac:dyDescent="0.25">
      <c r="A16" s="7"/>
      <c r="B16" s="8"/>
      <c r="C16" s="8"/>
      <c r="D16" s="206"/>
    </row>
    <row r="17" spans="1:4" ht="21.75" customHeight="1" x14ac:dyDescent="0.25">
      <c r="A17" s="7"/>
      <c r="B17" s="8"/>
      <c r="C17" s="8"/>
      <c r="D17" s="206"/>
    </row>
    <row r="18" spans="1:4" ht="21.75" customHeight="1" x14ac:dyDescent="0.25">
      <c r="A18" s="7"/>
      <c r="B18" s="8"/>
      <c r="C18" s="8"/>
      <c r="D18" s="206"/>
    </row>
    <row r="19" spans="1:4" ht="21.75" customHeight="1" x14ac:dyDescent="0.25">
      <c r="A19" s="7"/>
      <c r="B19" s="8"/>
      <c r="C19" s="8"/>
      <c r="D19" s="206"/>
    </row>
    <row r="20" spans="1:4" ht="21.75" customHeight="1" x14ac:dyDescent="0.25">
      <c r="A20" s="7"/>
      <c r="B20" s="8"/>
      <c r="C20" s="8"/>
      <c r="D20" s="206"/>
    </row>
    <row r="21" spans="1:4" ht="21.75" customHeight="1" x14ac:dyDescent="0.25">
      <c r="A21" s="7"/>
      <c r="B21" s="8"/>
      <c r="C21" s="8"/>
      <c r="D21" s="206"/>
    </row>
    <row r="22" spans="1:4" ht="21.75" customHeight="1" x14ac:dyDescent="0.25">
      <c r="A22" s="7"/>
      <c r="B22" s="8"/>
      <c r="C22" s="8"/>
      <c r="D22" s="206"/>
    </row>
    <row r="23" spans="1:4" ht="21.75" customHeight="1" x14ac:dyDescent="0.25">
      <c r="A23" s="7"/>
      <c r="B23" s="8"/>
      <c r="C23" s="8"/>
      <c r="D23" s="206"/>
    </row>
    <row r="24" spans="1:4" ht="21.75" customHeight="1" x14ac:dyDescent="0.25">
      <c r="A24" s="7"/>
      <c r="B24" s="8"/>
      <c r="C24" s="8"/>
      <c r="D24" s="206"/>
    </row>
    <row r="25" spans="1:4" ht="21.75" customHeight="1" x14ac:dyDescent="0.25">
      <c r="A25" s="7"/>
      <c r="B25" s="8"/>
      <c r="C25" s="8"/>
      <c r="D25" s="206"/>
    </row>
    <row r="26" spans="1:4" ht="21.75" customHeight="1" x14ac:dyDescent="0.25">
      <c r="A26" s="7"/>
      <c r="B26" s="8"/>
      <c r="C26" s="8"/>
      <c r="D26" s="206"/>
    </row>
    <row r="27" spans="1:4" ht="21.75" customHeight="1" x14ac:dyDescent="0.25">
      <c r="A27" s="7"/>
      <c r="B27" s="8"/>
      <c r="C27" s="8"/>
      <c r="D27" s="206"/>
    </row>
    <row r="28" spans="1:4" ht="21.75" customHeight="1" x14ac:dyDescent="0.25">
      <c r="A28" s="7"/>
      <c r="B28" s="8"/>
      <c r="C28" s="8"/>
      <c r="D28" s="206"/>
    </row>
    <row r="29" spans="1:4" ht="21.75" customHeight="1" x14ac:dyDescent="0.25">
      <c r="A29" s="7"/>
      <c r="B29" s="8"/>
      <c r="C29" s="8"/>
      <c r="D29" s="206"/>
    </row>
    <row r="30" spans="1:4" ht="21.75" customHeight="1" x14ac:dyDescent="0.25">
      <c r="A30" s="7"/>
      <c r="B30" s="8"/>
      <c r="C30" s="8"/>
      <c r="D30" s="206"/>
    </row>
    <row r="31" spans="1:4" ht="21.75" customHeight="1" x14ac:dyDescent="0.25">
      <c r="A31" s="7"/>
      <c r="B31" s="8"/>
      <c r="C31" s="8"/>
      <c r="D31" s="206"/>
    </row>
    <row r="32" spans="1:4" ht="21.75" customHeight="1" x14ac:dyDescent="0.25">
      <c r="A32" s="7"/>
      <c r="B32" s="8"/>
      <c r="C32" s="8"/>
      <c r="D32" s="206"/>
    </row>
    <row r="33" spans="1:4" ht="21.75" customHeight="1" x14ac:dyDescent="0.25">
      <c r="A33" s="7"/>
      <c r="B33" s="8"/>
      <c r="C33" s="8"/>
      <c r="D33" s="206"/>
    </row>
    <row r="34" spans="1:4" ht="21.75" customHeight="1" x14ac:dyDescent="0.25">
      <c r="A34" s="7"/>
      <c r="B34" s="8"/>
      <c r="C34" s="8"/>
      <c r="D34" s="206"/>
    </row>
    <row r="35" spans="1:4" ht="21.75" customHeight="1" x14ac:dyDescent="0.25">
      <c r="A35" s="7"/>
      <c r="B35" s="8"/>
      <c r="C35" s="8"/>
      <c r="D35" s="206"/>
    </row>
    <row r="36" spans="1:4" ht="21.75" customHeight="1" x14ac:dyDescent="0.25">
      <c r="A36" s="7"/>
      <c r="B36" s="8"/>
      <c r="C36" s="8"/>
      <c r="D36" s="206"/>
    </row>
    <row r="37" spans="1:4" ht="21.75" customHeight="1" x14ac:dyDescent="0.25">
      <c r="A37" s="7"/>
      <c r="B37" s="8"/>
      <c r="C37" s="8"/>
      <c r="D37" s="206"/>
    </row>
    <row r="38" spans="1:4" ht="21.75" customHeight="1" x14ac:dyDescent="0.25">
      <c r="A38" s="7"/>
      <c r="B38" s="8"/>
      <c r="C38" s="8"/>
      <c r="D38" s="206"/>
    </row>
    <row r="39" spans="1:4" ht="21.75" customHeight="1" x14ac:dyDescent="0.25">
      <c r="A39" s="7"/>
      <c r="B39" s="8"/>
      <c r="C39" s="8"/>
      <c r="D39" s="206"/>
    </row>
    <row r="40" spans="1:4" ht="21.75" customHeight="1" x14ac:dyDescent="0.25">
      <c r="A40" s="7"/>
      <c r="B40" s="8"/>
      <c r="C40" s="8"/>
      <c r="D40" s="206"/>
    </row>
    <row r="41" spans="1:4" ht="21.75" customHeight="1" x14ac:dyDescent="0.25">
      <c r="A41" s="7"/>
      <c r="B41" s="8"/>
      <c r="C41" s="8"/>
      <c r="D41" s="206"/>
    </row>
    <row r="42" spans="1:4" ht="21.75" customHeight="1" x14ac:dyDescent="0.25">
      <c r="A42" s="7"/>
      <c r="B42" s="8"/>
      <c r="C42" s="8"/>
      <c r="D42" s="206"/>
    </row>
    <row r="43" spans="1:4" ht="21.75" customHeight="1" x14ac:dyDescent="0.25">
      <c r="A43" s="7"/>
      <c r="B43" s="8"/>
      <c r="C43" s="8"/>
      <c r="D43" s="206"/>
    </row>
    <row r="44" spans="1:4" ht="21.75" customHeight="1" x14ac:dyDescent="0.25">
      <c r="A44" s="7"/>
      <c r="B44" s="8"/>
      <c r="C44" s="8"/>
      <c r="D44" s="206"/>
    </row>
    <row r="45" spans="1:4" ht="21.75" customHeight="1" x14ac:dyDescent="0.25">
      <c r="A45" s="7"/>
      <c r="B45" s="8"/>
      <c r="C45" s="8"/>
      <c r="D45" s="206"/>
    </row>
    <row r="46" spans="1:4" ht="21.75" customHeight="1" x14ac:dyDescent="0.25">
      <c r="A46" s="7"/>
      <c r="B46" s="8"/>
      <c r="C46" s="8"/>
      <c r="D46" s="206"/>
    </row>
    <row r="47" spans="1:4" ht="21.75" customHeight="1" x14ac:dyDescent="0.25">
      <c r="A47" s="7"/>
      <c r="B47" s="8"/>
      <c r="C47" s="8"/>
      <c r="D47" s="206"/>
    </row>
    <row r="48" spans="1:4" ht="21.75" customHeight="1" x14ac:dyDescent="0.25">
      <c r="A48" s="7"/>
      <c r="B48" s="8"/>
      <c r="C48" s="8"/>
      <c r="D48" s="206"/>
    </row>
    <row r="49" spans="1:4" ht="21.75" customHeight="1" x14ac:dyDescent="0.25">
      <c r="A49" s="7"/>
      <c r="B49" s="8"/>
      <c r="C49" s="8"/>
      <c r="D49" s="206"/>
    </row>
    <row r="50" spans="1:4" ht="21.75" customHeight="1" x14ac:dyDescent="0.25">
      <c r="A50" s="7"/>
      <c r="B50" s="8"/>
      <c r="C50" s="8"/>
      <c r="D50" s="206"/>
    </row>
    <row r="51" spans="1:4" ht="21.75" customHeight="1" x14ac:dyDescent="0.25">
      <c r="A51" s="7"/>
      <c r="B51" s="8"/>
      <c r="C51" s="8"/>
      <c r="D51" s="206"/>
    </row>
    <row r="52" spans="1:4" ht="21.75" customHeight="1" x14ac:dyDescent="0.25">
      <c r="A52" s="7"/>
      <c r="B52" s="8"/>
      <c r="C52" s="8"/>
      <c r="D52" s="206"/>
    </row>
    <row r="53" spans="1:4" ht="21.75" customHeight="1" x14ac:dyDescent="0.25">
      <c r="A53" s="7"/>
      <c r="B53" s="8"/>
      <c r="C53" s="8"/>
      <c r="D53" s="206"/>
    </row>
    <row r="54" spans="1:4" ht="21.75" customHeight="1" x14ac:dyDescent="0.25">
      <c r="A54" s="7"/>
      <c r="B54" s="8"/>
      <c r="C54" s="8"/>
      <c r="D54" s="206"/>
    </row>
    <row r="55" spans="1:4" ht="21.75" customHeight="1" x14ac:dyDescent="0.25">
      <c r="A55" s="7"/>
      <c r="B55" s="8"/>
      <c r="C55" s="8"/>
      <c r="D55" s="206"/>
    </row>
    <row r="56" spans="1:4" ht="21.75" customHeight="1" x14ac:dyDescent="0.25">
      <c r="A56" s="7"/>
      <c r="B56" s="8"/>
      <c r="C56" s="8"/>
      <c r="D56" s="206"/>
    </row>
    <row r="57" spans="1:4" ht="21.75" customHeight="1" x14ac:dyDescent="0.25">
      <c r="A57" s="7"/>
      <c r="B57" s="8"/>
      <c r="C57" s="8"/>
      <c r="D57" s="206"/>
    </row>
    <row r="58" spans="1:4" ht="21.75" customHeight="1" x14ac:dyDescent="0.25">
      <c r="A58" s="7"/>
      <c r="B58" s="8"/>
      <c r="C58" s="8"/>
      <c r="D58" s="206"/>
    </row>
    <row r="59" spans="1:4" ht="21.75" customHeight="1" x14ac:dyDescent="0.25">
      <c r="A59" s="7"/>
      <c r="B59" s="8"/>
      <c r="C59" s="8"/>
      <c r="D59" s="206"/>
    </row>
    <row r="60" spans="1:4" ht="21.75" customHeight="1" x14ac:dyDescent="0.25">
      <c r="A60" s="7"/>
      <c r="B60" s="8"/>
      <c r="C60" s="8"/>
      <c r="D60" s="206"/>
    </row>
    <row r="61" spans="1:4" ht="21.75" customHeight="1" x14ac:dyDescent="0.25">
      <c r="A61" s="7"/>
      <c r="B61" s="8"/>
      <c r="C61" s="8"/>
      <c r="D61" s="206"/>
    </row>
    <row r="62" spans="1:4" ht="21.75" customHeight="1" x14ac:dyDescent="0.25">
      <c r="A62" s="7"/>
      <c r="B62" s="8"/>
      <c r="C62" s="8"/>
      <c r="D62" s="206"/>
    </row>
    <row r="63" spans="1:4" ht="21.75" customHeight="1" x14ac:dyDescent="0.25">
      <c r="A63" s="7"/>
      <c r="B63" s="8"/>
      <c r="C63" s="8"/>
      <c r="D63" s="206"/>
    </row>
    <row r="64" spans="1:4" ht="21.75" customHeight="1" x14ac:dyDescent="0.25">
      <c r="A64" s="7"/>
      <c r="B64" s="8"/>
      <c r="C64" s="8"/>
      <c r="D64" s="206"/>
    </row>
    <row r="65" spans="1:4" ht="21.75" customHeight="1" x14ac:dyDescent="0.25">
      <c r="A65" s="7"/>
      <c r="B65" s="8"/>
      <c r="C65" s="8"/>
      <c r="D65" s="206"/>
    </row>
    <row r="66" spans="1:4" ht="21.75" customHeight="1" x14ac:dyDescent="0.25">
      <c r="A66" s="7"/>
      <c r="B66" s="8"/>
      <c r="C66" s="8"/>
      <c r="D66" s="206"/>
    </row>
    <row r="67" spans="1:4" ht="21.75" customHeight="1" x14ac:dyDescent="0.25">
      <c r="A67" s="7"/>
      <c r="B67" s="8"/>
      <c r="C67" s="8"/>
      <c r="D67" s="206"/>
    </row>
    <row r="68" spans="1:4" ht="21.75" customHeight="1" x14ac:dyDescent="0.25">
      <c r="A68" s="7"/>
      <c r="B68" s="8"/>
      <c r="C68" s="8"/>
      <c r="D68" s="206"/>
    </row>
    <row r="69" spans="1:4" ht="21.75" customHeight="1" x14ac:dyDescent="0.25">
      <c r="A69" s="7"/>
      <c r="B69" s="8"/>
      <c r="C69" s="8"/>
      <c r="D69" s="206"/>
    </row>
    <row r="70" spans="1:4" ht="21.75" customHeight="1" x14ac:dyDescent="0.25">
      <c r="A70" s="7"/>
      <c r="B70" s="8"/>
      <c r="C70" s="8"/>
      <c r="D70" s="206"/>
    </row>
    <row r="71" spans="1:4" ht="21.75" customHeight="1" x14ac:dyDescent="0.25">
      <c r="A71" s="7"/>
      <c r="B71" s="8"/>
      <c r="C71" s="8"/>
      <c r="D71" s="206"/>
    </row>
    <row r="72" spans="1:4" ht="21.75" customHeight="1" x14ac:dyDescent="0.25">
      <c r="A72" s="7"/>
      <c r="B72" s="8"/>
      <c r="C72" s="8"/>
      <c r="D72" s="206"/>
    </row>
    <row r="73" spans="1:4" ht="21.75" customHeight="1" x14ac:dyDescent="0.25">
      <c r="A73" s="7"/>
      <c r="B73" s="8"/>
      <c r="C73" s="8"/>
      <c r="D73" s="206"/>
    </row>
    <row r="74" spans="1:4" ht="21.75" customHeight="1" x14ac:dyDescent="0.25">
      <c r="A74" s="7"/>
      <c r="B74" s="8"/>
      <c r="C74" s="8"/>
      <c r="D74" s="206"/>
    </row>
    <row r="75" spans="1:4" ht="21.75" customHeight="1" x14ac:dyDescent="0.25">
      <c r="A75" s="7"/>
      <c r="B75" s="8"/>
      <c r="C75" s="8"/>
      <c r="D75" s="206"/>
    </row>
    <row r="76" spans="1:4" ht="21.75" customHeight="1" x14ac:dyDescent="0.25">
      <c r="A76" s="7"/>
      <c r="B76" s="8"/>
      <c r="C76" s="8"/>
      <c r="D76" s="206"/>
    </row>
    <row r="77" spans="1:4" ht="21.75" customHeight="1" x14ac:dyDescent="0.25">
      <c r="A77" s="7"/>
      <c r="B77" s="8"/>
      <c r="C77" s="8"/>
      <c r="D77" s="206"/>
    </row>
    <row r="78" spans="1:4" ht="21.75" customHeight="1" x14ac:dyDescent="0.25">
      <c r="A78" s="7"/>
      <c r="B78" s="8"/>
      <c r="C78" s="8"/>
      <c r="D78" s="206"/>
    </row>
    <row r="79" spans="1:4" ht="21.75" customHeight="1" x14ac:dyDescent="0.25">
      <c r="A79" s="7"/>
      <c r="B79" s="8"/>
      <c r="C79" s="8"/>
      <c r="D79" s="206"/>
    </row>
    <row r="80" spans="1:4" ht="21.75" customHeight="1" x14ac:dyDescent="0.25">
      <c r="A80" s="7"/>
      <c r="B80" s="8"/>
      <c r="C80" s="8"/>
      <c r="D80" s="206"/>
    </row>
    <row r="81" spans="1:4" ht="21.75" customHeight="1" x14ac:dyDescent="0.25">
      <c r="A81" s="7"/>
      <c r="B81" s="8"/>
      <c r="C81" s="8"/>
      <c r="D81" s="206"/>
    </row>
    <row r="82" spans="1:4" ht="21.75" customHeight="1" x14ac:dyDescent="0.25">
      <c r="A82" s="7"/>
      <c r="B82" s="8"/>
      <c r="C82" s="8"/>
      <c r="D82" s="206"/>
    </row>
    <row r="83" spans="1:4" ht="21.75" customHeight="1" x14ac:dyDescent="0.25">
      <c r="A83" s="7"/>
      <c r="B83" s="8"/>
      <c r="C83" s="8"/>
      <c r="D83" s="206"/>
    </row>
    <row r="84" spans="1:4" ht="21.75" customHeight="1" x14ac:dyDescent="0.25">
      <c r="A84" s="7"/>
      <c r="B84" s="8"/>
      <c r="C84" s="8"/>
      <c r="D84" s="206"/>
    </row>
    <row r="85" spans="1:4" ht="21.75" customHeight="1" x14ac:dyDescent="0.25">
      <c r="A85" s="7"/>
      <c r="B85" s="8"/>
      <c r="C85" s="8"/>
      <c r="D85" s="206"/>
    </row>
    <row r="86" spans="1:4" ht="21.75" customHeight="1" x14ac:dyDescent="0.25">
      <c r="A86" s="7"/>
      <c r="B86" s="8"/>
      <c r="C86" s="8"/>
      <c r="D86" s="206"/>
    </row>
    <row r="87" spans="1:4" ht="21.75" customHeight="1" x14ac:dyDescent="0.25">
      <c r="A87" s="7"/>
      <c r="B87" s="8"/>
      <c r="C87" s="8"/>
      <c r="D87" s="206"/>
    </row>
    <row r="88" spans="1:4" ht="21.75" customHeight="1" x14ac:dyDescent="0.25">
      <c r="A88" s="7"/>
      <c r="B88" s="8"/>
      <c r="C88" s="8"/>
      <c r="D88" s="206"/>
    </row>
    <row r="89" spans="1:4" ht="21.75" customHeight="1" x14ac:dyDescent="0.25">
      <c r="A89" s="7"/>
      <c r="B89" s="8"/>
      <c r="C89" s="8"/>
      <c r="D89" s="206"/>
    </row>
    <row r="90" spans="1:4" ht="21.75" customHeight="1" x14ac:dyDescent="0.25">
      <c r="A90" s="7"/>
      <c r="B90" s="8"/>
      <c r="C90" s="8"/>
      <c r="D90" s="206"/>
    </row>
    <row r="91" spans="1:4" ht="21.75" customHeight="1" x14ac:dyDescent="0.25">
      <c r="A91" s="7"/>
      <c r="B91" s="8"/>
      <c r="C91" s="8"/>
      <c r="D91" s="206"/>
    </row>
    <row r="92" spans="1:4" ht="21.75" customHeight="1" x14ac:dyDescent="0.25">
      <c r="A92" s="7"/>
      <c r="B92" s="8"/>
      <c r="C92" s="8"/>
      <c r="D92" s="206"/>
    </row>
    <row r="93" spans="1:4" ht="21.75" customHeight="1" x14ac:dyDescent="0.25">
      <c r="A93" s="7"/>
      <c r="B93" s="8"/>
      <c r="C93" s="8"/>
      <c r="D93" s="206"/>
    </row>
    <row r="94" spans="1:4" ht="21.75" customHeight="1" x14ac:dyDescent="0.25">
      <c r="A94" s="7"/>
      <c r="B94" s="8"/>
      <c r="C94" s="8"/>
      <c r="D94" s="206"/>
    </row>
    <row r="95" spans="1:4" ht="21.75" customHeight="1" x14ac:dyDescent="0.25">
      <c r="A95" s="7"/>
      <c r="B95" s="8"/>
      <c r="C95" s="8"/>
      <c r="D95" s="206"/>
    </row>
    <row r="96" spans="1:4" ht="21.75" customHeight="1" x14ac:dyDescent="0.25">
      <c r="A96" s="7"/>
      <c r="B96" s="8"/>
      <c r="C96" s="8"/>
      <c r="D96" s="206"/>
    </row>
    <row r="97" spans="1:4" ht="21.75" customHeight="1" x14ac:dyDescent="0.25">
      <c r="A97" s="7"/>
      <c r="B97" s="8"/>
      <c r="C97" s="8"/>
      <c r="D97" s="206"/>
    </row>
    <row r="98" spans="1:4" ht="21.75" customHeight="1" x14ac:dyDescent="0.25">
      <c r="A98" s="7"/>
      <c r="B98" s="8"/>
      <c r="C98" s="8"/>
      <c r="D98" s="206"/>
    </row>
    <row r="99" spans="1:4" ht="21.75" customHeight="1" x14ac:dyDescent="0.25">
      <c r="A99" s="7"/>
      <c r="B99" s="8"/>
      <c r="C99" s="8"/>
      <c r="D99" s="206"/>
    </row>
    <row r="100" spans="1:4" ht="21.75" customHeight="1" x14ac:dyDescent="0.25">
      <c r="A100" s="7"/>
      <c r="B100" s="8"/>
      <c r="C100" s="8"/>
      <c r="D100" s="206"/>
    </row>
    <row r="101" spans="1:4" ht="21.75" customHeight="1" x14ac:dyDescent="0.25">
      <c r="A101" s="7"/>
      <c r="B101" s="8"/>
      <c r="C101" s="8"/>
      <c r="D101" s="206"/>
    </row>
    <row r="102" spans="1:4" ht="21.75" customHeight="1" x14ac:dyDescent="0.25">
      <c r="A102" s="7"/>
      <c r="B102" s="8"/>
      <c r="C102" s="8"/>
      <c r="D102" s="206"/>
    </row>
    <row r="103" spans="1:4" ht="21.75" customHeight="1" x14ac:dyDescent="0.25">
      <c r="A103" s="7"/>
      <c r="B103" s="8"/>
      <c r="C103" s="8"/>
      <c r="D103" s="206"/>
    </row>
    <row r="104" spans="1:4" ht="21.75" customHeight="1" x14ac:dyDescent="0.25">
      <c r="A104" s="7"/>
      <c r="B104" s="8"/>
      <c r="C104" s="8"/>
      <c r="D104" s="206"/>
    </row>
    <row r="105" spans="1:4" ht="21.75" customHeight="1" x14ac:dyDescent="0.25">
      <c r="A105" s="7"/>
      <c r="B105" s="8"/>
      <c r="C105" s="8"/>
      <c r="D105" s="206"/>
    </row>
    <row r="106" spans="1:4" ht="21.75" customHeight="1" x14ac:dyDescent="0.25">
      <c r="A106" s="7"/>
      <c r="B106" s="8"/>
      <c r="C106" s="8"/>
      <c r="D106" s="206"/>
    </row>
    <row r="107" spans="1:4" ht="21.75" customHeight="1" x14ac:dyDescent="0.25">
      <c r="A107" s="7"/>
      <c r="B107" s="8"/>
      <c r="C107" s="8"/>
      <c r="D107" s="206"/>
    </row>
    <row r="108" spans="1:4" ht="21.75" customHeight="1" x14ac:dyDescent="0.25">
      <c r="A108" s="7"/>
      <c r="B108" s="8"/>
      <c r="C108" s="8"/>
      <c r="D108" s="206"/>
    </row>
    <row r="109" spans="1:4" ht="21.75" customHeight="1" x14ac:dyDescent="0.25">
      <c r="A109" s="7"/>
      <c r="B109" s="8"/>
      <c r="C109" s="8"/>
      <c r="D109" s="206"/>
    </row>
    <row r="110" spans="1:4" ht="21.75" customHeight="1" x14ac:dyDescent="0.25">
      <c r="A110" s="7"/>
      <c r="B110" s="8"/>
      <c r="C110" s="8"/>
      <c r="D110" s="206"/>
    </row>
    <row r="111" spans="1:4" ht="21.75" customHeight="1" x14ac:dyDescent="0.25">
      <c r="A111" s="7"/>
      <c r="B111" s="8"/>
      <c r="C111" s="8"/>
      <c r="D111" s="206"/>
    </row>
    <row r="112" spans="1:4" ht="21.75" customHeight="1" x14ac:dyDescent="0.25">
      <c r="A112" s="7"/>
      <c r="B112" s="8"/>
      <c r="C112" s="8"/>
      <c r="D112" s="206"/>
    </row>
    <row r="113" spans="1:4" ht="21.75" customHeight="1" x14ac:dyDescent="0.25">
      <c r="A113" s="7"/>
      <c r="B113" s="8"/>
      <c r="C113" s="8"/>
      <c r="D113" s="206"/>
    </row>
    <row r="114" spans="1:4" ht="21.75" customHeight="1" x14ac:dyDescent="0.25">
      <c r="A114" s="7"/>
      <c r="B114" s="8"/>
      <c r="C114" s="8"/>
      <c r="D114" s="206"/>
    </row>
    <row r="115" spans="1:4" ht="21.75" customHeight="1" x14ac:dyDescent="0.25">
      <c r="A115" s="7"/>
      <c r="B115" s="8"/>
      <c r="C115" s="8"/>
      <c r="D115" s="206"/>
    </row>
    <row r="116" spans="1:4" ht="21.75" customHeight="1" x14ac:dyDescent="0.25">
      <c r="A116" s="7"/>
      <c r="B116" s="8"/>
      <c r="C116" s="8"/>
      <c r="D116" s="206"/>
    </row>
    <row r="117" spans="1:4" ht="21.75" customHeight="1" x14ac:dyDescent="0.25">
      <c r="A117" s="7"/>
      <c r="B117" s="8"/>
      <c r="C117" s="8"/>
      <c r="D117" s="206"/>
    </row>
    <row r="118" spans="1:4" ht="21.75" customHeight="1" x14ac:dyDescent="0.25">
      <c r="A118" s="7"/>
      <c r="B118" s="8"/>
      <c r="C118" s="8"/>
      <c r="D118" s="206"/>
    </row>
    <row r="119" spans="1:4" ht="21.75" customHeight="1" x14ac:dyDescent="0.25">
      <c r="A119" s="7"/>
      <c r="B119" s="8"/>
      <c r="C119" s="8"/>
      <c r="D119" s="206"/>
    </row>
    <row r="120" spans="1:4" ht="21.75" customHeight="1" x14ac:dyDescent="0.25">
      <c r="A120" s="7"/>
      <c r="B120" s="8"/>
      <c r="C120" s="8"/>
      <c r="D120" s="206"/>
    </row>
    <row r="121" spans="1:4" ht="21.75" customHeight="1" x14ac:dyDescent="0.25">
      <c r="A121" s="7"/>
      <c r="B121" s="8"/>
      <c r="C121" s="8"/>
      <c r="D121" s="206"/>
    </row>
    <row r="122" spans="1:4" ht="21.75" customHeight="1" x14ac:dyDescent="0.25">
      <c r="A122" s="7"/>
      <c r="B122" s="8"/>
      <c r="C122" s="8"/>
      <c r="D122" s="206"/>
    </row>
    <row r="123" spans="1:4" ht="21.75" customHeight="1" x14ac:dyDescent="0.25">
      <c r="A123" s="7"/>
      <c r="B123" s="8"/>
      <c r="C123" s="8"/>
      <c r="D123" s="206"/>
    </row>
    <row r="124" spans="1:4" ht="21.75" customHeight="1" x14ac:dyDescent="0.25">
      <c r="A124" s="7"/>
      <c r="B124" s="8"/>
      <c r="C124" s="8"/>
      <c r="D124" s="206"/>
    </row>
    <row r="125" spans="1:4" ht="21.75" customHeight="1" x14ac:dyDescent="0.25">
      <c r="A125" s="7"/>
      <c r="B125" s="8"/>
      <c r="C125" s="8"/>
      <c r="D125" s="206"/>
    </row>
    <row r="126" spans="1:4" ht="21.75" customHeight="1" x14ac:dyDescent="0.25">
      <c r="A126" s="7"/>
      <c r="B126" s="8"/>
      <c r="C126" s="8"/>
      <c r="D126" s="206"/>
    </row>
    <row r="127" spans="1:4" ht="21.75" customHeight="1" x14ac:dyDescent="0.25">
      <c r="A127" s="7"/>
      <c r="B127" s="8"/>
      <c r="C127" s="8"/>
      <c r="D127" s="206"/>
    </row>
    <row r="128" spans="1:4" ht="21.75" customHeight="1" x14ac:dyDescent="0.25">
      <c r="A128" s="7"/>
      <c r="B128" s="8"/>
      <c r="C128" s="8"/>
      <c r="D128" s="206"/>
    </row>
    <row r="129" spans="1:4" ht="21.75" customHeight="1" x14ac:dyDescent="0.25">
      <c r="A129" s="7"/>
      <c r="B129" s="8"/>
      <c r="C129" s="8"/>
      <c r="D129" s="206"/>
    </row>
    <row r="130" spans="1:4" ht="21.75" customHeight="1" x14ac:dyDescent="0.25">
      <c r="A130" s="7"/>
      <c r="B130" s="8"/>
      <c r="C130" s="8"/>
      <c r="D130" s="206"/>
    </row>
    <row r="131" spans="1:4" ht="21.75" customHeight="1" x14ac:dyDescent="0.25">
      <c r="A131" s="7"/>
      <c r="B131" s="8"/>
      <c r="C131" s="8"/>
      <c r="D131" s="206"/>
    </row>
    <row r="132" spans="1:4" ht="21.75" customHeight="1" x14ac:dyDescent="0.25">
      <c r="A132" s="7"/>
      <c r="B132" s="8"/>
      <c r="C132" s="8"/>
      <c r="D132" s="206"/>
    </row>
    <row r="133" spans="1:4" ht="21.75" customHeight="1" x14ac:dyDescent="0.25">
      <c r="A133" s="7"/>
      <c r="B133" s="8"/>
      <c r="C133" s="8"/>
      <c r="D133" s="206"/>
    </row>
    <row r="134" spans="1:4" ht="21.75" customHeight="1" x14ac:dyDescent="0.25">
      <c r="A134" s="7"/>
      <c r="B134" s="8"/>
      <c r="C134" s="8"/>
      <c r="D134" s="206"/>
    </row>
    <row r="135" spans="1:4" ht="21.75" customHeight="1" x14ac:dyDescent="0.25">
      <c r="A135" s="7"/>
      <c r="B135" s="8"/>
      <c r="C135" s="8"/>
      <c r="D135" s="206"/>
    </row>
    <row r="136" spans="1:4" ht="21.75" customHeight="1" x14ac:dyDescent="0.25">
      <c r="A136" s="7"/>
      <c r="B136" s="8"/>
      <c r="C136" s="8"/>
      <c r="D136" s="206"/>
    </row>
    <row r="137" spans="1:4" ht="21.75" customHeight="1" x14ac:dyDescent="0.25">
      <c r="A137" s="7"/>
      <c r="B137" s="8"/>
      <c r="C137" s="8"/>
      <c r="D137" s="206"/>
    </row>
    <row r="138" spans="1:4" ht="21.75" customHeight="1" x14ac:dyDescent="0.25">
      <c r="A138" s="7"/>
      <c r="B138" s="8"/>
      <c r="C138" s="8"/>
      <c r="D138" s="206"/>
    </row>
    <row r="139" spans="1:4" ht="21.75" customHeight="1" x14ac:dyDescent="0.25">
      <c r="A139" s="7"/>
      <c r="B139" s="8"/>
      <c r="C139" s="8"/>
      <c r="D139" s="206"/>
    </row>
    <row r="140" spans="1:4" ht="21.75" customHeight="1" x14ac:dyDescent="0.25">
      <c r="A140" s="7"/>
      <c r="B140" s="8"/>
      <c r="C140" s="8"/>
      <c r="D140" s="206"/>
    </row>
    <row r="141" spans="1:4" ht="21.75" customHeight="1" x14ac:dyDescent="0.25">
      <c r="A141" s="7"/>
      <c r="B141" s="8"/>
      <c r="C141" s="8"/>
      <c r="D141" s="206"/>
    </row>
    <row r="142" spans="1:4" ht="21.75" customHeight="1" x14ac:dyDescent="0.25">
      <c r="A142" s="7"/>
      <c r="B142" s="8"/>
      <c r="C142" s="8"/>
      <c r="D142" s="206"/>
    </row>
    <row r="143" spans="1:4" ht="21.75" customHeight="1" x14ac:dyDescent="0.25">
      <c r="A143" s="7"/>
      <c r="B143" s="8"/>
      <c r="C143" s="8"/>
      <c r="D143" s="206"/>
    </row>
    <row r="144" spans="1:4" ht="21.75" customHeight="1" x14ac:dyDescent="0.25">
      <c r="A144" s="7"/>
      <c r="B144" s="8"/>
      <c r="C144" s="8"/>
      <c r="D144" s="206"/>
    </row>
    <row r="145" spans="1:4" ht="21.75" customHeight="1" x14ac:dyDescent="0.25">
      <c r="A145" s="7"/>
      <c r="B145" s="8"/>
      <c r="C145" s="8"/>
      <c r="D145" s="206"/>
    </row>
    <row r="146" spans="1:4" ht="21.75" customHeight="1" x14ac:dyDescent="0.25">
      <c r="A146" s="7"/>
      <c r="B146" s="8"/>
      <c r="C146" s="8"/>
      <c r="D146" s="206"/>
    </row>
    <row r="147" spans="1:4" ht="21.75" customHeight="1" x14ac:dyDescent="0.25">
      <c r="A147" s="7"/>
      <c r="B147" s="8"/>
      <c r="C147" s="8"/>
      <c r="D147" s="206"/>
    </row>
    <row r="148" spans="1:4" ht="21.75" customHeight="1" x14ac:dyDescent="0.25">
      <c r="A148" s="7"/>
      <c r="B148" s="8"/>
      <c r="C148" s="8"/>
      <c r="D148" s="206"/>
    </row>
    <row r="149" spans="1:4" ht="21.75" customHeight="1" x14ac:dyDescent="0.25">
      <c r="A149" s="7"/>
      <c r="B149" s="8"/>
      <c r="C149" s="8"/>
      <c r="D149" s="206"/>
    </row>
    <row r="150" spans="1:4" ht="21.75" customHeight="1" x14ac:dyDescent="0.25">
      <c r="A150" s="7"/>
      <c r="B150" s="8"/>
      <c r="C150" s="8"/>
      <c r="D150" s="206"/>
    </row>
    <row r="151" spans="1:4" ht="21.75" customHeight="1" x14ac:dyDescent="0.25">
      <c r="A151" s="7"/>
      <c r="B151" s="8"/>
      <c r="C151" s="8"/>
      <c r="D151" s="206"/>
    </row>
    <row r="152" spans="1:4" ht="21.75" customHeight="1" x14ac:dyDescent="0.25">
      <c r="A152" s="7"/>
      <c r="B152" s="8"/>
      <c r="C152" s="8"/>
      <c r="D152" s="206"/>
    </row>
    <row r="153" spans="1:4" ht="21.75" customHeight="1" x14ac:dyDescent="0.25">
      <c r="A153" s="7"/>
      <c r="B153" s="8"/>
      <c r="C153" s="8"/>
      <c r="D153" s="206"/>
    </row>
    <row r="154" spans="1:4" ht="21.75" customHeight="1" x14ac:dyDescent="0.25">
      <c r="A154" s="7"/>
      <c r="B154" s="8"/>
      <c r="C154" s="8"/>
      <c r="D154" s="206"/>
    </row>
    <row r="155" spans="1:4" ht="21.75" customHeight="1" x14ac:dyDescent="0.25">
      <c r="A155" s="7"/>
      <c r="B155" s="8"/>
      <c r="C155" s="8"/>
      <c r="D155" s="206"/>
    </row>
    <row r="156" spans="1:4" ht="21.75" customHeight="1" x14ac:dyDescent="0.25">
      <c r="A156" s="7"/>
      <c r="B156" s="8"/>
      <c r="C156" s="8"/>
      <c r="D156" s="206"/>
    </row>
    <row r="157" spans="1:4" ht="21.75" customHeight="1" x14ac:dyDescent="0.25">
      <c r="A157" s="7"/>
      <c r="B157" s="8"/>
      <c r="C157" s="8"/>
      <c r="D157" s="206"/>
    </row>
    <row r="158" spans="1:4" ht="21.75" customHeight="1" x14ac:dyDescent="0.25">
      <c r="A158" s="7"/>
      <c r="B158" s="8"/>
      <c r="C158" s="8"/>
      <c r="D158" s="206"/>
    </row>
    <row r="159" spans="1:4" ht="21.75" customHeight="1" x14ac:dyDescent="0.25">
      <c r="A159" s="7"/>
      <c r="B159" s="8"/>
      <c r="C159" s="8"/>
      <c r="D159" s="206"/>
    </row>
    <row r="160" spans="1:4" ht="21.75" customHeight="1" x14ac:dyDescent="0.25">
      <c r="A160" s="7"/>
      <c r="B160" s="8"/>
      <c r="C160" s="8"/>
      <c r="D160" s="206"/>
    </row>
    <row r="161" spans="1:4" ht="21.75" customHeight="1" x14ac:dyDescent="0.25">
      <c r="A161" s="7"/>
      <c r="B161" s="8"/>
      <c r="C161" s="8"/>
      <c r="D161" s="206"/>
    </row>
    <row r="162" spans="1:4" ht="21.75" customHeight="1" x14ac:dyDescent="0.25">
      <c r="A162" s="7"/>
      <c r="B162" s="8"/>
      <c r="C162" s="8"/>
      <c r="D162" s="206"/>
    </row>
    <row r="163" spans="1:4" ht="21.75" customHeight="1" x14ac:dyDescent="0.25">
      <c r="A163" s="7"/>
      <c r="B163" s="8"/>
      <c r="C163" s="8"/>
      <c r="D163" s="206"/>
    </row>
    <row r="164" spans="1:4" ht="21.75" customHeight="1" x14ac:dyDescent="0.25">
      <c r="A164" s="7"/>
      <c r="B164" s="8"/>
      <c r="C164" s="8"/>
      <c r="D164" s="206"/>
    </row>
    <row r="165" spans="1:4" ht="21.75" customHeight="1" x14ac:dyDescent="0.25">
      <c r="A165" s="7"/>
      <c r="B165" s="8"/>
      <c r="C165" s="8"/>
      <c r="D165" s="206"/>
    </row>
    <row r="166" spans="1:4" ht="21.75" customHeight="1" x14ac:dyDescent="0.25">
      <c r="A166" s="7"/>
      <c r="B166" s="8"/>
      <c r="C166" s="8"/>
      <c r="D166" s="206"/>
    </row>
    <row r="167" spans="1:4" ht="21.75" customHeight="1" x14ac:dyDescent="0.25">
      <c r="A167" s="7"/>
      <c r="B167" s="8"/>
      <c r="C167" s="8"/>
      <c r="D167" s="206"/>
    </row>
    <row r="168" spans="1:4" ht="21.75" customHeight="1" x14ac:dyDescent="0.25">
      <c r="A168" s="7"/>
      <c r="B168" s="8"/>
      <c r="C168" s="8"/>
      <c r="D168" s="206"/>
    </row>
    <row r="169" spans="1:4" ht="21.75" customHeight="1" x14ac:dyDescent="0.25">
      <c r="A169" s="7"/>
      <c r="B169" s="8"/>
      <c r="C169" s="8"/>
      <c r="D169" s="206"/>
    </row>
    <row r="170" spans="1:4" ht="21.75" customHeight="1" x14ac:dyDescent="0.25">
      <c r="A170" s="7"/>
      <c r="B170" s="8"/>
      <c r="C170" s="8"/>
      <c r="D170" s="206"/>
    </row>
    <row r="171" spans="1:4" ht="21.75" customHeight="1" x14ac:dyDescent="0.25">
      <c r="A171" s="7"/>
      <c r="B171" s="8"/>
      <c r="C171" s="8"/>
      <c r="D171" s="206"/>
    </row>
    <row r="172" spans="1:4" ht="21.75" customHeight="1" x14ac:dyDescent="0.25">
      <c r="A172" s="7"/>
      <c r="B172" s="8"/>
      <c r="C172" s="8"/>
      <c r="D172" s="206"/>
    </row>
    <row r="173" spans="1:4" ht="21.75" customHeight="1" x14ac:dyDescent="0.25">
      <c r="A173" s="7"/>
      <c r="B173" s="8"/>
      <c r="C173" s="8"/>
      <c r="D173" s="206"/>
    </row>
    <row r="174" spans="1:4" ht="21.75" customHeight="1" x14ac:dyDescent="0.25">
      <c r="A174" s="7"/>
      <c r="B174" s="8"/>
      <c r="C174" s="8"/>
      <c r="D174" s="206"/>
    </row>
    <row r="175" spans="1:4" ht="21.75" customHeight="1" x14ac:dyDescent="0.25">
      <c r="A175" s="7"/>
      <c r="B175" s="8"/>
      <c r="C175" s="8"/>
      <c r="D175" s="206"/>
    </row>
    <row r="176" spans="1:4" ht="21.75" customHeight="1" x14ac:dyDescent="0.25">
      <c r="A176" s="7"/>
      <c r="B176" s="8"/>
      <c r="C176" s="8"/>
      <c r="D176" s="206"/>
    </row>
    <row r="177" spans="1:4" ht="21.75" customHeight="1" x14ac:dyDescent="0.25">
      <c r="A177" s="7"/>
      <c r="B177" s="8"/>
      <c r="C177" s="8"/>
      <c r="D177" s="206"/>
    </row>
    <row r="178" spans="1:4" ht="21.75" customHeight="1" x14ac:dyDescent="0.25">
      <c r="A178" s="7"/>
      <c r="B178" s="8"/>
      <c r="C178" s="8"/>
      <c r="D178" s="206"/>
    </row>
    <row r="179" spans="1:4" ht="21.75" customHeight="1" x14ac:dyDescent="0.25">
      <c r="A179" s="7"/>
      <c r="B179" s="8"/>
      <c r="C179" s="8"/>
      <c r="D179" s="206"/>
    </row>
    <row r="180" spans="1:4" ht="21.75" customHeight="1" x14ac:dyDescent="0.25">
      <c r="A180" s="7"/>
      <c r="B180" s="8"/>
      <c r="C180" s="8"/>
      <c r="D180" s="206"/>
    </row>
    <row r="181" spans="1:4" ht="21.75" customHeight="1" x14ac:dyDescent="0.25">
      <c r="A181" s="7"/>
      <c r="B181" s="8"/>
      <c r="C181" s="8"/>
      <c r="D181" s="206"/>
    </row>
    <row r="182" spans="1:4" ht="21.75" customHeight="1" x14ac:dyDescent="0.25">
      <c r="A182" s="7"/>
      <c r="B182" s="8"/>
      <c r="C182" s="8"/>
      <c r="D182" s="206"/>
    </row>
    <row r="183" spans="1:4" ht="21.75" customHeight="1" x14ac:dyDescent="0.25">
      <c r="A183" s="7"/>
      <c r="B183" s="8"/>
      <c r="C183" s="8"/>
      <c r="D183" s="206"/>
    </row>
    <row r="184" spans="1:4" ht="21.75" customHeight="1" x14ac:dyDescent="0.25">
      <c r="A184" s="7"/>
      <c r="B184" s="8"/>
      <c r="C184" s="8"/>
      <c r="D184" s="206"/>
    </row>
    <row r="185" spans="1:4" ht="21.75" customHeight="1" x14ac:dyDescent="0.25">
      <c r="A185" s="7"/>
      <c r="B185" s="8"/>
      <c r="C185" s="8"/>
      <c r="D185" s="206"/>
    </row>
    <row r="186" spans="1:4" ht="21.75" customHeight="1" x14ac:dyDescent="0.25">
      <c r="A186" s="7"/>
      <c r="B186" s="8"/>
      <c r="C186" s="8"/>
      <c r="D186" s="206"/>
    </row>
    <row r="187" spans="1:4" ht="21.75" customHeight="1" x14ac:dyDescent="0.25">
      <c r="A187" s="7"/>
      <c r="B187" s="8"/>
      <c r="C187" s="8"/>
      <c r="D187" s="206"/>
    </row>
    <row r="188" spans="1:4" ht="21.75" customHeight="1" x14ac:dyDescent="0.25">
      <c r="A188" s="7"/>
      <c r="B188" s="8"/>
      <c r="C188" s="8"/>
      <c r="D188" s="206"/>
    </row>
    <row r="189" spans="1:4" ht="21.75" customHeight="1" x14ac:dyDescent="0.25">
      <c r="A189" s="7"/>
      <c r="B189" s="8"/>
      <c r="C189" s="8"/>
      <c r="D189" s="206"/>
    </row>
    <row r="190" spans="1:4" ht="21.75" customHeight="1" x14ac:dyDescent="0.25">
      <c r="A190" s="7"/>
      <c r="B190" s="8"/>
      <c r="C190" s="8"/>
      <c r="D190" s="206"/>
    </row>
    <row r="191" spans="1:4" ht="21.75" customHeight="1" x14ac:dyDescent="0.25">
      <c r="A191" s="7"/>
      <c r="B191" s="8"/>
      <c r="C191" s="8"/>
      <c r="D191" s="206"/>
    </row>
    <row r="192" spans="1:4" ht="21.75" customHeight="1" x14ac:dyDescent="0.25">
      <c r="A192" s="7"/>
      <c r="B192" s="8"/>
      <c r="C192" s="8"/>
      <c r="D192" s="206"/>
    </row>
    <row r="193" spans="1:4" ht="21.75" customHeight="1" x14ac:dyDescent="0.25">
      <c r="A193" s="7"/>
      <c r="B193" s="8"/>
      <c r="C193" s="8"/>
      <c r="D193" s="206"/>
    </row>
    <row r="194" spans="1:4" ht="21.75" customHeight="1" x14ac:dyDescent="0.25">
      <c r="A194" s="7"/>
      <c r="B194" s="8"/>
      <c r="C194" s="8"/>
      <c r="D194" s="206"/>
    </row>
    <row r="195" spans="1:4" ht="21.75" customHeight="1" x14ac:dyDescent="0.25">
      <c r="A195" s="7"/>
      <c r="B195" s="8"/>
      <c r="C195" s="8"/>
      <c r="D195" s="206"/>
    </row>
    <row r="196" spans="1:4" ht="21.75" customHeight="1" x14ac:dyDescent="0.25">
      <c r="A196" s="7"/>
      <c r="B196" s="8"/>
      <c r="C196" s="8"/>
      <c r="D196" s="206"/>
    </row>
    <row r="197" spans="1:4" ht="21.75" customHeight="1" x14ac:dyDescent="0.25">
      <c r="A197" s="7"/>
      <c r="B197" s="8"/>
      <c r="C197" s="8"/>
      <c r="D197" s="206"/>
    </row>
    <row r="198" spans="1:4" ht="21.75" customHeight="1" x14ac:dyDescent="0.25">
      <c r="A198" s="7"/>
      <c r="B198" s="8"/>
      <c r="C198" s="8"/>
      <c r="D198" s="206"/>
    </row>
    <row r="199" spans="1:4" ht="21.75" customHeight="1" x14ac:dyDescent="0.25">
      <c r="A199" s="7"/>
      <c r="B199" s="8"/>
      <c r="C199" s="8"/>
      <c r="D199" s="206"/>
    </row>
    <row r="200" spans="1:4" ht="21.75" customHeight="1" x14ac:dyDescent="0.25">
      <c r="A200" s="7"/>
      <c r="B200" s="8"/>
      <c r="C200" s="8"/>
      <c r="D200" s="206"/>
    </row>
    <row r="201" spans="1:4" ht="21.75" customHeight="1" x14ac:dyDescent="0.25">
      <c r="A201" s="7"/>
      <c r="B201" s="8"/>
      <c r="C201" s="8"/>
      <c r="D201" s="206"/>
    </row>
    <row r="202" spans="1:4" ht="21.75" customHeight="1" x14ac:dyDescent="0.25">
      <c r="A202" s="7"/>
      <c r="B202" s="8"/>
      <c r="C202" s="8"/>
      <c r="D202" s="206"/>
    </row>
    <row r="203" spans="1:4" ht="21.75" customHeight="1" x14ac:dyDescent="0.25">
      <c r="A203" s="7"/>
      <c r="B203" s="8"/>
      <c r="C203" s="8"/>
      <c r="D203" s="206"/>
    </row>
    <row r="204" spans="1:4" ht="21.75" customHeight="1" x14ac:dyDescent="0.25">
      <c r="A204" s="7"/>
      <c r="B204" s="8"/>
      <c r="C204" s="8"/>
      <c r="D204" s="206"/>
    </row>
    <row r="205" spans="1:4" ht="21.75" customHeight="1" x14ac:dyDescent="0.25">
      <c r="A205" s="7"/>
      <c r="B205" s="8"/>
      <c r="C205" s="8"/>
      <c r="D205" s="206"/>
    </row>
    <row r="206" spans="1:4" ht="21.75" customHeight="1" x14ac:dyDescent="0.25">
      <c r="A206" s="7"/>
      <c r="B206" s="8"/>
      <c r="C206" s="8"/>
      <c r="D206" s="206"/>
    </row>
    <row r="207" spans="1:4" ht="21.75" customHeight="1" x14ac:dyDescent="0.25">
      <c r="A207" s="7"/>
      <c r="B207" s="8"/>
      <c r="C207" s="8"/>
      <c r="D207" s="206"/>
    </row>
    <row r="208" spans="1:4" ht="21.75" customHeight="1" x14ac:dyDescent="0.25">
      <c r="A208" s="7"/>
      <c r="B208" s="8"/>
      <c r="C208" s="8"/>
      <c r="D208" s="206"/>
    </row>
    <row r="209" spans="1:4" ht="21.75" customHeight="1" x14ac:dyDescent="0.25">
      <c r="A209" s="7"/>
      <c r="B209" s="8"/>
      <c r="C209" s="8"/>
      <c r="D209" s="206"/>
    </row>
    <row r="210" spans="1:4" ht="21.75" customHeight="1" x14ac:dyDescent="0.25">
      <c r="A210" s="7"/>
      <c r="B210" s="8"/>
      <c r="C210" s="8"/>
      <c r="D210" s="206"/>
    </row>
    <row r="211" spans="1:4" ht="21.75" customHeight="1" x14ac:dyDescent="0.25">
      <c r="A211" s="7"/>
      <c r="B211" s="8"/>
      <c r="C211" s="8"/>
      <c r="D211" s="206"/>
    </row>
    <row r="212" spans="1:4" ht="21.75" customHeight="1" x14ac:dyDescent="0.25">
      <c r="A212" s="7"/>
      <c r="B212" s="8"/>
      <c r="C212" s="8"/>
      <c r="D212" s="206"/>
    </row>
    <row r="213" spans="1:4" ht="21.75" customHeight="1" x14ac:dyDescent="0.25">
      <c r="A213" s="7"/>
      <c r="B213" s="8"/>
      <c r="C213" s="8"/>
      <c r="D213" s="206"/>
    </row>
    <row r="214" spans="1:4" ht="21.75" customHeight="1" x14ac:dyDescent="0.25">
      <c r="A214" s="7"/>
      <c r="B214" s="8"/>
      <c r="C214" s="8"/>
      <c r="D214" s="206"/>
    </row>
    <row r="215" spans="1:4" ht="21.75" customHeight="1" x14ac:dyDescent="0.25">
      <c r="A215" s="7"/>
      <c r="B215" s="8"/>
      <c r="C215" s="8"/>
      <c r="D215" s="206"/>
    </row>
    <row r="216" spans="1:4" ht="21.75" customHeight="1" x14ac:dyDescent="0.25">
      <c r="A216" s="7"/>
      <c r="B216" s="8"/>
      <c r="C216" s="8"/>
      <c r="D216" s="206"/>
    </row>
    <row r="217" spans="1:4" ht="21.75" customHeight="1" x14ac:dyDescent="0.25">
      <c r="A217" s="7"/>
      <c r="B217" s="8"/>
      <c r="C217" s="8"/>
      <c r="D217" s="206"/>
    </row>
    <row r="218" spans="1:4" ht="21.75" customHeight="1" x14ac:dyDescent="0.25">
      <c r="A218" s="7"/>
      <c r="B218" s="8"/>
      <c r="C218" s="8"/>
      <c r="D218" s="206"/>
    </row>
    <row r="219" spans="1:4" ht="21.75" customHeight="1" x14ac:dyDescent="0.25">
      <c r="A219" s="7"/>
      <c r="B219" s="8"/>
      <c r="C219" s="8"/>
      <c r="D219" s="206"/>
    </row>
    <row r="220" spans="1:4" ht="21.75" customHeight="1" x14ac:dyDescent="0.25">
      <c r="A220" s="7"/>
      <c r="B220" s="8"/>
      <c r="C220" s="8"/>
      <c r="D220" s="206"/>
    </row>
    <row r="221" spans="1:4" ht="21.75" customHeight="1" x14ac:dyDescent="0.25">
      <c r="A221" s="7"/>
      <c r="B221" s="8"/>
      <c r="C221" s="8"/>
      <c r="D221" s="206"/>
    </row>
    <row r="222" spans="1:4" ht="21.75" customHeight="1" x14ac:dyDescent="0.25">
      <c r="A222" s="7"/>
      <c r="B222" s="8"/>
      <c r="C222" s="8"/>
      <c r="D222" s="206"/>
    </row>
    <row r="223" spans="1:4" ht="21.75" customHeight="1" x14ac:dyDescent="0.25">
      <c r="A223" s="7"/>
      <c r="B223" s="8"/>
      <c r="C223" s="8"/>
      <c r="D223" s="206"/>
    </row>
    <row r="224" spans="1:4" ht="21.75" customHeight="1" x14ac:dyDescent="0.25">
      <c r="A224" s="7"/>
      <c r="B224" s="8"/>
      <c r="C224" s="8"/>
      <c r="D224" s="206"/>
    </row>
    <row r="225" spans="1:4" ht="21.75" customHeight="1" x14ac:dyDescent="0.25">
      <c r="A225" s="7"/>
      <c r="B225" s="8"/>
      <c r="C225" s="8"/>
      <c r="D225" s="206"/>
    </row>
    <row r="226" spans="1:4" ht="21.75" customHeight="1" x14ac:dyDescent="0.25">
      <c r="A226" s="7"/>
      <c r="B226" s="8"/>
      <c r="C226" s="8"/>
      <c r="D226" s="206"/>
    </row>
    <row r="227" spans="1:4" ht="21.75" customHeight="1" x14ac:dyDescent="0.25">
      <c r="A227" s="7"/>
      <c r="B227" s="8"/>
      <c r="C227" s="8"/>
      <c r="D227" s="206"/>
    </row>
    <row r="228" spans="1:4" ht="21.75" customHeight="1" x14ac:dyDescent="0.25">
      <c r="A228" s="7"/>
      <c r="B228" s="8"/>
      <c r="C228" s="8"/>
      <c r="D228" s="206"/>
    </row>
    <row r="229" spans="1:4" ht="21.75" customHeight="1" x14ac:dyDescent="0.25">
      <c r="A229" s="7"/>
      <c r="B229" s="8"/>
      <c r="C229" s="8"/>
      <c r="D229" s="206"/>
    </row>
    <row r="230" spans="1:4" ht="21.75" customHeight="1" x14ac:dyDescent="0.25">
      <c r="A230" s="7"/>
      <c r="B230" s="8"/>
      <c r="C230" s="8"/>
      <c r="D230" s="206"/>
    </row>
    <row r="231" spans="1:4" ht="21.75" customHeight="1" x14ac:dyDescent="0.25">
      <c r="A231" s="7"/>
      <c r="B231" s="8"/>
      <c r="C231" s="8"/>
      <c r="D231" s="206"/>
    </row>
    <row r="232" spans="1:4" ht="21.75" customHeight="1" x14ac:dyDescent="0.25">
      <c r="A232" s="7"/>
      <c r="B232" s="8"/>
      <c r="C232" s="8"/>
      <c r="D232" s="206"/>
    </row>
    <row r="233" spans="1:4" ht="21.75" customHeight="1" x14ac:dyDescent="0.25">
      <c r="A233" s="7"/>
      <c r="B233" s="8"/>
      <c r="C233" s="8"/>
      <c r="D233" s="206"/>
    </row>
    <row r="234" spans="1:4" ht="21.75" customHeight="1" x14ac:dyDescent="0.25">
      <c r="A234" s="7"/>
      <c r="B234" s="8"/>
      <c r="C234" s="8"/>
      <c r="D234" s="206"/>
    </row>
    <row r="235" spans="1:4" ht="21.75" customHeight="1" x14ac:dyDescent="0.25">
      <c r="A235" s="7"/>
      <c r="B235" s="8"/>
      <c r="C235" s="8"/>
      <c r="D235" s="206"/>
    </row>
    <row r="236" spans="1:4" ht="21.75" customHeight="1" x14ac:dyDescent="0.25">
      <c r="A236" s="7"/>
      <c r="B236" s="8"/>
      <c r="C236" s="8"/>
      <c r="D236" s="206"/>
    </row>
    <row r="237" spans="1:4" ht="21.75" customHeight="1" x14ac:dyDescent="0.25">
      <c r="A237" s="7"/>
      <c r="B237" s="8"/>
      <c r="C237" s="8"/>
      <c r="D237" s="206"/>
    </row>
    <row r="238" spans="1:4" ht="21.75" customHeight="1" x14ac:dyDescent="0.25">
      <c r="A238" s="7"/>
      <c r="B238" s="8"/>
      <c r="C238" s="8"/>
      <c r="D238" s="206"/>
    </row>
    <row r="239" spans="1:4" ht="21.75" customHeight="1" x14ac:dyDescent="0.25">
      <c r="A239" s="7"/>
      <c r="B239" s="8">
        <v>3</v>
      </c>
      <c r="C239" s="8" t="s">
        <v>775</v>
      </c>
      <c r="D239" s="206">
        <v>0</v>
      </c>
    </row>
    <row r="240" spans="1:4" ht="21.75" customHeight="1" x14ac:dyDescent="0.25">
      <c r="A240" s="7" t="s">
        <v>855</v>
      </c>
      <c r="B240" s="8">
        <v>3</v>
      </c>
      <c r="C240" s="8" t="s">
        <v>726</v>
      </c>
      <c r="D240" s="206">
        <v>0</v>
      </c>
    </row>
    <row r="241" spans="1:4" ht="21.75" customHeight="1" x14ac:dyDescent="0.25">
      <c r="A241" s="7"/>
      <c r="B241" s="8">
        <v>3</v>
      </c>
      <c r="C241" s="8" t="s">
        <v>767</v>
      </c>
      <c r="D241" s="206">
        <v>0</v>
      </c>
    </row>
    <row r="242" spans="1:4" ht="21.75" customHeight="1" x14ac:dyDescent="0.25">
      <c r="A242" s="7"/>
      <c r="B242" s="8">
        <v>3</v>
      </c>
      <c r="C242" s="8" t="s">
        <v>724</v>
      </c>
      <c r="D242" s="206">
        <v>3.6995904750299999</v>
      </c>
    </row>
    <row r="243" spans="1:4" ht="21.75" customHeight="1" x14ac:dyDescent="0.25">
      <c r="A243" s="7"/>
      <c r="B243" s="8">
        <v>3</v>
      </c>
      <c r="C243" s="8" t="s">
        <v>728</v>
      </c>
      <c r="D243" s="206">
        <v>0</v>
      </c>
    </row>
    <row r="244" spans="1:4" ht="21.75" customHeight="1" x14ac:dyDescent="0.25">
      <c r="A244" s="7"/>
      <c r="B244" s="8">
        <v>3</v>
      </c>
      <c r="C244" s="8" t="s">
        <v>729</v>
      </c>
      <c r="D244" s="206">
        <v>0</v>
      </c>
    </row>
    <row r="245" spans="1:4" ht="21.75" customHeight="1" x14ac:dyDescent="0.25">
      <c r="A245" s="7"/>
      <c r="B245" s="8">
        <v>3</v>
      </c>
      <c r="C245" s="8" t="s">
        <v>727</v>
      </c>
      <c r="D245" s="206">
        <v>0</v>
      </c>
    </row>
    <row r="246" spans="1:4" ht="21.75" customHeight="1" x14ac:dyDescent="0.25">
      <c r="A246" s="7" t="s">
        <v>856</v>
      </c>
      <c r="B246" s="8">
        <v>3</v>
      </c>
      <c r="C246" s="8" t="s">
        <v>730</v>
      </c>
      <c r="D246" s="206">
        <v>0</v>
      </c>
    </row>
    <row r="247" spans="1:4" ht="21.75" customHeight="1" x14ac:dyDescent="0.25">
      <c r="A247" s="7"/>
      <c r="B247" s="8">
        <v>3</v>
      </c>
      <c r="C247" s="8" t="s">
        <v>731</v>
      </c>
      <c r="D247" s="206">
        <v>0</v>
      </c>
    </row>
    <row r="248" spans="1:4" ht="21.75" customHeight="1" x14ac:dyDescent="0.25">
      <c r="A248" s="7" t="s">
        <v>857</v>
      </c>
      <c r="B248" s="8">
        <v>3</v>
      </c>
      <c r="C248" s="8" t="s">
        <v>732</v>
      </c>
      <c r="D248" s="206">
        <v>0</v>
      </c>
    </row>
    <row r="249" spans="1:4" ht="21.75" customHeight="1" x14ac:dyDescent="0.25">
      <c r="A249" s="7" t="s">
        <v>858</v>
      </c>
      <c r="B249" s="8">
        <v>3</v>
      </c>
      <c r="C249" s="8" t="s">
        <v>733</v>
      </c>
      <c r="D249" s="206">
        <v>2.0151713578199999</v>
      </c>
    </row>
    <row r="250" spans="1:4" ht="21.75" customHeight="1" x14ac:dyDescent="0.25">
      <c r="A250" s="7" t="s">
        <v>859</v>
      </c>
      <c r="B250" s="8">
        <v>3</v>
      </c>
      <c r="C250" s="8" t="s">
        <v>734</v>
      </c>
      <c r="D250" s="206">
        <v>0</v>
      </c>
    </row>
    <row r="251" spans="1:4" ht="21.75" customHeight="1" x14ac:dyDescent="0.25">
      <c r="A251" s="7" t="s">
        <v>860</v>
      </c>
      <c r="B251" s="8">
        <v>3</v>
      </c>
      <c r="C251" s="8" t="s">
        <v>735</v>
      </c>
      <c r="D251" s="206">
        <v>4.2809746717300001</v>
      </c>
    </row>
    <row r="252" spans="1:4" ht="21.75" customHeight="1" x14ac:dyDescent="0.25">
      <c r="A252" s="7"/>
      <c r="B252" s="8">
        <v>3</v>
      </c>
      <c r="C252" s="8" t="s">
        <v>736</v>
      </c>
      <c r="D252" s="206">
        <v>0</v>
      </c>
    </row>
    <row r="253" spans="1:4" ht="21.75" customHeight="1" x14ac:dyDescent="0.25">
      <c r="A253" s="7" t="s">
        <v>861</v>
      </c>
      <c r="B253" s="8">
        <v>3</v>
      </c>
      <c r="C253" s="8" t="s">
        <v>737</v>
      </c>
      <c r="D253" s="206">
        <v>0</v>
      </c>
    </row>
    <row r="254" spans="1:4" ht="21.75" customHeight="1" x14ac:dyDescent="0.25">
      <c r="A254" s="7" t="s">
        <v>862</v>
      </c>
      <c r="B254" s="8">
        <v>3</v>
      </c>
      <c r="C254" s="8" t="s">
        <v>738</v>
      </c>
      <c r="D254" s="206">
        <v>2.38510681054</v>
      </c>
    </row>
    <row r="255" spans="1:4" ht="21.75" customHeight="1" x14ac:dyDescent="0.25">
      <c r="A255" s="7" t="s">
        <v>863</v>
      </c>
      <c r="B255" s="8">
        <v>3</v>
      </c>
      <c r="C255" s="8" t="s">
        <v>739</v>
      </c>
      <c r="D255" s="206">
        <v>0</v>
      </c>
    </row>
    <row r="256" spans="1:4" ht="21.75" customHeight="1" x14ac:dyDescent="0.25">
      <c r="A256" s="7" t="s">
        <v>864</v>
      </c>
      <c r="B256" s="8">
        <v>3</v>
      </c>
      <c r="C256" s="8" t="s">
        <v>740</v>
      </c>
      <c r="D256" s="206">
        <v>0</v>
      </c>
    </row>
    <row r="257" spans="1:4" ht="21.75" customHeight="1" x14ac:dyDescent="0.25">
      <c r="A257" s="7"/>
      <c r="B257" s="8">
        <v>3</v>
      </c>
      <c r="C257" s="8" t="s">
        <v>741</v>
      </c>
      <c r="D257" s="206">
        <v>0</v>
      </c>
    </row>
    <row r="258" spans="1:4" ht="21.75" customHeight="1" x14ac:dyDescent="0.25">
      <c r="A258" s="7"/>
      <c r="B258" s="8">
        <v>3</v>
      </c>
      <c r="C258" s="8" t="s">
        <v>743</v>
      </c>
      <c r="D258" s="206">
        <v>0</v>
      </c>
    </row>
    <row r="259" spans="1:4" ht="21.75" customHeight="1" x14ac:dyDescent="0.25">
      <c r="A259" s="7"/>
      <c r="B259" s="8">
        <v>3</v>
      </c>
      <c r="C259" s="8" t="s">
        <v>744</v>
      </c>
      <c r="D259" s="206">
        <v>0</v>
      </c>
    </row>
    <row r="260" spans="1:4" ht="21.75" customHeight="1" x14ac:dyDescent="0.25">
      <c r="A260" s="7" t="s">
        <v>865</v>
      </c>
      <c r="B260" s="8">
        <v>3</v>
      </c>
      <c r="C260" s="8" t="s">
        <v>745</v>
      </c>
      <c r="D260" s="206">
        <v>0</v>
      </c>
    </row>
    <row r="261" spans="1:4" ht="21.75" customHeight="1" x14ac:dyDescent="0.25">
      <c r="A261" s="7"/>
      <c r="B261" s="8">
        <v>3</v>
      </c>
      <c r="C261" s="8" t="s">
        <v>731</v>
      </c>
      <c r="D261" s="206">
        <v>0</v>
      </c>
    </row>
    <row r="262" spans="1:4" ht="21.75" customHeight="1" x14ac:dyDescent="0.25">
      <c r="A262" s="7"/>
      <c r="B262" s="8">
        <v>3</v>
      </c>
      <c r="C262" s="8" t="s">
        <v>731</v>
      </c>
      <c r="D262" s="206">
        <v>0</v>
      </c>
    </row>
    <row r="263" spans="1:4" ht="21.75" customHeight="1" x14ac:dyDescent="0.25">
      <c r="A263" s="7"/>
      <c r="B263" s="8">
        <v>3</v>
      </c>
      <c r="C263" s="8" t="s">
        <v>747</v>
      </c>
      <c r="D263" s="206">
        <v>0</v>
      </c>
    </row>
    <row r="264" spans="1:4" ht="21.75" customHeight="1" x14ac:dyDescent="0.25">
      <c r="A264" s="7" t="s">
        <v>866</v>
      </c>
      <c r="B264" s="8">
        <v>3</v>
      </c>
      <c r="C264" s="8" t="s">
        <v>746</v>
      </c>
      <c r="D264" s="206">
        <v>0</v>
      </c>
    </row>
    <row r="265" spans="1:4" ht="21.75" customHeight="1" x14ac:dyDescent="0.25">
      <c r="A265" s="7" t="s">
        <v>867</v>
      </c>
      <c r="B265" s="8">
        <v>3</v>
      </c>
      <c r="C265" s="8" t="s">
        <v>792</v>
      </c>
      <c r="D265" s="206">
        <v>0</v>
      </c>
    </row>
    <row r="266" spans="1:4" ht="21.75" customHeight="1" x14ac:dyDescent="0.25">
      <c r="A266" s="7" t="s">
        <v>868</v>
      </c>
      <c r="B266" s="8">
        <v>3</v>
      </c>
      <c r="C266" s="8" t="s">
        <v>724</v>
      </c>
      <c r="D266" s="206">
        <v>0</v>
      </c>
    </row>
    <row r="267" spans="1:4" ht="21.75" customHeight="1" x14ac:dyDescent="0.25">
      <c r="A267" s="7" t="s">
        <v>869</v>
      </c>
      <c r="B267" s="8">
        <v>3</v>
      </c>
      <c r="C267" s="8" t="s">
        <v>748</v>
      </c>
      <c r="D267" s="206">
        <v>0</v>
      </c>
    </row>
    <row r="268" spans="1:4" ht="21.75" customHeight="1" x14ac:dyDescent="0.25">
      <c r="A268" s="7" t="s">
        <v>870</v>
      </c>
      <c r="B268" s="8">
        <v>3</v>
      </c>
      <c r="C268" s="8" t="s">
        <v>731</v>
      </c>
      <c r="D268" s="206">
        <v>0</v>
      </c>
    </row>
    <row r="269" spans="1:4" ht="21.75" customHeight="1" x14ac:dyDescent="0.25">
      <c r="A269" s="7"/>
      <c r="B269" s="8">
        <v>3</v>
      </c>
      <c r="C269" s="8" t="s">
        <v>736</v>
      </c>
      <c r="D269" s="206">
        <v>0</v>
      </c>
    </row>
    <row r="270" spans="1:4" ht="21.75" customHeight="1" x14ac:dyDescent="0.25">
      <c r="A270" s="7" t="s">
        <v>871</v>
      </c>
      <c r="B270" s="8">
        <v>3</v>
      </c>
      <c r="C270" s="8" t="s">
        <v>749</v>
      </c>
      <c r="D270" s="206">
        <v>0</v>
      </c>
    </row>
    <row r="271" spans="1:4" ht="21.75" customHeight="1" x14ac:dyDescent="0.25">
      <c r="A271" s="7" t="s">
        <v>872</v>
      </c>
      <c r="B271" s="8">
        <v>3</v>
      </c>
      <c r="C271" s="8" t="s">
        <v>750</v>
      </c>
      <c r="D271" s="206">
        <v>0</v>
      </c>
    </row>
    <row r="272" spans="1:4" ht="21.75" customHeight="1" x14ac:dyDescent="0.25">
      <c r="A272" s="7" t="s">
        <v>873</v>
      </c>
      <c r="B272" s="8">
        <v>3</v>
      </c>
      <c r="C272" s="8" t="s">
        <v>751</v>
      </c>
      <c r="D272" s="206">
        <v>0</v>
      </c>
    </row>
    <row r="273" spans="1:4" ht="21.75" customHeight="1" x14ac:dyDescent="0.25">
      <c r="A273" s="7" t="s">
        <v>874</v>
      </c>
      <c r="B273" s="8">
        <v>3</v>
      </c>
      <c r="C273" s="8" t="s">
        <v>753</v>
      </c>
      <c r="D273" s="206">
        <v>10.3318375515</v>
      </c>
    </row>
    <row r="274" spans="1:4" ht="21.75" customHeight="1" x14ac:dyDescent="0.25">
      <c r="A274" s="7" t="s">
        <v>875</v>
      </c>
      <c r="B274" s="8">
        <v>3</v>
      </c>
      <c r="C274" s="8" t="s">
        <v>754</v>
      </c>
      <c r="D274" s="206">
        <v>0</v>
      </c>
    </row>
    <row r="275" spans="1:4" ht="21.75" customHeight="1" x14ac:dyDescent="0.25">
      <c r="A275" s="7"/>
      <c r="B275" s="8">
        <v>3</v>
      </c>
      <c r="C275" s="8" t="s">
        <v>755</v>
      </c>
      <c r="D275" s="206">
        <v>0</v>
      </c>
    </row>
    <row r="276" spans="1:4" ht="21.75" customHeight="1" x14ac:dyDescent="0.25">
      <c r="A276" s="7" t="s">
        <v>876</v>
      </c>
      <c r="B276" s="8">
        <v>3</v>
      </c>
      <c r="C276" s="8" t="s">
        <v>757</v>
      </c>
      <c r="D276" s="206">
        <v>0</v>
      </c>
    </row>
    <row r="277" spans="1:4" ht="21.75" customHeight="1" x14ac:dyDescent="0.25">
      <c r="A277" s="7" t="s">
        <v>877</v>
      </c>
      <c r="B277" s="8">
        <v>3</v>
      </c>
      <c r="C277" s="8" t="s">
        <v>754</v>
      </c>
      <c r="D277" s="206">
        <v>0</v>
      </c>
    </row>
    <row r="278" spans="1:4" ht="21.75" customHeight="1" x14ac:dyDescent="0.25">
      <c r="A278" s="7" t="s">
        <v>878</v>
      </c>
      <c r="B278" s="8">
        <v>3</v>
      </c>
      <c r="C278" s="8" t="s">
        <v>733</v>
      </c>
      <c r="D278" s="206">
        <v>0</v>
      </c>
    </row>
    <row r="279" spans="1:4" ht="21.75" customHeight="1" x14ac:dyDescent="0.25">
      <c r="A279" s="7" t="s">
        <v>879</v>
      </c>
      <c r="B279" s="8">
        <v>3</v>
      </c>
      <c r="C279" s="8" t="s">
        <v>724</v>
      </c>
      <c r="D279" s="206">
        <v>0</v>
      </c>
    </row>
    <row r="280" spans="1:4" ht="21.75" customHeight="1" x14ac:dyDescent="0.25">
      <c r="A280" s="7" t="s">
        <v>880</v>
      </c>
      <c r="B280" s="8">
        <v>3</v>
      </c>
      <c r="C280" s="8" t="s">
        <v>758</v>
      </c>
      <c r="D280" s="206">
        <v>3.8102353010600001</v>
      </c>
    </row>
    <row r="281" spans="1:4" ht="21.75" customHeight="1" x14ac:dyDescent="0.25">
      <c r="A281" s="7"/>
      <c r="B281" s="8">
        <v>3</v>
      </c>
      <c r="C281" s="8" t="s">
        <v>759</v>
      </c>
      <c r="D281" s="206">
        <v>0</v>
      </c>
    </row>
    <row r="282" spans="1:4" ht="21.75" customHeight="1" x14ac:dyDescent="0.25">
      <c r="A282" s="7" t="s">
        <v>881</v>
      </c>
      <c r="B282" s="8">
        <v>3</v>
      </c>
      <c r="C282" s="8" t="s">
        <v>754</v>
      </c>
      <c r="D282" s="206">
        <v>0</v>
      </c>
    </row>
    <row r="283" spans="1:4" ht="21.75" customHeight="1" x14ac:dyDescent="0.25">
      <c r="A283" s="7" t="s">
        <v>882</v>
      </c>
      <c r="B283" s="8">
        <v>3</v>
      </c>
      <c r="C283" s="8" t="s">
        <v>731</v>
      </c>
      <c r="D283" s="206">
        <v>0</v>
      </c>
    </row>
    <row r="284" spans="1:4" ht="21.75" customHeight="1" x14ac:dyDescent="0.25">
      <c r="A284" s="7"/>
      <c r="B284" s="8">
        <v>3</v>
      </c>
      <c r="C284" s="8" t="s">
        <v>731</v>
      </c>
      <c r="D284" s="206">
        <v>0</v>
      </c>
    </row>
    <row r="285" spans="1:4" ht="21.75" customHeight="1" x14ac:dyDescent="0.25">
      <c r="A285" s="7"/>
      <c r="B285" s="8">
        <v>3</v>
      </c>
      <c r="C285" s="8" t="s">
        <v>753</v>
      </c>
      <c r="D285" s="206">
        <v>0</v>
      </c>
    </row>
    <row r="286" spans="1:4" ht="21.75" customHeight="1" x14ac:dyDescent="0.25">
      <c r="A286" s="7" t="s">
        <v>883</v>
      </c>
      <c r="B286" s="8">
        <v>3</v>
      </c>
      <c r="C286" s="8" t="s">
        <v>749</v>
      </c>
      <c r="D286" s="206">
        <v>0</v>
      </c>
    </row>
    <row r="287" spans="1:4" ht="21.75" customHeight="1" x14ac:dyDescent="0.25">
      <c r="A287" s="7" t="s">
        <v>884</v>
      </c>
      <c r="B287" s="8">
        <v>3</v>
      </c>
      <c r="C287" s="8" t="s">
        <v>760</v>
      </c>
      <c r="D287" s="206">
        <v>0</v>
      </c>
    </row>
    <row r="288" spans="1:4" ht="21.75" customHeight="1" x14ac:dyDescent="0.25">
      <c r="A288" s="7" t="s">
        <v>885</v>
      </c>
      <c r="B288" s="8">
        <v>3</v>
      </c>
      <c r="C288" s="8" t="s">
        <v>762</v>
      </c>
      <c r="D288" s="206">
        <v>0</v>
      </c>
    </row>
    <row r="289" spans="1:4" ht="21.75" customHeight="1" x14ac:dyDescent="0.25">
      <c r="A289" s="7"/>
      <c r="B289" s="8">
        <v>3</v>
      </c>
      <c r="C289" s="8" t="s">
        <v>762</v>
      </c>
      <c r="D289" s="206">
        <v>0</v>
      </c>
    </row>
    <row r="290" spans="1:4" ht="21.75" customHeight="1" x14ac:dyDescent="0.25">
      <c r="A290" s="7" t="s">
        <v>886</v>
      </c>
      <c r="B290" s="8">
        <v>3</v>
      </c>
      <c r="C290" s="8" t="s">
        <v>763</v>
      </c>
      <c r="D290" s="206">
        <v>0</v>
      </c>
    </row>
    <row r="291" spans="1:4" ht="21.75" customHeight="1" x14ac:dyDescent="0.25">
      <c r="A291" s="7" t="s">
        <v>887</v>
      </c>
      <c r="B291" s="8">
        <v>3</v>
      </c>
      <c r="C291" s="8" t="s">
        <v>732</v>
      </c>
      <c r="D291" s="206">
        <v>0</v>
      </c>
    </row>
    <row r="292" spans="1:4" ht="21.75" customHeight="1" x14ac:dyDescent="0.25">
      <c r="A292" s="7" t="s">
        <v>888</v>
      </c>
      <c r="B292" s="8">
        <v>3</v>
      </c>
      <c r="C292" s="8" t="s">
        <v>764</v>
      </c>
      <c r="D292" s="206">
        <v>0</v>
      </c>
    </row>
    <row r="293" spans="1:4" ht="21.75" customHeight="1" x14ac:dyDescent="0.25">
      <c r="A293" s="7" t="s">
        <v>889</v>
      </c>
      <c r="B293" s="8">
        <v>3</v>
      </c>
      <c r="C293" s="8" t="s">
        <v>765</v>
      </c>
      <c r="D293" s="206">
        <v>0</v>
      </c>
    </row>
    <row r="294" spans="1:4" ht="21.75" customHeight="1" x14ac:dyDescent="0.25">
      <c r="A294" s="7" t="s">
        <v>890</v>
      </c>
      <c r="B294" s="8">
        <v>3</v>
      </c>
      <c r="C294" s="8" t="s">
        <v>736</v>
      </c>
      <c r="D294" s="206">
        <v>0</v>
      </c>
    </row>
    <row r="295" spans="1:4" ht="21.75" customHeight="1" x14ac:dyDescent="0.25">
      <c r="A295" s="7" t="s">
        <v>891</v>
      </c>
      <c r="B295" s="8">
        <v>3</v>
      </c>
      <c r="C295" s="8" t="s">
        <v>758</v>
      </c>
      <c r="D295" s="206">
        <v>0</v>
      </c>
    </row>
    <row r="296" spans="1:4" ht="21.75" customHeight="1" x14ac:dyDescent="0.25">
      <c r="A296" s="7" t="s">
        <v>892</v>
      </c>
      <c r="B296" s="8">
        <v>3</v>
      </c>
      <c r="C296" s="8" t="s">
        <v>751</v>
      </c>
      <c r="D296" s="206">
        <v>0</v>
      </c>
    </row>
    <row r="297" spans="1:4" ht="21.75" customHeight="1" x14ac:dyDescent="0.25">
      <c r="A297" s="7" t="s">
        <v>893</v>
      </c>
      <c r="B297" s="8">
        <v>3</v>
      </c>
      <c r="C297" s="8" t="s">
        <v>766</v>
      </c>
      <c r="D297" s="206">
        <v>0</v>
      </c>
    </row>
    <row r="298" spans="1:4" ht="21.75" customHeight="1" x14ac:dyDescent="0.25">
      <c r="A298" s="7"/>
      <c r="B298" s="8">
        <v>3</v>
      </c>
      <c r="C298" s="8" t="s">
        <v>753</v>
      </c>
      <c r="D298" s="206">
        <v>0</v>
      </c>
    </row>
    <row r="299" spans="1:4" ht="21.75" customHeight="1" x14ac:dyDescent="0.25">
      <c r="A299" s="7" t="s">
        <v>894</v>
      </c>
      <c r="B299" s="8">
        <v>3</v>
      </c>
      <c r="C299" s="8" t="s">
        <v>724</v>
      </c>
      <c r="D299" s="206">
        <v>0</v>
      </c>
    </row>
    <row r="300" spans="1:4" ht="21.75" customHeight="1" x14ac:dyDescent="0.25">
      <c r="A300" s="7"/>
      <c r="B300" s="8">
        <v>3</v>
      </c>
      <c r="C300" s="8" t="s">
        <v>768</v>
      </c>
      <c r="D300" s="206">
        <v>0</v>
      </c>
    </row>
    <row r="301" spans="1:4" ht="21.75" customHeight="1" x14ac:dyDescent="0.25">
      <c r="A301" s="7" t="s">
        <v>895</v>
      </c>
      <c r="B301" s="8">
        <v>3</v>
      </c>
      <c r="C301" s="8" t="s">
        <v>760</v>
      </c>
      <c r="D301" s="206">
        <v>0</v>
      </c>
    </row>
    <row r="302" spans="1:4" ht="21.75" customHeight="1" x14ac:dyDescent="0.25">
      <c r="A302" s="7" t="s">
        <v>896</v>
      </c>
      <c r="B302" s="8">
        <v>3</v>
      </c>
      <c r="C302" s="8" t="s">
        <v>745</v>
      </c>
      <c r="D302" s="206">
        <v>0</v>
      </c>
    </row>
    <row r="303" spans="1:4" ht="21.75" customHeight="1" x14ac:dyDescent="0.25">
      <c r="A303" s="7"/>
      <c r="B303" s="8">
        <v>3</v>
      </c>
      <c r="C303" s="8" t="s">
        <v>770</v>
      </c>
      <c r="D303" s="206">
        <v>0</v>
      </c>
    </row>
    <row r="304" spans="1:4" ht="21.75" customHeight="1" x14ac:dyDescent="0.25">
      <c r="A304" s="7"/>
      <c r="B304" s="8">
        <v>3</v>
      </c>
      <c r="C304" s="8" t="s">
        <v>771</v>
      </c>
      <c r="D304" s="206">
        <v>0</v>
      </c>
    </row>
    <row r="305" spans="1:4" ht="21.75" customHeight="1" x14ac:dyDescent="0.25">
      <c r="A305" s="7"/>
      <c r="B305" s="8">
        <v>3</v>
      </c>
      <c r="C305" s="8" t="s">
        <v>769</v>
      </c>
      <c r="D305" s="206">
        <v>0</v>
      </c>
    </row>
    <row r="306" spans="1:4" ht="21.75" customHeight="1" x14ac:dyDescent="0.25">
      <c r="A306" s="7"/>
      <c r="B306" s="8">
        <v>3</v>
      </c>
      <c r="C306" s="8" t="s">
        <v>772</v>
      </c>
      <c r="D306" s="206">
        <v>0</v>
      </c>
    </row>
    <row r="307" spans="1:4" ht="21.75" customHeight="1" x14ac:dyDescent="0.25">
      <c r="A307" s="7" t="s">
        <v>897</v>
      </c>
      <c r="B307" s="8">
        <v>3</v>
      </c>
      <c r="C307" s="8" t="s">
        <v>773</v>
      </c>
      <c r="D307" s="206">
        <v>0</v>
      </c>
    </row>
    <row r="308" spans="1:4" ht="21.75" customHeight="1" x14ac:dyDescent="0.25">
      <c r="A308" s="7" t="s">
        <v>898</v>
      </c>
      <c r="B308" s="8">
        <v>3</v>
      </c>
      <c r="C308" s="8" t="s">
        <v>736</v>
      </c>
      <c r="D308" s="206">
        <v>2.5643815873100002</v>
      </c>
    </row>
    <row r="309" spans="1:4" ht="21.75" customHeight="1" x14ac:dyDescent="0.25">
      <c r="A309" s="7" t="s">
        <v>899</v>
      </c>
      <c r="B309" s="8">
        <v>3</v>
      </c>
      <c r="C309" s="8" t="s">
        <v>750</v>
      </c>
      <c r="D309" s="206">
        <v>0</v>
      </c>
    </row>
    <row r="310" spans="1:4" ht="21.75" customHeight="1" x14ac:dyDescent="0.25">
      <c r="A310" s="7" t="s">
        <v>900</v>
      </c>
      <c r="B310" s="8">
        <v>3</v>
      </c>
      <c r="C310" s="8" t="s">
        <v>737</v>
      </c>
      <c r="D310" s="206">
        <v>0</v>
      </c>
    </row>
    <row r="311" spans="1:4" ht="21.75" customHeight="1" x14ac:dyDescent="0.25">
      <c r="A311" s="7" t="s">
        <v>901</v>
      </c>
      <c r="B311" s="8">
        <v>3</v>
      </c>
      <c r="C311" s="8" t="s">
        <v>757</v>
      </c>
      <c r="D311" s="206">
        <v>0</v>
      </c>
    </row>
    <row r="312" spans="1:4" ht="21.75" customHeight="1" x14ac:dyDescent="0.25">
      <c r="A312" s="7"/>
      <c r="B312" s="8">
        <v>3</v>
      </c>
      <c r="C312" s="8" t="s">
        <v>775</v>
      </c>
      <c r="D312" s="206">
        <v>0</v>
      </c>
    </row>
    <row r="313" spans="1:4" ht="21.75" customHeight="1" x14ac:dyDescent="0.25">
      <c r="A313" s="7"/>
      <c r="B313" s="8">
        <v>3</v>
      </c>
      <c r="C313" s="8" t="s">
        <v>775</v>
      </c>
      <c r="D313" s="206">
        <v>0</v>
      </c>
    </row>
    <row r="314" spans="1:4" ht="21.75" customHeight="1" x14ac:dyDescent="0.25">
      <c r="A314" s="7" t="s">
        <v>902</v>
      </c>
      <c r="B314" s="8">
        <v>3</v>
      </c>
      <c r="C314" s="8" t="s">
        <v>776</v>
      </c>
      <c r="D314" s="206">
        <v>4.0055949153799997</v>
      </c>
    </row>
    <row r="315" spans="1:4" ht="21.75" customHeight="1" x14ac:dyDescent="0.25">
      <c r="A315" s="7" t="s">
        <v>903</v>
      </c>
      <c r="B315" s="8">
        <v>3</v>
      </c>
      <c r="C315" s="8" t="s">
        <v>853</v>
      </c>
      <c r="D315" s="206">
        <v>0</v>
      </c>
    </row>
    <row r="316" spans="1:4" ht="21.75" customHeight="1" x14ac:dyDescent="0.25">
      <c r="A316" s="7" t="s">
        <v>904</v>
      </c>
      <c r="B316" s="8">
        <v>3</v>
      </c>
      <c r="C316" s="8" t="s">
        <v>778</v>
      </c>
      <c r="D316" s="206">
        <v>0</v>
      </c>
    </row>
    <row r="317" spans="1:4" ht="21.75" customHeight="1" x14ac:dyDescent="0.25">
      <c r="A317" s="7" t="s">
        <v>905</v>
      </c>
      <c r="B317" s="8">
        <v>3</v>
      </c>
      <c r="C317" s="8" t="s">
        <v>779</v>
      </c>
      <c r="D317" s="206">
        <v>0</v>
      </c>
    </row>
    <row r="318" spans="1:4" ht="21.75" customHeight="1" x14ac:dyDescent="0.25">
      <c r="A318" s="7" t="s">
        <v>906</v>
      </c>
      <c r="B318" s="8">
        <v>3</v>
      </c>
      <c r="C318" s="8" t="s">
        <v>779</v>
      </c>
      <c r="D318" s="206">
        <v>0</v>
      </c>
    </row>
    <row r="319" spans="1:4" ht="21.75" customHeight="1" x14ac:dyDescent="0.25">
      <c r="A319" s="7" t="s">
        <v>907</v>
      </c>
      <c r="B319" s="8">
        <v>3</v>
      </c>
      <c r="C319" s="8" t="s">
        <v>779</v>
      </c>
      <c r="D319" s="206">
        <v>0</v>
      </c>
    </row>
    <row r="320" spans="1:4" ht="21.75" customHeight="1" x14ac:dyDescent="0.25">
      <c r="A320" s="7" t="s">
        <v>908</v>
      </c>
      <c r="B320" s="8">
        <v>3</v>
      </c>
      <c r="C320" s="8" t="s">
        <v>736</v>
      </c>
      <c r="D320" s="206">
        <v>0</v>
      </c>
    </row>
    <row r="321" spans="1:4" ht="21.75" customHeight="1" x14ac:dyDescent="0.25">
      <c r="A321" s="7"/>
      <c r="B321" s="8">
        <v>3</v>
      </c>
      <c r="C321" s="8" t="s">
        <v>730</v>
      </c>
      <c r="D321" s="206">
        <v>2.1021817811900001</v>
      </c>
    </row>
    <row r="322" spans="1:4" ht="21.75" customHeight="1" x14ac:dyDescent="0.25">
      <c r="A322" s="7" t="s">
        <v>909</v>
      </c>
      <c r="B322" s="8">
        <v>3</v>
      </c>
      <c r="C322" s="8" t="s">
        <v>761</v>
      </c>
      <c r="D322" s="206">
        <v>0</v>
      </c>
    </row>
    <row r="323" spans="1:4" ht="21.75" customHeight="1" x14ac:dyDescent="0.25">
      <c r="A323" s="7"/>
      <c r="B323" s="8">
        <v>3</v>
      </c>
      <c r="C323" s="8" t="s">
        <v>733</v>
      </c>
      <c r="D323" s="206">
        <v>0</v>
      </c>
    </row>
    <row r="324" spans="1:4" ht="21.75" customHeight="1" x14ac:dyDescent="0.25">
      <c r="A324" s="7"/>
      <c r="B324" s="8">
        <v>3</v>
      </c>
      <c r="C324" s="8" t="s">
        <v>733</v>
      </c>
      <c r="D324" s="206">
        <v>0</v>
      </c>
    </row>
    <row r="325" spans="1:4" ht="21.75" customHeight="1" x14ac:dyDescent="0.25">
      <c r="A325" s="7"/>
      <c r="B325" s="8">
        <v>3</v>
      </c>
      <c r="C325" s="8" t="s">
        <v>745</v>
      </c>
      <c r="D325" s="206">
        <v>0</v>
      </c>
    </row>
    <row r="326" spans="1:4" ht="21.75" customHeight="1" x14ac:dyDescent="0.25">
      <c r="A326" s="7" t="s">
        <v>910</v>
      </c>
      <c r="B326" s="8">
        <v>3</v>
      </c>
      <c r="C326" s="8" t="s">
        <v>782</v>
      </c>
      <c r="D326" s="206">
        <v>0</v>
      </c>
    </row>
    <row r="327" spans="1:4" ht="21.75" customHeight="1" x14ac:dyDescent="0.25">
      <c r="A327" s="7" t="s">
        <v>911</v>
      </c>
      <c r="B327" s="8">
        <v>3</v>
      </c>
      <c r="C327" s="8" t="s">
        <v>768</v>
      </c>
      <c r="D327" s="206">
        <v>0</v>
      </c>
    </row>
    <row r="328" spans="1:4" ht="21.75" customHeight="1" x14ac:dyDescent="0.25">
      <c r="A328" s="7" t="s">
        <v>912</v>
      </c>
      <c r="B328" s="8">
        <v>3</v>
      </c>
      <c r="C328" s="8" t="s">
        <v>775</v>
      </c>
      <c r="D328" s="206">
        <v>0</v>
      </c>
    </row>
    <row r="329" spans="1:4" ht="21.75" customHeight="1" x14ac:dyDescent="0.25">
      <c r="A329" s="7" t="s">
        <v>913</v>
      </c>
      <c r="B329" s="8">
        <v>3</v>
      </c>
      <c r="C329" s="8" t="s">
        <v>765</v>
      </c>
      <c r="D329" s="206">
        <v>0</v>
      </c>
    </row>
    <row r="330" spans="1:4" ht="21.75" customHeight="1" x14ac:dyDescent="0.25">
      <c r="A330" s="7" t="s">
        <v>914</v>
      </c>
      <c r="B330" s="8">
        <v>3</v>
      </c>
      <c r="C330" s="8" t="s">
        <v>783</v>
      </c>
      <c r="D330" s="206">
        <v>0</v>
      </c>
    </row>
    <row r="331" spans="1:4" ht="21.75" customHeight="1" x14ac:dyDescent="0.25">
      <c r="A331" s="7" t="s">
        <v>915</v>
      </c>
      <c r="B331" s="8">
        <v>3</v>
      </c>
      <c r="C331" s="8" t="s">
        <v>785</v>
      </c>
      <c r="D331" s="206">
        <v>0</v>
      </c>
    </row>
    <row r="332" spans="1:4" ht="21.75" customHeight="1" x14ac:dyDescent="0.25">
      <c r="A332" s="7" t="s">
        <v>916</v>
      </c>
      <c r="B332" s="8">
        <v>3</v>
      </c>
      <c r="C332" s="8" t="s">
        <v>786</v>
      </c>
      <c r="D332" s="206">
        <v>0</v>
      </c>
    </row>
    <row r="333" spans="1:4" ht="21.75" customHeight="1" x14ac:dyDescent="0.25">
      <c r="A333" s="7" t="s">
        <v>917</v>
      </c>
      <c r="B333" s="8">
        <v>3</v>
      </c>
      <c r="C333" s="8" t="s">
        <v>738</v>
      </c>
      <c r="D333" s="206">
        <v>0</v>
      </c>
    </row>
    <row r="334" spans="1:4" ht="21.75" customHeight="1" x14ac:dyDescent="0.25">
      <c r="A334" s="7" t="s">
        <v>918</v>
      </c>
      <c r="B334" s="8">
        <v>3</v>
      </c>
      <c r="C334" s="8" t="s">
        <v>756</v>
      </c>
      <c r="D334" s="206">
        <v>0</v>
      </c>
    </row>
    <row r="335" spans="1:4" ht="21.75" customHeight="1" x14ac:dyDescent="0.25">
      <c r="A335" s="7" t="s">
        <v>919</v>
      </c>
      <c r="B335" s="8">
        <v>3</v>
      </c>
      <c r="C335" s="8" t="s">
        <v>787</v>
      </c>
      <c r="D335" s="206">
        <v>0</v>
      </c>
    </row>
    <row r="336" spans="1:4" ht="21.75" customHeight="1" x14ac:dyDescent="0.25">
      <c r="A336" s="7" t="s">
        <v>920</v>
      </c>
      <c r="B336" s="8">
        <v>3</v>
      </c>
      <c r="C336" s="8" t="s">
        <v>788</v>
      </c>
      <c r="D336" s="206">
        <v>4.1152640088099997</v>
      </c>
    </row>
    <row r="337" spans="1:4" ht="21.75" customHeight="1" x14ac:dyDescent="0.25">
      <c r="A337" s="7" t="s">
        <v>921</v>
      </c>
      <c r="B337" s="8">
        <v>3</v>
      </c>
      <c r="C337" s="8"/>
      <c r="D337" s="206">
        <v>0</v>
      </c>
    </row>
    <row r="338" spans="1:4" ht="21.75" customHeight="1" x14ac:dyDescent="0.25">
      <c r="A338" s="7" t="s">
        <v>922</v>
      </c>
      <c r="B338" s="8">
        <v>3</v>
      </c>
      <c r="C338" s="8"/>
      <c r="D338" s="206">
        <v>0</v>
      </c>
    </row>
    <row r="339" spans="1:4" ht="21.75" customHeight="1" x14ac:dyDescent="0.25">
      <c r="A339" s="7" t="s">
        <v>923</v>
      </c>
      <c r="B339" s="8">
        <v>3</v>
      </c>
      <c r="C339" s="8" t="s">
        <v>783</v>
      </c>
      <c r="D339" s="206">
        <v>0</v>
      </c>
    </row>
    <row r="340" spans="1:4" ht="21.75" customHeight="1" x14ac:dyDescent="0.25">
      <c r="A340" s="7" t="s">
        <v>924</v>
      </c>
      <c r="B340" s="8">
        <v>3</v>
      </c>
      <c r="C340" s="8" t="s">
        <v>789</v>
      </c>
      <c r="D340" s="206">
        <v>0</v>
      </c>
    </row>
    <row r="341" spans="1:4" ht="21.75" customHeight="1" x14ac:dyDescent="0.25">
      <c r="A341" s="7"/>
      <c r="B341" s="8">
        <v>3</v>
      </c>
      <c r="C341" s="8" t="s">
        <v>741</v>
      </c>
      <c r="D341" s="206">
        <v>0</v>
      </c>
    </row>
    <row r="342" spans="1:4" ht="21.75" customHeight="1" x14ac:dyDescent="0.25">
      <c r="A342" s="7" t="s">
        <v>925</v>
      </c>
      <c r="B342" s="8">
        <v>3</v>
      </c>
      <c r="C342" s="8" t="s">
        <v>765</v>
      </c>
      <c r="D342" s="206">
        <v>1.4428650590800001</v>
      </c>
    </row>
    <row r="343" spans="1:4" ht="21.75" customHeight="1" x14ac:dyDescent="0.25">
      <c r="A343" s="7" t="s">
        <v>926</v>
      </c>
      <c r="B343" s="8">
        <v>3</v>
      </c>
      <c r="C343" s="8" t="s">
        <v>774</v>
      </c>
      <c r="D343" s="206">
        <v>0</v>
      </c>
    </row>
    <row r="344" spans="1:4" ht="21.75" customHeight="1" x14ac:dyDescent="0.25">
      <c r="A344" s="7" t="s">
        <v>927</v>
      </c>
      <c r="B344" s="8">
        <v>3</v>
      </c>
      <c r="C344" s="8" t="s">
        <v>737</v>
      </c>
      <c r="D344" s="206">
        <v>0</v>
      </c>
    </row>
    <row r="345" spans="1:4" ht="21.75" customHeight="1" x14ac:dyDescent="0.25">
      <c r="A345" s="7" t="s">
        <v>928</v>
      </c>
      <c r="B345" s="8">
        <v>3</v>
      </c>
      <c r="C345" s="8" t="s">
        <v>761</v>
      </c>
      <c r="D345" s="206">
        <v>0</v>
      </c>
    </row>
    <row r="346" spans="1:4" ht="21.75" customHeight="1" x14ac:dyDescent="0.25">
      <c r="A346" s="7" t="s">
        <v>929</v>
      </c>
      <c r="B346" s="8">
        <v>3</v>
      </c>
      <c r="C346" s="8" t="s">
        <v>746</v>
      </c>
      <c r="D346" s="206">
        <v>0</v>
      </c>
    </row>
    <row r="347" spans="1:4" ht="21.75" customHeight="1" x14ac:dyDescent="0.25">
      <c r="A347" s="7" t="s">
        <v>930</v>
      </c>
      <c r="B347" s="8">
        <v>3</v>
      </c>
      <c r="C347" s="8" t="s">
        <v>783</v>
      </c>
      <c r="D347" s="206">
        <v>0</v>
      </c>
    </row>
    <row r="348" spans="1:4" ht="21.75" customHeight="1" x14ac:dyDescent="0.25">
      <c r="A348" s="7" t="s">
        <v>931</v>
      </c>
      <c r="B348" s="8">
        <v>3</v>
      </c>
      <c r="C348" s="8" t="s">
        <v>783</v>
      </c>
      <c r="D348" s="206">
        <v>0</v>
      </c>
    </row>
    <row r="349" spans="1:4" ht="21.75" customHeight="1" x14ac:dyDescent="0.25">
      <c r="A349" s="7" t="s">
        <v>932</v>
      </c>
      <c r="B349" s="8">
        <v>3</v>
      </c>
      <c r="C349" s="8" t="s">
        <v>725</v>
      </c>
      <c r="D349" s="206">
        <v>0</v>
      </c>
    </row>
    <row r="350" spans="1:4" ht="21.75" customHeight="1" x14ac:dyDescent="0.25">
      <c r="A350" s="7" t="s">
        <v>933</v>
      </c>
      <c r="B350" s="8">
        <v>3</v>
      </c>
      <c r="C350" s="8" t="s">
        <v>790</v>
      </c>
      <c r="D350" s="206">
        <v>0</v>
      </c>
    </row>
    <row r="351" spans="1:4" ht="21.75" customHeight="1" x14ac:dyDescent="0.25">
      <c r="A351" s="7" t="s">
        <v>934</v>
      </c>
      <c r="B351" s="8">
        <v>3</v>
      </c>
      <c r="C351" s="8" t="s">
        <v>732</v>
      </c>
      <c r="D351" s="206">
        <v>0</v>
      </c>
    </row>
    <row r="352" spans="1:4" ht="21.75" customHeight="1" x14ac:dyDescent="0.25">
      <c r="A352" s="7" t="s">
        <v>935</v>
      </c>
      <c r="B352" s="8">
        <v>3</v>
      </c>
      <c r="C352" s="8" t="s">
        <v>791</v>
      </c>
      <c r="D352" s="206">
        <v>0</v>
      </c>
    </row>
    <row r="353" spans="1:4" ht="21.75" customHeight="1" x14ac:dyDescent="0.25">
      <c r="A353" s="7" t="s">
        <v>936</v>
      </c>
      <c r="B353" s="8">
        <v>3</v>
      </c>
      <c r="C353" s="8" t="s">
        <v>792</v>
      </c>
      <c r="D353" s="206">
        <v>3.69366220148</v>
      </c>
    </row>
    <row r="354" spans="1:4" ht="21.75" customHeight="1" x14ac:dyDescent="0.25">
      <c r="A354" s="7" t="s">
        <v>937</v>
      </c>
      <c r="B354" s="8">
        <v>3</v>
      </c>
      <c r="C354" s="8" t="s">
        <v>756</v>
      </c>
      <c r="D354" s="206">
        <v>0</v>
      </c>
    </row>
    <row r="355" spans="1:4" ht="21.75" customHeight="1" x14ac:dyDescent="0.25">
      <c r="A355" s="7"/>
      <c r="B355" s="8">
        <v>3</v>
      </c>
      <c r="C355" s="8" t="s">
        <v>731</v>
      </c>
      <c r="D355" s="206">
        <v>0</v>
      </c>
    </row>
    <row r="356" spans="1:4" ht="21.75" customHeight="1" x14ac:dyDescent="0.25">
      <c r="A356" s="7" t="s">
        <v>938</v>
      </c>
      <c r="B356" s="8">
        <v>3</v>
      </c>
      <c r="C356" s="8" t="s">
        <v>791</v>
      </c>
      <c r="D356" s="206">
        <v>0</v>
      </c>
    </row>
    <row r="357" spans="1:4" ht="21.75" customHeight="1" x14ac:dyDescent="0.25">
      <c r="A357" s="7" t="s">
        <v>939</v>
      </c>
      <c r="B357" s="8">
        <v>3</v>
      </c>
      <c r="C357" s="8" t="s">
        <v>765</v>
      </c>
      <c r="D357" s="206">
        <v>0</v>
      </c>
    </row>
    <row r="358" spans="1:4" ht="21.75" customHeight="1" x14ac:dyDescent="0.25">
      <c r="A358" s="7" t="s">
        <v>940</v>
      </c>
      <c r="B358" s="8">
        <v>3</v>
      </c>
      <c r="C358" s="8" t="s">
        <v>755</v>
      </c>
      <c r="D358" s="206">
        <v>0</v>
      </c>
    </row>
    <row r="359" spans="1:4" ht="21.75" customHeight="1" x14ac:dyDescent="0.25">
      <c r="A359" s="7" t="s">
        <v>941</v>
      </c>
      <c r="B359" s="8">
        <v>3</v>
      </c>
      <c r="C359" s="8" t="s">
        <v>741</v>
      </c>
      <c r="D359" s="206">
        <v>0</v>
      </c>
    </row>
    <row r="360" spans="1:4" ht="21.75" customHeight="1" x14ac:dyDescent="0.25">
      <c r="A360" s="7" t="s">
        <v>942</v>
      </c>
      <c r="B360" s="8">
        <v>3</v>
      </c>
      <c r="C360" s="8" t="s">
        <v>732</v>
      </c>
      <c r="D360" s="206">
        <v>0</v>
      </c>
    </row>
    <row r="361" spans="1:4" ht="21.75" customHeight="1" x14ac:dyDescent="0.25">
      <c r="A361" s="7" t="s">
        <v>943</v>
      </c>
      <c r="B361" s="8">
        <v>3</v>
      </c>
      <c r="C361" s="8" t="s">
        <v>766</v>
      </c>
      <c r="D361" s="206">
        <v>0</v>
      </c>
    </row>
    <row r="362" spans="1:4" ht="21.75" customHeight="1" x14ac:dyDescent="0.25">
      <c r="A362" s="7" t="s">
        <v>944</v>
      </c>
      <c r="B362" s="8">
        <v>3</v>
      </c>
      <c r="C362" s="8" t="s">
        <v>753</v>
      </c>
      <c r="D362" s="206">
        <v>0</v>
      </c>
    </row>
    <row r="363" spans="1:4" ht="21.75" customHeight="1" x14ac:dyDescent="0.25">
      <c r="A363" s="7" t="s">
        <v>945</v>
      </c>
      <c r="B363" s="8">
        <v>3</v>
      </c>
      <c r="C363" s="8" t="s">
        <v>795</v>
      </c>
      <c r="D363" s="206">
        <v>0</v>
      </c>
    </row>
    <row r="364" spans="1:4" ht="21.75" customHeight="1" x14ac:dyDescent="0.25">
      <c r="A364" s="7" t="s">
        <v>946</v>
      </c>
      <c r="B364" s="8">
        <v>3</v>
      </c>
      <c r="C364" s="8" t="s">
        <v>765</v>
      </c>
      <c r="D364" s="206">
        <v>0</v>
      </c>
    </row>
    <row r="365" spans="1:4" ht="21.75" customHeight="1" x14ac:dyDescent="0.25">
      <c r="A365" s="7"/>
      <c r="B365" s="8">
        <v>3</v>
      </c>
      <c r="C365" s="8" t="s">
        <v>736</v>
      </c>
      <c r="D365" s="206">
        <v>0</v>
      </c>
    </row>
    <row r="366" spans="1:4" ht="21.75" customHeight="1" x14ac:dyDescent="0.25">
      <c r="A366" s="7" t="s">
        <v>947</v>
      </c>
      <c r="B366" s="8">
        <v>3</v>
      </c>
      <c r="C366" s="8" t="s">
        <v>782</v>
      </c>
      <c r="D366" s="206">
        <v>0</v>
      </c>
    </row>
    <row r="367" spans="1:4" ht="21.75" customHeight="1" x14ac:dyDescent="0.25">
      <c r="A367" s="7" t="s">
        <v>948</v>
      </c>
      <c r="B367" s="8">
        <v>3</v>
      </c>
      <c r="C367" s="8" t="s">
        <v>730</v>
      </c>
      <c r="D367" s="206">
        <v>0</v>
      </c>
    </row>
    <row r="368" spans="1:4" ht="21.75" customHeight="1" x14ac:dyDescent="0.25">
      <c r="A368" s="7" t="s">
        <v>949</v>
      </c>
      <c r="B368" s="8">
        <v>3</v>
      </c>
      <c r="C368" s="8" t="s">
        <v>723</v>
      </c>
      <c r="D368" s="206">
        <v>0</v>
      </c>
    </row>
    <row r="369" spans="1:4" ht="21.75" customHeight="1" x14ac:dyDescent="0.25">
      <c r="A369" s="7"/>
      <c r="B369" s="8">
        <v>3</v>
      </c>
      <c r="C369" s="8" t="s">
        <v>796</v>
      </c>
      <c r="D369" s="206">
        <v>0</v>
      </c>
    </row>
    <row r="370" spans="1:4" ht="21.75" customHeight="1" x14ac:dyDescent="0.25">
      <c r="A370" s="7"/>
      <c r="B370" s="8">
        <v>3</v>
      </c>
      <c r="C370" s="8" t="s">
        <v>797</v>
      </c>
      <c r="D370" s="206">
        <v>0</v>
      </c>
    </row>
    <row r="371" spans="1:4" ht="21.75" customHeight="1" x14ac:dyDescent="0.25">
      <c r="A371" s="7"/>
      <c r="B371" s="8">
        <v>3</v>
      </c>
      <c r="C371" s="8" t="s">
        <v>798</v>
      </c>
      <c r="D371" s="206">
        <v>0</v>
      </c>
    </row>
    <row r="372" spans="1:4" ht="21.75" customHeight="1" x14ac:dyDescent="0.25">
      <c r="A372" s="7"/>
      <c r="B372" s="8">
        <v>3</v>
      </c>
      <c r="C372" s="8" t="s">
        <v>799</v>
      </c>
      <c r="D372" s="206">
        <v>0</v>
      </c>
    </row>
    <row r="373" spans="1:4" ht="21.75" customHeight="1" x14ac:dyDescent="0.25">
      <c r="A373" s="7"/>
      <c r="B373" s="8">
        <v>3</v>
      </c>
      <c r="C373" s="8" t="s">
        <v>800</v>
      </c>
      <c r="D373" s="206">
        <v>0</v>
      </c>
    </row>
    <row r="374" spans="1:4" ht="21.75" customHeight="1" x14ac:dyDescent="0.25">
      <c r="A374" s="7"/>
      <c r="B374" s="8">
        <v>3</v>
      </c>
      <c r="C374" s="8" t="s">
        <v>801</v>
      </c>
      <c r="D374" s="206">
        <v>0</v>
      </c>
    </row>
    <row r="375" spans="1:4" ht="21.75" customHeight="1" x14ac:dyDescent="0.25">
      <c r="A375" s="7" t="s">
        <v>950</v>
      </c>
      <c r="B375" s="8">
        <v>3</v>
      </c>
      <c r="C375" s="8" t="s">
        <v>774</v>
      </c>
      <c r="D375" s="206">
        <v>0</v>
      </c>
    </row>
    <row r="376" spans="1:4" ht="21.75" customHeight="1" x14ac:dyDescent="0.25">
      <c r="A376" s="7" t="s">
        <v>951</v>
      </c>
      <c r="B376" s="8">
        <v>3</v>
      </c>
      <c r="C376" s="8" t="s">
        <v>802</v>
      </c>
      <c r="D376" s="206">
        <v>0</v>
      </c>
    </row>
    <row r="377" spans="1:4" ht="21.75" customHeight="1" x14ac:dyDescent="0.25">
      <c r="A377" s="7" t="s">
        <v>952</v>
      </c>
      <c r="B377" s="8">
        <v>3</v>
      </c>
      <c r="C377" s="8" t="s">
        <v>764</v>
      </c>
      <c r="D377" s="206">
        <v>0</v>
      </c>
    </row>
    <row r="378" spans="1:4" ht="21.75" customHeight="1" x14ac:dyDescent="0.25">
      <c r="A378" s="7" t="s">
        <v>953</v>
      </c>
      <c r="B378" s="8">
        <v>3</v>
      </c>
      <c r="C378" s="8" t="s">
        <v>732</v>
      </c>
      <c r="D378" s="206">
        <v>0</v>
      </c>
    </row>
    <row r="379" spans="1:4" ht="21.75" customHeight="1" x14ac:dyDescent="0.25">
      <c r="A379" s="7" t="s">
        <v>954</v>
      </c>
      <c r="B379" s="8">
        <v>3</v>
      </c>
      <c r="C379" s="8" t="s">
        <v>753</v>
      </c>
      <c r="D379" s="206">
        <v>11.6664120458</v>
      </c>
    </row>
    <row r="380" spans="1:4" ht="21.75" customHeight="1" x14ac:dyDescent="0.25">
      <c r="A380" s="7" t="s">
        <v>955</v>
      </c>
      <c r="B380" s="8">
        <v>3</v>
      </c>
      <c r="C380" s="8" t="s">
        <v>738</v>
      </c>
      <c r="D380" s="206">
        <v>5.0396189838699996</v>
      </c>
    </row>
    <row r="381" spans="1:4" ht="21.75" customHeight="1" x14ac:dyDescent="0.25">
      <c r="A381" s="7" t="s">
        <v>956</v>
      </c>
      <c r="B381" s="8">
        <v>3</v>
      </c>
      <c r="C381" s="8" t="s">
        <v>805</v>
      </c>
      <c r="D381" s="206">
        <v>0</v>
      </c>
    </row>
    <row r="382" spans="1:4" ht="21.75" customHeight="1" x14ac:dyDescent="0.25">
      <c r="A382" s="7" t="s">
        <v>957</v>
      </c>
      <c r="B382" s="8">
        <v>3</v>
      </c>
      <c r="C382" s="8" t="s">
        <v>806</v>
      </c>
      <c r="D382" s="206">
        <v>0</v>
      </c>
    </row>
    <row r="383" spans="1:4" ht="21.75" customHeight="1" x14ac:dyDescent="0.25">
      <c r="A383" s="7" t="s">
        <v>958</v>
      </c>
      <c r="B383" s="8">
        <v>3</v>
      </c>
      <c r="C383" s="8" t="s">
        <v>853</v>
      </c>
      <c r="D383" s="206">
        <v>0</v>
      </c>
    </row>
    <row r="384" spans="1:4" ht="21.75" customHeight="1" x14ac:dyDescent="0.25">
      <c r="A384" s="7" t="s">
        <v>959</v>
      </c>
      <c r="B384" s="8">
        <v>3</v>
      </c>
      <c r="C384" s="8" t="s">
        <v>751</v>
      </c>
      <c r="D384" s="206">
        <v>0</v>
      </c>
    </row>
    <row r="385" spans="1:4" ht="21.75" customHeight="1" x14ac:dyDescent="0.25">
      <c r="A385" s="7"/>
      <c r="B385" s="8">
        <v>3</v>
      </c>
      <c r="C385" s="8" t="s">
        <v>725</v>
      </c>
      <c r="D385" s="206">
        <v>1.9428817273700001</v>
      </c>
    </row>
    <row r="386" spans="1:4" ht="21.75" customHeight="1" x14ac:dyDescent="0.25">
      <c r="A386" s="7" t="s">
        <v>960</v>
      </c>
      <c r="B386" s="8">
        <v>3</v>
      </c>
      <c r="C386" s="8" t="s">
        <v>807</v>
      </c>
      <c r="D386" s="206">
        <v>1.7632389858499999</v>
      </c>
    </row>
    <row r="387" spans="1:4" ht="21.75" customHeight="1" x14ac:dyDescent="0.25">
      <c r="A387" s="7" t="s">
        <v>961</v>
      </c>
      <c r="B387" s="8">
        <v>3</v>
      </c>
      <c r="C387" s="8" t="s">
        <v>808</v>
      </c>
      <c r="D387" s="206">
        <v>0</v>
      </c>
    </row>
    <row r="388" spans="1:4" ht="21.75" customHeight="1" x14ac:dyDescent="0.25">
      <c r="A388" s="7" t="s">
        <v>962</v>
      </c>
      <c r="B388" s="8">
        <v>3</v>
      </c>
      <c r="C388" s="8" t="s">
        <v>809</v>
      </c>
      <c r="D388" s="206">
        <v>0</v>
      </c>
    </row>
    <row r="389" spans="1:4" ht="21.75" customHeight="1" x14ac:dyDescent="0.25">
      <c r="A389" s="7" t="s">
        <v>963</v>
      </c>
      <c r="B389" s="8">
        <v>3</v>
      </c>
      <c r="C389" s="8" t="s">
        <v>776</v>
      </c>
      <c r="D389" s="206">
        <v>0</v>
      </c>
    </row>
    <row r="390" spans="1:4" ht="21.75" customHeight="1" x14ac:dyDescent="0.25">
      <c r="A390" s="7" t="s">
        <v>964</v>
      </c>
      <c r="B390" s="8">
        <v>3</v>
      </c>
      <c r="C390" s="8" t="s">
        <v>810</v>
      </c>
      <c r="D390" s="206">
        <v>0</v>
      </c>
    </row>
    <row r="391" spans="1:4" ht="21.75" customHeight="1" x14ac:dyDescent="0.25">
      <c r="A391" s="7" t="s">
        <v>965</v>
      </c>
      <c r="B391" s="8">
        <v>3</v>
      </c>
      <c r="C391" s="8" t="s">
        <v>807</v>
      </c>
      <c r="D391" s="206">
        <v>0</v>
      </c>
    </row>
    <row r="392" spans="1:4" ht="21.75" customHeight="1" x14ac:dyDescent="0.25">
      <c r="A392" s="7"/>
      <c r="B392" s="8">
        <v>3</v>
      </c>
      <c r="C392" s="8" t="s">
        <v>735</v>
      </c>
      <c r="D392" s="206">
        <v>4.0124705938399998</v>
      </c>
    </row>
    <row r="393" spans="1:4" ht="21.75" customHeight="1" x14ac:dyDescent="0.25">
      <c r="A393" s="7" t="s">
        <v>966</v>
      </c>
      <c r="B393" s="8">
        <v>3</v>
      </c>
      <c r="C393" s="8" t="s">
        <v>739</v>
      </c>
      <c r="D393" s="206">
        <v>0</v>
      </c>
    </row>
    <row r="394" spans="1:4" ht="21.75" customHeight="1" x14ac:dyDescent="0.25">
      <c r="A394" s="7" t="s">
        <v>967</v>
      </c>
      <c r="B394" s="8">
        <v>3</v>
      </c>
      <c r="C394" s="8" t="s">
        <v>778</v>
      </c>
      <c r="D394" s="206">
        <v>0</v>
      </c>
    </row>
    <row r="395" spans="1:4" ht="21.75" customHeight="1" x14ac:dyDescent="0.25">
      <c r="A395" s="7"/>
      <c r="B395" s="8">
        <v>3</v>
      </c>
      <c r="C395" s="8" t="s">
        <v>811</v>
      </c>
      <c r="D395" s="206">
        <v>0</v>
      </c>
    </row>
    <row r="396" spans="1:4" ht="21.75" customHeight="1" x14ac:dyDescent="0.25">
      <c r="A396" s="7"/>
      <c r="B396" s="8">
        <v>3</v>
      </c>
      <c r="C396" s="8" t="s">
        <v>811</v>
      </c>
      <c r="D396" s="206">
        <v>0</v>
      </c>
    </row>
    <row r="397" spans="1:4" ht="21.75" customHeight="1" x14ac:dyDescent="0.25">
      <c r="A397" s="7"/>
      <c r="B397" s="8">
        <v>3</v>
      </c>
      <c r="C397" s="8" t="s">
        <v>774</v>
      </c>
      <c r="D397" s="206">
        <v>0</v>
      </c>
    </row>
    <row r="398" spans="1:4" ht="21.75" customHeight="1" x14ac:dyDescent="0.25">
      <c r="A398" s="7"/>
      <c r="B398" s="8">
        <v>3</v>
      </c>
      <c r="C398" s="8" t="s">
        <v>807</v>
      </c>
      <c r="D398" s="206">
        <v>0</v>
      </c>
    </row>
    <row r="399" spans="1:4" ht="21.75" customHeight="1" x14ac:dyDescent="0.25">
      <c r="A399" s="7" t="s">
        <v>968</v>
      </c>
      <c r="B399" s="8">
        <v>3</v>
      </c>
      <c r="C399" s="8" t="s">
        <v>802</v>
      </c>
      <c r="D399" s="206">
        <v>0</v>
      </c>
    </row>
    <row r="400" spans="1:4" ht="21.75" customHeight="1" x14ac:dyDescent="0.25">
      <c r="A400" s="7" t="s">
        <v>969</v>
      </c>
      <c r="B400" s="8">
        <v>3</v>
      </c>
      <c r="C400" s="8" t="s">
        <v>812</v>
      </c>
      <c r="D400" s="206">
        <v>0</v>
      </c>
    </row>
    <row r="401" spans="1:4" ht="21.75" customHeight="1" x14ac:dyDescent="0.25">
      <c r="A401" s="7" t="s">
        <v>970</v>
      </c>
      <c r="B401" s="8">
        <v>3</v>
      </c>
      <c r="C401" s="8" t="s">
        <v>731</v>
      </c>
      <c r="D401" s="206">
        <v>0</v>
      </c>
    </row>
    <row r="402" spans="1:4" ht="21.75" customHeight="1" x14ac:dyDescent="0.25">
      <c r="A402" s="7"/>
      <c r="B402" s="8">
        <v>3</v>
      </c>
      <c r="C402" s="8" t="s">
        <v>813</v>
      </c>
      <c r="D402" s="206">
        <v>0</v>
      </c>
    </row>
    <row r="403" spans="1:4" ht="21.75" customHeight="1" x14ac:dyDescent="0.25">
      <c r="A403" s="7"/>
      <c r="B403" s="8">
        <v>3</v>
      </c>
      <c r="C403" s="8" t="s">
        <v>814</v>
      </c>
      <c r="D403" s="206">
        <v>0</v>
      </c>
    </row>
    <row r="404" spans="1:4" ht="21.75" customHeight="1" x14ac:dyDescent="0.25">
      <c r="A404" s="7"/>
      <c r="B404" s="8">
        <v>3</v>
      </c>
      <c r="C404" s="8" t="s">
        <v>763</v>
      </c>
      <c r="D404" s="206">
        <v>0</v>
      </c>
    </row>
    <row r="405" spans="1:4" ht="21.75" customHeight="1" x14ac:dyDescent="0.25">
      <c r="A405" s="7" t="s">
        <v>971</v>
      </c>
      <c r="B405" s="8">
        <v>3</v>
      </c>
      <c r="C405" s="8" t="s">
        <v>734</v>
      </c>
      <c r="D405" s="206">
        <v>0</v>
      </c>
    </row>
    <row r="406" spans="1:4" ht="21.75" customHeight="1" x14ac:dyDescent="0.25">
      <c r="A406" s="7"/>
      <c r="B406" s="8">
        <v>3</v>
      </c>
      <c r="C406" s="8" t="s">
        <v>794</v>
      </c>
      <c r="D406" s="206">
        <v>0</v>
      </c>
    </row>
    <row r="407" spans="1:4" ht="21.75" customHeight="1" x14ac:dyDescent="0.25">
      <c r="A407" s="7"/>
      <c r="B407" s="8">
        <v>3</v>
      </c>
      <c r="C407" s="8" t="s">
        <v>748</v>
      </c>
      <c r="D407" s="206">
        <v>1.7119973796100001</v>
      </c>
    </row>
    <row r="408" spans="1:4" ht="21.75" customHeight="1" x14ac:dyDescent="0.25">
      <c r="A408" s="7" t="s">
        <v>972</v>
      </c>
      <c r="B408" s="8">
        <v>3</v>
      </c>
      <c r="C408" s="8"/>
      <c r="D408" s="206">
        <v>0</v>
      </c>
    </row>
    <row r="409" spans="1:4" ht="21.75" customHeight="1" x14ac:dyDescent="0.25">
      <c r="A409" s="7" t="s">
        <v>973</v>
      </c>
      <c r="B409" s="8">
        <v>3</v>
      </c>
      <c r="C409" s="8" t="s">
        <v>788</v>
      </c>
      <c r="D409" s="206">
        <v>3.7186532459800001</v>
      </c>
    </row>
    <row r="410" spans="1:4" ht="21.75" customHeight="1" x14ac:dyDescent="0.25">
      <c r="A410" s="7" t="s">
        <v>974</v>
      </c>
      <c r="B410" s="8">
        <v>3</v>
      </c>
      <c r="C410" s="8" t="s">
        <v>815</v>
      </c>
      <c r="D410" s="206">
        <v>0</v>
      </c>
    </row>
    <row r="411" spans="1:4" ht="21.75" customHeight="1" x14ac:dyDescent="0.25">
      <c r="A411" s="7" t="s">
        <v>975</v>
      </c>
      <c r="B411" s="8">
        <v>3</v>
      </c>
      <c r="C411" s="8" t="s">
        <v>783</v>
      </c>
      <c r="D411" s="206">
        <v>0</v>
      </c>
    </row>
    <row r="412" spans="1:4" ht="21.75" customHeight="1" x14ac:dyDescent="0.25">
      <c r="A412" s="7"/>
      <c r="B412" s="8">
        <v>3</v>
      </c>
      <c r="C412" s="8" t="s">
        <v>794</v>
      </c>
      <c r="D412" s="206">
        <v>0</v>
      </c>
    </row>
    <row r="413" spans="1:4" ht="21.75" customHeight="1" x14ac:dyDescent="0.25">
      <c r="A413" s="7"/>
      <c r="B413" s="8">
        <v>3</v>
      </c>
      <c r="C413" s="8" t="s">
        <v>791</v>
      </c>
      <c r="D413" s="206">
        <v>0</v>
      </c>
    </row>
    <row r="414" spans="1:4" ht="21.75" customHeight="1" x14ac:dyDescent="0.25">
      <c r="A414" s="7" t="s">
        <v>976</v>
      </c>
      <c r="B414" s="8">
        <v>3</v>
      </c>
      <c r="C414" s="8" t="s">
        <v>802</v>
      </c>
      <c r="D414" s="206">
        <v>0</v>
      </c>
    </row>
    <row r="415" spans="1:4" ht="21.75" customHeight="1" x14ac:dyDescent="0.25">
      <c r="A415" s="7" t="s">
        <v>977</v>
      </c>
      <c r="B415" s="8">
        <v>3</v>
      </c>
      <c r="C415" s="8" t="s">
        <v>745</v>
      </c>
      <c r="D415" s="206">
        <v>0</v>
      </c>
    </row>
    <row r="416" spans="1:4" ht="21.75" customHeight="1" x14ac:dyDescent="0.25">
      <c r="A416" s="7" t="s">
        <v>978</v>
      </c>
      <c r="B416" s="8">
        <v>3</v>
      </c>
      <c r="C416" s="8" t="s">
        <v>784</v>
      </c>
      <c r="D416" s="206">
        <v>0</v>
      </c>
    </row>
    <row r="417" spans="1:4" ht="21.75" customHeight="1" x14ac:dyDescent="0.25">
      <c r="A417" s="7" t="s">
        <v>979</v>
      </c>
      <c r="B417" s="8">
        <v>3</v>
      </c>
      <c r="C417" s="8" t="s">
        <v>808</v>
      </c>
      <c r="D417" s="206">
        <v>4.05674521121</v>
      </c>
    </row>
    <row r="418" spans="1:4" ht="21.75" customHeight="1" x14ac:dyDescent="0.25">
      <c r="A418" s="7" t="s">
        <v>980</v>
      </c>
      <c r="B418" s="8">
        <v>3</v>
      </c>
      <c r="C418" s="8" t="s">
        <v>808</v>
      </c>
      <c r="D418" s="206">
        <v>17.206716338500001</v>
      </c>
    </row>
    <row r="419" spans="1:4" ht="21.75" customHeight="1" x14ac:dyDescent="0.25">
      <c r="A419" s="7" t="s">
        <v>981</v>
      </c>
      <c r="B419" s="8">
        <v>3</v>
      </c>
      <c r="C419" s="8" t="s">
        <v>795</v>
      </c>
      <c r="D419" s="206">
        <v>0</v>
      </c>
    </row>
    <row r="420" spans="1:4" ht="21.75" customHeight="1" x14ac:dyDescent="0.25">
      <c r="A420" s="7" t="s">
        <v>982</v>
      </c>
      <c r="B420" s="8">
        <v>3</v>
      </c>
      <c r="C420" s="8" t="s">
        <v>734</v>
      </c>
      <c r="D420" s="206">
        <v>0</v>
      </c>
    </row>
    <row r="421" spans="1:4" ht="21.75" customHeight="1" x14ac:dyDescent="0.25">
      <c r="A421" s="7"/>
      <c r="B421" s="8">
        <v>3</v>
      </c>
      <c r="C421" s="8" t="s">
        <v>816</v>
      </c>
      <c r="D421" s="206">
        <v>0</v>
      </c>
    </row>
    <row r="422" spans="1:4" ht="21.75" customHeight="1" x14ac:dyDescent="0.25">
      <c r="A422" s="7" t="s">
        <v>983</v>
      </c>
      <c r="B422" s="8">
        <v>3</v>
      </c>
      <c r="C422" s="8" t="s">
        <v>810</v>
      </c>
      <c r="D422" s="206">
        <v>0</v>
      </c>
    </row>
    <row r="423" spans="1:4" ht="21.75" customHeight="1" x14ac:dyDescent="0.25">
      <c r="A423" s="7" t="s">
        <v>984</v>
      </c>
      <c r="B423" s="8">
        <v>3</v>
      </c>
      <c r="C423" s="8" t="s">
        <v>738</v>
      </c>
      <c r="D423" s="206">
        <v>0</v>
      </c>
    </row>
    <row r="424" spans="1:4" ht="21.75" customHeight="1" x14ac:dyDescent="0.25">
      <c r="A424" s="7"/>
      <c r="B424" s="8">
        <v>3</v>
      </c>
      <c r="C424" s="8" t="s">
        <v>764</v>
      </c>
      <c r="D424" s="206">
        <v>0</v>
      </c>
    </row>
    <row r="425" spans="1:4" ht="21.75" customHeight="1" x14ac:dyDescent="0.25">
      <c r="A425" s="7" t="s">
        <v>985</v>
      </c>
      <c r="B425" s="8">
        <v>3</v>
      </c>
      <c r="C425" s="8" t="s">
        <v>761</v>
      </c>
      <c r="D425" s="206">
        <v>0</v>
      </c>
    </row>
    <row r="426" spans="1:4" ht="21.75" customHeight="1" x14ac:dyDescent="0.25">
      <c r="A426" s="7"/>
      <c r="B426" s="8">
        <v>3</v>
      </c>
      <c r="C426" s="8" t="s">
        <v>753</v>
      </c>
      <c r="D426" s="206">
        <v>0</v>
      </c>
    </row>
    <row r="427" spans="1:4" ht="21.75" customHeight="1" x14ac:dyDescent="0.25">
      <c r="A427" s="7" t="s">
        <v>986</v>
      </c>
      <c r="B427" s="8">
        <v>3</v>
      </c>
      <c r="C427" s="8" t="s">
        <v>817</v>
      </c>
      <c r="D427" s="206">
        <v>0</v>
      </c>
    </row>
    <row r="428" spans="1:4" ht="21.75" customHeight="1" x14ac:dyDescent="0.25">
      <c r="A428" s="7"/>
      <c r="B428" s="8">
        <v>3</v>
      </c>
      <c r="C428" s="8" t="s">
        <v>725</v>
      </c>
      <c r="D428" s="206">
        <v>0</v>
      </c>
    </row>
    <row r="429" spans="1:4" ht="21.75" customHeight="1" x14ac:dyDescent="0.25">
      <c r="A429" s="7"/>
      <c r="B429" s="8">
        <v>3</v>
      </c>
      <c r="C429" s="8" t="s">
        <v>818</v>
      </c>
      <c r="D429" s="206">
        <v>0</v>
      </c>
    </row>
    <row r="430" spans="1:4" ht="21.75" customHeight="1" x14ac:dyDescent="0.25">
      <c r="A430" s="7" t="s">
        <v>987</v>
      </c>
      <c r="B430" s="8">
        <v>3</v>
      </c>
      <c r="C430" s="8" t="s">
        <v>736</v>
      </c>
      <c r="D430" s="206">
        <v>0</v>
      </c>
    </row>
    <row r="431" spans="1:4" ht="21.75" customHeight="1" x14ac:dyDescent="0.25">
      <c r="A431" s="7"/>
      <c r="B431" s="8">
        <v>3</v>
      </c>
      <c r="C431" s="8" t="s">
        <v>764</v>
      </c>
      <c r="D431" s="206">
        <v>3.6878857360500001</v>
      </c>
    </row>
    <row r="432" spans="1:4" ht="21.75" customHeight="1" x14ac:dyDescent="0.25">
      <c r="A432" s="7"/>
      <c r="B432" s="8">
        <v>3</v>
      </c>
      <c r="C432" s="8" t="s">
        <v>753</v>
      </c>
      <c r="D432" s="206">
        <v>0</v>
      </c>
    </row>
    <row r="433" spans="1:4" ht="21.75" customHeight="1" x14ac:dyDescent="0.25">
      <c r="A433" s="7" t="s">
        <v>988</v>
      </c>
      <c r="B433" s="8">
        <v>3</v>
      </c>
      <c r="C433" s="8" t="s">
        <v>739</v>
      </c>
      <c r="D433" s="206">
        <v>0</v>
      </c>
    </row>
    <row r="434" spans="1:4" ht="21.75" customHeight="1" x14ac:dyDescent="0.25">
      <c r="A434" s="7" t="s">
        <v>989</v>
      </c>
      <c r="B434" s="8">
        <v>3</v>
      </c>
      <c r="C434" s="8" t="s">
        <v>802</v>
      </c>
      <c r="D434" s="206">
        <v>0</v>
      </c>
    </row>
    <row r="435" spans="1:4" ht="21.75" customHeight="1" x14ac:dyDescent="0.25">
      <c r="A435" s="7" t="s">
        <v>990</v>
      </c>
      <c r="B435" s="8">
        <v>3</v>
      </c>
      <c r="C435" s="8" t="s">
        <v>724</v>
      </c>
      <c r="D435" s="206">
        <v>0</v>
      </c>
    </row>
    <row r="436" spans="1:4" ht="21.75" customHeight="1" x14ac:dyDescent="0.25">
      <c r="A436" s="7" t="s">
        <v>991</v>
      </c>
      <c r="B436" s="8">
        <v>3</v>
      </c>
      <c r="C436" s="8" t="s">
        <v>791</v>
      </c>
      <c r="D436" s="206">
        <v>0</v>
      </c>
    </row>
    <row r="437" spans="1:4" ht="21.75" customHeight="1" x14ac:dyDescent="0.25">
      <c r="A437" s="7" t="s">
        <v>992</v>
      </c>
      <c r="B437" s="8">
        <v>3</v>
      </c>
      <c r="C437" s="8" t="s">
        <v>730</v>
      </c>
      <c r="D437" s="206">
        <v>0</v>
      </c>
    </row>
    <row r="438" spans="1:4" ht="21.75" customHeight="1" x14ac:dyDescent="0.25">
      <c r="A438" s="7"/>
      <c r="B438" s="8">
        <v>3</v>
      </c>
      <c r="C438" s="8" t="s">
        <v>741</v>
      </c>
      <c r="D438" s="206">
        <v>0</v>
      </c>
    </row>
    <row r="439" spans="1:4" ht="21.75" customHeight="1" x14ac:dyDescent="0.25">
      <c r="A439" s="7" t="s">
        <v>993</v>
      </c>
      <c r="B439" s="8">
        <v>3</v>
      </c>
      <c r="C439" s="8" t="s">
        <v>738</v>
      </c>
      <c r="D439" s="206">
        <v>0</v>
      </c>
    </row>
    <row r="440" spans="1:4" ht="21.75" customHeight="1" x14ac:dyDescent="0.25">
      <c r="A440" s="7" t="s">
        <v>994</v>
      </c>
      <c r="B440" s="8">
        <v>3</v>
      </c>
      <c r="C440" s="8" t="s">
        <v>724</v>
      </c>
      <c r="D440" s="206">
        <v>4.8706378513799997</v>
      </c>
    </row>
    <row r="441" spans="1:4" ht="21.75" customHeight="1" x14ac:dyDescent="0.25">
      <c r="A441" s="7" t="s">
        <v>995</v>
      </c>
      <c r="B441" s="8">
        <v>3</v>
      </c>
      <c r="C441" s="8" t="s">
        <v>791</v>
      </c>
      <c r="D441" s="206">
        <v>0</v>
      </c>
    </row>
    <row r="442" spans="1:4" ht="21.75" customHeight="1" x14ac:dyDescent="0.25">
      <c r="A442" s="7"/>
      <c r="B442" s="8">
        <v>3</v>
      </c>
      <c r="C442" s="8" t="s">
        <v>820</v>
      </c>
      <c r="D442" s="206">
        <v>0</v>
      </c>
    </row>
    <row r="443" spans="1:4" ht="21.75" customHeight="1" x14ac:dyDescent="0.25">
      <c r="A443" s="7"/>
      <c r="B443" s="8">
        <v>3</v>
      </c>
      <c r="C443" s="8" t="s">
        <v>821</v>
      </c>
      <c r="D443" s="206">
        <v>0</v>
      </c>
    </row>
    <row r="444" spans="1:4" ht="21.75" customHeight="1" x14ac:dyDescent="0.25">
      <c r="A444" s="7" t="s">
        <v>996</v>
      </c>
      <c r="B444" s="8">
        <v>3</v>
      </c>
      <c r="C444" s="8" t="s">
        <v>753</v>
      </c>
      <c r="D444" s="206">
        <v>6.1325783198800004</v>
      </c>
    </row>
    <row r="445" spans="1:4" ht="21.75" customHeight="1" x14ac:dyDescent="0.25">
      <c r="A445" s="7" t="s">
        <v>997</v>
      </c>
      <c r="B445" s="8">
        <v>3</v>
      </c>
      <c r="C445" s="8" t="s">
        <v>746</v>
      </c>
      <c r="D445" s="206">
        <v>0</v>
      </c>
    </row>
    <row r="446" spans="1:4" ht="21.75" customHeight="1" x14ac:dyDescent="0.25">
      <c r="A446" s="7"/>
      <c r="B446" s="8">
        <v>3</v>
      </c>
      <c r="C446" s="8" t="s">
        <v>753</v>
      </c>
      <c r="D446" s="206">
        <v>2.6097246198500001</v>
      </c>
    </row>
    <row r="447" spans="1:4" ht="21.75" customHeight="1" x14ac:dyDescent="0.25">
      <c r="A447" s="7" t="s">
        <v>998</v>
      </c>
      <c r="B447" s="8">
        <v>3</v>
      </c>
      <c r="C447" s="8" t="s">
        <v>763</v>
      </c>
      <c r="D447" s="206">
        <v>5.34550840129</v>
      </c>
    </row>
    <row r="448" spans="1:4" ht="21.75" customHeight="1" x14ac:dyDescent="0.25">
      <c r="A448" s="7" t="s">
        <v>999</v>
      </c>
      <c r="B448" s="8">
        <v>3</v>
      </c>
      <c r="C448" s="8" t="s">
        <v>761</v>
      </c>
      <c r="D448" s="206">
        <v>0</v>
      </c>
    </row>
    <row r="449" spans="1:4" ht="21.75" customHeight="1" x14ac:dyDescent="0.25">
      <c r="A449" s="7"/>
      <c r="B449" s="8">
        <v>3</v>
      </c>
      <c r="C449" s="8" t="s">
        <v>774</v>
      </c>
      <c r="D449" s="206">
        <v>0</v>
      </c>
    </row>
    <row r="450" spans="1:4" ht="21.75" customHeight="1" x14ac:dyDescent="0.25">
      <c r="A450" s="7" t="s">
        <v>1000</v>
      </c>
      <c r="B450" s="8">
        <v>3</v>
      </c>
      <c r="C450" s="8" t="s">
        <v>737</v>
      </c>
      <c r="D450" s="206">
        <v>0</v>
      </c>
    </row>
    <row r="451" spans="1:4" ht="21.75" customHeight="1" x14ac:dyDescent="0.25">
      <c r="A451" s="7" t="s">
        <v>1001</v>
      </c>
      <c r="B451" s="8">
        <v>3</v>
      </c>
      <c r="C451" s="8" t="s">
        <v>753</v>
      </c>
      <c r="D451" s="206">
        <v>0</v>
      </c>
    </row>
    <row r="452" spans="1:4" ht="21.75" customHeight="1" x14ac:dyDescent="0.25">
      <c r="A452" s="7"/>
      <c r="B452" s="8">
        <v>3</v>
      </c>
      <c r="C452" s="8" t="s">
        <v>766</v>
      </c>
      <c r="D452" s="206">
        <v>0</v>
      </c>
    </row>
    <row r="453" spans="1:4" ht="21.75" customHeight="1" x14ac:dyDescent="0.25">
      <c r="A453" s="7" t="s">
        <v>1002</v>
      </c>
      <c r="B453" s="8">
        <v>3</v>
      </c>
      <c r="C453" s="8"/>
      <c r="D453" s="206">
        <v>0</v>
      </c>
    </row>
    <row r="454" spans="1:4" ht="21.75" customHeight="1" x14ac:dyDescent="0.25">
      <c r="A454" s="7" t="s">
        <v>1003</v>
      </c>
      <c r="B454" s="8">
        <v>3</v>
      </c>
      <c r="C454" s="8" t="s">
        <v>737</v>
      </c>
      <c r="D454" s="206">
        <v>0</v>
      </c>
    </row>
    <row r="455" spans="1:4" ht="21.75" customHeight="1" x14ac:dyDescent="0.25">
      <c r="A455" s="7"/>
      <c r="B455" s="8">
        <v>3</v>
      </c>
      <c r="C455" s="8" t="s">
        <v>793</v>
      </c>
      <c r="D455" s="206">
        <v>0</v>
      </c>
    </row>
    <row r="456" spans="1:4" ht="21.75" customHeight="1" x14ac:dyDescent="0.25">
      <c r="A456" s="7" t="s">
        <v>1004</v>
      </c>
      <c r="B456" s="8">
        <v>3</v>
      </c>
      <c r="C456" s="8" t="s">
        <v>853</v>
      </c>
      <c r="D456" s="206">
        <v>0</v>
      </c>
    </row>
    <row r="457" spans="1:4" ht="21.75" customHeight="1" x14ac:dyDescent="0.25">
      <c r="A457" s="7" t="s">
        <v>1005</v>
      </c>
      <c r="B457" s="8">
        <v>3</v>
      </c>
      <c r="C457" s="8" t="s">
        <v>737</v>
      </c>
      <c r="D457" s="206">
        <v>0</v>
      </c>
    </row>
    <row r="458" spans="1:4" ht="21.75" customHeight="1" x14ac:dyDescent="0.25">
      <c r="A458" s="7"/>
      <c r="B458" s="8">
        <v>3</v>
      </c>
      <c r="C458" s="8" t="s">
        <v>802</v>
      </c>
      <c r="D458" s="206">
        <v>0</v>
      </c>
    </row>
    <row r="459" spans="1:4" ht="21.75" customHeight="1" x14ac:dyDescent="0.25">
      <c r="A459" s="7" t="s">
        <v>1006</v>
      </c>
      <c r="B459" s="8">
        <v>3</v>
      </c>
      <c r="C459" s="8" t="s">
        <v>854</v>
      </c>
      <c r="D459" s="206">
        <v>0</v>
      </c>
    </row>
    <row r="460" spans="1:4" ht="21.75" customHeight="1" x14ac:dyDescent="0.25">
      <c r="A460" s="7" t="s">
        <v>1007</v>
      </c>
      <c r="B460" s="8">
        <v>3</v>
      </c>
      <c r="C460" s="8" t="s">
        <v>817</v>
      </c>
      <c r="D460" s="206">
        <v>0</v>
      </c>
    </row>
    <row r="461" spans="1:4" ht="21.75" customHeight="1" x14ac:dyDescent="0.25">
      <c r="A461" s="7" t="s">
        <v>1008</v>
      </c>
      <c r="B461" s="8">
        <v>3</v>
      </c>
      <c r="C461" s="8" t="s">
        <v>756</v>
      </c>
      <c r="D461" s="206">
        <v>0</v>
      </c>
    </row>
    <row r="462" spans="1:4" ht="21.75" customHeight="1" x14ac:dyDescent="0.25">
      <c r="A462" s="7" t="s">
        <v>1009</v>
      </c>
      <c r="B462" s="8">
        <v>3</v>
      </c>
      <c r="C462" s="8" t="s">
        <v>823</v>
      </c>
      <c r="D462" s="206">
        <v>0</v>
      </c>
    </row>
    <row r="463" spans="1:4" ht="21.75" customHeight="1" x14ac:dyDescent="0.25">
      <c r="A463" s="7"/>
      <c r="B463" s="8">
        <v>3</v>
      </c>
      <c r="C463" s="8" t="s">
        <v>811</v>
      </c>
      <c r="D463" s="206">
        <v>0</v>
      </c>
    </row>
    <row r="464" spans="1:4" ht="21.75" customHeight="1" x14ac:dyDescent="0.25">
      <c r="A464" s="7"/>
      <c r="B464" s="8">
        <v>3</v>
      </c>
      <c r="C464" s="8" t="s">
        <v>735</v>
      </c>
      <c r="D464" s="206">
        <v>0</v>
      </c>
    </row>
    <row r="465" spans="1:4" ht="21.75" customHeight="1" x14ac:dyDescent="0.25">
      <c r="A465" s="7" t="s">
        <v>1010</v>
      </c>
      <c r="B465" s="8">
        <v>3</v>
      </c>
      <c r="C465" s="8" t="s">
        <v>824</v>
      </c>
      <c r="D465" s="206">
        <v>0</v>
      </c>
    </row>
    <row r="466" spans="1:4" ht="21.75" customHeight="1" x14ac:dyDescent="0.25">
      <c r="A466" s="7" t="s">
        <v>1011</v>
      </c>
      <c r="B466" s="8">
        <v>3</v>
      </c>
      <c r="C466" s="8" t="s">
        <v>753</v>
      </c>
      <c r="D466" s="206">
        <v>0</v>
      </c>
    </row>
    <row r="467" spans="1:4" ht="21.75" customHeight="1" x14ac:dyDescent="0.25">
      <c r="A467" s="7" t="s">
        <v>1012</v>
      </c>
      <c r="B467" s="8">
        <v>3</v>
      </c>
      <c r="C467" s="8" t="s">
        <v>785</v>
      </c>
      <c r="D467" s="206">
        <v>0</v>
      </c>
    </row>
    <row r="468" spans="1:4" ht="21.75" customHeight="1" x14ac:dyDescent="0.25">
      <c r="A468" s="7"/>
      <c r="B468" s="8">
        <v>3</v>
      </c>
      <c r="C468" s="8" t="s">
        <v>774</v>
      </c>
      <c r="D468" s="206">
        <v>0</v>
      </c>
    </row>
    <row r="469" spans="1:4" ht="21.75" customHeight="1" x14ac:dyDescent="0.25">
      <c r="A469" s="7"/>
      <c r="B469" s="8">
        <v>3</v>
      </c>
      <c r="C469" s="8" t="s">
        <v>825</v>
      </c>
      <c r="D469" s="206">
        <v>0</v>
      </c>
    </row>
    <row r="470" spans="1:4" ht="21.75" customHeight="1" x14ac:dyDescent="0.25">
      <c r="A470" s="7"/>
      <c r="B470" s="8">
        <v>3</v>
      </c>
      <c r="C470" s="8" t="s">
        <v>826</v>
      </c>
      <c r="D470" s="206">
        <v>0</v>
      </c>
    </row>
    <row r="471" spans="1:4" ht="21.75" customHeight="1" x14ac:dyDescent="0.25">
      <c r="A471" s="7" t="s">
        <v>1013</v>
      </c>
      <c r="B471" s="8">
        <v>3</v>
      </c>
      <c r="C471" s="8" t="s">
        <v>809</v>
      </c>
      <c r="D471" s="206">
        <v>0</v>
      </c>
    </row>
    <row r="472" spans="1:4" ht="21.75" customHeight="1" x14ac:dyDescent="0.25">
      <c r="A472" s="7" t="s">
        <v>1014</v>
      </c>
      <c r="B472" s="8">
        <v>3</v>
      </c>
      <c r="C472" s="8" t="s">
        <v>787</v>
      </c>
      <c r="D472" s="206">
        <v>0</v>
      </c>
    </row>
    <row r="473" spans="1:4" ht="21.75" customHeight="1" x14ac:dyDescent="0.25">
      <c r="A473" s="7" t="s">
        <v>1015</v>
      </c>
      <c r="B473" s="8">
        <v>3</v>
      </c>
      <c r="C473" s="8" t="s">
        <v>758</v>
      </c>
      <c r="D473" s="206">
        <v>0</v>
      </c>
    </row>
    <row r="474" spans="1:4" ht="21.75" customHeight="1" x14ac:dyDescent="0.25">
      <c r="A474" s="7" t="s">
        <v>1016</v>
      </c>
      <c r="B474" s="8">
        <v>3</v>
      </c>
      <c r="C474" s="8" t="s">
        <v>795</v>
      </c>
      <c r="D474" s="206">
        <v>0</v>
      </c>
    </row>
    <row r="475" spans="1:4" ht="21.75" customHeight="1" x14ac:dyDescent="0.25">
      <c r="A475" s="7"/>
      <c r="B475" s="8">
        <v>3</v>
      </c>
      <c r="C475" s="8" t="s">
        <v>783</v>
      </c>
      <c r="D475" s="206">
        <v>0</v>
      </c>
    </row>
    <row r="476" spans="1:4" ht="21.75" customHeight="1" x14ac:dyDescent="0.25">
      <c r="A476" s="7" t="s">
        <v>1017</v>
      </c>
      <c r="B476" s="8">
        <v>3</v>
      </c>
      <c r="C476" s="8" t="s">
        <v>748</v>
      </c>
      <c r="D476" s="206">
        <v>3.08844016852</v>
      </c>
    </row>
    <row r="477" spans="1:4" ht="21.75" customHeight="1" x14ac:dyDescent="0.25">
      <c r="A477" s="7" t="s">
        <v>1018</v>
      </c>
      <c r="B477" s="8">
        <v>3</v>
      </c>
      <c r="C477" s="8" t="s">
        <v>807</v>
      </c>
      <c r="D477" s="206">
        <v>0</v>
      </c>
    </row>
    <row r="478" spans="1:4" ht="21.75" customHeight="1" x14ac:dyDescent="0.25">
      <c r="A478" s="7" t="s">
        <v>1019</v>
      </c>
      <c r="B478" s="8">
        <v>3</v>
      </c>
      <c r="C478" s="8" t="s">
        <v>822</v>
      </c>
      <c r="D478" s="206">
        <v>0</v>
      </c>
    </row>
    <row r="479" spans="1:4" ht="21.75" customHeight="1" x14ac:dyDescent="0.25">
      <c r="A479" s="7" t="s">
        <v>1020</v>
      </c>
      <c r="B479" s="8">
        <v>3</v>
      </c>
      <c r="C479" s="8" t="s">
        <v>755</v>
      </c>
      <c r="D479" s="206">
        <v>0</v>
      </c>
    </row>
    <row r="480" spans="1:4" ht="21.75" customHeight="1" x14ac:dyDescent="0.25">
      <c r="A480" s="7" t="s">
        <v>1021</v>
      </c>
      <c r="B480" s="8">
        <v>3</v>
      </c>
      <c r="C480" s="8" t="s">
        <v>775</v>
      </c>
      <c r="D480" s="206">
        <v>0</v>
      </c>
    </row>
    <row r="481" spans="1:4" ht="21.75" customHeight="1" x14ac:dyDescent="0.25">
      <c r="A481" s="7" t="s">
        <v>1022</v>
      </c>
      <c r="B481" s="8">
        <v>3</v>
      </c>
      <c r="C481" s="8" t="s">
        <v>732</v>
      </c>
      <c r="D481" s="206">
        <v>0</v>
      </c>
    </row>
    <row r="482" spans="1:4" ht="21.75" customHeight="1" x14ac:dyDescent="0.25">
      <c r="A482" s="7" t="s">
        <v>1023</v>
      </c>
      <c r="B482" s="8">
        <v>3</v>
      </c>
      <c r="C482" s="8" t="s">
        <v>788</v>
      </c>
      <c r="D482" s="206">
        <v>0</v>
      </c>
    </row>
    <row r="483" spans="1:4" ht="27.75" customHeight="1" x14ac:dyDescent="0.25">
      <c r="A483" s="7"/>
      <c r="B483" s="8">
        <v>3</v>
      </c>
      <c r="C483" s="8" t="s">
        <v>802</v>
      </c>
      <c r="D483" s="206">
        <v>0</v>
      </c>
    </row>
    <row r="484" spans="1:4" ht="27.75" customHeight="1" x14ac:dyDescent="0.25">
      <c r="A484" s="7" t="s">
        <v>1024</v>
      </c>
      <c r="B484" s="8">
        <v>3</v>
      </c>
      <c r="C484" s="8" t="s">
        <v>778</v>
      </c>
      <c r="D484" s="206">
        <v>0</v>
      </c>
    </row>
    <row r="485" spans="1:4" ht="27.75" customHeight="1" x14ac:dyDescent="0.25">
      <c r="A485" s="7"/>
      <c r="B485" s="8">
        <v>3</v>
      </c>
      <c r="C485" s="8" t="s">
        <v>802</v>
      </c>
      <c r="D485" s="206">
        <v>0</v>
      </c>
    </row>
    <row r="486" spans="1:4" ht="27.75" customHeight="1" x14ac:dyDescent="0.25">
      <c r="A486" s="7" t="s">
        <v>1025</v>
      </c>
      <c r="B486" s="8">
        <v>3</v>
      </c>
      <c r="C486" s="8" t="s">
        <v>750</v>
      </c>
      <c r="D486" s="206">
        <v>0</v>
      </c>
    </row>
    <row r="487" spans="1:4" ht="27.75" customHeight="1" x14ac:dyDescent="0.25">
      <c r="A487" s="7" t="s">
        <v>1026</v>
      </c>
      <c r="B487" s="8">
        <v>3</v>
      </c>
      <c r="C487" s="8" t="s">
        <v>751</v>
      </c>
      <c r="D487" s="206">
        <v>0</v>
      </c>
    </row>
    <row r="488" spans="1:4" ht="27.75" customHeight="1" x14ac:dyDescent="0.25">
      <c r="A488" s="7" t="s">
        <v>1027</v>
      </c>
      <c r="B488" s="8">
        <v>3</v>
      </c>
      <c r="C488" s="8" t="s">
        <v>751</v>
      </c>
      <c r="D488" s="206">
        <v>0</v>
      </c>
    </row>
    <row r="489" spans="1:4" ht="27.75" customHeight="1" x14ac:dyDescent="0.25">
      <c r="A489" s="7" t="s">
        <v>1028</v>
      </c>
      <c r="B489" s="8">
        <v>3</v>
      </c>
      <c r="C489" s="8" t="s">
        <v>733</v>
      </c>
      <c r="D489" s="206">
        <v>0</v>
      </c>
    </row>
    <row r="490" spans="1:4" ht="27.75" customHeight="1" x14ac:dyDescent="0.25">
      <c r="A490" s="7"/>
      <c r="B490" s="8">
        <v>3</v>
      </c>
      <c r="C490" s="8" t="s">
        <v>827</v>
      </c>
      <c r="D490" s="206">
        <v>0</v>
      </c>
    </row>
    <row r="491" spans="1:4" ht="27.75" customHeight="1" x14ac:dyDescent="0.25">
      <c r="A491" s="7" t="s">
        <v>1029</v>
      </c>
      <c r="B491" s="8">
        <v>3</v>
      </c>
      <c r="C491" s="8" t="s">
        <v>828</v>
      </c>
      <c r="D491" s="206">
        <v>0</v>
      </c>
    </row>
    <row r="492" spans="1:4" ht="27.75" customHeight="1" x14ac:dyDescent="0.25">
      <c r="A492" s="7"/>
      <c r="B492" s="8">
        <v>3</v>
      </c>
      <c r="C492" s="8" t="s">
        <v>782</v>
      </c>
      <c r="D492" s="206">
        <v>0</v>
      </c>
    </row>
    <row r="493" spans="1:4" ht="27.75" customHeight="1" x14ac:dyDescent="0.25">
      <c r="A493" s="7" t="s">
        <v>1030</v>
      </c>
      <c r="B493" s="8">
        <v>3</v>
      </c>
      <c r="C493" s="8" t="s">
        <v>740</v>
      </c>
      <c r="D493" s="206">
        <v>0</v>
      </c>
    </row>
    <row r="494" spans="1:4" ht="27.75" customHeight="1" x14ac:dyDescent="0.25">
      <c r="A494" s="7" t="s">
        <v>1031</v>
      </c>
      <c r="B494" s="8">
        <v>3</v>
      </c>
      <c r="C494" s="8" t="s">
        <v>747</v>
      </c>
      <c r="D494" s="206">
        <v>0</v>
      </c>
    </row>
    <row r="495" spans="1:4" ht="27.75" customHeight="1" x14ac:dyDescent="0.25">
      <c r="A495" s="7" t="s">
        <v>1032</v>
      </c>
      <c r="B495" s="8">
        <v>3</v>
      </c>
      <c r="C495" s="8" t="s">
        <v>760</v>
      </c>
      <c r="D495" s="206">
        <v>0</v>
      </c>
    </row>
    <row r="496" spans="1:4" ht="27.75" customHeight="1" x14ac:dyDescent="0.25">
      <c r="A496" s="7"/>
      <c r="B496" s="8">
        <v>3</v>
      </c>
      <c r="C496" s="8" t="s">
        <v>742</v>
      </c>
      <c r="D496" s="206">
        <v>0</v>
      </c>
    </row>
    <row r="497" spans="1:4" ht="27.75" customHeight="1" x14ac:dyDescent="0.25">
      <c r="A497" s="7"/>
      <c r="B497" s="8">
        <v>3</v>
      </c>
      <c r="C497" s="8" t="s">
        <v>731</v>
      </c>
      <c r="D497" s="206">
        <v>0</v>
      </c>
    </row>
    <row r="498" spans="1:4" ht="27.75" customHeight="1" x14ac:dyDescent="0.25">
      <c r="A498" s="7" t="s">
        <v>1033</v>
      </c>
      <c r="B498" s="8">
        <v>3</v>
      </c>
      <c r="C498" s="8" t="s">
        <v>762</v>
      </c>
      <c r="D498" s="206">
        <v>0</v>
      </c>
    </row>
    <row r="499" spans="1:4" ht="27.75" customHeight="1" x14ac:dyDescent="0.25">
      <c r="A499" s="7" t="s">
        <v>1034</v>
      </c>
      <c r="B499" s="8">
        <v>3</v>
      </c>
      <c r="C499" s="8" t="s">
        <v>752</v>
      </c>
      <c r="D499" s="206">
        <v>0</v>
      </c>
    </row>
    <row r="500" spans="1:4" ht="27.75" customHeight="1" x14ac:dyDescent="0.25">
      <c r="A500" s="7" t="s">
        <v>1035</v>
      </c>
      <c r="B500" s="8">
        <v>3</v>
      </c>
      <c r="C500" s="8"/>
      <c r="D500" s="206">
        <v>0</v>
      </c>
    </row>
    <row r="501" spans="1:4" ht="27.75" customHeight="1" x14ac:dyDescent="0.25">
      <c r="A501" s="7" t="s">
        <v>1036</v>
      </c>
      <c r="B501" s="8">
        <v>3</v>
      </c>
      <c r="C501" s="8" t="s">
        <v>731</v>
      </c>
      <c r="D501" s="206">
        <v>0</v>
      </c>
    </row>
    <row r="502" spans="1:4" ht="27.75" customHeight="1" x14ac:dyDescent="0.25">
      <c r="A502" s="7" t="s">
        <v>1037</v>
      </c>
      <c r="B502" s="8">
        <v>3</v>
      </c>
      <c r="C502" s="8" t="s">
        <v>751</v>
      </c>
      <c r="D502" s="206">
        <v>0</v>
      </c>
    </row>
    <row r="503" spans="1:4" ht="27.75" customHeight="1" x14ac:dyDescent="0.25">
      <c r="A503" s="7" t="s">
        <v>1038</v>
      </c>
      <c r="B503" s="8">
        <v>3</v>
      </c>
      <c r="C503" s="8" t="s">
        <v>822</v>
      </c>
      <c r="D503" s="206">
        <v>0</v>
      </c>
    </row>
    <row r="504" spans="1:4" ht="27.75" customHeight="1" x14ac:dyDescent="0.25">
      <c r="A504" s="7"/>
      <c r="B504" s="8">
        <v>3</v>
      </c>
      <c r="C504" s="8" t="s">
        <v>736</v>
      </c>
      <c r="D504" s="206">
        <v>0</v>
      </c>
    </row>
    <row r="505" spans="1:4" ht="27.75" customHeight="1" x14ac:dyDescent="0.25">
      <c r="A505" s="7" t="s">
        <v>1039</v>
      </c>
      <c r="B505" s="8">
        <v>3</v>
      </c>
      <c r="C505" s="8" t="s">
        <v>753</v>
      </c>
      <c r="D505" s="206">
        <v>0</v>
      </c>
    </row>
    <row r="506" spans="1:4" ht="27.75" customHeight="1" x14ac:dyDescent="0.25">
      <c r="A506" s="7" t="s">
        <v>1040</v>
      </c>
      <c r="B506" s="8">
        <v>3</v>
      </c>
      <c r="C506" s="8" t="s">
        <v>805</v>
      </c>
      <c r="D506" s="206">
        <v>0</v>
      </c>
    </row>
    <row r="507" spans="1:4" ht="27.75" customHeight="1" x14ac:dyDescent="0.25">
      <c r="A507" s="7" t="s">
        <v>1041</v>
      </c>
      <c r="B507" s="8">
        <v>3</v>
      </c>
      <c r="C507" s="8" t="s">
        <v>753</v>
      </c>
      <c r="D507" s="206">
        <v>0</v>
      </c>
    </row>
    <row r="508" spans="1:4" ht="27.75" customHeight="1" x14ac:dyDescent="0.25">
      <c r="A508" s="7" t="s">
        <v>1042</v>
      </c>
      <c r="B508" s="8">
        <v>3</v>
      </c>
      <c r="C508" s="8" t="s">
        <v>830</v>
      </c>
      <c r="D508" s="206">
        <v>0</v>
      </c>
    </row>
    <row r="509" spans="1:4" ht="27.75" customHeight="1" x14ac:dyDescent="0.25">
      <c r="A509" s="7" t="s">
        <v>1043</v>
      </c>
      <c r="B509" s="8">
        <v>3</v>
      </c>
      <c r="C509" s="8" t="s">
        <v>817</v>
      </c>
      <c r="D509" s="206">
        <v>0</v>
      </c>
    </row>
    <row r="510" spans="1:4" ht="27.75" customHeight="1" x14ac:dyDescent="0.25">
      <c r="A510" s="7"/>
      <c r="B510" s="8">
        <v>3</v>
      </c>
      <c r="C510" s="8" t="s">
        <v>725</v>
      </c>
      <c r="D510" s="206">
        <v>0</v>
      </c>
    </row>
    <row r="511" spans="1:4" ht="27.75" customHeight="1" x14ac:dyDescent="0.25">
      <c r="A511" s="7"/>
      <c r="B511" s="8">
        <v>3</v>
      </c>
      <c r="C511" s="8" t="s">
        <v>725</v>
      </c>
      <c r="D511" s="206">
        <v>0</v>
      </c>
    </row>
    <row r="512" spans="1:4" ht="27.75" customHeight="1" x14ac:dyDescent="0.25">
      <c r="A512" s="7"/>
      <c r="B512" s="8">
        <v>3</v>
      </c>
      <c r="C512" s="8" t="s">
        <v>733</v>
      </c>
      <c r="D512" s="206">
        <v>0</v>
      </c>
    </row>
    <row r="513" spans="1:4" ht="27.75" customHeight="1" x14ac:dyDescent="0.25">
      <c r="A513" s="7" t="s">
        <v>1044</v>
      </c>
      <c r="B513" s="8">
        <v>3</v>
      </c>
      <c r="C513" s="8" t="s">
        <v>753</v>
      </c>
      <c r="D513" s="206">
        <v>0</v>
      </c>
    </row>
    <row r="514" spans="1:4" ht="27.75" customHeight="1" x14ac:dyDescent="0.25">
      <c r="A514" s="7" t="s">
        <v>1045</v>
      </c>
      <c r="B514" s="8">
        <v>3</v>
      </c>
      <c r="C514" s="8" t="s">
        <v>735</v>
      </c>
      <c r="D514" s="206">
        <v>0</v>
      </c>
    </row>
    <row r="515" spans="1:4" ht="27.75" customHeight="1" x14ac:dyDescent="0.25">
      <c r="A515" s="7"/>
      <c r="B515" s="8">
        <v>3</v>
      </c>
      <c r="C515" s="8" t="s">
        <v>725</v>
      </c>
      <c r="D515" s="206">
        <v>0</v>
      </c>
    </row>
    <row r="516" spans="1:4" ht="27.75" customHeight="1" x14ac:dyDescent="0.25">
      <c r="A516" s="7" t="s">
        <v>1046</v>
      </c>
      <c r="B516" s="8">
        <v>3</v>
      </c>
      <c r="C516" s="8" t="s">
        <v>810</v>
      </c>
      <c r="D516" s="206">
        <v>0</v>
      </c>
    </row>
    <row r="517" spans="1:4" ht="27.75" customHeight="1" x14ac:dyDescent="0.25">
      <c r="A517" s="7"/>
      <c r="B517" s="8">
        <v>3</v>
      </c>
      <c r="C517" s="8" t="s">
        <v>845</v>
      </c>
      <c r="D517" s="206">
        <v>0</v>
      </c>
    </row>
    <row r="518" spans="1:4" ht="27.75" customHeight="1" x14ac:dyDescent="0.25">
      <c r="A518" s="7" t="s">
        <v>1047</v>
      </c>
      <c r="B518" s="8">
        <v>3</v>
      </c>
      <c r="C518" s="8" t="s">
        <v>762</v>
      </c>
      <c r="D518" s="206">
        <v>0</v>
      </c>
    </row>
    <row r="519" spans="1:4" ht="27.75" customHeight="1" x14ac:dyDescent="0.25">
      <c r="A519" s="7" t="s">
        <v>1048</v>
      </c>
      <c r="B519" s="8">
        <v>3</v>
      </c>
      <c r="C519" s="8" t="s">
        <v>777</v>
      </c>
      <c r="D519" s="206">
        <v>0</v>
      </c>
    </row>
    <row r="520" spans="1:4" ht="27.75" customHeight="1" x14ac:dyDescent="0.25">
      <c r="A520" s="7"/>
      <c r="B520" s="8">
        <v>3</v>
      </c>
      <c r="C520" s="8" t="s">
        <v>831</v>
      </c>
      <c r="D520" s="206">
        <v>0</v>
      </c>
    </row>
    <row r="521" spans="1:4" ht="27.75" customHeight="1" x14ac:dyDescent="0.25">
      <c r="A521" s="7"/>
      <c r="B521" s="8">
        <v>3</v>
      </c>
      <c r="C521" s="8" t="s">
        <v>736</v>
      </c>
      <c r="D521" s="206">
        <v>0</v>
      </c>
    </row>
    <row r="522" spans="1:4" ht="27.75" customHeight="1" x14ac:dyDescent="0.25">
      <c r="A522" s="7" t="s">
        <v>1049</v>
      </c>
      <c r="B522" s="8">
        <v>3</v>
      </c>
      <c r="C522" s="8" t="s">
        <v>832</v>
      </c>
      <c r="D522" s="206">
        <v>0</v>
      </c>
    </row>
    <row r="523" spans="1:4" ht="27.75" customHeight="1" x14ac:dyDescent="0.25">
      <c r="A523" s="7"/>
      <c r="B523" s="8">
        <v>3</v>
      </c>
      <c r="C523" s="8" t="s">
        <v>736</v>
      </c>
      <c r="D523" s="206">
        <v>0</v>
      </c>
    </row>
    <row r="524" spans="1:4" ht="27.75" customHeight="1" x14ac:dyDescent="0.25">
      <c r="A524" s="7"/>
      <c r="B524" s="8">
        <v>3</v>
      </c>
      <c r="C524" s="8" t="s">
        <v>802</v>
      </c>
      <c r="D524" s="206">
        <v>0</v>
      </c>
    </row>
    <row r="525" spans="1:4" ht="27.75" customHeight="1" x14ac:dyDescent="0.25">
      <c r="A525" s="7"/>
      <c r="B525" s="8">
        <v>3</v>
      </c>
      <c r="C525" s="8" t="s">
        <v>802</v>
      </c>
      <c r="D525" s="206">
        <v>0</v>
      </c>
    </row>
    <row r="526" spans="1:4" ht="27.75" customHeight="1" x14ac:dyDescent="0.25">
      <c r="A526" s="7"/>
      <c r="B526" s="8">
        <v>3</v>
      </c>
      <c r="C526" s="8" t="s">
        <v>785</v>
      </c>
      <c r="D526" s="206">
        <v>0</v>
      </c>
    </row>
    <row r="527" spans="1:4" ht="27.75" customHeight="1" x14ac:dyDescent="0.25">
      <c r="A527" s="7" t="s">
        <v>1050</v>
      </c>
      <c r="B527" s="8">
        <v>3</v>
      </c>
      <c r="C527" s="8" t="s">
        <v>768</v>
      </c>
      <c r="D527" s="206">
        <v>1.8535112919000001</v>
      </c>
    </row>
    <row r="528" spans="1:4" ht="27.75" customHeight="1" x14ac:dyDescent="0.25">
      <c r="A528" s="7"/>
      <c r="B528" s="8">
        <v>3</v>
      </c>
      <c r="C528" s="8" t="s">
        <v>833</v>
      </c>
      <c r="D528" s="206">
        <v>0</v>
      </c>
    </row>
    <row r="529" spans="1:4" ht="27.75" customHeight="1" x14ac:dyDescent="0.25">
      <c r="A529" s="7"/>
      <c r="B529" s="8">
        <v>3</v>
      </c>
      <c r="C529" s="8" t="s">
        <v>834</v>
      </c>
      <c r="D529" s="206">
        <v>0</v>
      </c>
    </row>
    <row r="530" spans="1:4" ht="27.75" customHeight="1" x14ac:dyDescent="0.25">
      <c r="A530" s="7"/>
      <c r="B530" s="8">
        <v>3</v>
      </c>
      <c r="C530" s="8" t="s">
        <v>734</v>
      </c>
      <c r="D530" s="206">
        <v>0</v>
      </c>
    </row>
    <row r="531" spans="1:4" ht="27.75" customHeight="1" x14ac:dyDescent="0.25">
      <c r="A531" s="7" t="s">
        <v>1051</v>
      </c>
      <c r="B531" s="8">
        <v>3</v>
      </c>
      <c r="C531" s="8" t="s">
        <v>757</v>
      </c>
      <c r="D531" s="206">
        <v>0</v>
      </c>
    </row>
    <row r="532" spans="1:4" ht="27.75" customHeight="1" x14ac:dyDescent="0.25">
      <c r="A532" s="7"/>
      <c r="B532" s="8">
        <v>3</v>
      </c>
      <c r="C532" s="8" t="s">
        <v>835</v>
      </c>
      <c r="D532" s="206">
        <v>0</v>
      </c>
    </row>
    <row r="533" spans="1:4" ht="27.75" customHeight="1" x14ac:dyDescent="0.25">
      <c r="A533" s="7"/>
      <c r="B533" s="8">
        <v>3</v>
      </c>
      <c r="C533" s="8" t="s">
        <v>785</v>
      </c>
      <c r="D533" s="206">
        <v>0</v>
      </c>
    </row>
    <row r="534" spans="1:4" ht="27.75" customHeight="1" x14ac:dyDescent="0.25">
      <c r="A534" s="7"/>
      <c r="B534" s="8">
        <v>3</v>
      </c>
      <c r="C534" s="8" t="s">
        <v>785</v>
      </c>
      <c r="D534" s="206">
        <v>0</v>
      </c>
    </row>
    <row r="535" spans="1:4" ht="27.75" customHeight="1" x14ac:dyDescent="0.25">
      <c r="A535" s="7" t="s">
        <v>1052</v>
      </c>
      <c r="B535" s="8">
        <v>3</v>
      </c>
      <c r="C535" s="8" t="s">
        <v>739</v>
      </c>
      <c r="D535" s="206">
        <v>0</v>
      </c>
    </row>
    <row r="536" spans="1:4" ht="27.75" customHeight="1" x14ac:dyDescent="0.25">
      <c r="A536" s="7" t="s">
        <v>1053</v>
      </c>
      <c r="B536" s="8">
        <v>3</v>
      </c>
      <c r="C536" s="8" t="s">
        <v>752</v>
      </c>
      <c r="D536" s="206">
        <v>0</v>
      </c>
    </row>
    <row r="537" spans="1:4" ht="27.75" customHeight="1" x14ac:dyDescent="0.25">
      <c r="A537" s="7"/>
      <c r="B537" s="8">
        <v>3</v>
      </c>
      <c r="C537" s="8" t="s">
        <v>791</v>
      </c>
      <c r="D537" s="206">
        <v>0</v>
      </c>
    </row>
    <row r="538" spans="1:4" ht="27.75" customHeight="1" x14ac:dyDescent="0.25">
      <c r="A538" s="7" t="s">
        <v>1054</v>
      </c>
      <c r="B538" s="8">
        <v>3</v>
      </c>
      <c r="C538" s="8" t="s">
        <v>790</v>
      </c>
      <c r="D538" s="206">
        <v>0</v>
      </c>
    </row>
    <row r="539" spans="1:4" ht="27.75" customHeight="1" x14ac:dyDescent="0.25">
      <c r="A539" s="7" t="s">
        <v>1055</v>
      </c>
      <c r="B539" s="8">
        <v>3</v>
      </c>
      <c r="C539" s="8" t="s">
        <v>737</v>
      </c>
      <c r="D539" s="206">
        <v>0</v>
      </c>
    </row>
    <row r="540" spans="1:4" ht="27.75" customHeight="1" x14ac:dyDescent="0.25">
      <c r="A540" s="7" t="s">
        <v>1056</v>
      </c>
      <c r="B540" s="8">
        <v>3</v>
      </c>
      <c r="C540" s="8" t="s">
        <v>806</v>
      </c>
      <c r="D540" s="206">
        <v>0</v>
      </c>
    </row>
    <row r="541" spans="1:4" ht="27.75" customHeight="1" x14ac:dyDescent="0.25">
      <c r="A541" s="7" t="s">
        <v>1057</v>
      </c>
      <c r="B541" s="8">
        <v>3</v>
      </c>
      <c r="C541" s="8" t="s">
        <v>724</v>
      </c>
      <c r="D541" s="206">
        <v>4.4412371907799999</v>
      </c>
    </row>
    <row r="542" spans="1:4" ht="27.75" customHeight="1" x14ac:dyDescent="0.25">
      <c r="A542" s="7"/>
      <c r="B542" s="8">
        <v>3</v>
      </c>
      <c r="C542" s="8" t="s">
        <v>727</v>
      </c>
      <c r="D542" s="206">
        <v>0</v>
      </c>
    </row>
    <row r="543" spans="1:4" ht="27.75" customHeight="1" x14ac:dyDescent="0.25">
      <c r="A543" s="7" t="s">
        <v>1058</v>
      </c>
      <c r="B543" s="8">
        <v>3</v>
      </c>
      <c r="C543" s="8" t="s">
        <v>753</v>
      </c>
      <c r="D543" s="206">
        <v>0</v>
      </c>
    </row>
    <row r="544" spans="1:4" ht="27.75" customHeight="1" x14ac:dyDescent="0.25">
      <c r="A544" s="7" t="s">
        <v>1059</v>
      </c>
      <c r="B544" s="8">
        <v>3</v>
      </c>
      <c r="C544" s="8" t="s">
        <v>792</v>
      </c>
      <c r="D544" s="206">
        <v>0</v>
      </c>
    </row>
    <row r="545" spans="1:4" ht="27.75" customHeight="1" x14ac:dyDescent="0.25">
      <c r="A545" s="7" t="s">
        <v>1060</v>
      </c>
      <c r="B545" s="8">
        <v>3</v>
      </c>
      <c r="C545" s="8" t="s">
        <v>806</v>
      </c>
      <c r="D545" s="206">
        <v>0</v>
      </c>
    </row>
    <row r="546" spans="1:4" ht="27.75" customHeight="1" x14ac:dyDescent="0.25">
      <c r="A546" s="7" t="s">
        <v>1061</v>
      </c>
      <c r="B546" s="8">
        <v>3</v>
      </c>
      <c r="C546" s="8" t="s">
        <v>781</v>
      </c>
      <c r="D546" s="206">
        <v>0</v>
      </c>
    </row>
    <row r="547" spans="1:4" ht="27.75" customHeight="1" x14ac:dyDescent="0.25">
      <c r="A547" s="7" t="s">
        <v>1062</v>
      </c>
      <c r="B547" s="8">
        <v>3</v>
      </c>
      <c r="C547" s="8" t="s">
        <v>819</v>
      </c>
      <c r="D547" s="206">
        <v>0</v>
      </c>
    </row>
    <row r="548" spans="1:4" ht="27.75" customHeight="1" x14ac:dyDescent="0.25">
      <c r="A548" s="7" t="s">
        <v>1063</v>
      </c>
      <c r="B548" s="8">
        <v>3</v>
      </c>
      <c r="C548" s="8" t="s">
        <v>787</v>
      </c>
      <c r="D548" s="206">
        <v>0</v>
      </c>
    </row>
    <row r="549" spans="1:4" ht="27.75" customHeight="1" x14ac:dyDescent="0.25">
      <c r="A549" s="7" t="s">
        <v>1064</v>
      </c>
      <c r="B549" s="8">
        <v>3</v>
      </c>
      <c r="C549" s="8" t="s">
        <v>815</v>
      </c>
      <c r="D549" s="206">
        <v>0</v>
      </c>
    </row>
    <row r="550" spans="1:4" ht="27.75" customHeight="1" x14ac:dyDescent="0.25">
      <c r="A550" s="7"/>
      <c r="B550" s="8">
        <v>3</v>
      </c>
      <c r="C550" s="8" t="s">
        <v>757</v>
      </c>
      <c r="D550" s="206">
        <v>0</v>
      </c>
    </row>
    <row r="551" spans="1:4" ht="27.75" customHeight="1" x14ac:dyDescent="0.25">
      <c r="A551" s="7" t="s">
        <v>1065</v>
      </c>
      <c r="B551" s="8">
        <v>3</v>
      </c>
      <c r="C551" s="8" t="s">
        <v>741</v>
      </c>
      <c r="D551" s="206">
        <v>0</v>
      </c>
    </row>
    <row r="552" spans="1:4" ht="27.75" customHeight="1" x14ac:dyDescent="0.25">
      <c r="A552" s="7" t="s">
        <v>1066</v>
      </c>
      <c r="B552" s="8">
        <v>3</v>
      </c>
      <c r="C552" s="8" t="s">
        <v>740</v>
      </c>
      <c r="D552" s="206">
        <v>0</v>
      </c>
    </row>
    <row r="553" spans="1:4" ht="27.75" customHeight="1" x14ac:dyDescent="0.25">
      <c r="A553" s="7" t="s">
        <v>1067</v>
      </c>
      <c r="B553" s="8">
        <v>3</v>
      </c>
      <c r="C553" s="8" t="s">
        <v>733</v>
      </c>
      <c r="D553" s="206">
        <v>0</v>
      </c>
    </row>
    <row r="554" spans="1:4" ht="27.75" customHeight="1" x14ac:dyDescent="0.25">
      <c r="A554" s="7"/>
      <c r="B554" s="8">
        <v>3</v>
      </c>
      <c r="C554" s="8" t="s">
        <v>820</v>
      </c>
      <c r="D554" s="206">
        <v>0</v>
      </c>
    </row>
    <row r="555" spans="1:4" ht="27.75" customHeight="1" x14ac:dyDescent="0.25">
      <c r="A555" s="7"/>
      <c r="B555" s="8">
        <v>3</v>
      </c>
      <c r="C555" s="8" t="s">
        <v>785</v>
      </c>
      <c r="D555" s="206">
        <v>0</v>
      </c>
    </row>
    <row r="556" spans="1:4" ht="27.75" customHeight="1" x14ac:dyDescent="0.25">
      <c r="A556" s="7"/>
      <c r="B556" s="8">
        <v>3</v>
      </c>
      <c r="C556" s="8" t="s">
        <v>785</v>
      </c>
      <c r="D556" s="206">
        <v>0</v>
      </c>
    </row>
    <row r="557" spans="1:4" ht="27.75" customHeight="1" x14ac:dyDescent="0.25">
      <c r="A557" s="7" t="s">
        <v>1068</v>
      </c>
      <c r="B557" s="8">
        <v>3</v>
      </c>
      <c r="C557" s="8" t="s">
        <v>776</v>
      </c>
      <c r="D557" s="206">
        <v>3.30692477823</v>
      </c>
    </row>
    <row r="558" spans="1:4" ht="27.75" customHeight="1" x14ac:dyDescent="0.25">
      <c r="A558" s="7" t="s">
        <v>1069</v>
      </c>
      <c r="B558" s="8">
        <v>3</v>
      </c>
      <c r="C558" s="8" t="s">
        <v>741</v>
      </c>
      <c r="D558" s="206">
        <v>0</v>
      </c>
    </row>
    <row r="559" spans="1:4" ht="27.75" customHeight="1" x14ac:dyDescent="0.25">
      <c r="A559" s="7" t="s">
        <v>1070</v>
      </c>
      <c r="B559" s="8">
        <v>3</v>
      </c>
      <c r="C559" s="8" t="s">
        <v>812</v>
      </c>
      <c r="D559" s="206">
        <v>0</v>
      </c>
    </row>
    <row r="560" spans="1:4" ht="27.75" customHeight="1" x14ac:dyDescent="0.25">
      <c r="A560" s="7"/>
      <c r="B560" s="8">
        <v>3</v>
      </c>
      <c r="C560" s="8" t="s">
        <v>836</v>
      </c>
      <c r="D560" s="206">
        <v>0</v>
      </c>
    </row>
    <row r="561" spans="1:4" ht="27.75" customHeight="1" x14ac:dyDescent="0.25">
      <c r="A561" s="7" t="s">
        <v>1071</v>
      </c>
      <c r="B561" s="8">
        <v>3</v>
      </c>
      <c r="C561" s="8" t="s">
        <v>724</v>
      </c>
      <c r="D561" s="206">
        <v>0</v>
      </c>
    </row>
    <row r="562" spans="1:4" ht="27.75" customHeight="1" x14ac:dyDescent="0.25">
      <c r="A562" s="7" t="s">
        <v>1072</v>
      </c>
      <c r="B562" s="8">
        <v>3</v>
      </c>
      <c r="C562" s="8" t="s">
        <v>733</v>
      </c>
      <c r="D562" s="206">
        <v>0</v>
      </c>
    </row>
    <row r="563" spans="1:4" ht="27.75" customHeight="1" x14ac:dyDescent="0.25">
      <c r="A563" s="7" t="s">
        <v>1073</v>
      </c>
      <c r="B563" s="8">
        <v>3</v>
      </c>
      <c r="C563" s="8" t="s">
        <v>837</v>
      </c>
      <c r="D563" s="206">
        <v>0</v>
      </c>
    </row>
    <row r="564" spans="1:4" ht="27.75" customHeight="1" x14ac:dyDescent="0.25">
      <c r="A564" s="7" t="s">
        <v>1074</v>
      </c>
      <c r="B564" s="8">
        <v>3</v>
      </c>
      <c r="C564" s="8" t="s">
        <v>758</v>
      </c>
      <c r="D564" s="206">
        <v>0</v>
      </c>
    </row>
    <row r="565" spans="1:4" ht="27.75" customHeight="1" x14ac:dyDescent="0.25">
      <c r="A565" s="7" t="s">
        <v>1075</v>
      </c>
      <c r="B565" s="8">
        <v>3</v>
      </c>
      <c r="C565" s="8" t="s">
        <v>735</v>
      </c>
      <c r="D565" s="206">
        <v>0</v>
      </c>
    </row>
    <row r="566" spans="1:4" ht="27.75" customHeight="1" x14ac:dyDescent="0.25">
      <c r="A566" s="7"/>
      <c r="B566" s="8">
        <v>3</v>
      </c>
      <c r="C566" s="8" t="s">
        <v>785</v>
      </c>
      <c r="D566" s="206">
        <v>0</v>
      </c>
    </row>
    <row r="567" spans="1:4" ht="27.75" customHeight="1" x14ac:dyDescent="0.25">
      <c r="A567" s="7" t="s">
        <v>1076</v>
      </c>
      <c r="B567" s="8">
        <v>3</v>
      </c>
      <c r="C567" s="8" t="s">
        <v>775</v>
      </c>
      <c r="D567" s="206">
        <v>0</v>
      </c>
    </row>
    <row r="568" spans="1:4" ht="27.75" customHeight="1" x14ac:dyDescent="0.25">
      <c r="A568" s="7" t="s">
        <v>1077</v>
      </c>
      <c r="B568" s="8">
        <v>3</v>
      </c>
      <c r="C568" s="8" t="s">
        <v>740</v>
      </c>
      <c r="D568" s="206">
        <v>0</v>
      </c>
    </row>
    <row r="569" spans="1:4" ht="27.75" customHeight="1" x14ac:dyDescent="0.25">
      <c r="A569" s="7" t="s">
        <v>1078</v>
      </c>
      <c r="B569" s="8">
        <v>3</v>
      </c>
      <c r="C569" s="8" t="s">
        <v>802</v>
      </c>
      <c r="D569" s="206">
        <v>0</v>
      </c>
    </row>
    <row r="570" spans="1:4" ht="27.75" customHeight="1" x14ac:dyDescent="0.25">
      <c r="A570" s="7" t="s">
        <v>1079</v>
      </c>
      <c r="B570" s="8">
        <v>3</v>
      </c>
      <c r="C570" s="8" t="s">
        <v>725</v>
      </c>
      <c r="D570" s="206">
        <v>1.32957907754</v>
      </c>
    </row>
    <row r="571" spans="1:4" ht="27.75" customHeight="1" x14ac:dyDescent="0.25">
      <c r="A571" s="7" t="s">
        <v>1080</v>
      </c>
      <c r="B571" s="8">
        <v>3</v>
      </c>
      <c r="C571" s="8" t="s">
        <v>780</v>
      </c>
      <c r="D571" s="206">
        <v>0</v>
      </c>
    </row>
    <row r="572" spans="1:4" ht="27.75" customHeight="1" x14ac:dyDescent="0.25">
      <c r="A572" s="7" t="s">
        <v>1081</v>
      </c>
      <c r="B572" s="8">
        <v>3</v>
      </c>
      <c r="C572" s="8"/>
      <c r="D572" s="206">
        <v>0</v>
      </c>
    </row>
    <row r="573" spans="1:4" ht="27.75" customHeight="1" x14ac:dyDescent="0.25">
      <c r="A573" s="7"/>
      <c r="B573" s="8">
        <v>3</v>
      </c>
      <c r="C573" s="8" t="s">
        <v>838</v>
      </c>
      <c r="D573" s="206">
        <v>0</v>
      </c>
    </row>
    <row r="574" spans="1:4" ht="27.75" customHeight="1" x14ac:dyDescent="0.25">
      <c r="A574" s="7"/>
      <c r="B574" s="8">
        <v>3</v>
      </c>
      <c r="C574" s="8" t="s">
        <v>839</v>
      </c>
      <c r="D574" s="206">
        <v>0</v>
      </c>
    </row>
    <row r="575" spans="1:4" ht="27.75" customHeight="1" x14ac:dyDescent="0.25">
      <c r="A575" s="7"/>
      <c r="B575" s="8">
        <v>3</v>
      </c>
      <c r="C575" s="8" t="s">
        <v>840</v>
      </c>
      <c r="D575" s="206">
        <v>0</v>
      </c>
    </row>
    <row r="576" spans="1:4" ht="27.75" customHeight="1" x14ac:dyDescent="0.25">
      <c r="A576" s="7" t="s">
        <v>1082</v>
      </c>
      <c r="B576" s="8">
        <v>3</v>
      </c>
      <c r="C576" s="8" t="s">
        <v>724</v>
      </c>
      <c r="D576" s="206">
        <v>0</v>
      </c>
    </row>
    <row r="577" spans="1:4" ht="27.75" customHeight="1" x14ac:dyDescent="0.25">
      <c r="A577" s="7" t="s">
        <v>1083</v>
      </c>
      <c r="B577" s="8">
        <v>3</v>
      </c>
      <c r="C577" s="8" t="s">
        <v>759</v>
      </c>
      <c r="D577" s="206">
        <v>0</v>
      </c>
    </row>
    <row r="578" spans="1:4" ht="27.75" customHeight="1" x14ac:dyDescent="0.25">
      <c r="A578" s="7"/>
      <c r="B578" s="8">
        <v>3</v>
      </c>
      <c r="C578" s="8" t="s">
        <v>727</v>
      </c>
      <c r="D578" s="206">
        <v>18.7100706023</v>
      </c>
    </row>
    <row r="579" spans="1:4" ht="27.75" customHeight="1" x14ac:dyDescent="0.25">
      <c r="A579" s="7"/>
      <c r="B579" s="8">
        <v>3</v>
      </c>
      <c r="C579" s="8" t="s">
        <v>724</v>
      </c>
      <c r="D579" s="206">
        <v>0</v>
      </c>
    </row>
    <row r="580" spans="1:4" ht="27.75" customHeight="1" x14ac:dyDescent="0.25">
      <c r="A580" s="7"/>
      <c r="B580" s="8">
        <v>3</v>
      </c>
      <c r="C580" s="8" t="s">
        <v>734</v>
      </c>
      <c r="D580" s="206">
        <v>0</v>
      </c>
    </row>
    <row r="581" spans="1:4" ht="27.75" customHeight="1" x14ac:dyDescent="0.25">
      <c r="A581" s="7" t="s">
        <v>1084</v>
      </c>
      <c r="B581" s="8">
        <v>3</v>
      </c>
      <c r="C581" s="8" t="s">
        <v>754</v>
      </c>
      <c r="D581" s="206">
        <v>0</v>
      </c>
    </row>
    <row r="582" spans="1:4" ht="27.75" customHeight="1" x14ac:dyDescent="0.25">
      <c r="A582" s="7" t="s">
        <v>1085</v>
      </c>
      <c r="B582" s="8">
        <v>3</v>
      </c>
      <c r="C582" s="8" t="s">
        <v>751</v>
      </c>
      <c r="D582" s="206">
        <v>1.72130913418</v>
      </c>
    </row>
    <row r="583" spans="1:4" ht="27.75" customHeight="1" x14ac:dyDescent="0.25">
      <c r="A583" s="7" t="s">
        <v>1086</v>
      </c>
      <c r="B583" s="8">
        <v>3</v>
      </c>
      <c r="C583" s="8" t="s">
        <v>775</v>
      </c>
      <c r="D583" s="206">
        <v>4.1697482948299998</v>
      </c>
    </row>
    <row r="584" spans="1:4" ht="27.75" customHeight="1" x14ac:dyDescent="0.25">
      <c r="A584" s="7" t="s">
        <v>1087</v>
      </c>
      <c r="B584" s="8">
        <v>3</v>
      </c>
      <c r="C584" s="8" t="s">
        <v>774</v>
      </c>
      <c r="D584" s="206">
        <v>0</v>
      </c>
    </row>
    <row r="585" spans="1:4" ht="27.75" customHeight="1" x14ac:dyDescent="0.25">
      <c r="A585" s="7" t="s">
        <v>1088</v>
      </c>
      <c r="B585" s="8">
        <v>3</v>
      </c>
      <c r="C585" s="8" t="s">
        <v>734</v>
      </c>
      <c r="D585" s="206">
        <v>0</v>
      </c>
    </row>
    <row r="586" spans="1:4" ht="27.75" customHeight="1" x14ac:dyDescent="0.25">
      <c r="A586" s="7" t="s">
        <v>1089</v>
      </c>
      <c r="B586" s="8">
        <v>3</v>
      </c>
      <c r="C586" s="8" t="s">
        <v>758</v>
      </c>
      <c r="D586" s="206">
        <v>0</v>
      </c>
    </row>
    <row r="587" spans="1:4" ht="27.75" customHeight="1" x14ac:dyDescent="0.25">
      <c r="A587" s="7"/>
      <c r="B587" s="8">
        <v>3</v>
      </c>
      <c r="C587" s="8" t="s">
        <v>841</v>
      </c>
      <c r="D587" s="206">
        <v>0</v>
      </c>
    </row>
    <row r="588" spans="1:4" ht="27.75" customHeight="1" x14ac:dyDescent="0.25">
      <c r="A588" s="7" t="s">
        <v>1090</v>
      </c>
      <c r="B588" s="8">
        <v>3</v>
      </c>
      <c r="C588" s="8" t="s">
        <v>774</v>
      </c>
      <c r="D588" s="206">
        <v>1.8496126877000001</v>
      </c>
    </row>
    <row r="589" spans="1:4" ht="27.75" customHeight="1" x14ac:dyDescent="0.25">
      <c r="A589" s="7" t="s">
        <v>1091</v>
      </c>
      <c r="B589" s="8">
        <v>3</v>
      </c>
      <c r="C589" s="8" t="s">
        <v>832</v>
      </c>
      <c r="D589" s="206">
        <v>0</v>
      </c>
    </row>
    <row r="590" spans="1:4" ht="27.75" customHeight="1" x14ac:dyDescent="0.25">
      <c r="A590" s="7" t="s">
        <v>1092</v>
      </c>
      <c r="B590" s="8">
        <v>3</v>
      </c>
      <c r="C590" s="8" t="s">
        <v>762</v>
      </c>
      <c r="D590" s="206">
        <v>0</v>
      </c>
    </row>
    <row r="591" spans="1:4" ht="27.75" customHeight="1" x14ac:dyDescent="0.25">
      <c r="A591" s="7" t="s">
        <v>1093</v>
      </c>
      <c r="B591" s="8">
        <v>3</v>
      </c>
      <c r="C591" s="8" t="s">
        <v>787</v>
      </c>
      <c r="D591" s="206">
        <v>0</v>
      </c>
    </row>
    <row r="592" spans="1:4" ht="27.75" customHeight="1" x14ac:dyDescent="0.25">
      <c r="A592" s="7" t="s">
        <v>1094</v>
      </c>
      <c r="B592" s="8">
        <v>3</v>
      </c>
      <c r="C592" s="8" t="s">
        <v>764</v>
      </c>
      <c r="D592" s="206">
        <v>0</v>
      </c>
    </row>
    <row r="593" spans="1:4" ht="27.75" customHeight="1" x14ac:dyDescent="0.25">
      <c r="A593" s="7" t="s">
        <v>1095</v>
      </c>
      <c r="B593" s="8">
        <v>3</v>
      </c>
      <c r="C593" s="8" t="s">
        <v>753</v>
      </c>
      <c r="D593" s="206">
        <v>0</v>
      </c>
    </row>
    <row r="594" spans="1:4" ht="27.75" customHeight="1" x14ac:dyDescent="0.25">
      <c r="A594" s="7"/>
      <c r="B594" s="8">
        <v>3</v>
      </c>
      <c r="C594" s="8" t="s">
        <v>804</v>
      </c>
      <c r="D594" s="206">
        <v>0</v>
      </c>
    </row>
    <row r="595" spans="1:4" ht="27.75" customHeight="1" x14ac:dyDescent="0.25">
      <c r="A595" s="7" t="s">
        <v>1096</v>
      </c>
      <c r="B595" s="8">
        <v>3</v>
      </c>
      <c r="C595" s="8" t="s">
        <v>738</v>
      </c>
      <c r="D595" s="206">
        <v>4.6357443622599996</v>
      </c>
    </row>
    <row r="596" spans="1:4" ht="27.75" customHeight="1" x14ac:dyDescent="0.25">
      <c r="A596" s="7" t="s">
        <v>1097</v>
      </c>
      <c r="B596" s="8">
        <v>3</v>
      </c>
      <c r="C596" s="8" t="s">
        <v>768</v>
      </c>
      <c r="D596" s="206">
        <v>0</v>
      </c>
    </row>
    <row r="597" spans="1:4" ht="27.75" customHeight="1" x14ac:dyDescent="0.25">
      <c r="A597" s="7" t="s">
        <v>1098</v>
      </c>
      <c r="B597" s="8">
        <v>3</v>
      </c>
      <c r="C597" s="8" t="s">
        <v>736</v>
      </c>
      <c r="D597" s="206">
        <v>0</v>
      </c>
    </row>
    <row r="598" spans="1:4" ht="27.75" customHeight="1" x14ac:dyDescent="0.25">
      <c r="A598" s="7" t="s">
        <v>1099</v>
      </c>
      <c r="B598" s="8">
        <v>3</v>
      </c>
      <c r="C598" s="8" t="s">
        <v>802</v>
      </c>
      <c r="D598" s="206">
        <v>0</v>
      </c>
    </row>
    <row r="599" spans="1:4" ht="27.75" customHeight="1" x14ac:dyDescent="0.25">
      <c r="A599" s="7"/>
      <c r="B599" s="8">
        <v>3</v>
      </c>
      <c r="C599" s="8" t="s">
        <v>745</v>
      </c>
      <c r="D599" s="206">
        <v>0</v>
      </c>
    </row>
    <row r="600" spans="1:4" ht="27.75" customHeight="1" x14ac:dyDescent="0.25">
      <c r="A600" s="7" t="s">
        <v>1100</v>
      </c>
      <c r="B600" s="8">
        <v>3</v>
      </c>
      <c r="C600" s="8" t="s">
        <v>726</v>
      </c>
      <c r="D600" s="206">
        <v>0</v>
      </c>
    </row>
    <row r="601" spans="1:4" ht="27.75" customHeight="1" x14ac:dyDescent="0.25">
      <c r="A601" s="7" t="s">
        <v>1101</v>
      </c>
      <c r="B601" s="8">
        <v>3</v>
      </c>
      <c r="C601" s="8" t="s">
        <v>748</v>
      </c>
      <c r="D601" s="206">
        <v>0</v>
      </c>
    </row>
    <row r="602" spans="1:4" ht="27.75" customHeight="1" x14ac:dyDescent="0.25">
      <c r="A602" s="7" t="s">
        <v>1102</v>
      </c>
      <c r="B602" s="8">
        <v>3</v>
      </c>
      <c r="C602" s="8" t="s">
        <v>764</v>
      </c>
      <c r="D602" s="206">
        <v>0</v>
      </c>
    </row>
    <row r="603" spans="1:4" ht="27.75" customHeight="1" x14ac:dyDescent="0.25">
      <c r="A603" s="7"/>
      <c r="B603" s="8">
        <v>3</v>
      </c>
      <c r="C603" s="8" t="s">
        <v>808</v>
      </c>
      <c r="D603" s="206">
        <v>0</v>
      </c>
    </row>
    <row r="604" spans="1:4" ht="27.75" customHeight="1" x14ac:dyDescent="0.25">
      <c r="A604" s="7" t="s">
        <v>1103</v>
      </c>
      <c r="B604" s="8">
        <v>3</v>
      </c>
      <c r="C604" s="8" t="s">
        <v>775</v>
      </c>
      <c r="D604" s="206">
        <v>0</v>
      </c>
    </row>
    <row r="605" spans="1:4" ht="27.75" customHeight="1" x14ac:dyDescent="0.25">
      <c r="A605" s="7" t="s">
        <v>1104</v>
      </c>
      <c r="B605" s="8">
        <v>3</v>
      </c>
      <c r="C605" s="8" t="s">
        <v>782</v>
      </c>
      <c r="D605" s="206">
        <v>0</v>
      </c>
    </row>
    <row r="606" spans="1:4" ht="27.75" customHeight="1" x14ac:dyDescent="0.25">
      <c r="A606" s="7" t="s">
        <v>1105</v>
      </c>
      <c r="B606" s="8">
        <v>3</v>
      </c>
      <c r="C606" s="8" t="s">
        <v>750</v>
      </c>
      <c r="D606" s="206">
        <v>0</v>
      </c>
    </row>
    <row r="607" spans="1:4" ht="27.75" customHeight="1" x14ac:dyDescent="0.25">
      <c r="A607" s="7" t="s">
        <v>1106</v>
      </c>
      <c r="B607" s="8">
        <v>3</v>
      </c>
      <c r="C607" s="8" t="s">
        <v>749</v>
      </c>
      <c r="D607" s="206">
        <v>0</v>
      </c>
    </row>
    <row r="608" spans="1:4" ht="27.75" customHeight="1" x14ac:dyDescent="0.25">
      <c r="A608" s="7" t="s">
        <v>1107</v>
      </c>
      <c r="B608" s="8">
        <v>3</v>
      </c>
      <c r="C608" s="8" t="s">
        <v>790</v>
      </c>
      <c r="D608" s="206">
        <v>0</v>
      </c>
    </row>
    <row r="609" spans="1:4" ht="27.75" customHeight="1" x14ac:dyDescent="0.25">
      <c r="A609" s="7" t="s">
        <v>1108</v>
      </c>
      <c r="B609" s="8">
        <v>3</v>
      </c>
      <c r="C609" s="8" t="s">
        <v>804</v>
      </c>
      <c r="D609" s="206">
        <v>0</v>
      </c>
    </row>
    <row r="610" spans="1:4" ht="27.75" customHeight="1" x14ac:dyDescent="0.25">
      <c r="A610" s="7" t="s">
        <v>1109</v>
      </c>
      <c r="B610" s="8">
        <v>3</v>
      </c>
      <c r="C610" s="8" t="s">
        <v>789</v>
      </c>
      <c r="D610" s="206">
        <v>0</v>
      </c>
    </row>
    <row r="611" spans="1:4" ht="27.75" customHeight="1" x14ac:dyDescent="0.25">
      <c r="A611" s="7" t="s">
        <v>1110</v>
      </c>
      <c r="B611" s="8">
        <v>3</v>
      </c>
      <c r="C611" s="8" t="s">
        <v>735</v>
      </c>
      <c r="D611" s="206">
        <v>0</v>
      </c>
    </row>
    <row r="612" spans="1:4" ht="27.75" customHeight="1" x14ac:dyDescent="0.25">
      <c r="A612" s="7" t="s">
        <v>1111</v>
      </c>
      <c r="B612" s="8">
        <v>3</v>
      </c>
      <c r="C612" s="8" t="s">
        <v>740</v>
      </c>
      <c r="D612" s="206">
        <v>0</v>
      </c>
    </row>
    <row r="613" spans="1:4" ht="27.75" customHeight="1" x14ac:dyDescent="0.25">
      <c r="A613" s="7" t="s">
        <v>1112</v>
      </c>
      <c r="B613" s="8">
        <v>3</v>
      </c>
      <c r="C613" s="8" t="s">
        <v>753</v>
      </c>
      <c r="D613" s="206">
        <v>0</v>
      </c>
    </row>
    <row r="614" spans="1:4" ht="27.75" customHeight="1" x14ac:dyDescent="0.25">
      <c r="A614" s="7"/>
      <c r="B614" s="8">
        <v>3</v>
      </c>
      <c r="C614" s="8" t="s">
        <v>753</v>
      </c>
      <c r="D614" s="206">
        <v>0</v>
      </c>
    </row>
    <row r="615" spans="1:4" ht="27.75" customHeight="1" x14ac:dyDescent="0.25">
      <c r="A615" s="7" t="s">
        <v>1113</v>
      </c>
      <c r="B615" s="8">
        <v>3</v>
      </c>
      <c r="C615" s="8" t="s">
        <v>804</v>
      </c>
      <c r="D615" s="206">
        <v>0</v>
      </c>
    </row>
    <row r="616" spans="1:4" ht="27.75" customHeight="1" x14ac:dyDescent="0.25">
      <c r="A616" s="7" t="s">
        <v>1114</v>
      </c>
      <c r="B616" s="8">
        <v>3</v>
      </c>
      <c r="C616" s="8" t="s">
        <v>791</v>
      </c>
      <c r="D616" s="206">
        <v>0</v>
      </c>
    </row>
    <row r="617" spans="1:4" ht="27.75" customHeight="1" x14ac:dyDescent="0.25">
      <c r="A617" s="7" t="s">
        <v>1115</v>
      </c>
      <c r="B617" s="8">
        <v>3</v>
      </c>
      <c r="C617" s="8" t="s">
        <v>775</v>
      </c>
      <c r="D617" s="206">
        <v>0</v>
      </c>
    </row>
    <row r="618" spans="1:4" ht="27.75" customHeight="1" x14ac:dyDescent="0.25">
      <c r="A618" s="7"/>
      <c r="B618" s="8">
        <v>3</v>
      </c>
      <c r="C618" s="8" t="s">
        <v>782</v>
      </c>
      <c r="D618" s="206">
        <v>0</v>
      </c>
    </row>
    <row r="619" spans="1:4" ht="27.75" customHeight="1" x14ac:dyDescent="0.25">
      <c r="A619" s="7" t="s">
        <v>1116</v>
      </c>
      <c r="B619" s="8">
        <v>3</v>
      </c>
      <c r="C619" s="8" t="s">
        <v>775</v>
      </c>
      <c r="D619" s="206">
        <v>1.78296422253</v>
      </c>
    </row>
    <row r="620" spans="1:4" ht="27.75" customHeight="1" x14ac:dyDescent="0.25">
      <c r="A620" s="7" t="s">
        <v>1117</v>
      </c>
      <c r="B620" s="8">
        <v>3</v>
      </c>
      <c r="C620" s="8" t="s">
        <v>747</v>
      </c>
      <c r="D620" s="206">
        <v>5.7890990386299999</v>
      </c>
    </row>
    <row r="621" spans="1:4" ht="27.75" customHeight="1" x14ac:dyDescent="0.25">
      <c r="A621" s="7"/>
      <c r="B621" s="8">
        <v>3</v>
      </c>
      <c r="C621" s="8" t="s">
        <v>842</v>
      </c>
      <c r="D621" s="206">
        <v>0</v>
      </c>
    </row>
    <row r="622" spans="1:4" ht="27.75" customHeight="1" x14ac:dyDescent="0.25">
      <c r="A622" s="7" t="s">
        <v>1118</v>
      </c>
      <c r="B622" s="8">
        <v>3</v>
      </c>
      <c r="C622" s="8" t="s">
        <v>806</v>
      </c>
      <c r="D622" s="206">
        <v>0</v>
      </c>
    </row>
    <row r="623" spans="1:4" ht="27.75" customHeight="1" x14ac:dyDescent="0.25">
      <c r="A623" s="7" t="s">
        <v>1119</v>
      </c>
      <c r="B623" s="8">
        <v>3</v>
      </c>
      <c r="C623" s="8" t="s">
        <v>802</v>
      </c>
      <c r="D623" s="206">
        <v>0</v>
      </c>
    </row>
    <row r="624" spans="1:4" ht="27.75" customHeight="1" x14ac:dyDescent="0.25">
      <c r="A624" s="7" t="s">
        <v>1120</v>
      </c>
      <c r="B624" s="8">
        <v>3</v>
      </c>
      <c r="C624" s="8" t="s">
        <v>750</v>
      </c>
      <c r="D624" s="206">
        <v>0</v>
      </c>
    </row>
    <row r="625" spans="1:4" ht="27.75" customHeight="1" x14ac:dyDescent="0.25">
      <c r="A625" s="7" t="s">
        <v>1121</v>
      </c>
      <c r="B625" s="8">
        <v>3</v>
      </c>
      <c r="C625" s="8" t="s">
        <v>828</v>
      </c>
      <c r="D625" s="206">
        <v>0</v>
      </c>
    </row>
    <row r="626" spans="1:4" ht="27.75" customHeight="1" x14ac:dyDescent="0.25">
      <c r="A626" s="7" t="s">
        <v>1122</v>
      </c>
      <c r="B626" s="8">
        <v>3</v>
      </c>
      <c r="C626" s="8" t="s">
        <v>793</v>
      </c>
      <c r="D626" s="206">
        <v>0</v>
      </c>
    </row>
    <row r="627" spans="1:4" ht="27.75" customHeight="1" x14ac:dyDescent="0.25">
      <c r="A627" s="7" t="s">
        <v>1123</v>
      </c>
      <c r="B627" s="8">
        <v>3</v>
      </c>
      <c r="C627" s="8" t="s">
        <v>828</v>
      </c>
      <c r="D627" s="206">
        <v>0</v>
      </c>
    </row>
    <row r="628" spans="1:4" ht="27.75" customHeight="1" x14ac:dyDescent="0.25">
      <c r="A628" s="7" t="s">
        <v>1124</v>
      </c>
      <c r="B628" s="8">
        <v>3</v>
      </c>
      <c r="C628" s="8" t="s">
        <v>791</v>
      </c>
      <c r="D628" s="206">
        <v>0</v>
      </c>
    </row>
    <row r="629" spans="1:4" ht="27.75" customHeight="1" x14ac:dyDescent="0.25">
      <c r="A629" s="7" t="s">
        <v>1125</v>
      </c>
      <c r="B629" s="8">
        <v>3</v>
      </c>
      <c r="C629" s="8" t="s">
        <v>766</v>
      </c>
      <c r="D629" s="206">
        <v>0</v>
      </c>
    </row>
    <row r="630" spans="1:4" ht="27.75" customHeight="1" x14ac:dyDescent="0.25">
      <c r="A630" s="7" t="s">
        <v>1126</v>
      </c>
      <c r="B630" s="8">
        <v>3</v>
      </c>
      <c r="C630" s="8"/>
      <c r="D630" s="206">
        <v>0</v>
      </c>
    </row>
    <row r="631" spans="1:4" ht="27.75" customHeight="1" x14ac:dyDescent="0.25">
      <c r="A631" s="7" t="s">
        <v>1127</v>
      </c>
      <c r="B631" s="8">
        <v>3</v>
      </c>
      <c r="C631" s="8" t="s">
        <v>837</v>
      </c>
      <c r="D631" s="206">
        <v>0</v>
      </c>
    </row>
    <row r="632" spans="1:4" ht="27.75" customHeight="1" x14ac:dyDescent="0.25">
      <c r="A632" s="7" t="s">
        <v>1128</v>
      </c>
      <c r="B632" s="8">
        <v>3</v>
      </c>
      <c r="C632" s="8" t="s">
        <v>738</v>
      </c>
      <c r="D632" s="206">
        <v>0</v>
      </c>
    </row>
    <row r="633" spans="1:4" ht="27.75" customHeight="1" x14ac:dyDescent="0.25">
      <c r="A633" s="7" t="s">
        <v>1129</v>
      </c>
      <c r="B633" s="8">
        <v>3</v>
      </c>
      <c r="C633" s="8" t="s">
        <v>804</v>
      </c>
      <c r="D633" s="206">
        <v>0</v>
      </c>
    </row>
    <row r="634" spans="1:4" ht="27.75" customHeight="1" x14ac:dyDescent="0.25">
      <c r="A634" s="7"/>
      <c r="B634" s="8">
        <v>3</v>
      </c>
      <c r="C634" s="8" t="s">
        <v>804</v>
      </c>
      <c r="D634" s="206">
        <v>0</v>
      </c>
    </row>
    <row r="635" spans="1:4" ht="27.75" customHeight="1" x14ac:dyDescent="0.25">
      <c r="A635" s="7" t="s">
        <v>1130</v>
      </c>
      <c r="B635" s="8">
        <v>3</v>
      </c>
      <c r="C635" s="8" t="s">
        <v>735</v>
      </c>
      <c r="D635" s="206">
        <v>0</v>
      </c>
    </row>
    <row r="636" spans="1:4" ht="27.75" customHeight="1" x14ac:dyDescent="0.25">
      <c r="A636" s="7"/>
      <c r="B636" s="8">
        <v>3</v>
      </c>
      <c r="C636" s="8" t="s">
        <v>749</v>
      </c>
      <c r="D636" s="206">
        <v>0</v>
      </c>
    </row>
    <row r="637" spans="1:4" ht="27.75" customHeight="1" x14ac:dyDescent="0.25">
      <c r="A637" s="7"/>
      <c r="B637" s="8">
        <v>3</v>
      </c>
      <c r="C637" s="8" t="s">
        <v>843</v>
      </c>
      <c r="D637" s="206">
        <v>0</v>
      </c>
    </row>
    <row r="638" spans="1:4" ht="27.75" customHeight="1" x14ac:dyDescent="0.25">
      <c r="A638" s="7"/>
      <c r="B638" s="8">
        <v>3</v>
      </c>
      <c r="C638" s="8" t="s">
        <v>785</v>
      </c>
      <c r="D638" s="206">
        <v>0</v>
      </c>
    </row>
    <row r="639" spans="1:4" ht="27.75" customHeight="1" x14ac:dyDescent="0.25">
      <c r="A639" s="7" t="s">
        <v>1131</v>
      </c>
      <c r="B639" s="8">
        <v>3</v>
      </c>
      <c r="C639" s="8" t="s">
        <v>740</v>
      </c>
      <c r="D639" s="206">
        <v>0</v>
      </c>
    </row>
    <row r="640" spans="1:4" ht="27.75" customHeight="1" x14ac:dyDescent="0.25">
      <c r="A640" s="7"/>
      <c r="B640" s="8">
        <v>3</v>
      </c>
      <c r="C640" s="8" t="s">
        <v>758</v>
      </c>
      <c r="D640" s="206">
        <v>0</v>
      </c>
    </row>
    <row r="641" spans="1:4" ht="27.75" customHeight="1" x14ac:dyDescent="0.25">
      <c r="A641" s="7"/>
      <c r="B641" s="8">
        <v>3</v>
      </c>
      <c r="C641" s="8" t="s">
        <v>844</v>
      </c>
      <c r="D641" s="206">
        <v>0</v>
      </c>
    </row>
    <row r="642" spans="1:4" ht="27.75" customHeight="1" x14ac:dyDescent="0.25">
      <c r="A642" s="7"/>
      <c r="B642" s="8">
        <v>3</v>
      </c>
      <c r="C642" s="8" t="s">
        <v>735</v>
      </c>
      <c r="D642" s="206">
        <v>0</v>
      </c>
    </row>
    <row r="643" spans="1:4" ht="27.75" customHeight="1" x14ac:dyDescent="0.25">
      <c r="A643" s="7" t="s">
        <v>1132</v>
      </c>
      <c r="B643" s="8">
        <v>3</v>
      </c>
      <c r="C643" s="8" t="s">
        <v>752</v>
      </c>
      <c r="D643" s="206">
        <v>2.0016613328899999</v>
      </c>
    </row>
    <row r="644" spans="1:4" ht="27.75" customHeight="1" x14ac:dyDescent="0.25">
      <c r="A644" s="7" t="s">
        <v>1133</v>
      </c>
      <c r="B644" s="8">
        <v>3</v>
      </c>
      <c r="C644" s="8" t="s">
        <v>817</v>
      </c>
      <c r="D644" s="206">
        <v>0</v>
      </c>
    </row>
    <row r="645" spans="1:4" ht="27.75" customHeight="1" x14ac:dyDescent="0.25">
      <c r="A645" s="7" t="s">
        <v>1134</v>
      </c>
      <c r="B645" s="8">
        <v>3</v>
      </c>
      <c r="C645" s="8" t="s">
        <v>735</v>
      </c>
      <c r="D645" s="206">
        <v>0</v>
      </c>
    </row>
    <row r="646" spans="1:4" ht="27.75" customHeight="1" x14ac:dyDescent="0.25">
      <c r="A646" s="7" t="s">
        <v>1135</v>
      </c>
      <c r="B646" s="8">
        <v>3</v>
      </c>
      <c r="C646" s="8" t="s">
        <v>804</v>
      </c>
      <c r="D646" s="206">
        <v>2.6725158583800002</v>
      </c>
    </row>
    <row r="647" spans="1:4" ht="27.75" customHeight="1" x14ac:dyDescent="0.25">
      <c r="A647" s="7" t="s">
        <v>1136</v>
      </c>
      <c r="B647" s="8">
        <v>3</v>
      </c>
      <c r="C647" s="8" t="s">
        <v>759</v>
      </c>
      <c r="D647" s="206">
        <v>0</v>
      </c>
    </row>
    <row r="648" spans="1:4" ht="27.75" customHeight="1" x14ac:dyDescent="0.25">
      <c r="A648" s="7" t="s">
        <v>1137</v>
      </c>
      <c r="B648" s="8">
        <v>3</v>
      </c>
      <c r="C648" s="8" t="s">
        <v>808</v>
      </c>
      <c r="D648" s="206">
        <v>0</v>
      </c>
    </row>
    <row r="649" spans="1:4" ht="27.75" customHeight="1" x14ac:dyDescent="0.25">
      <c r="A649" s="7" t="s">
        <v>1138</v>
      </c>
      <c r="B649" s="8">
        <v>3</v>
      </c>
      <c r="C649" s="8" t="s">
        <v>828</v>
      </c>
      <c r="D649" s="206">
        <v>0</v>
      </c>
    </row>
    <row r="650" spans="1:4" ht="27.75" customHeight="1" x14ac:dyDescent="0.25">
      <c r="A650" s="7" t="s">
        <v>1139</v>
      </c>
      <c r="B650" s="8">
        <v>3</v>
      </c>
      <c r="C650" s="8"/>
      <c r="D650" s="206">
        <v>0</v>
      </c>
    </row>
    <row r="651" spans="1:4" ht="27.75" customHeight="1" x14ac:dyDescent="0.25">
      <c r="A651" s="7" t="s">
        <v>1140</v>
      </c>
      <c r="B651" s="8">
        <v>3</v>
      </c>
      <c r="C651" s="8"/>
      <c r="D651" s="206">
        <v>0</v>
      </c>
    </row>
    <row r="652" spans="1:4" ht="27.75" customHeight="1" x14ac:dyDescent="0.25">
      <c r="A652" s="7" t="s">
        <v>1141</v>
      </c>
      <c r="B652" s="8">
        <v>3</v>
      </c>
      <c r="C652" s="8" t="s">
        <v>845</v>
      </c>
      <c r="D652" s="206">
        <v>0</v>
      </c>
    </row>
    <row r="653" spans="1:4" ht="27.75" customHeight="1" x14ac:dyDescent="0.25">
      <c r="A653" s="7" t="s">
        <v>1142</v>
      </c>
      <c r="B653" s="8">
        <v>3</v>
      </c>
      <c r="C653" s="8" t="s">
        <v>764</v>
      </c>
      <c r="D653" s="206">
        <v>4.9846426598900004</v>
      </c>
    </row>
    <row r="654" spans="1:4" ht="27.75" customHeight="1" x14ac:dyDescent="0.25">
      <c r="A654" s="7"/>
      <c r="B654" s="8">
        <v>3</v>
      </c>
      <c r="C654" s="8" t="s">
        <v>734</v>
      </c>
      <c r="D654" s="206">
        <v>0</v>
      </c>
    </row>
    <row r="655" spans="1:4" ht="27.75" customHeight="1" x14ac:dyDescent="0.25">
      <c r="A655" s="7"/>
      <c r="B655" s="8">
        <v>3</v>
      </c>
      <c r="C655" s="8" t="s">
        <v>734</v>
      </c>
      <c r="D655" s="206">
        <v>0</v>
      </c>
    </row>
    <row r="656" spans="1:4" ht="27.75" customHeight="1" x14ac:dyDescent="0.25">
      <c r="A656" s="7"/>
      <c r="B656" s="8">
        <v>3</v>
      </c>
      <c r="C656" s="8" t="s">
        <v>734</v>
      </c>
      <c r="D656" s="206">
        <v>0</v>
      </c>
    </row>
    <row r="657" spans="1:4" ht="27.75" customHeight="1" x14ac:dyDescent="0.25">
      <c r="A657" s="7" t="s">
        <v>1143</v>
      </c>
      <c r="B657" s="8">
        <v>3</v>
      </c>
      <c r="C657" s="8" t="s">
        <v>774</v>
      </c>
      <c r="D657" s="206">
        <v>0</v>
      </c>
    </row>
    <row r="658" spans="1:4" ht="27.75" customHeight="1" x14ac:dyDescent="0.25">
      <c r="A658" s="7" t="s">
        <v>1144</v>
      </c>
      <c r="B658" s="8">
        <v>3</v>
      </c>
      <c r="C658" s="8" t="s">
        <v>730</v>
      </c>
      <c r="D658" s="206">
        <v>0</v>
      </c>
    </row>
    <row r="659" spans="1:4" ht="27.75" customHeight="1" x14ac:dyDescent="0.25">
      <c r="A659" s="7" t="s">
        <v>1145</v>
      </c>
      <c r="B659" s="8">
        <v>3</v>
      </c>
      <c r="C659" s="8" t="s">
        <v>830</v>
      </c>
      <c r="D659" s="206">
        <v>0</v>
      </c>
    </row>
    <row r="660" spans="1:4" ht="27.75" customHeight="1" x14ac:dyDescent="0.25">
      <c r="A660" s="7" t="s">
        <v>1146</v>
      </c>
      <c r="B660" s="8">
        <v>3</v>
      </c>
      <c r="C660" s="8" t="s">
        <v>748</v>
      </c>
      <c r="D660" s="206">
        <v>0</v>
      </c>
    </row>
    <row r="661" spans="1:4" ht="27.75" customHeight="1" x14ac:dyDescent="0.25">
      <c r="A661" s="7"/>
      <c r="B661" s="8">
        <v>3</v>
      </c>
      <c r="C661" s="8" t="s">
        <v>749</v>
      </c>
      <c r="D661" s="206">
        <v>0</v>
      </c>
    </row>
    <row r="662" spans="1:4" ht="27.75" customHeight="1" x14ac:dyDescent="0.25">
      <c r="A662" s="7" t="s">
        <v>1147</v>
      </c>
      <c r="B662" s="8">
        <v>3</v>
      </c>
      <c r="C662" s="8" t="s">
        <v>802</v>
      </c>
      <c r="D662" s="206">
        <v>0</v>
      </c>
    </row>
    <row r="663" spans="1:4" ht="27.75" customHeight="1" x14ac:dyDescent="0.25">
      <c r="A663" s="7" t="s">
        <v>1148</v>
      </c>
      <c r="B663" s="8">
        <v>3</v>
      </c>
      <c r="C663" s="8" t="s">
        <v>732</v>
      </c>
      <c r="D663" s="206">
        <v>0</v>
      </c>
    </row>
    <row r="664" spans="1:4" ht="27.75" customHeight="1" x14ac:dyDescent="0.25">
      <c r="A664" s="7" t="s">
        <v>1149</v>
      </c>
      <c r="B664" s="8">
        <v>3</v>
      </c>
      <c r="C664" s="8" t="s">
        <v>768</v>
      </c>
      <c r="D664" s="206">
        <v>0</v>
      </c>
    </row>
    <row r="665" spans="1:4" ht="27.75" customHeight="1" x14ac:dyDescent="0.25">
      <c r="A665" s="7" t="s">
        <v>1150</v>
      </c>
      <c r="B665" s="8">
        <v>3</v>
      </c>
      <c r="C665" s="8" t="s">
        <v>759</v>
      </c>
      <c r="D665" s="206">
        <v>0</v>
      </c>
    </row>
    <row r="666" spans="1:4" ht="27.75" customHeight="1" x14ac:dyDescent="0.25">
      <c r="A666" s="7" t="s">
        <v>1151</v>
      </c>
      <c r="B666" s="8">
        <v>3</v>
      </c>
      <c r="C666" s="8" t="s">
        <v>764</v>
      </c>
      <c r="D666" s="206">
        <v>0</v>
      </c>
    </row>
    <row r="667" spans="1:4" ht="27.75" customHeight="1" x14ac:dyDescent="0.25">
      <c r="A667" s="7" t="s">
        <v>1152</v>
      </c>
      <c r="B667" s="8">
        <v>3</v>
      </c>
      <c r="C667" s="8" t="s">
        <v>789</v>
      </c>
      <c r="D667" s="206">
        <v>0</v>
      </c>
    </row>
    <row r="668" spans="1:4" ht="27.75" customHeight="1" x14ac:dyDescent="0.25">
      <c r="A668" s="7" t="s">
        <v>1153</v>
      </c>
      <c r="B668" s="8">
        <v>3</v>
      </c>
      <c r="C668" s="8" t="s">
        <v>731</v>
      </c>
      <c r="D668" s="206">
        <v>0</v>
      </c>
    </row>
    <row r="669" spans="1:4" ht="27.75" customHeight="1" x14ac:dyDescent="0.25">
      <c r="A669" s="7" t="s">
        <v>1154</v>
      </c>
      <c r="B669" s="8">
        <v>3</v>
      </c>
      <c r="C669" s="8" t="s">
        <v>761</v>
      </c>
      <c r="D669" s="206">
        <v>0</v>
      </c>
    </row>
    <row r="670" spans="1:4" ht="27.75" customHeight="1" x14ac:dyDescent="0.25">
      <c r="A670" s="7" t="s">
        <v>1155</v>
      </c>
      <c r="B670" s="8">
        <v>3</v>
      </c>
      <c r="C670" s="8" t="s">
        <v>735</v>
      </c>
      <c r="D670" s="206">
        <v>0</v>
      </c>
    </row>
    <row r="671" spans="1:4" ht="27.75" customHeight="1" x14ac:dyDescent="0.25">
      <c r="A671" s="7" t="s">
        <v>1156</v>
      </c>
      <c r="B671" s="8">
        <v>3</v>
      </c>
      <c r="C671" s="8" t="s">
        <v>765</v>
      </c>
      <c r="D671" s="206">
        <v>0</v>
      </c>
    </row>
    <row r="672" spans="1:4" ht="27.75" customHeight="1" x14ac:dyDescent="0.25">
      <c r="A672" s="7" t="s">
        <v>1157</v>
      </c>
      <c r="B672" s="8">
        <v>3</v>
      </c>
      <c r="C672" s="8" t="s">
        <v>763</v>
      </c>
      <c r="D672" s="206">
        <v>0</v>
      </c>
    </row>
    <row r="673" spans="1:4" ht="27.75" customHeight="1" x14ac:dyDescent="0.25">
      <c r="A673" s="7" t="s">
        <v>1158</v>
      </c>
      <c r="B673" s="8">
        <v>3</v>
      </c>
      <c r="C673" s="8" t="s">
        <v>753</v>
      </c>
      <c r="D673" s="206">
        <v>0</v>
      </c>
    </row>
    <row r="674" spans="1:4" ht="27.75" customHeight="1" x14ac:dyDescent="0.25">
      <c r="A674" s="7" t="s">
        <v>1159</v>
      </c>
      <c r="B674" s="8">
        <v>3</v>
      </c>
      <c r="C674" s="8" t="s">
        <v>753</v>
      </c>
      <c r="D674" s="206">
        <v>5.4174456711300003</v>
      </c>
    </row>
    <row r="675" spans="1:4" ht="27.75" customHeight="1" x14ac:dyDescent="0.25">
      <c r="A675" s="7"/>
      <c r="B675" s="8">
        <v>3</v>
      </c>
      <c r="C675" s="8" t="s">
        <v>731</v>
      </c>
      <c r="D675" s="206">
        <v>0</v>
      </c>
    </row>
    <row r="676" spans="1:4" ht="27.75" customHeight="1" x14ac:dyDescent="0.25">
      <c r="A676" s="7" t="s">
        <v>1160</v>
      </c>
      <c r="B676" s="8">
        <v>3</v>
      </c>
      <c r="C676" s="8" t="s">
        <v>786</v>
      </c>
      <c r="D676" s="206">
        <v>0</v>
      </c>
    </row>
    <row r="677" spans="1:4" ht="27.75" customHeight="1" x14ac:dyDescent="0.25">
      <c r="A677" s="7"/>
      <c r="B677" s="8">
        <v>3</v>
      </c>
      <c r="C677" s="8" t="s">
        <v>736</v>
      </c>
      <c r="D677" s="206">
        <v>0</v>
      </c>
    </row>
    <row r="678" spans="1:4" ht="27.75" customHeight="1" x14ac:dyDescent="0.25">
      <c r="A678" s="7" t="s">
        <v>1161</v>
      </c>
      <c r="B678" s="8">
        <v>3</v>
      </c>
      <c r="C678" s="8" t="s">
        <v>753</v>
      </c>
      <c r="D678" s="206">
        <v>0</v>
      </c>
    </row>
    <row r="679" spans="1:4" ht="27.75" customHeight="1" x14ac:dyDescent="0.25">
      <c r="A679" s="7" t="s">
        <v>1162</v>
      </c>
      <c r="B679" s="8">
        <v>3</v>
      </c>
      <c r="C679" s="8" t="s">
        <v>752</v>
      </c>
      <c r="D679" s="206">
        <v>3.2971504655400001</v>
      </c>
    </row>
    <row r="680" spans="1:4" ht="27.75" customHeight="1" x14ac:dyDescent="0.25">
      <c r="A680" s="7" t="s">
        <v>1163</v>
      </c>
      <c r="B680" s="8">
        <v>3</v>
      </c>
      <c r="C680" s="8" t="s">
        <v>737</v>
      </c>
      <c r="D680" s="206">
        <v>0</v>
      </c>
    </row>
    <row r="681" spans="1:4" ht="27.75" customHeight="1" x14ac:dyDescent="0.25">
      <c r="A681" s="7" t="s">
        <v>1164</v>
      </c>
      <c r="B681" s="8">
        <v>3</v>
      </c>
      <c r="C681" s="8" t="s">
        <v>837</v>
      </c>
      <c r="D681" s="206">
        <v>0</v>
      </c>
    </row>
    <row r="682" spans="1:4" ht="27.75" customHeight="1" x14ac:dyDescent="0.25">
      <c r="A682" s="7" t="s">
        <v>1165</v>
      </c>
      <c r="B682" s="8">
        <v>3</v>
      </c>
      <c r="C682" s="8" t="s">
        <v>764</v>
      </c>
      <c r="D682" s="206">
        <v>0</v>
      </c>
    </row>
    <row r="683" spans="1:4" ht="27.75" customHeight="1" x14ac:dyDescent="0.25">
      <c r="A683" s="7"/>
      <c r="B683" s="8">
        <v>3</v>
      </c>
      <c r="C683" s="8" t="s">
        <v>727</v>
      </c>
      <c r="D683" s="206">
        <v>0</v>
      </c>
    </row>
    <row r="684" spans="1:4" ht="27.75" customHeight="1" x14ac:dyDescent="0.25">
      <c r="A684" s="7" t="s">
        <v>1166</v>
      </c>
      <c r="B684" s="8">
        <v>3</v>
      </c>
      <c r="C684" s="8" t="s">
        <v>828</v>
      </c>
      <c r="D684" s="206">
        <v>0</v>
      </c>
    </row>
    <row r="685" spans="1:4" ht="27.75" customHeight="1" x14ac:dyDescent="0.25">
      <c r="A685" s="7" t="s">
        <v>1167</v>
      </c>
      <c r="B685" s="8">
        <v>3</v>
      </c>
      <c r="C685" s="8" t="s">
        <v>828</v>
      </c>
      <c r="D685" s="206">
        <v>0</v>
      </c>
    </row>
    <row r="686" spans="1:4" ht="27.75" customHeight="1" x14ac:dyDescent="0.25">
      <c r="A686" s="7"/>
      <c r="B686" s="8">
        <v>3</v>
      </c>
      <c r="C686" s="8" t="s">
        <v>734</v>
      </c>
      <c r="D686" s="206">
        <v>0</v>
      </c>
    </row>
    <row r="687" spans="1:4" ht="27.75" customHeight="1" x14ac:dyDescent="0.25">
      <c r="A687" s="7" t="s">
        <v>1168</v>
      </c>
      <c r="B687" s="8">
        <v>3</v>
      </c>
      <c r="C687" s="8" t="s">
        <v>745</v>
      </c>
      <c r="D687" s="206">
        <v>0</v>
      </c>
    </row>
    <row r="688" spans="1:4" ht="27.75" customHeight="1" x14ac:dyDescent="0.25">
      <c r="A688" s="7" t="s">
        <v>1169</v>
      </c>
      <c r="B688" s="8">
        <v>3</v>
      </c>
      <c r="C688" s="8" t="s">
        <v>775</v>
      </c>
      <c r="D688" s="206">
        <v>4.9206180857700001</v>
      </c>
    </row>
    <row r="689" spans="1:4" ht="27.75" customHeight="1" x14ac:dyDescent="0.25">
      <c r="A689" s="7" t="s">
        <v>1170</v>
      </c>
      <c r="B689" s="8">
        <v>3</v>
      </c>
      <c r="C689" s="8" t="s">
        <v>803</v>
      </c>
      <c r="D689" s="206">
        <v>0</v>
      </c>
    </row>
    <row r="690" spans="1:4" ht="27.75" customHeight="1" x14ac:dyDescent="0.25">
      <c r="A690" s="7"/>
      <c r="B690" s="8">
        <v>3</v>
      </c>
      <c r="C690" s="8" t="s">
        <v>753</v>
      </c>
      <c r="D690" s="206">
        <v>0</v>
      </c>
    </row>
    <row r="691" spans="1:4" ht="27.75" customHeight="1" x14ac:dyDescent="0.25">
      <c r="A691" s="7" t="s">
        <v>1171</v>
      </c>
      <c r="B691" s="8">
        <v>3</v>
      </c>
      <c r="C691" s="8" t="s">
        <v>791</v>
      </c>
      <c r="D691" s="206">
        <v>0</v>
      </c>
    </row>
    <row r="692" spans="1:4" ht="27.75" customHeight="1" x14ac:dyDescent="0.25">
      <c r="A692" s="7" t="s">
        <v>1172</v>
      </c>
      <c r="B692" s="8">
        <v>3</v>
      </c>
      <c r="C692" s="8" t="s">
        <v>803</v>
      </c>
      <c r="D692" s="206">
        <v>3.8992876879399998</v>
      </c>
    </row>
    <row r="693" spans="1:4" ht="27.75" customHeight="1" x14ac:dyDescent="0.25">
      <c r="A693" s="7"/>
      <c r="B693" s="8">
        <v>3</v>
      </c>
      <c r="C693" s="8" t="s">
        <v>734</v>
      </c>
      <c r="D693" s="206">
        <v>0</v>
      </c>
    </row>
    <row r="694" spans="1:4" ht="27.75" customHeight="1" x14ac:dyDescent="0.25">
      <c r="A694" s="7" t="s">
        <v>1173</v>
      </c>
      <c r="B694" s="8">
        <v>3</v>
      </c>
      <c r="C694" s="8" t="s">
        <v>795</v>
      </c>
      <c r="D694" s="206">
        <v>0</v>
      </c>
    </row>
    <row r="695" spans="1:4" ht="27.75" customHeight="1" x14ac:dyDescent="0.25">
      <c r="A695" s="7" t="s">
        <v>1174</v>
      </c>
      <c r="B695" s="8">
        <v>3</v>
      </c>
      <c r="C695" s="8" t="s">
        <v>766</v>
      </c>
      <c r="D695" s="206">
        <v>0</v>
      </c>
    </row>
    <row r="696" spans="1:4" ht="27.75" customHeight="1" x14ac:dyDescent="0.25">
      <c r="A696" s="7" t="s">
        <v>1175</v>
      </c>
      <c r="B696" s="8">
        <v>3</v>
      </c>
      <c r="C696" s="8" t="s">
        <v>810</v>
      </c>
      <c r="D696" s="206">
        <v>0</v>
      </c>
    </row>
    <row r="697" spans="1:4" ht="27.75" customHeight="1" x14ac:dyDescent="0.25">
      <c r="A697" s="7" t="s">
        <v>1176</v>
      </c>
      <c r="B697" s="8">
        <v>3</v>
      </c>
      <c r="C697" s="8" t="s">
        <v>747</v>
      </c>
      <c r="D697" s="206">
        <v>0</v>
      </c>
    </row>
    <row r="698" spans="1:4" ht="27.75" customHeight="1" x14ac:dyDescent="0.25">
      <c r="A698" s="7"/>
      <c r="B698" s="8">
        <v>3</v>
      </c>
      <c r="C698" s="8" t="s">
        <v>820</v>
      </c>
      <c r="D698" s="206">
        <v>0</v>
      </c>
    </row>
    <row r="699" spans="1:4" ht="27.75" customHeight="1" x14ac:dyDescent="0.25">
      <c r="A699" s="7"/>
      <c r="B699" s="8">
        <v>3</v>
      </c>
      <c r="C699" s="8" t="s">
        <v>775</v>
      </c>
      <c r="D699" s="206">
        <v>0</v>
      </c>
    </row>
    <row r="700" spans="1:4" ht="27.75" customHeight="1" x14ac:dyDescent="0.25">
      <c r="A700" s="7"/>
      <c r="B700" s="8">
        <v>3</v>
      </c>
      <c r="C700" s="8" t="s">
        <v>746</v>
      </c>
      <c r="D700" s="206">
        <v>0</v>
      </c>
    </row>
    <row r="701" spans="1:4" ht="27.75" customHeight="1" x14ac:dyDescent="0.25">
      <c r="A701" s="7"/>
      <c r="B701" s="8">
        <v>3</v>
      </c>
      <c r="C701" s="8" t="s">
        <v>802</v>
      </c>
      <c r="D701" s="206">
        <v>0</v>
      </c>
    </row>
    <row r="702" spans="1:4" ht="27.75" customHeight="1" x14ac:dyDescent="0.25">
      <c r="A702" s="7"/>
      <c r="B702" s="8">
        <v>3</v>
      </c>
      <c r="C702" s="8" t="s">
        <v>750</v>
      </c>
      <c r="D702" s="206">
        <v>0</v>
      </c>
    </row>
    <row r="703" spans="1:4" ht="27.75" customHeight="1" x14ac:dyDescent="0.25">
      <c r="A703" s="7" t="s">
        <v>1177</v>
      </c>
      <c r="B703" s="8">
        <v>3</v>
      </c>
      <c r="C703" s="8" t="s">
        <v>804</v>
      </c>
      <c r="D703" s="206">
        <v>0</v>
      </c>
    </row>
    <row r="704" spans="1:4" ht="27.75" customHeight="1" x14ac:dyDescent="0.25">
      <c r="A704" s="7" t="s">
        <v>1178</v>
      </c>
      <c r="B704" s="8">
        <v>3</v>
      </c>
      <c r="C704" s="8" t="s">
        <v>803</v>
      </c>
      <c r="D704" s="206">
        <v>0</v>
      </c>
    </row>
    <row r="705" spans="1:4" ht="27.75" customHeight="1" x14ac:dyDescent="0.25">
      <c r="A705" s="7" t="s">
        <v>1179</v>
      </c>
      <c r="B705" s="8">
        <v>3</v>
      </c>
      <c r="C705" s="8" t="s">
        <v>745</v>
      </c>
      <c r="D705" s="206">
        <v>0</v>
      </c>
    </row>
    <row r="706" spans="1:4" ht="27.75" customHeight="1" x14ac:dyDescent="0.25">
      <c r="A706" s="7" t="s">
        <v>1180</v>
      </c>
      <c r="B706" s="8">
        <v>3</v>
      </c>
      <c r="C706" s="8" t="s">
        <v>762</v>
      </c>
      <c r="D706" s="206">
        <v>0</v>
      </c>
    </row>
    <row r="707" spans="1:4" ht="27.75" customHeight="1" x14ac:dyDescent="0.25">
      <c r="A707" s="7"/>
      <c r="B707" s="8">
        <v>3</v>
      </c>
      <c r="C707" s="8" t="s">
        <v>753</v>
      </c>
      <c r="D707" s="206">
        <v>0</v>
      </c>
    </row>
    <row r="708" spans="1:4" ht="27.75" customHeight="1" x14ac:dyDescent="0.25">
      <c r="A708" s="7" t="s">
        <v>1181</v>
      </c>
      <c r="B708" s="8">
        <v>3</v>
      </c>
      <c r="C708" s="8" t="s">
        <v>805</v>
      </c>
      <c r="D708" s="206">
        <v>0</v>
      </c>
    </row>
    <row r="709" spans="1:4" ht="27.75" customHeight="1" x14ac:dyDescent="0.25">
      <c r="A709" s="7"/>
      <c r="B709" s="8">
        <v>3</v>
      </c>
      <c r="C709" s="8" t="s">
        <v>723</v>
      </c>
      <c r="D709" s="206">
        <v>0</v>
      </c>
    </row>
    <row r="710" spans="1:4" ht="27.75" customHeight="1" x14ac:dyDescent="0.25">
      <c r="A710" s="7" t="s">
        <v>1182</v>
      </c>
      <c r="B710" s="8">
        <v>3</v>
      </c>
      <c r="C710" s="8" t="s">
        <v>782</v>
      </c>
      <c r="D710" s="206">
        <v>0</v>
      </c>
    </row>
    <row r="711" spans="1:4" ht="27.75" customHeight="1" x14ac:dyDescent="0.25">
      <c r="A711" s="7" t="s">
        <v>1183</v>
      </c>
      <c r="B711" s="8">
        <v>3</v>
      </c>
      <c r="C711" s="8" t="s">
        <v>810</v>
      </c>
      <c r="D711" s="206">
        <v>0</v>
      </c>
    </row>
    <row r="712" spans="1:4" ht="27.75" customHeight="1" x14ac:dyDescent="0.25">
      <c r="A712" s="7" t="s">
        <v>1184</v>
      </c>
      <c r="B712" s="8">
        <v>3</v>
      </c>
      <c r="C712" s="8" t="s">
        <v>812</v>
      </c>
      <c r="D712" s="206">
        <v>0</v>
      </c>
    </row>
    <row r="713" spans="1:4" ht="27.75" customHeight="1" x14ac:dyDescent="0.25">
      <c r="A713" s="7" t="s">
        <v>1185</v>
      </c>
      <c r="B713" s="8">
        <v>3</v>
      </c>
      <c r="C713" s="8" t="s">
        <v>837</v>
      </c>
      <c r="D713" s="206">
        <v>0</v>
      </c>
    </row>
    <row r="714" spans="1:4" ht="27.75" customHeight="1" x14ac:dyDescent="0.25">
      <c r="A714" s="7" t="s">
        <v>1186</v>
      </c>
      <c r="B714" s="8">
        <v>3</v>
      </c>
      <c r="C714" s="8" t="s">
        <v>785</v>
      </c>
      <c r="D714" s="206">
        <v>0</v>
      </c>
    </row>
    <row r="715" spans="1:4" ht="27.75" customHeight="1" x14ac:dyDescent="0.25">
      <c r="A715" s="7" t="s">
        <v>1187</v>
      </c>
      <c r="B715" s="8">
        <v>3</v>
      </c>
      <c r="C715" s="8" t="s">
        <v>777</v>
      </c>
      <c r="D715" s="206">
        <v>0</v>
      </c>
    </row>
    <row r="716" spans="1:4" ht="27.75" customHeight="1" x14ac:dyDescent="0.25">
      <c r="A716" s="7" t="s">
        <v>1188</v>
      </c>
      <c r="B716" s="8">
        <v>3</v>
      </c>
      <c r="C716" s="8" t="s">
        <v>780</v>
      </c>
      <c r="D716" s="206">
        <v>0</v>
      </c>
    </row>
    <row r="717" spans="1:4" ht="27.75" customHeight="1" x14ac:dyDescent="0.25">
      <c r="A717" s="7"/>
      <c r="B717" s="8">
        <v>3</v>
      </c>
      <c r="C717" s="8" t="s">
        <v>733</v>
      </c>
      <c r="D717" s="206">
        <v>0</v>
      </c>
    </row>
    <row r="718" spans="1:4" ht="27.75" customHeight="1" x14ac:dyDescent="0.25">
      <c r="A718" s="7" t="s">
        <v>1189</v>
      </c>
      <c r="B718" s="8">
        <v>3</v>
      </c>
      <c r="C718" s="8" t="s">
        <v>759</v>
      </c>
      <c r="D718" s="206">
        <v>0</v>
      </c>
    </row>
    <row r="719" spans="1:4" ht="27.75" customHeight="1" x14ac:dyDescent="0.25">
      <c r="A719" s="7" t="s">
        <v>1190</v>
      </c>
      <c r="B719" s="8">
        <v>3</v>
      </c>
      <c r="C719" s="8" t="s">
        <v>805</v>
      </c>
      <c r="D719" s="206">
        <v>0</v>
      </c>
    </row>
    <row r="720" spans="1:4" ht="27.75" customHeight="1" x14ac:dyDescent="0.25">
      <c r="A720" s="7"/>
      <c r="B720" s="8">
        <v>3</v>
      </c>
      <c r="C720" s="8" t="s">
        <v>815</v>
      </c>
      <c r="D720" s="206">
        <v>0</v>
      </c>
    </row>
    <row r="721" spans="1:4" ht="27.75" customHeight="1" x14ac:dyDescent="0.25">
      <c r="A721" s="7" t="s">
        <v>1191</v>
      </c>
      <c r="B721" s="8">
        <v>3</v>
      </c>
      <c r="C721" s="8" t="s">
        <v>777</v>
      </c>
      <c r="D721" s="206">
        <v>0</v>
      </c>
    </row>
    <row r="722" spans="1:4" ht="27.75" customHeight="1" x14ac:dyDescent="0.25">
      <c r="A722" s="7" t="s">
        <v>1192</v>
      </c>
      <c r="B722" s="8">
        <v>3</v>
      </c>
      <c r="C722" s="8" t="s">
        <v>724</v>
      </c>
      <c r="D722" s="206">
        <v>0</v>
      </c>
    </row>
    <row r="723" spans="1:4" ht="27.75" customHeight="1" x14ac:dyDescent="0.25">
      <c r="A723" s="7" t="s">
        <v>1193</v>
      </c>
      <c r="B723" s="8">
        <v>3</v>
      </c>
      <c r="C723" s="8" t="s">
        <v>792</v>
      </c>
      <c r="D723" s="206">
        <v>0</v>
      </c>
    </row>
    <row r="724" spans="1:4" ht="27.75" customHeight="1" x14ac:dyDescent="0.25">
      <c r="A724" s="7" t="s">
        <v>1194</v>
      </c>
      <c r="B724" s="8">
        <v>3</v>
      </c>
      <c r="C724" s="8" t="s">
        <v>792</v>
      </c>
      <c r="D724" s="206">
        <v>0</v>
      </c>
    </row>
    <row r="725" spans="1:4" ht="27.75" customHeight="1" x14ac:dyDescent="0.25">
      <c r="A725" s="7" t="s">
        <v>1195</v>
      </c>
      <c r="B725" s="8">
        <v>3</v>
      </c>
      <c r="C725" s="8" t="s">
        <v>757</v>
      </c>
      <c r="D725" s="206">
        <v>0</v>
      </c>
    </row>
    <row r="726" spans="1:4" ht="27.75" customHeight="1" x14ac:dyDescent="0.25">
      <c r="A726" s="7" t="s">
        <v>1196</v>
      </c>
      <c r="B726" s="8">
        <v>3</v>
      </c>
      <c r="C726" s="8" t="s">
        <v>785</v>
      </c>
      <c r="D726" s="206">
        <v>0</v>
      </c>
    </row>
    <row r="727" spans="1:4" ht="27.75" customHeight="1" x14ac:dyDescent="0.25">
      <c r="A727" s="7"/>
      <c r="B727" s="8">
        <v>3</v>
      </c>
      <c r="C727" s="8" t="s">
        <v>846</v>
      </c>
      <c r="D727" s="206">
        <v>0</v>
      </c>
    </row>
    <row r="728" spans="1:4" ht="27.75" customHeight="1" x14ac:dyDescent="0.25">
      <c r="A728" s="7" t="s">
        <v>1197</v>
      </c>
      <c r="B728" s="8">
        <v>3</v>
      </c>
      <c r="C728" s="8" t="s">
        <v>726</v>
      </c>
      <c r="D728" s="206">
        <v>0</v>
      </c>
    </row>
    <row r="729" spans="1:4" ht="27.75" customHeight="1" x14ac:dyDescent="0.25">
      <c r="A729" s="7" t="s">
        <v>1198</v>
      </c>
      <c r="B729" s="8">
        <v>3</v>
      </c>
      <c r="C729" s="8" t="s">
        <v>754</v>
      </c>
      <c r="D729" s="206">
        <v>0</v>
      </c>
    </row>
    <row r="730" spans="1:4" ht="27.75" customHeight="1" x14ac:dyDescent="0.25">
      <c r="A730" s="7" t="s">
        <v>1199</v>
      </c>
      <c r="B730" s="8">
        <v>3</v>
      </c>
      <c r="C730" s="8" t="s">
        <v>733</v>
      </c>
      <c r="D730" s="206">
        <v>0</v>
      </c>
    </row>
    <row r="731" spans="1:4" ht="27.75" customHeight="1" x14ac:dyDescent="0.25">
      <c r="A731" s="7" t="s">
        <v>1200</v>
      </c>
      <c r="B731" s="8">
        <v>3</v>
      </c>
      <c r="C731" s="8" t="s">
        <v>830</v>
      </c>
      <c r="D731" s="206">
        <v>0</v>
      </c>
    </row>
    <row r="732" spans="1:4" ht="27.75" customHeight="1" x14ac:dyDescent="0.25">
      <c r="A732" s="7" t="s">
        <v>1201</v>
      </c>
      <c r="B732" s="8">
        <v>3</v>
      </c>
      <c r="C732" s="8" t="s">
        <v>753</v>
      </c>
      <c r="D732" s="206">
        <v>0</v>
      </c>
    </row>
    <row r="733" spans="1:4" ht="27.75" customHeight="1" x14ac:dyDescent="0.25">
      <c r="A733" s="7" t="s">
        <v>1202</v>
      </c>
      <c r="B733" s="8">
        <v>3</v>
      </c>
      <c r="C733" s="8" t="s">
        <v>853</v>
      </c>
      <c r="D733" s="206">
        <v>0</v>
      </c>
    </row>
    <row r="734" spans="1:4" ht="27.75" customHeight="1" x14ac:dyDescent="0.25">
      <c r="A734" s="7" t="s">
        <v>1203</v>
      </c>
      <c r="B734" s="8">
        <v>3</v>
      </c>
      <c r="C734" s="8" t="s">
        <v>760</v>
      </c>
      <c r="D734" s="206">
        <v>0</v>
      </c>
    </row>
    <row r="735" spans="1:4" ht="27.75" customHeight="1" x14ac:dyDescent="0.25">
      <c r="A735" s="7" t="s">
        <v>1204</v>
      </c>
      <c r="B735" s="8">
        <v>3</v>
      </c>
      <c r="C735" s="8" t="s">
        <v>784</v>
      </c>
      <c r="D735" s="206">
        <v>0</v>
      </c>
    </row>
    <row r="736" spans="1:4" ht="27.75" customHeight="1" x14ac:dyDescent="0.25">
      <c r="A736" s="7" t="s">
        <v>1205</v>
      </c>
      <c r="B736" s="8">
        <v>3</v>
      </c>
      <c r="C736" s="8" t="s">
        <v>732</v>
      </c>
      <c r="D736" s="206">
        <v>0</v>
      </c>
    </row>
    <row r="737" spans="1:4" ht="27.75" customHeight="1" x14ac:dyDescent="0.25">
      <c r="A737" s="7" t="s">
        <v>1206</v>
      </c>
      <c r="B737" s="8">
        <v>3</v>
      </c>
      <c r="C737" s="8" t="s">
        <v>853</v>
      </c>
      <c r="D737" s="206">
        <v>0</v>
      </c>
    </row>
    <row r="738" spans="1:4" ht="27.75" customHeight="1" x14ac:dyDescent="0.25">
      <c r="A738" s="7"/>
      <c r="B738" s="8">
        <v>3</v>
      </c>
      <c r="C738" s="8" t="s">
        <v>829</v>
      </c>
      <c r="D738" s="206">
        <v>0</v>
      </c>
    </row>
    <row r="739" spans="1:4" ht="27.75" customHeight="1" x14ac:dyDescent="0.25">
      <c r="A739" s="7" t="s">
        <v>1207</v>
      </c>
      <c r="B739" s="8">
        <v>3</v>
      </c>
      <c r="C739" s="8" t="s">
        <v>776</v>
      </c>
      <c r="D739" s="206">
        <v>0</v>
      </c>
    </row>
    <row r="740" spans="1:4" ht="27.75" customHeight="1" x14ac:dyDescent="0.25">
      <c r="A740" s="7" t="s">
        <v>1208</v>
      </c>
      <c r="B740" s="8">
        <v>3</v>
      </c>
      <c r="C740" s="8" t="s">
        <v>790</v>
      </c>
      <c r="D740" s="206">
        <v>0</v>
      </c>
    </row>
    <row r="741" spans="1:4" ht="27.75" customHeight="1" x14ac:dyDescent="0.25">
      <c r="A741" s="7"/>
      <c r="B741" s="8">
        <v>3</v>
      </c>
      <c r="C741" s="8" t="s">
        <v>735</v>
      </c>
      <c r="D741" s="206">
        <v>0</v>
      </c>
    </row>
    <row r="742" spans="1:4" ht="27.75" customHeight="1" x14ac:dyDescent="0.25">
      <c r="A742" s="7" t="s">
        <v>1209</v>
      </c>
      <c r="B742" s="8">
        <v>3</v>
      </c>
      <c r="C742" s="8" t="s">
        <v>761</v>
      </c>
      <c r="D742" s="206">
        <v>0</v>
      </c>
    </row>
    <row r="743" spans="1:4" ht="27.75" customHeight="1" x14ac:dyDescent="0.25">
      <c r="A743" s="7" t="s">
        <v>1210</v>
      </c>
      <c r="B743" s="8">
        <v>3</v>
      </c>
      <c r="C743" s="8" t="s">
        <v>731</v>
      </c>
      <c r="D743" s="206">
        <v>0</v>
      </c>
    </row>
    <row r="744" spans="1:4" ht="27.75" customHeight="1" x14ac:dyDescent="0.25">
      <c r="A744" s="7" t="s">
        <v>1211</v>
      </c>
      <c r="B744" s="8">
        <v>3</v>
      </c>
      <c r="C744" s="8" t="s">
        <v>727</v>
      </c>
      <c r="D744" s="206">
        <v>0</v>
      </c>
    </row>
    <row r="745" spans="1:4" ht="27.75" customHeight="1" x14ac:dyDescent="0.25">
      <c r="A745" s="7"/>
      <c r="B745" s="8">
        <v>3</v>
      </c>
      <c r="C745" s="8" t="s">
        <v>748</v>
      </c>
      <c r="D745" s="206">
        <v>2.3765410248199998</v>
      </c>
    </row>
    <row r="746" spans="1:4" ht="27.75" customHeight="1" x14ac:dyDescent="0.25">
      <c r="A746" s="7" t="s">
        <v>1212</v>
      </c>
      <c r="B746" s="8">
        <v>3</v>
      </c>
      <c r="C746" s="8" t="s">
        <v>753</v>
      </c>
      <c r="D746" s="206">
        <v>0</v>
      </c>
    </row>
    <row r="747" spans="1:4" ht="27.75" customHeight="1" x14ac:dyDescent="0.25">
      <c r="A747" s="7" t="s">
        <v>1213</v>
      </c>
      <c r="B747" s="8">
        <v>3</v>
      </c>
      <c r="C747" s="8" t="s">
        <v>735</v>
      </c>
      <c r="D747" s="206">
        <v>0</v>
      </c>
    </row>
    <row r="748" spans="1:4" ht="27.75" customHeight="1" x14ac:dyDescent="0.25">
      <c r="A748" s="7" t="s">
        <v>1214</v>
      </c>
      <c r="B748" s="8">
        <v>3</v>
      </c>
      <c r="C748" s="8" t="s">
        <v>791</v>
      </c>
      <c r="D748" s="206">
        <v>0</v>
      </c>
    </row>
    <row r="749" spans="1:4" ht="27.75" customHeight="1" x14ac:dyDescent="0.25">
      <c r="A749" s="7" t="s">
        <v>1215</v>
      </c>
      <c r="B749" s="8">
        <v>3</v>
      </c>
      <c r="C749" s="8" t="s">
        <v>751</v>
      </c>
      <c r="D749" s="206">
        <v>0</v>
      </c>
    </row>
    <row r="750" spans="1:4" ht="27.75" customHeight="1" x14ac:dyDescent="0.25">
      <c r="A750" s="7" t="s">
        <v>1216</v>
      </c>
      <c r="B750" s="8">
        <v>3</v>
      </c>
      <c r="C750" s="8" t="s">
        <v>785</v>
      </c>
      <c r="D750" s="206">
        <v>0</v>
      </c>
    </row>
    <row r="751" spans="1:4" ht="27.75" customHeight="1" x14ac:dyDescent="0.25">
      <c r="A751" s="7" t="s">
        <v>1217</v>
      </c>
      <c r="B751" s="8">
        <v>3</v>
      </c>
      <c r="C751" s="8" t="s">
        <v>768</v>
      </c>
      <c r="D751" s="206">
        <v>0</v>
      </c>
    </row>
    <row r="752" spans="1:4" ht="27.75" customHeight="1" x14ac:dyDescent="0.25">
      <c r="A752" s="7"/>
      <c r="B752" s="8">
        <v>3</v>
      </c>
      <c r="C752" s="8" t="s">
        <v>766</v>
      </c>
      <c r="D752" s="206">
        <v>0</v>
      </c>
    </row>
    <row r="753" spans="1:4" ht="27.75" customHeight="1" x14ac:dyDescent="0.25">
      <c r="A753" s="7"/>
      <c r="B753" s="8">
        <v>3</v>
      </c>
      <c r="C753" s="8" t="s">
        <v>766</v>
      </c>
      <c r="D753" s="206">
        <v>0</v>
      </c>
    </row>
    <row r="754" spans="1:4" ht="27.75" customHeight="1" x14ac:dyDescent="0.25">
      <c r="A754" s="7" t="s">
        <v>1218</v>
      </c>
      <c r="B754" s="8">
        <v>3</v>
      </c>
      <c r="C754" s="8" t="s">
        <v>807</v>
      </c>
      <c r="D754" s="206">
        <v>0</v>
      </c>
    </row>
    <row r="755" spans="1:4" ht="27.75" customHeight="1" x14ac:dyDescent="0.25">
      <c r="A755" s="7" t="s">
        <v>1219</v>
      </c>
      <c r="B755" s="8">
        <v>3</v>
      </c>
      <c r="C755" s="8" t="s">
        <v>737</v>
      </c>
      <c r="D755" s="206">
        <v>2.5431859329700002</v>
      </c>
    </row>
    <row r="756" spans="1:4" ht="27.75" customHeight="1" x14ac:dyDescent="0.25">
      <c r="A756" s="7" t="s">
        <v>1220</v>
      </c>
      <c r="B756" s="8">
        <v>3</v>
      </c>
      <c r="C756" s="8" t="s">
        <v>807</v>
      </c>
      <c r="D756" s="206">
        <v>0</v>
      </c>
    </row>
    <row r="757" spans="1:4" ht="27.75" customHeight="1" x14ac:dyDescent="0.25">
      <c r="A757" s="7" t="s">
        <v>1221</v>
      </c>
      <c r="B757" s="8">
        <v>3</v>
      </c>
      <c r="C757" s="8" t="s">
        <v>731</v>
      </c>
      <c r="D757" s="206">
        <v>0</v>
      </c>
    </row>
    <row r="758" spans="1:4" ht="27.75" customHeight="1" x14ac:dyDescent="0.25">
      <c r="A758" s="7"/>
      <c r="B758" s="8">
        <v>3</v>
      </c>
      <c r="C758" s="8" t="s">
        <v>762</v>
      </c>
      <c r="D758" s="206">
        <v>0</v>
      </c>
    </row>
    <row r="759" spans="1:4" ht="27.75" customHeight="1" x14ac:dyDescent="0.25">
      <c r="A759" s="7" t="s">
        <v>1222</v>
      </c>
      <c r="B759" s="8">
        <v>3</v>
      </c>
      <c r="C759" s="8" t="s">
        <v>807</v>
      </c>
      <c r="D759" s="206">
        <v>0</v>
      </c>
    </row>
    <row r="760" spans="1:4" ht="27.75" customHeight="1" x14ac:dyDescent="0.25">
      <c r="A760" s="7" t="s">
        <v>1223</v>
      </c>
      <c r="B760" s="8">
        <v>3</v>
      </c>
      <c r="C760" s="8" t="s">
        <v>786</v>
      </c>
      <c r="D760" s="206">
        <v>3.0406286893100001</v>
      </c>
    </row>
    <row r="761" spans="1:4" ht="27.75" customHeight="1" x14ac:dyDescent="0.25">
      <c r="A761" s="7" t="s">
        <v>1224</v>
      </c>
      <c r="B761" s="8">
        <v>3</v>
      </c>
      <c r="C761" s="8" t="s">
        <v>736</v>
      </c>
      <c r="D761" s="206">
        <v>5.06150777579</v>
      </c>
    </row>
    <row r="762" spans="1:4" ht="27.75" customHeight="1" x14ac:dyDescent="0.25">
      <c r="A762" s="7" t="s">
        <v>1225</v>
      </c>
      <c r="B762" s="8">
        <v>3</v>
      </c>
      <c r="C762" s="8" t="s">
        <v>845</v>
      </c>
      <c r="D762" s="206">
        <v>2.78767986122</v>
      </c>
    </row>
    <row r="763" spans="1:4" ht="27.75" customHeight="1" x14ac:dyDescent="0.25">
      <c r="A763" s="7" t="s">
        <v>1226</v>
      </c>
      <c r="B763" s="8">
        <v>3</v>
      </c>
      <c r="C763" s="8" t="s">
        <v>784</v>
      </c>
      <c r="D763" s="206">
        <v>0</v>
      </c>
    </row>
    <row r="764" spans="1:4" ht="27.75" customHeight="1" x14ac:dyDescent="0.25">
      <c r="A764" s="7" t="s">
        <v>1227</v>
      </c>
      <c r="B764" s="8">
        <v>3</v>
      </c>
      <c r="C764" s="8" t="s">
        <v>810</v>
      </c>
      <c r="D764" s="206">
        <v>0</v>
      </c>
    </row>
    <row r="765" spans="1:4" ht="27.75" customHeight="1" x14ac:dyDescent="0.25">
      <c r="A765" s="7"/>
      <c r="B765" s="8">
        <v>3</v>
      </c>
      <c r="C765" s="8" t="s">
        <v>820</v>
      </c>
      <c r="D765" s="206">
        <v>0</v>
      </c>
    </row>
    <row r="766" spans="1:4" ht="27.75" customHeight="1" x14ac:dyDescent="0.25">
      <c r="A766" s="7"/>
      <c r="B766" s="8">
        <v>3</v>
      </c>
      <c r="C766" s="8" t="s">
        <v>774</v>
      </c>
      <c r="D766" s="206">
        <v>0</v>
      </c>
    </row>
    <row r="767" spans="1:4" ht="27.75" customHeight="1" x14ac:dyDescent="0.25">
      <c r="A767" s="7" t="s">
        <v>1228</v>
      </c>
      <c r="B767" s="8">
        <v>3</v>
      </c>
      <c r="C767" s="8"/>
      <c r="D767" s="206">
        <v>0</v>
      </c>
    </row>
    <row r="768" spans="1:4" ht="27.75" customHeight="1" x14ac:dyDescent="0.25">
      <c r="A768" s="7"/>
      <c r="B768" s="8">
        <v>3</v>
      </c>
      <c r="C768" s="8" t="s">
        <v>745</v>
      </c>
      <c r="D768" s="206">
        <v>0</v>
      </c>
    </row>
    <row r="769" spans="1:4" ht="27.75" customHeight="1" x14ac:dyDescent="0.25">
      <c r="A769" s="7"/>
      <c r="B769" s="8">
        <v>3</v>
      </c>
      <c r="C769" s="8" t="s">
        <v>789</v>
      </c>
      <c r="D769" s="206">
        <v>0</v>
      </c>
    </row>
    <row r="770" spans="1:4" ht="27.75" customHeight="1" x14ac:dyDescent="0.25">
      <c r="A770" s="7" t="s">
        <v>1229</v>
      </c>
      <c r="B770" s="8">
        <v>3</v>
      </c>
      <c r="C770" s="8" t="s">
        <v>732</v>
      </c>
      <c r="D770" s="206">
        <v>0</v>
      </c>
    </row>
    <row r="771" spans="1:4" ht="27.75" customHeight="1" x14ac:dyDescent="0.25">
      <c r="A771" s="7" t="s">
        <v>1230</v>
      </c>
      <c r="B771" s="8">
        <v>3</v>
      </c>
      <c r="C771" s="8" t="s">
        <v>803</v>
      </c>
      <c r="D771" s="206">
        <v>2.31256307615</v>
      </c>
    </row>
    <row r="772" spans="1:4" ht="27.75" customHeight="1" x14ac:dyDescent="0.25">
      <c r="A772" s="7"/>
      <c r="B772" s="8">
        <v>3</v>
      </c>
      <c r="C772" s="8" t="s">
        <v>842</v>
      </c>
      <c r="D772" s="206">
        <v>0</v>
      </c>
    </row>
    <row r="773" spans="1:4" ht="27.75" customHeight="1" x14ac:dyDescent="0.25">
      <c r="A773" s="7"/>
      <c r="B773" s="8">
        <v>3</v>
      </c>
      <c r="C773" s="8" t="s">
        <v>829</v>
      </c>
      <c r="D773" s="206">
        <v>0</v>
      </c>
    </row>
    <row r="774" spans="1:4" ht="27.75" customHeight="1" x14ac:dyDescent="0.25">
      <c r="A774" s="7" t="s">
        <v>1231</v>
      </c>
      <c r="B774" s="8">
        <v>3</v>
      </c>
      <c r="C774" s="8" t="s">
        <v>755</v>
      </c>
      <c r="D774" s="206">
        <v>1.7438220304100001</v>
      </c>
    </row>
    <row r="775" spans="1:4" ht="27.75" customHeight="1" x14ac:dyDescent="0.25">
      <c r="A775" s="7" t="s">
        <v>1232</v>
      </c>
      <c r="B775" s="8">
        <v>3</v>
      </c>
      <c r="C775" s="8" t="s">
        <v>822</v>
      </c>
      <c r="D775" s="206">
        <v>0</v>
      </c>
    </row>
    <row r="776" spans="1:4" ht="27.75" customHeight="1" x14ac:dyDescent="0.25">
      <c r="A776" s="7" t="s">
        <v>1233</v>
      </c>
      <c r="B776" s="8">
        <v>3</v>
      </c>
      <c r="C776" s="8" t="s">
        <v>727</v>
      </c>
      <c r="D776" s="206">
        <v>0</v>
      </c>
    </row>
    <row r="777" spans="1:4" ht="27.75" customHeight="1" x14ac:dyDescent="0.25">
      <c r="A777" s="7" t="s">
        <v>1234</v>
      </c>
      <c r="B777" s="8">
        <v>3</v>
      </c>
      <c r="C777" s="8" t="s">
        <v>792</v>
      </c>
      <c r="D777" s="206">
        <v>0</v>
      </c>
    </row>
    <row r="778" spans="1:4" ht="27.75" customHeight="1" x14ac:dyDescent="0.25">
      <c r="A778" s="7" t="s">
        <v>1235</v>
      </c>
      <c r="B778" s="8">
        <v>3</v>
      </c>
      <c r="C778" s="8" t="s">
        <v>726</v>
      </c>
      <c r="D778" s="206">
        <v>0</v>
      </c>
    </row>
    <row r="779" spans="1:4" ht="27.75" customHeight="1" x14ac:dyDescent="0.25">
      <c r="A779" s="7" t="s">
        <v>1236</v>
      </c>
      <c r="B779" s="8">
        <v>3</v>
      </c>
      <c r="C779" s="8" t="s">
        <v>805</v>
      </c>
      <c r="D779" s="206">
        <v>4.0221447539400002</v>
      </c>
    </row>
    <row r="780" spans="1:4" ht="27.75" customHeight="1" x14ac:dyDescent="0.25">
      <c r="A780" s="7" t="s">
        <v>1237</v>
      </c>
      <c r="B780" s="8">
        <v>3</v>
      </c>
      <c r="C780" s="8" t="s">
        <v>764</v>
      </c>
      <c r="D780" s="206">
        <v>0</v>
      </c>
    </row>
    <row r="781" spans="1:4" ht="27.75" customHeight="1" x14ac:dyDescent="0.25">
      <c r="A781" s="7"/>
      <c r="B781" s="8">
        <v>3</v>
      </c>
      <c r="C781" s="8" t="s">
        <v>785</v>
      </c>
      <c r="D781" s="206">
        <v>0</v>
      </c>
    </row>
    <row r="782" spans="1:4" ht="27.75" customHeight="1" x14ac:dyDescent="0.25">
      <c r="A782" s="7" t="s">
        <v>1238</v>
      </c>
      <c r="B782" s="8">
        <v>3</v>
      </c>
      <c r="C782" s="8" t="s">
        <v>832</v>
      </c>
      <c r="D782" s="206">
        <v>0</v>
      </c>
    </row>
    <row r="783" spans="1:4" ht="27.75" customHeight="1" x14ac:dyDescent="0.25">
      <c r="A783" s="7"/>
      <c r="B783" s="8">
        <v>3</v>
      </c>
      <c r="C783" s="8" t="s">
        <v>741</v>
      </c>
      <c r="D783" s="206">
        <v>0</v>
      </c>
    </row>
    <row r="784" spans="1:4" ht="27.75" customHeight="1" x14ac:dyDescent="0.25">
      <c r="A784" s="7" t="s">
        <v>1239</v>
      </c>
      <c r="B784" s="8">
        <v>3</v>
      </c>
      <c r="C784" s="8" t="s">
        <v>734</v>
      </c>
      <c r="D784" s="206">
        <v>3.9327420316700001</v>
      </c>
    </row>
    <row r="785" spans="1:4" ht="27.75" customHeight="1" x14ac:dyDescent="0.25">
      <c r="A785" s="7" t="s">
        <v>1240</v>
      </c>
      <c r="B785" s="8">
        <v>3</v>
      </c>
      <c r="C785" s="8" t="s">
        <v>775</v>
      </c>
      <c r="D785" s="206">
        <v>0</v>
      </c>
    </row>
    <row r="786" spans="1:4" ht="27.75" customHeight="1" x14ac:dyDescent="0.25">
      <c r="A786" s="7" t="s">
        <v>1241</v>
      </c>
      <c r="B786" s="8">
        <v>3</v>
      </c>
      <c r="C786" s="8" t="s">
        <v>755</v>
      </c>
      <c r="D786" s="206">
        <v>0</v>
      </c>
    </row>
    <row r="787" spans="1:4" ht="27.75" customHeight="1" x14ac:dyDescent="0.25">
      <c r="A787" s="7" t="s">
        <v>1242</v>
      </c>
      <c r="B787" s="8">
        <v>3</v>
      </c>
      <c r="C787" s="8" t="s">
        <v>739</v>
      </c>
      <c r="D787" s="206">
        <v>0</v>
      </c>
    </row>
    <row r="788" spans="1:4" ht="27.75" customHeight="1" x14ac:dyDescent="0.25">
      <c r="A788" s="7"/>
      <c r="B788" s="8">
        <v>3</v>
      </c>
      <c r="C788" s="8" t="s">
        <v>791</v>
      </c>
      <c r="D788" s="206">
        <v>0</v>
      </c>
    </row>
    <row r="789" spans="1:4" ht="27.75" customHeight="1" x14ac:dyDescent="0.25">
      <c r="A789" s="7" t="s">
        <v>1243</v>
      </c>
      <c r="B789" s="8">
        <v>3</v>
      </c>
      <c r="C789" s="8" t="s">
        <v>806</v>
      </c>
      <c r="D789" s="206">
        <v>0</v>
      </c>
    </row>
    <row r="790" spans="1:4" ht="27.75" customHeight="1" x14ac:dyDescent="0.25">
      <c r="A790" s="7"/>
      <c r="B790" s="8">
        <v>3</v>
      </c>
      <c r="C790" s="8" t="s">
        <v>776</v>
      </c>
      <c r="D790" s="206">
        <v>0</v>
      </c>
    </row>
    <row r="791" spans="1:4" ht="27.75" customHeight="1" x14ac:dyDescent="0.25">
      <c r="A791" s="7"/>
      <c r="B791" s="8">
        <v>3</v>
      </c>
      <c r="C791" s="8" t="s">
        <v>776</v>
      </c>
      <c r="D791" s="206">
        <v>0</v>
      </c>
    </row>
    <row r="792" spans="1:4" ht="27.75" customHeight="1" x14ac:dyDescent="0.25">
      <c r="A792" s="7" t="s">
        <v>1244</v>
      </c>
      <c r="B792" s="8">
        <v>3</v>
      </c>
      <c r="C792" s="8" t="s">
        <v>817</v>
      </c>
      <c r="D792" s="206">
        <v>0</v>
      </c>
    </row>
    <row r="793" spans="1:4" ht="27.75" customHeight="1" x14ac:dyDescent="0.25">
      <c r="A793" s="7" t="s">
        <v>1245</v>
      </c>
      <c r="B793" s="8">
        <v>3</v>
      </c>
      <c r="C793" s="8" t="s">
        <v>753</v>
      </c>
      <c r="D793" s="206">
        <v>0</v>
      </c>
    </row>
    <row r="794" spans="1:4" ht="27.75" customHeight="1" x14ac:dyDescent="0.25">
      <c r="A794" s="7" t="s">
        <v>1246</v>
      </c>
      <c r="B794" s="8">
        <v>3</v>
      </c>
      <c r="C794" s="8" t="s">
        <v>750</v>
      </c>
      <c r="D794" s="206">
        <v>0</v>
      </c>
    </row>
    <row r="795" spans="1:4" ht="27.75" customHeight="1" x14ac:dyDescent="0.25">
      <c r="A795" s="7"/>
      <c r="B795" s="8">
        <v>3</v>
      </c>
      <c r="C795" s="8" t="s">
        <v>829</v>
      </c>
      <c r="D795" s="206">
        <v>0</v>
      </c>
    </row>
    <row r="796" spans="1:4" ht="27.75" customHeight="1" x14ac:dyDescent="0.25">
      <c r="A796" s="7"/>
      <c r="B796" s="8">
        <v>3</v>
      </c>
      <c r="C796" s="8" t="s">
        <v>847</v>
      </c>
      <c r="D796" s="206">
        <v>0</v>
      </c>
    </row>
    <row r="797" spans="1:4" ht="27.75" customHeight="1" x14ac:dyDescent="0.25">
      <c r="A797" s="7"/>
      <c r="B797" s="8">
        <v>3</v>
      </c>
      <c r="C797" s="8" t="s">
        <v>848</v>
      </c>
      <c r="D797" s="206">
        <v>0</v>
      </c>
    </row>
    <row r="798" spans="1:4" ht="27.75" customHeight="1" x14ac:dyDescent="0.25">
      <c r="A798" s="7"/>
      <c r="B798" s="8">
        <v>3</v>
      </c>
      <c r="C798" s="8" t="s">
        <v>849</v>
      </c>
      <c r="D798" s="206">
        <v>0</v>
      </c>
    </row>
    <row r="799" spans="1:4" ht="27.75" customHeight="1" x14ac:dyDescent="0.25">
      <c r="A799" s="7"/>
      <c r="B799" s="8">
        <v>3</v>
      </c>
      <c r="C799" s="8" t="s">
        <v>850</v>
      </c>
      <c r="D799" s="206">
        <v>0</v>
      </c>
    </row>
    <row r="800" spans="1:4" ht="27.75" customHeight="1" x14ac:dyDescent="0.25">
      <c r="A800" s="7"/>
      <c r="B800" s="8">
        <v>3</v>
      </c>
      <c r="C800" s="8" t="s">
        <v>851</v>
      </c>
      <c r="D800" s="206">
        <v>0</v>
      </c>
    </row>
    <row r="801" spans="1:4" ht="27.75" customHeight="1" x14ac:dyDescent="0.25">
      <c r="A801" s="7"/>
      <c r="B801" s="8">
        <v>3</v>
      </c>
      <c r="C801" s="8" t="s">
        <v>852</v>
      </c>
      <c r="D801" s="206">
        <v>0</v>
      </c>
    </row>
    <row r="802" spans="1:4" ht="27.75" customHeight="1" x14ac:dyDescent="0.25">
      <c r="A802" s="7" t="s">
        <v>1247</v>
      </c>
      <c r="B802" s="8">
        <v>3</v>
      </c>
      <c r="C802" s="8" t="s">
        <v>810</v>
      </c>
      <c r="D802" s="206">
        <v>0</v>
      </c>
    </row>
    <row r="803" spans="1:4" ht="27.75" customHeight="1" x14ac:dyDescent="0.25">
      <c r="A803" s="7"/>
      <c r="B803" s="8">
        <v>3</v>
      </c>
      <c r="C803" s="8" t="s">
        <v>767</v>
      </c>
      <c r="D803" s="206">
        <v>0</v>
      </c>
    </row>
    <row r="804" spans="1:4" ht="27.75" customHeight="1" x14ac:dyDescent="0.25">
      <c r="A804" s="7" t="s">
        <v>1248</v>
      </c>
      <c r="B804" s="8">
        <v>3</v>
      </c>
      <c r="C804" s="8" t="s">
        <v>730</v>
      </c>
      <c r="D804" s="206">
        <v>0</v>
      </c>
    </row>
    <row r="805" spans="1:4" ht="27.75" customHeight="1" x14ac:dyDescent="0.25">
      <c r="A805" s="7" t="s">
        <v>1249</v>
      </c>
      <c r="B805" s="8">
        <v>3</v>
      </c>
      <c r="C805" s="8" t="s">
        <v>778</v>
      </c>
      <c r="D805" s="206">
        <v>0</v>
      </c>
    </row>
    <row r="806" spans="1:4" ht="27.75" customHeight="1" x14ac:dyDescent="0.25">
      <c r="A806" s="7" t="s">
        <v>1250</v>
      </c>
      <c r="B806" s="8">
        <v>3</v>
      </c>
      <c r="C806" s="8" t="s">
        <v>751</v>
      </c>
      <c r="D806" s="206">
        <v>0</v>
      </c>
    </row>
    <row r="807" spans="1:4" ht="27.75" customHeight="1" x14ac:dyDescent="0.25">
      <c r="A807" s="7" t="s">
        <v>1251</v>
      </c>
      <c r="B807" s="8">
        <v>3</v>
      </c>
      <c r="C807" s="8" t="s">
        <v>753</v>
      </c>
      <c r="D807" s="206">
        <v>0</v>
      </c>
    </row>
    <row r="808" spans="1:4" ht="27.75" customHeight="1" x14ac:dyDescent="0.25">
      <c r="A808" s="7" t="s">
        <v>1252</v>
      </c>
      <c r="B808" s="8">
        <v>3</v>
      </c>
      <c r="C808" s="8" t="s">
        <v>739</v>
      </c>
      <c r="D808" s="206">
        <v>0</v>
      </c>
    </row>
    <row r="809" spans="1:4" ht="27.75" customHeight="1" x14ac:dyDescent="0.25">
      <c r="A809" s="7" t="s">
        <v>1253</v>
      </c>
      <c r="B809" s="8">
        <v>3</v>
      </c>
      <c r="C809" s="8" t="s">
        <v>750</v>
      </c>
      <c r="D809" s="206">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Public&amp;C&amp;"Calibri"&amp;11&amp;K000000&amp;P of &amp;N</oddFooter>
    <firstHeader>&amp;LUn-scaled [nodal /network group] costs</firstHeader>
    <firstFooter>&amp;L_x000D_&amp;1#&amp;"Arial"&amp;6&amp;K737373 Confidentiality: C1 - Public&amp;C&amp;"Calibri"&amp;11&amp;K000000&amp;P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82" zoomScale="90" zoomScaleNormal="90" zoomScaleSheetLayoutView="100" workbookViewId="0">
      <selection activeCell="H8" sqref="H8"/>
    </sheetView>
  </sheetViews>
  <sheetFormatPr defaultColWidth="11.5546875" defaultRowHeight="13.2" x14ac:dyDescent="0.25"/>
  <cols>
    <col min="1" max="1" width="13.88671875" style="160" customWidth="1"/>
    <col min="2" max="2" width="37.44140625" style="160" bestFit="1" customWidth="1"/>
    <col min="3" max="3" width="19" style="161" customWidth="1"/>
    <col min="4" max="4" width="5.33203125" style="160" bestFit="1" customWidth="1"/>
    <col min="5" max="5" width="4.6640625" style="160" customWidth="1"/>
    <col min="6" max="6" width="29.109375" style="160" bestFit="1" customWidth="1"/>
    <col min="7" max="7" width="11.5546875" style="160"/>
    <col min="8" max="8" width="64.5546875" style="160" bestFit="1" customWidth="1"/>
    <col min="9" max="16384" width="11.5546875" style="160"/>
  </cols>
  <sheetData>
    <row r="1" spans="1:8" ht="26.25" customHeight="1" x14ac:dyDescent="0.4">
      <c r="A1" s="163" t="s">
        <v>20</v>
      </c>
      <c r="H1" s="162"/>
    </row>
    <row r="2" spans="1:8" ht="12.75" customHeight="1" x14ac:dyDescent="0.25">
      <c r="A2" s="163"/>
    </row>
    <row r="3" spans="1:8" ht="12.75" customHeight="1" x14ac:dyDescent="0.25">
      <c r="A3" s="163"/>
    </row>
    <row r="4" spans="1:8" ht="12.75" customHeight="1" x14ac:dyDescent="0.25">
      <c r="A4" s="163"/>
    </row>
    <row r="5" spans="1:8" ht="12.75" customHeight="1" x14ac:dyDescent="0.25">
      <c r="A5" s="163"/>
    </row>
    <row r="6" spans="1:8" ht="12.75" customHeight="1" x14ac:dyDescent="0.25">
      <c r="A6" s="163"/>
    </row>
    <row r="7" spans="1:8" ht="12.75" customHeight="1" x14ac:dyDescent="0.25">
      <c r="A7" s="163"/>
    </row>
    <row r="8" spans="1:8" ht="12.75" customHeight="1" x14ac:dyDescent="0.25">
      <c r="A8" s="163"/>
    </row>
    <row r="9" spans="1:8" ht="12.75" customHeight="1" x14ac:dyDescent="0.25">
      <c r="A9" s="163"/>
    </row>
    <row r="10" spans="1:8" ht="12.75" customHeight="1" x14ac:dyDescent="0.25">
      <c r="A10" s="163"/>
    </row>
    <row r="11" spans="1:8" ht="12.75" customHeight="1" x14ac:dyDescent="0.25">
      <c r="A11" s="163"/>
    </row>
    <row r="12" spans="1:8" ht="12.75" customHeight="1" x14ac:dyDescent="0.25">
      <c r="A12" s="163"/>
    </row>
    <row r="13" spans="1:8" ht="12.75" customHeight="1" x14ac:dyDescent="0.25">
      <c r="A13" s="163"/>
    </row>
    <row r="14" spans="1:8" ht="12.75" customHeight="1" x14ac:dyDescent="0.25">
      <c r="A14" s="163"/>
    </row>
    <row r="15" spans="1:8" ht="12.75" customHeight="1" x14ac:dyDescent="0.25">
      <c r="A15" s="163"/>
    </row>
    <row r="16" spans="1:8" ht="12.75" customHeight="1" x14ac:dyDescent="0.25">
      <c r="A16" s="163"/>
    </row>
    <row r="17" spans="1:8" ht="12.75" customHeight="1" x14ac:dyDescent="0.25">
      <c r="A17" s="163"/>
    </row>
    <row r="18" spans="1:8" ht="12.75" customHeight="1" x14ac:dyDescent="0.25">
      <c r="A18" s="163"/>
    </row>
    <row r="19" spans="1:8" ht="12.75" customHeight="1" x14ac:dyDescent="0.25">
      <c r="A19" s="163"/>
    </row>
    <row r="20" spans="1:8" ht="12.75" customHeight="1" x14ac:dyDescent="0.25">
      <c r="A20" s="163"/>
    </row>
    <row r="21" spans="1:8" ht="12.75" customHeight="1" x14ac:dyDescent="0.25">
      <c r="A21" s="163"/>
    </row>
    <row r="22" spans="1:8" ht="12.75" customHeight="1" x14ac:dyDescent="0.25">
      <c r="A22" s="163"/>
    </row>
    <row r="23" spans="1:8" ht="12.75" customHeight="1" x14ac:dyDescent="0.25">
      <c r="A23" s="163"/>
    </row>
    <row r="24" spans="1:8" ht="12.75" customHeight="1" x14ac:dyDescent="0.25">
      <c r="A24" s="163"/>
    </row>
    <row r="25" spans="1:8" ht="12.75" customHeight="1" x14ac:dyDescent="0.25">
      <c r="A25" s="163"/>
    </row>
    <row r="26" spans="1:8" ht="12.75" customHeight="1" x14ac:dyDescent="0.25">
      <c r="A26" s="163"/>
    </row>
    <row r="27" spans="1:8" ht="12.75" customHeight="1" x14ac:dyDescent="0.25">
      <c r="A27" s="163"/>
    </row>
    <row r="28" spans="1:8" s="165" customFormat="1" ht="52.8" x14ac:dyDescent="0.25">
      <c r="A28" s="58" t="s">
        <v>175</v>
      </c>
      <c r="B28" s="58" t="s">
        <v>176</v>
      </c>
      <c r="C28" s="58" t="s">
        <v>403</v>
      </c>
      <c r="D28" s="164"/>
      <c r="E28" s="164"/>
      <c r="F28" s="58" t="s">
        <v>404</v>
      </c>
      <c r="G28" s="58" t="s">
        <v>405</v>
      </c>
      <c r="H28" s="58" t="s">
        <v>406</v>
      </c>
    </row>
    <row r="29" spans="1:8" x14ac:dyDescent="0.25">
      <c r="A29" s="170">
        <v>3</v>
      </c>
      <c r="B29" s="166" t="s">
        <v>177</v>
      </c>
      <c r="C29" s="169" t="s">
        <v>412</v>
      </c>
      <c r="F29" s="160" t="s">
        <v>409</v>
      </c>
      <c r="G29" s="167">
        <v>43626</v>
      </c>
      <c r="H29" s="160" t="s">
        <v>410</v>
      </c>
    </row>
    <row r="30" spans="1:8" x14ac:dyDescent="0.25">
      <c r="A30" s="170">
        <v>4</v>
      </c>
      <c r="B30" s="166" t="s">
        <v>177</v>
      </c>
      <c r="C30" s="169" t="s">
        <v>412</v>
      </c>
      <c r="F30" s="160" t="s">
        <v>414</v>
      </c>
      <c r="G30" s="167">
        <v>43626</v>
      </c>
      <c r="H30" s="160" t="s">
        <v>410</v>
      </c>
    </row>
    <row r="31" spans="1:8" x14ac:dyDescent="0.25">
      <c r="A31" s="170">
        <v>5</v>
      </c>
      <c r="B31" s="166" t="s">
        <v>178</v>
      </c>
      <c r="C31" s="169" t="s">
        <v>412</v>
      </c>
      <c r="F31" s="160" t="s">
        <v>413</v>
      </c>
      <c r="G31" s="167">
        <v>43626</v>
      </c>
      <c r="H31" s="160" t="s">
        <v>410</v>
      </c>
    </row>
    <row r="32" spans="1:8" x14ac:dyDescent="0.25">
      <c r="A32" s="170">
        <v>6</v>
      </c>
      <c r="B32" s="166" t="s">
        <v>179</v>
      </c>
      <c r="C32" s="169" t="s">
        <v>412</v>
      </c>
      <c r="F32" s="160" t="s">
        <v>415</v>
      </c>
      <c r="G32" s="167">
        <v>43626</v>
      </c>
      <c r="H32" s="160" t="s">
        <v>416</v>
      </c>
    </row>
    <row r="33" spans="1:8" x14ac:dyDescent="0.25">
      <c r="A33" s="170">
        <v>7</v>
      </c>
      <c r="B33" s="166" t="s">
        <v>179</v>
      </c>
      <c r="C33" s="169" t="s">
        <v>412</v>
      </c>
      <c r="G33" s="167"/>
      <c r="H33" s="168"/>
    </row>
    <row r="34" spans="1:8" x14ac:dyDescent="0.25">
      <c r="A34" s="170">
        <v>8</v>
      </c>
      <c r="B34" s="166" t="s">
        <v>179</v>
      </c>
      <c r="C34" s="169" t="s">
        <v>412</v>
      </c>
      <c r="F34" s="168"/>
      <c r="G34" s="167"/>
    </row>
    <row r="35" spans="1:8" x14ac:dyDescent="0.25">
      <c r="A35" s="170">
        <v>9</v>
      </c>
      <c r="B35" s="166" t="s">
        <v>179</v>
      </c>
      <c r="C35" s="169" t="s">
        <v>412</v>
      </c>
      <c r="G35" s="167"/>
      <c r="H35" s="168"/>
    </row>
    <row r="36" spans="1:8" x14ac:dyDescent="0.25">
      <c r="A36" s="170">
        <v>10</v>
      </c>
      <c r="B36" s="166" t="s">
        <v>179</v>
      </c>
      <c r="C36" s="169" t="s">
        <v>412</v>
      </c>
      <c r="G36" s="167"/>
      <c r="H36" s="168"/>
    </row>
    <row r="37" spans="1:8" x14ac:dyDescent="0.25">
      <c r="A37" s="170">
        <v>11</v>
      </c>
      <c r="B37" s="166" t="s">
        <v>179</v>
      </c>
      <c r="C37" s="169" t="s">
        <v>412</v>
      </c>
      <c r="G37" s="167"/>
    </row>
    <row r="38" spans="1:8" x14ac:dyDescent="0.25">
      <c r="A38" s="170">
        <v>12</v>
      </c>
      <c r="B38" s="166" t="s">
        <v>179</v>
      </c>
      <c r="C38" s="169" t="s">
        <v>412</v>
      </c>
      <c r="G38" s="167"/>
    </row>
    <row r="39" spans="1:8" x14ac:dyDescent="0.25">
      <c r="A39" s="170">
        <v>13</v>
      </c>
      <c r="B39" s="166" t="s">
        <v>180</v>
      </c>
      <c r="C39" s="169" t="s">
        <v>412</v>
      </c>
      <c r="G39" s="167"/>
    </row>
    <row r="40" spans="1:8" x14ac:dyDescent="0.25">
      <c r="A40" s="170">
        <v>15</v>
      </c>
      <c r="B40" s="166" t="s">
        <v>180</v>
      </c>
      <c r="C40" s="169" t="s">
        <v>412</v>
      </c>
      <c r="F40" s="168"/>
      <c r="G40" s="167"/>
      <c r="H40" s="168"/>
    </row>
    <row r="41" spans="1:8" x14ac:dyDescent="0.25">
      <c r="A41" s="170">
        <v>16</v>
      </c>
      <c r="B41" s="166" t="s">
        <v>181</v>
      </c>
      <c r="C41" s="169" t="s">
        <v>412</v>
      </c>
      <c r="G41" s="167"/>
      <c r="H41" s="168"/>
    </row>
    <row r="42" spans="1:8" x14ac:dyDescent="0.25">
      <c r="A42" s="170">
        <v>17</v>
      </c>
      <c r="B42" s="166" t="s">
        <v>181</v>
      </c>
      <c r="C42" s="169" t="s">
        <v>412</v>
      </c>
      <c r="G42" s="167"/>
    </row>
    <row r="43" spans="1:8" x14ac:dyDescent="0.25">
      <c r="A43" s="170">
        <v>18</v>
      </c>
      <c r="B43" s="166" t="s">
        <v>181</v>
      </c>
      <c r="C43" s="169" t="s">
        <v>412</v>
      </c>
      <c r="G43" s="167"/>
    </row>
    <row r="44" spans="1:8" x14ac:dyDescent="0.25">
      <c r="A44" s="170">
        <v>19</v>
      </c>
      <c r="B44" s="166" t="s">
        <v>181</v>
      </c>
      <c r="C44" s="169" t="s">
        <v>412</v>
      </c>
      <c r="G44" s="167"/>
    </row>
    <row r="45" spans="1:8" x14ac:dyDescent="0.25">
      <c r="A45" s="170">
        <v>20</v>
      </c>
      <c r="B45" s="166" t="s">
        <v>181</v>
      </c>
      <c r="C45" s="169" t="s">
        <v>412</v>
      </c>
      <c r="G45" s="167"/>
    </row>
    <row r="46" spans="1:8" x14ac:dyDescent="0.25">
      <c r="A46" s="170">
        <v>21</v>
      </c>
      <c r="B46" s="166" t="s">
        <v>181</v>
      </c>
      <c r="C46" s="169" t="s">
        <v>412</v>
      </c>
      <c r="G46" s="167"/>
    </row>
    <row r="47" spans="1:8" x14ac:dyDescent="0.25">
      <c r="A47" s="170">
        <v>22</v>
      </c>
      <c r="B47" s="166" t="s">
        <v>181</v>
      </c>
      <c r="C47" s="169" t="s">
        <v>412</v>
      </c>
      <c r="G47" s="167"/>
    </row>
    <row r="48" spans="1:8" x14ac:dyDescent="0.25">
      <c r="A48" s="170">
        <v>23</v>
      </c>
      <c r="B48" s="166" t="s">
        <v>182</v>
      </c>
      <c r="C48" s="169" t="s">
        <v>412</v>
      </c>
      <c r="G48" s="167"/>
    </row>
    <row r="49" spans="1:8" x14ac:dyDescent="0.25">
      <c r="A49" s="170">
        <v>24</v>
      </c>
      <c r="B49" s="166" t="s">
        <v>182</v>
      </c>
      <c r="C49" s="169" t="s">
        <v>412</v>
      </c>
      <c r="G49" s="167"/>
    </row>
    <row r="50" spans="1:8" x14ac:dyDescent="0.25">
      <c r="A50" s="170">
        <v>25</v>
      </c>
      <c r="B50" s="166" t="s">
        <v>182</v>
      </c>
      <c r="C50" s="169" t="s">
        <v>412</v>
      </c>
      <c r="G50" s="167"/>
    </row>
    <row r="51" spans="1:8" x14ac:dyDescent="0.25">
      <c r="A51" s="170">
        <v>26</v>
      </c>
      <c r="B51" s="166" t="s">
        <v>182</v>
      </c>
      <c r="C51" s="169" t="s">
        <v>412</v>
      </c>
      <c r="G51" s="167"/>
    </row>
    <row r="52" spans="1:8" x14ac:dyDescent="0.25">
      <c r="A52" s="170">
        <v>28</v>
      </c>
      <c r="B52" s="166" t="s">
        <v>182</v>
      </c>
      <c r="C52" s="169" t="s">
        <v>412</v>
      </c>
      <c r="G52" s="167"/>
    </row>
    <row r="53" spans="1:8" x14ac:dyDescent="0.25">
      <c r="A53" s="170">
        <v>29</v>
      </c>
      <c r="B53" s="166" t="s">
        <v>182</v>
      </c>
      <c r="C53" s="169" t="s">
        <v>412</v>
      </c>
      <c r="G53" s="167"/>
    </row>
    <row r="54" spans="1:8" x14ac:dyDescent="0.25">
      <c r="A54" s="170">
        <v>30</v>
      </c>
      <c r="B54" s="166" t="s">
        <v>182</v>
      </c>
      <c r="C54" s="169" t="s">
        <v>412</v>
      </c>
      <c r="G54" s="167"/>
    </row>
    <row r="55" spans="1:8" x14ac:dyDescent="0.25">
      <c r="A55" s="170">
        <v>31</v>
      </c>
      <c r="B55" s="166" t="s">
        <v>182</v>
      </c>
      <c r="C55" s="169" t="s">
        <v>412</v>
      </c>
      <c r="G55" s="167"/>
    </row>
    <row r="56" spans="1:8" x14ac:dyDescent="0.25">
      <c r="A56" s="170">
        <v>32</v>
      </c>
      <c r="B56" s="166" t="s">
        <v>182</v>
      </c>
      <c r="C56" s="169" t="s">
        <v>412</v>
      </c>
      <c r="F56" s="168"/>
      <c r="G56" s="167"/>
      <c r="H56" s="168"/>
    </row>
    <row r="57" spans="1:8" x14ac:dyDescent="0.25">
      <c r="A57" s="170">
        <v>33</v>
      </c>
      <c r="B57" s="166" t="s">
        <v>182</v>
      </c>
      <c r="C57" s="169" t="s">
        <v>412</v>
      </c>
      <c r="F57" s="168"/>
      <c r="G57" s="167"/>
      <c r="H57" s="168"/>
    </row>
    <row r="58" spans="1:8" x14ac:dyDescent="0.25">
      <c r="A58" s="170">
        <v>34</v>
      </c>
      <c r="B58" s="166" t="s">
        <v>182</v>
      </c>
      <c r="C58" s="169" t="s">
        <v>412</v>
      </c>
      <c r="F58" s="168"/>
      <c r="G58" s="167"/>
      <c r="H58" s="168"/>
    </row>
    <row r="59" spans="1:8" x14ac:dyDescent="0.25">
      <c r="A59" s="170">
        <v>35</v>
      </c>
      <c r="B59" s="166" t="s">
        <v>182</v>
      </c>
      <c r="C59" s="169" t="s">
        <v>412</v>
      </c>
      <c r="F59" s="168"/>
      <c r="G59" s="167"/>
      <c r="H59" s="168"/>
    </row>
    <row r="60" spans="1:8" x14ac:dyDescent="0.25">
      <c r="A60" s="170">
        <v>36</v>
      </c>
      <c r="B60" s="166" t="s">
        <v>182</v>
      </c>
      <c r="C60" s="169" t="s">
        <v>412</v>
      </c>
      <c r="F60" s="168"/>
      <c r="G60" s="167"/>
      <c r="H60" s="168"/>
    </row>
    <row r="61" spans="1:8" x14ac:dyDescent="0.25">
      <c r="A61" s="170">
        <v>37</v>
      </c>
      <c r="B61" s="166" t="s">
        <v>182</v>
      </c>
      <c r="C61" s="169" t="s">
        <v>412</v>
      </c>
      <c r="F61" s="168"/>
      <c r="G61" s="167"/>
      <c r="H61" s="168"/>
    </row>
    <row r="62" spans="1:8" x14ac:dyDescent="0.25">
      <c r="A62" s="170">
        <v>38</v>
      </c>
      <c r="B62" s="166" t="s">
        <v>182</v>
      </c>
      <c r="C62" s="169" t="s">
        <v>412</v>
      </c>
      <c r="F62" s="168"/>
      <c r="G62" s="167"/>
      <c r="H62" s="168"/>
    </row>
    <row r="63" spans="1:8" x14ac:dyDescent="0.25">
      <c r="A63" s="170">
        <v>39</v>
      </c>
      <c r="B63" s="166" t="s">
        <v>182</v>
      </c>
      <c r="C63" s="169" t="s">
        <v>412</v>
      </c>
      <c r="F63" s="168"/>
      <c r="G63" s="167"/>
      <c r="H63" s="168"/>
    </row>
    <row r="64" spans="1:8" x14ac:dyDescent="0.25">
      <c r="A64" s="170">
        <v>40</v>
      </c>
      <c r="B64" s="166" t="s">
        <v>181</v>
      </c>
      <c r="C64" s="169" t="s">
        <v>412</v>
      </c>
      <c r="F64" s="168"/>
      <c r="G64" s="167"/>
      <c r="H64" s="168"/>
    </row>
    <row r="65" spans="1:8" x14ac:dyDescent="0.25">
      <c r="A65" s="170">
        <v>41</v>
      </c>
      <c r="B65" s="166" t="s">
        <v>183</v>
      </c>
      <c r="C65" s="169" t="s">
        <v>412</v>
      </c>
      <c r="F65" s="168"/>
      <c r="G65" s="167"/>
      <c r="H65" s="168"/>
    </row>
    <row r="66" spans="1:8" x14ac:dyDescent="0.25">
      <c r="A66" s="170">
        <v>42</v>
      </c>
      <c r="B66" s="166" t="s">
        <v>184</v>
      </c>
      <c r="C66" s="169" t="s">
        <v>412</v>
      </c>
      <c r="F66" s="168"/>
      <c r="G66" s="167"/>
      <c r="H66" s="168"/>
    </row>
    <row r="67" spans="1:8" x14ac:dyDescent="0.25">
      <c r="A67" s="170">
        <v>43</v>
      </c>
      <c r="B67" s="166" t="s">
        <v>184</v>
      </c>
      <c r="C67" s="169" t="s">
        <v>412</v>
      </c>
      <c r="F67" s="168"/>
      <c r="G67" s="167"/>
      <c r="H67" s="168"/>
    </row>
    <row r="68" spans="1:8" x14ac:dyDescent="0.25">
      <c r="A68" s="170">
        <v>44</v>
      </c>
      <c r="B68" s="166" t="s">
        <v>183</v>
      </c>
      <c r="C68" s="169" t="s">
        <v>412</v>
      </c>
      <c r="F68" s="168"/>
      <c r="G68" s="167"/>
      <c r="H68" s="168"/>
    </row>
    <row r="69" spans="1:8" x14ac:dyDescent="0.25">
      <c r="A69" s="170">
        <v>45</v>
      </c>
      <c r="B69" s="166" t="s">
        <v>185</v>
      </c>
      <c r="C69" s="169" t="s">
        <v>412</v>
      </c>
      <c r="F69" s="168"/>
      <c r="G69" s="167"/>
      <c r="H69" s="168"/>
    </row>
    <row r="70" spans="1:8" x14ac:dyDescent="0.25">
      <c r="A70" s="170">
        <v>46</v>
      </c>
      <c r="B70" s="166" t="s">
        <v>186</v>
      </c>
      <c r="C70" s="169" t="s">
        <v>412</v>
      </c>
      <c r="F70" s="168"/>
      <c r="G70" s="167"/>
      <c r="H70" s="168"/>
    </row>
    <row r="71" spans="1:8" x14ac:dyDescent="0.25">
      <c r="A71" s="170">
        <v>47</v>
      </c>
      <c r="B71" s="166" t="s">
        <v>187</v>
      </c>
      <c r="C71" s="169" t="s">
        <v>412</v>
      </c>
      <c r="F71" s="168"/>
      <c r="G71" s="167"/>
      <c r="H71" s="168"/>
    </row>
    <row r="72" spans="1:8" x14ac:dyDescent="0.25">
      <c r="A72" s="170">
        <v>48</v>
      </c>
      <c r="B72" s="166" t="s">
        <v>188</v>
      </c>
      <c r="C72" s="169" t="s">
        <v>412</v>
      </c>
      <c r="F72" s="168"/>
      <c r="G72" s="167"/>
      <c r="H72" s="168"/>
    </row>
    <row r="73" spans="1:8" x14ac:dyDescent="0.25">
      <c r="A73" s="170">
        <v>49</v>
      </c>
      <c r="B73" s="166" t="s">
        <v>181</v>
      </c>
      <c r="C73" s="169" t="s">
        <v>412</v>
      </c>
      <c r="F73" s="168"/>
      <c r="G73" s="167"/>
      <c r="H73" s="168"/>
    </row>
    <row r="74" spans="1:8" x14ac:dyDescent="0.25">
      <c r="A74" s="170">
        <v>50</v>
      </c>
      <c r="B74" s="166" t="s">
        <v>189</v>
      </c>
      <c r="C74" s="169" t="s">
        <v>412</v>
      </c>
      <c r="F74" s="168"/>
      <c r="G74" s="167"/>
      <c r="H74" s="168"/>
    </row>
    <row r="75" spans="1:8" x14ac:dyDescent="0.25">
      <c r="A75" s="170">
        <v>51</v>
      </c>
      <c r="B75" s="166" t="s">
        <v>190</v>
      </c>
      <c r="C75" s="169" t="s">
        <v>411</v>
      </c>
      <c r="F75" s="168"/>
      <c r="G75" s="167"/>
      <c r="H75" s="168"/>
    </row>
    <row r="76" spans="1:8" x14ac:dyDescent="0.25">
      <c r="A76" s="170">
        <v>52</v>
      </c>
      <c r="B76" s="166" t="s">
        <v>191</v>
      </c>
      <c r="C76" s="169" t="s">
        <v>412</v>
      </c>
      <c r="F76" s="168"/>
      <c r="G76" s="167"/>
      <c r="H76" s="168"/>
    </row>
    <row r="77" spans="1:8" x14ac:dyDescent="0.25">
      <c r="A77" s="170">
        <v>53</v>
      </c>
      <c r="B77" s="166" t="s">
        <v>191</v>
      </c>
      <c r="C77" s="169" t="s">
        <v>412</v>
      </c>
      <c r="F77" s="168"/>
      <c r="G77" s="167"/>
      <c r="H77" s="168"/>
    </row>
    <row r="78" spans="1:8" x14ac:dyDescent="0.25">
      <c r="A78" s="170">
        <v>55</v>
      </c>
      <c r="B78" s="166" t="s">
        <v>191</v>
      </c>
      <c r="C78" s="169" t="s">
        <v>412</v>
      </c>
      <c r="F78" s="168"/>
      <c r="G78" s="167"/>
      <c r="H78" s="168"/>
    </row>
    <row r="79" spans="1:8" x14ac:dyDescent="0.25">
      <c r="A79" s="170">
        <v>56</v>
      </c>
      <c r="B79" s="166" t="s">
        <v>191</v>
      </c>
      <c r="C79" s="169" t="s">
        <v>412</v>
      </c>
      <c r="F79" s="168"/>
      <c r="G79" s="167"/>
      <c r="H79" s="168"/>
    </row>
    <row r="80" spans="1:8" x14ac:dyDescent="0.25">
      <c r="A80" s="170">
        <v>57</v>
      </c>
      <c r="B80" s="166" t="s">
        <v>191</v>
      </c>
      <c r="C80" s="169" t="s">
        <v>412</v>
      </c>
      <c r="F80" s="168"/>
      <c r="G80" s="167"/>
      <c r="H80" s="168"/>
    </row>
    <row r="81" spans="1:8" x14ac:dyDescent="0.25">
      <c r="A81" s="170">
        <v>58</v>
      </c>
      <c r="B81" s="166" t="s">
        <v>192</v>
      </c>
      <c r="C81" s="169" t="s">
        <v>411</v>
      </c>
      <c r="F81" s="168"/>
      <c r="G81" s="167"/>
      <c r="H81" s="168"/>
    </row>
    <row r="82" spans="1:8" x14ac:dyDescent="0.25">
      <c r="A82" s="170">
        <v>59</v>
      </c>
      <c r="B82" s="166" t="s">
        <v>191</v>
      </c>
      <c r="C82" s="169" t="s">
        <v>412</v>
      </c>
      <c r="F82" s="168"/>
      <c r="G82" s="167"/>
      <c r="H82" s="168"/>
    </row>
    <row r="83" spans="1:8" x14ac:dyDescent="0.25">
      <c r="A83" s="170">
        <v>60</v>
      </c>
      <c r="B83" s="166" t="s">
        <v>191</v>
      </c>
      <c r="C83" s="169" t="s">
        <v>412</v>
      </c>
      <c r="F83" s="168"/>
      <c r="G83" s="167"/>
      <c r="H83" s="168"/>
    </row>
    <row r="84" spans="1:8" x14ac:dyDescent="0.25">
      <c r="A84" s="170">
        <v>62</v>
      </c>
      <c r="B84" s="166" t="s">
        <v>193</v>
      </c>
      <c r="C84" s="169" t="s">
        <v>411</v>
      </c>
    </row>
    <row r="85" spans="1:8" x14ac:dyDescent="0.25">
      <c r="A85" s="170">
        <v>63</v>
      </c>
      <c r="B85" s="166" t="s">
        <v>184</v>
      </c>
      <c r="C85" s="169" t="s">
        <v>412</v>
      </c>
    </row>
    <row r="86" spans="1:8" x14ac:dyDescent="0.25">
      <c r="A86" s="170">
        <v>64</v>
      </c>
      <c r="B86" s="166" t="s">
        <v>191</v>
      </c>
      <c r="C86" s="169" t="s">
        <v>412</v>
      </c>
    </row>
    <row r="87" spans="1:8" x14ac:dyDescent="0.25">
      <c r="A87" s="170">
        <v>65</v>
      </c>
      <c r="B87" s="166" t="s">
        <v>194</v>
      </c>
      <c r="C87" s="169" t="s">
        <v>412</v>
      </c>
    </row>
    <row r="88" spans="1:8" x14ac:dyDescent="0.25">
      <c r="A88" s="170">
        <v>66</v>
      </c>
      <c r="B88" s="166" t="s">
        <v>194</v>
      </c>
      <c r="C88" s="169" t="s">
        <v>412</v>
      </c>
    </row>
    <row r="89" spans="1:8" x14ac:dyDescent="0.25">
      <c r="A89" s="170">
        <v>67</v>
      </c>
      <c r="B89" s="166" t="s">
        <v>195</v>
      </c>
      <c r="C89" s="169" t="s">
        <v>412</v>
      </c>
    </row>
    <row r="90" spans="1:8" x14ac:dyDescent="0.25">
      <c r="A90" s="170">
        <v>71</v>
      </c>
      <c r="B90" s="166" t="s">
        <v>195</v>
      </c>
      <c r="C90" s="169" t="s">
        <v>412</v>
      </c>
    </row>
    <row r="91" spans="1:8" x14ac:dyDescent="0.25">
      <c r="A91" s="170">
        <v>72</v>
      </c>
      <c r="B91" s="166" t="s">
        <v>195</v>
      </c>
      <c r="C91" s="169" t="s">
        <v>412</v>
      </c>
    </row>
    <row r="92" spans="1:8" x14ac:dyDescent="0.25">
      <c r="A92" s="170">
        <v>73</v>
      </c>
      <c r="B92" s="166" t="s">
        <v>195</v>
      </c>
      <c r="C92" s="169" t="s">
        <v>412</v>
      </c>
    </row>
    <row r="93" spans="1:8" x14ac:dyDescent="0.25">
      <c r="A93" s="170">
        <v>74</v>
      </c>
      <c r="B93" s="166" t="s">
        <v>196</v>
      </c>
      <c r="C93" s="169" t="s">
        <v>412</v>
      </c>
    </row>
    <row r="94" spans="1:8" x14ac:dyDescent="0.25">
      <c r="A94" s="170">
        <v>75</v>
      </c>
      <c r="B94" s="166" t="s">
        <v>197</v>
      </c>
      <c r="C94" s="169" t="s">
        <v>412</v>
      </c>
    </row>
    <row r="95" spans="1:8" x14ac:dyDescent="0.25">
      <c r="A95" s="170">
        <v>76</v>
      </c>
      <c r="B95" s="166" t="s">
        <v>197</v>
      </c>
      <c r="C95" s="169" t="s">
        <v>412</v>
      </c>
    </row>
    <row r="96" spans="1:8" x14ac:dyDescent="0.25">
      <c r="A96" s="170">
        <v>77</v>
      </c>
      <c r="B96" s="166" t="s">
        <v>197</v>
      </c>
      <c r="C96" s="169" t="s">
        <v>412</v>
      </c>
    </row>
    <row r="97" spans="1:3" x14ac:dyDescent="0.25">
      <c r="A97" s="170">
        <v>78</v>
      </c>
      <c r="B97" s="166" t="s">
        <v>198</v>
      </c>
      <c r="C97" s="169" t="s">
        <v>412</v>
      </c>
    </row>
    <row r="98" spans="1:3" x14ac:dyDescent="0.25">
      <c r="A98" s="170">
        <v>79</v>
      </c>
      <c r="B98" s="166" t="s">
        <v>199</v>
      </c>
      <c r="C98" s="169" t="s">
        <v>411</v>
      </c>
    </row>
    <row r="99" spans="1:3" x14ac:dyDescent="0.25">
      <c r="A99" s="170">
        <v>80</v>
      </c>
      <c r="B99" s="166" t="s">
        <v>200</v>
      </c>
      <c r="C99" s="169" t="s">
        <v>412</v>
      </c>
    </row>
    <row r="100" spans="1:3" x14ac:dyDescent="0.25">
      <c r="A100" s="170">
        <v>81</v>
      </c>
      <c r="B100" s="166" t="s">
        <v>201</v>
      </c>
      <c r="C100" s="169" t="s">
        <v>412</v>
      </c>
    </row>
    <row r="101" spans="1:3" x14ac:dyDescent="0.25">
      <c r="A101" s="170">
        <v>82</v>
      </c>
      <c r="B101" s="166" t="s">
        <v>202</v>
      </c>
      <c r="C101" s="169" t="s">
        <v>412</v>
      </c>
    </row>
    <row r="102" spans="1:3" x14ac:dyDescent="0.25">
      <c r="A102" s="170">
        <v>83</v>
      </c>
      <c r="B102" s="166" t="s">
        <v>202</v>
      </c>
      <c r="C102" s="169" t="s">
        <v>412</v>
      </c>
    </row>
    <row r="103" spans="1:3" x14ac:dyDescent="0.25">
      <c r="A103" s="170">
        <v>84</v>
      </c>
      <c r="B103" s="166" t="s">
        <v>202</v>
      </c>
      <c r="C103" s="169" t="s">
        <v>412</v>
      </c>
    </row>
    <row r="104" spans="1:3" x14ac:dyDescent="0.25">
      <c r="A104" s="170">
        <v>85</v>
      </c>
      <c r="B104" s="166" t="s">
        <v>202</v>
      </c>
      <c r="C104" s="169" t="s">
        <v>412</v>
      </c>
    </row>
    <row r="105" spans="1:3" x14ac:dyDescent="0.25">
      <c r="A105" s="170">
        <v>86</v>
      </c>
      <c r="B105" s="166" t="s">
        <v>202</v>
      </c>
      <c r="C105" s="169" t="s">
        <v>412</v>
      </c>
    </row>
    <row r="106" spans="1:3" x14ac:dyDescent="0.25">
      <c r="A106" s="170">
        <v>87</v>
      </c>
      <c r="B106" s="166" t="s">
        <v>202</v>
      </c>
      <c r="C106" s="169" t="s">
        <v>412</v>
      </c>
    </row>
    <row r="107" spans="1:3" x14ac:dyDescent="0.25">
      <c r="A107" s="170">
        <v>88</v>
      </c>
      <c r="B107" s="166" t="s">
        <v>202</v>
      </c>
      <c r="C107" s="169" t="s">
        <v>412</v>
      </c>
    </row>
    <row r="108" spans="1:3" x14ac:dyDescent="0.25">
      <c r="A108" s="170">
        <v>91</v>
      </c>
      <c r="B108" s="166" t="s">
        <v>203</v>
      </c>
      <c r="C108" s="169" t="s">
        <v>412</v>
      </c>
    </row>
    <row r="109" spans="1:3" x14ac:dyDescent="0.25">
      <c r="A109" s="170">
        <v>92</v>
      </c>
      <c r="B109" s="166" t="s">
        <v>203</v>
      </c>
      <c r="C109" s="169" t="s">
        <v>412</v>
      </c>
    </row>
    <row r="110" spans="1:3" x14ac:dyDescent="0.25">
      <c r="A110" s="170">
        <v>93</v>
      </c>
      <c r="B110" s="166" t="s">
        <v>204</v>
      </c>
      <c r="C110" s="169" t="s">
        <v>411</v>
      </c>
    </row>
    <row r="111" spans="1:3" x14ac:dyDescent="0.25">
      <c r="A111" s="170">
        <v>94</v>
      </c>
      <c r="B111" s="166" t="s">
        <v>203</v>
      </c>
      <c r="C111" s="169" t="s">
        <v>412</v>
      </c>
    </row>
    <row r="112" spans="1:3" x14ac:dyDescent="0.25">
      <c r="A112" s="170">
        <v>95</v>
      </c>
      <c r="B112" s="166" t="s">
        <v>203</v>
      </c>
      <c r="C112" s="169" t="s">
        <v>412</v>
      </c>
    </row>
    <row r="113" spans="1:3" x14ac:dyDescent="0.25">
      <c r="A113" s="170">
        <v>96</v>
      </c>
      <c r="B113" s="166" t="s">
        <v>203</v>
      </c>
      <c r="C113" s="169" t="s">
        <v>412</v>
      </c>
    </row>
    <row r="114" spans="1:3" x14ac:dyDescent="0.25">
      <c r="A114" s="170">
        <v>97</v>
      </c>
      <c r="B114" s="166" t="s">
        <v>205</v>
      </c>
      <c r="C114" s="169" t="s">
        <v>412</v>
      </c>
    </row>
    <row r="115" spans="1:3" x14ac:dyDescent="0.25">
      <c r="A115" s="170">
        <v>98</v>
      </c>
      <c r="B115" s="166" t="s">
        <v>206</v>
      </c>
      <c r="C115" s="169" t="s">
        <v>412</v>
      </c>
    </row>
    <row r="116" spans="1:3" x14ac:dyDescent="0.25">
      <c r="A116" s="170">
        <v>99</v>
      </c>
      <c r="B116" s="166" t="s">
        <v>207</v>
      </c>
      <c r="C116" s="169" t="s">
        <v>412</v>
      </c>
    </row>
    <row r="117" spans="1:3" x14ac:dyDescent="0.25">
      <c r="A117" s="170">
        <v>100</v>
      </c>
      <c r="B117" s="166" t="s">
        <v>207</v>
      </c>
      <c r="C117" s="169" t="s">
        <v>412</v>
      </c>
    </row>
    <row r="118" spans="1:3" x14ac:dyDescent="0.25">
      <c r="A118" s="170">
        <v>101</v>
      </c>
      <c r="B118" s="166" t="s">
        <v>208</v>
      </c>
      <c r="C118" s="169" t="s">
        <v>412</v>
      </c>
    </row>
    <row r="119" spans="1:3" x14ac:dyDescent="0.25">
      <c r="A119" s="170">
        <v>102</v>
      </c>
      <c r="B119" s="166" t="s">
        <v>208</v>
      </c>
      <c r="C119" s="169" t="s">
        <v>412</v>
      </c>
    </row>
    <row r="120" spans="1:3" x14ac:dyDescent="0.25">
      <c r="A120" s="170">
        <v>103</v>
      </c>
      <c r="B120" s="166" t="s">
        <v>208</v>
      </c>
      <c r="C120" s="169" t="s">
        <v>412</v>
      </c>
    </row>
    <row r="121" spans="1:3" x14ac:dyDescent="0.25">
      <c r="A121" s="170">
        <v>104</v>
      </c>
      <c r="B121" s="166" t="s">
        <v>209</v>
      </c>
      <c r="C121" s="169" t="s">
        <v>412</v>
      </c>
    </row>
    <row r="122" spans="1:3" x14ac:dyDescent="0.25">
      <c r="A122" s="170">
        <v>105</v>
      </c>
      <c r="B122" s="166" t="s">
        <v>209</v>
      </c>
      <c r="C122" s="169" t="s">
        <v>412</v>
      </c>
    </row>
    <row r="123" spans="1:3" x14ac:dyDescent="0.25">
      <c r="A123" s="170">
        <v>106</v>
      </c>
      <c r="B123" s="166" t="s">
        <v>209</v>
      </c>
      <c r="C123" s="169" t="s">
        <v>412</v>
      </c>
    </row>
    <row r="124" spans="1:3" x14ac:dyDescent="0.25">
      <c r="A124" s="170">
        <v>107</v>
      </c>
      <c r="B124" s="166" t="s">
        <v>209</v>
      </c>
      <c r="C124" s="169" t="s">
        <v>412</v>
      </c>
    </row>
    <row r="125" spans="1:3" x14ac:dyDescent="0.25">
      <c r="A125" s="170">
        <v>108</v>
      </c>
      <c r="B125" s="166" t="s">
        <v>209</v>
      </c>
      <c r="C125" s="169" t="s">
        <v>412</v>
      </c>
    </row>
    <row r="126" spans="1:3" x14ac:dyDescent="0.25">
      <c r="A126" s="170">
        <v>109</v>
      </c>
      <c r="B126" s="166" t="s">
        <v>209</v>
      </c>
      <c r="C126" s="169" t="s">
        <v>412</v>
      </c>
    </row>
    <row r="127" spans="1:3" x14ac:dyDescent="0.25">
      <c r="A127" s="170">
        <v>110</v>
      </c>
      <c r="B127" s="166" t="s">
        <v>209</v>
      </c>
      <c r="C127" s="169" t="s">
        <v>412</v>
      </c>
    </row>
    <row r="128" spans="1:3" x14ac:dyDescent="0.25">
      <c r="A128" s="170">
        <v>111</v>
      </c>
      <c r="B128" s="166" t="s">
        <v>210</v>
      </c>
      <c r="C128" s="169" t="s">
        <v>412</v>
      </c>
    </row>
    <row r="129" spans="1:3" x14ac:dyDescent="0.25">
      <c r="A129" s="170">
        <v>112</v>
      </c>
      <c r="B129" s="166" t="s">
        <v>211</v>
      </c>
      <c r="C129" s="169" t="s">
        <v>412</v>
      </c>
    </row>
    <row r="130" spans="1:3" x14ac:dyDescent="0.25">
      <c r="A130" s="170">
        <v>113</v>
      </c>
      <c r="B130" s="166" t="s">
        <v>211</v>
      </c>
      <c r="C130" s="169" t="s">
        <v>412</v>
      </c>
    </row>
    <row r="131" spans="1:3" x14ac:dyDescent="0.25">
      <c r="A131" s="170">
        <v>115</v>
      </c>
      <c r="B131" s="166" t="s">
        <v>211</v>
      </c>
      <c r="C131" s="169" t="s">
        <v>412</v>
      </c>
    </row>
    <row r="132" spans="1:3" x14ac:dyDescent="0.25">
      <c r="A132" s="170">
        <v>116</v>
      </c>
      <c r="B132" s="166" t="s">
        <v>211</v>
      </c>
      <c r="C132" s="169" t="s">
        <v>412</v>
      </c>
    </row>
    <row r="133" spans="1:3" x14ac:dyDescent="0.25">
      <c r="A133" s="170">
        <v>117</v>
      </c>
      <c r="B133" s="166" t="s">
        <v>211</v>
      </c>
      <c r="C133" s="169" t="s">
        <v>412</v>
      </c>
    </row>
    <row r="134" spans="1:3" x14ac:dyDescent="0.25">
      <c r="A134" s="170">
        <v>118</v>
      </c>
      <c r="B134" s="166" t="s">
        <v>212</v>
      </c>
      <c r="C134" s="169" t="s">
        <v>412</v>
      </c>
    </row>
    <row r="135" spans="1:3" x14ac:dyDescent="0.25">
      <c r="A135" s="170">
        <v>119</v>
      </c>
      <c r="B135" s="166" t="s">
        <v>212</v>
      </c>
      <c r="C135" s="169" t="s">
        <v>412</v>
      </c>
    </row>
    <row r="136" spans="1:3" x14ac:dyDescent="0.25">
      <c r="A136" s="170">
        <v>120</v>
      </c>
      <c r="B136" s="166" t="s">
        <v>184</v>
      </c>
      <c r="C136" s="169" t="s">
        <v>412</v>
      </c>
    </row>
    <row r="137" spans="1:3" x14ac:dyDescent="0.25">
      <c r="A137" s="170">
        <v>121</v>
      </c>
      <c r="B137" s="166" t="s">
        <v>213</v>
      </c>
      <c r="C137" s="169" t="s">
        <v>411</v>
      </c>
    </row>
    <row r="138" spans="1:3" x14ac:dyDescent="0.25">
      <c r="A138" s="170">
        <v>122</v>
      </c>
      <c r="B138" s="166" t="s">
        <v>214</v>
      </c>
      <c r="C138" s="169" t="s">
        <v>411</v>
      </c>
    </row>
    <row r="139" spans="1:3" x14ac:dyDescent="0.25">
      <c r="A139" s="170">
        <v>123</v>
      </c>
      <c r="B139" s="166" t="s">
        <v>215</v>
      </c>
      <c r="C139" s="169" t="s">
        <v>411</v>
      </c>
    </row>
    <row r="140" spans="1:3" x14ac:dyDescent="0.25">
      <c r="A140" s="170">
        <v>124</v>
      </c>
      <c r="B140" s="166" t="s">
        <v>215</v>
      </c>
      <c r="C140" s="169" t="s">
        <v>411</v>
      </c>
    </row>
    <row r="141" spans="1:3" x14ac:dyDescent="0.25">
      <c r="A141" s="170">
        <v>125</v>
      </c>
      <c r="B141" s="166" t="s">
        <v>215</v>
      </c>
      <c r="C141" s="169" t="s">
        <v>411</v>
      </c>
    </row>
    <row r="142" spans="1:3" x14ac:dyDescent="0.25">
      <c r="A142" s="170">
        <v>126</v>
      </c>
      <c r="B142" s="166" t="s">
        <v>216</v>
      </c>
      <c r="C142" s="169" t="s">
        <v>411</v>
      </c>
    </row>
    <row r="143" spans="1:3" x14ac:dyDescent="0.25">
      <c r="A143" s="170">
        <v>127</v>
      </c>
      <c r="B143" s="166" t="s">
        <v>217</v>
      </c>
      <c r="C143" s="169" t="s">
        <v>411</v>
      </c>
    </row>
    <row r="144" spans="1:3" x14ac:dyDescent="0.25">
      <c r="A144" s="170">
        <v>128</v>
      </c>
      <c r="B144" s="166" t="s">
        <v>218</v>
      </c>
      <c r="C144" s="169" t="s">
        <v>411</v>
      </c>
    </row>
    <row r="145" spans="1:3" x14ac:dyDescent="0.25">
      <c r="A145" s="170">
        <v>129</v>
      </c>
      <c r="B145" s="166" t="s">
        <v>217</v>
      </c>
      <c r="C145" s="169" t="s">
        <v>411</v>
      </c>
    </row>
    <row r="146" spans="1:3" x14ac:dyDescent="0.25">
      <c r="A146" s="170">
        <v>130</v>
      </c>
      <c r="B146" s="166" t="s">
        <v>219</v>
      </c>
      <c r="C146" s="169" t="s">
        <v>411</v>
      </c>
    </row>
    <row r="147" spans="1:3" x14ac:dyDescent="0.25">
      <c r="A147" s="170">
        <v>131</v>
      </c>
      <c r="B147" s="166" t="s">
        <v>219</v>
      </c>
      <c r="C147" s="169" t="s">
        <v>411</v>
      </c>
    </row>
    <row r="148" spans="1:3" x14ac:dyDescent="0.25">
      <c r="A148" s="170">
        <v>132</v>
      </c>
      <c r="B148" s="166" t="s">
        <v>220</v>
      </c>
      <c r="C148" s="169" t="s">
        <v>411</v>
      </c>
    </row>
    <row r="149" spans="1:3" x14ac:dyDescent="0.25">
      <c r="A149" s="170">
        <v>133</v>
      </c>
      <c r="B149" s="166" t="s">
        <v>220</v>
      </c>
      <c r="C149" s="169" t="s">
        <v>411</v>
      </c>
    </row>
    <row r="150" spans="1:3" x14ac:dyDescent="0.25">
      <c r="A150" s="170">
        <v>134</v>
      </c>
      <c r="B150" s="166" t="s">
        <v>220</v>
      </c>
      <c r="C150" s="169" t="s">
        <v>411</v>
      </c>
    </row>
    <row r="151" spans="1:3" x14ac:dyDescent="0.25">
      <c r="A151" s="170">
        <v>135</v>
      </c>
      <c r="B151" s="166" t="s">
        <v>220</v>
      </c>
      <c r="C151" s="169" t="s">
        <v>411</v>
      </c>
    </row>
    <row r="152" spans="1:3" x14ac:dyDescent="0.25">
      <c r="A152" s="170">
        <v>136</v>
      </c>
      <c r="B152" s="166" t="s">
        <v>220</v>
      </c>
      <c r="C152" s="169" t="s">
        <v>411</v>
      </c>
    </row>
    <row r="153" spans="1:3" x14ac:dyDescent="0.25">
      <c r="A153" s="170">
        <v>137</v>
      </c>
      <c r="B153" s="166" t="s">
        <v>220</v>
      </c>
      <c r="C153" s="169" t="s">
        <v>411</v>
      </c>
    </row>
    <row r="154" spans="1:3" x14ac:dyDescent="0.25">
      <c r="A154" s="170">
        <v>138</v>
      </c>
      <c r="B154" s="166" t="s">
        <v>220</v>
      </c>
      <c r="C154" s="169" t="s">
        <v>411</v>
      </c>
    </row>
    <row r="155" spans="1:3" x14ac:dyDescent="0.25">
      <c r="A155" s="170">
        <v>140</v>
      </c>
      <c r="B155" s="166" t="s">
        <v>204</v>
      </c>
      <c r="C155" s="169" t="s">
        <v>411</v>
      </c>
    </row>
    <row r="156" spans="1:3" x14ac:dyDescent="0.25">
      <c r="A156" s="170">
        <v>141</v>
      </c>
      <c r="B156" s="166" t="s">
        <v>221</v>
      </c>
      <c r="C156" s="169" t="s">
        <v>411</v>
      </c>
    </row>
    <row r="157" spans="1:3" x14ac:dyDescent="0.25">
      <c r="A157" s="170">
        <v>142</v>
      </c>
      <c r="B157" s="166" t="s">
        <v>221</v>
      </c>
      <c r="C157" s="169" t="s">
        <v>411</v>
      </c>
    </row>
    <row r="158" spans="1:3" x14ac:dyDescent="0.25">
      <c r="A158" s="170">
        <v>143</v>
      </c>
      <c r="B158" s="166" t="s">
        <v>207</v>
      </c>
      <c r="C158" s="169" t="s">
        <v>412</v>
      </c>
    </row>
    <row r="159" spans="1:3" x14ac:dyDescent="0.25">
      <c r="A159" s="170">
        <v>144</v>
      </c>
      <c r="B159" s="166" t="s">
        <v>222</v>
      </c>
      <c r="C159" s="169" t="s">
        <v>411</v>
      </c>
    </row>
    <row r="160" spans="1:3" x14ac:dyDescent="0.25">
      <c r="A160" s="170">
        <v>145</v>
      </c>
      <c r="B160" s="166" t="s">
        <v>222</v>
      </c>
      <c r="C160" s="169" t="s">
        <v>411</v>
      </c>
    </row>
    <row r="161" spans="1:3" x14ac:dyDescent="0.25">
      <c r="A161" s="170">
        <v>146</v>
      </c>
      <c r="B161" s="166" t="s">
        <v>222</v>
      </c>
      <c r="C161" s="169" t="s">
        <v>411</v>
      </c>
    </row>
    <row r="162" spans="1:3" x14ac:dyDescent="0.25">
      <c r="A162" s="170">
        <v>147</v>
      </c>
      <c r="B162" s="166" t="s">
        <v>222</v>
      </c>
      <c r="C162" s="169" t="s">
        <v>411</v>
      </c>
    </row>
    <row r="163" spans="1:3" x14ac:dyDescent="0.25">
      <c r="A163" s="170">
        <v>148</v>
      </c>
      <c r="B163" s="166" t="s">
        <v>223</v>
      </c>
      <c r="C163" s="169" t="s">
        <v>411</v>
      </c>
    </row>
    <row r="164" spans="1:3" x14ac:dyDescent="0.25">
      <c r="A164" s="170">
        <v>149</v>
      </c>
      <c r="B164" s="166" t="s">
        <v>224</v>
      </c>
      <c r="C164" s="169" t="s">
        <v>411</v>
      </c>
    </row>
    <row r="165" spans="1:3" x14ac:dyDescent="0.25">
      <c r="A165" s="170">
        <v>150</v>
      </c>
      <c r="B165" s="166" t="s">
        <v>216</v>
      </c>
      <c r="C165" s="169" t="s">
        <v>411</v>
      </c>
    </row>
    <row r="166" spans="1:3" x14ac:dyDescent="0.25">
      <c r="A166" s="170">
        <v>151</v>
      </c>
      <c r="B166" s="166" t="s">
        <v>216</v>
      </c>
      <c r="C166" s="169" t="s">
        <v>411</v>
      </c>
    </row>
    <row r="167" spans="1:3" x14ac:dyDescent="0.25">
      <c r="A167" s="170">
        <v>152</v>
      </c>
      <c r="B167" s="166" t="s">
        <v>216</v>
      </c>
      <c r="C167" s="169" t="s">
        <v>411</v>
      </c>
    </row>
    <row r="168" spans="1:3" x14ac:dyDescent="0.25">
      <c r="A168" s="170">
        <v>153</v>
      </c>
      <c r="B168" s="166" t="s">
        <v>216</v>
      </c>
      <c r="C168" s="169" t="s">
        <v>411</v>
      </c>
    </row>
    <row r="169" spans="1:3" x14ac:dyDescent="0.25">
      <c r="A169" s="170">
        <v>154</v>
      </c>
      <c r="B169" s="166" t="s">
        <v>216</v>
      </c>
      <c r="C169" s="169" t="s">
        <v>411</v>
      </c>
    </row>
    <row r="170" spans="1:3" x14ac:dyDescent="0.25">
      <c r="A170" s="170">
        <v>155</v>
      </c>
      <c r="B170" s="166" t="s">
        <v>204</v>
      </c>
      <c r="C170" s="169" t="s">
        <v>412</v>
      </c>
    </row>
    <row r="171" spans="1:3" x14ac:dyDescent="0.25">
      <c r="A171" s="170">
        <v>156</v>
      </c>
      <c r="B171" s="166" t="s">
        <v>216</v>
      </c>
      <c r="C171" s="169" t="s">
        <v>411</v>
      </c>
    </row>
    <row r="172" spans="1:3" x14ac:dyDescent="0.25">
      <c r="A172" s="170">
        <v>157</v>
      </c>
      <c r="B172" s="166" t="s">
        <v>216</v>
      </c>
      <c r="C172" s="169" t="s">
        <v>411</v>
      </c>
    </row>
    <row r="173" spans="1:3" x14ac:dyDescent="0.25">
      <c r="A173" s="170">
        <v>158</v>
      </c>
      <c r="B173" s="166" t="s">
        <v>216</v>
      </c>
      <c r="C173" s="169" t="s">
        <v>411</v>
      </c>
    </row>
    <row r="174" spans="1:3" x14ac:dyDescent="0.25">
      <c r="A174" s="170">
        <v>159</v>
      </c>
      <c r="B174" s="166" t="s">
        <v>191</v>
      </c>
      <c r="C174" s="169" t="s">
        <v>412</v>
      </c>
    </row>
    <row r="175" spans="1:3" x14ac:dyDescent="0.25">
      <c r="A175" s="170">
        <v>160</v>
      </c>
      <c r="B175" s="166" t="s">
        <v>216</v>
      </c>
      <c r="C175" s="169" t="s">
        <v>411</v>
      </c>
    </row>
    <row r="176" spans="1:3" x14ac:dyDescent="0.25">
      <c r="A176" s="170">
        <v>161</v>
      </c>
      <c r="B176" s="166" t="s">
        <v>216</v>
      </c>
      <c r="C176" s="169" t="s">
        <v>411</v>
      </c>
    </row>
    <row r="177" spans="1:3" x14ac:dyDescent="0.25">
      <c r="A177" s="170">
        <v>162</v>
      </c>
      <c r="B177" s="166" t="s">
        <v>216</v>
      </c>
      <c r="C177" s="169" t="s">
        <v>411</v>
      </c>
    </row>
    <row r="178" spans="1:3" x14ac:dyDescent="0.25">
      <c r="A178" s="170">
        <v>163</v>
      </c>
      <c r="B178" s="166" t="s">
        <v>216</v>
      </c>
      <c r="C178" s="169" t="s">
        <v>411</v>
      </c>
    </row>
    <row r="179" spans="1:3" x14ac:dyDescent="0.25">
      <c r="A179" s="170">
        <v>164</v>
      </c>
      <c r="B179" s="166" t="s">
        <v>216</v>
      </c>
      <c r="C179" s="169" t="s">
        <v>411</v>
      </c>
    </row>
    <row r="180" spans="1:3" x14ac:dyDescent="0.25">
      <c r="A180" s="170">
        <v>165</v>
      </c>
      <c r="B180" s="166" t="s">
        <v>216</v>
      </c>
      <c r="C180" s="169" t="s">
        <v>411</v>
      </c>
    </row>
    <row r="181" spans="1:3" x14ac:dyDescent="0.25">
      <c r="A181" s="170">
        <v>166</v>
      </c>
      <c r="B181" s="166" t="s">
        <v>216</v>
      </c>
      <c r="C181" s="169" t="s">
        <v>411</v>
      </c>
    </row>
    <row r="182" spans="1:3" x14ac:dyDescent="0.25">
      <c r="A182" s="170">
        <v>167</v>
      </c>
      <c r="B182" s="166" t="s">
        <v>216</v>
      </c>
      <c r="C182" s="169" t="s">
        <v>411</v>
      </c>
    </row>
    <row r="183" spans="1:3" x14ac:dyDescent="0.25">
      <c r="A183" s="170">
        <v>168</v>
      </c>
      <c r="B183" s="166" t="s">
        <v>216</v>
      </c>
      <c r="C183" s="169" t="s">
        <v>411</v>
      </c>
    </row>
    <row r="184" spans="1:3" x14ac:dyDescent="0.25">
      <c r="A184" s="170">
        <v>169</v>
      </c>
      <c r="B184" s="166" t="s">
        <v>216</v>
      </c>
      <c r="C184" s="169" t="s">
        <v>411</v>
      </c>
    </row>
    <row r="185" spans="1:3" x14ac:dyDescent="0.25">
      <c r="A185" s="170">
        <v>170</v>
      </c>
      <c r="B185" s="166" t="s">
        <v>216</v>
      </c>
      <c r="C185" s="169" t="s">
        <v>411</v>
      </c>
    </row>
    <row r="186" spans="1:3" x14ac:dyDescent="0.25">
      <c r="A186" s="170">
        <v>171</v>
      </c>
      <c r="B186" s="166" t="s">
        <v>216</v>
      </c>
      <c r="C186" s="169" t="s">
        <v>411</v>
      </c>
    </row>
    <row r="187" spans="1:3" x14ac:dyDescent="0.25">
      <c r="A187" s="170">
        <v>172</v>
      </c>
      <c r="B187" s="166" t="s">
        <v>216</v>
      </c>
      <c r="C187" s="169" t="s">
        <v>411</v>
      </c>
    </row>
    <row r="188" spans="1:3" x14ac:dyDescent="0.25">
      <c r="A188" s="170">
        <v>173</v>
      </c>
      <c r="B188" s="166" t="s">
        <v>216</v>
      </c>
      <c r="C188" s="169" t="s">
        <v>411</v>
      </c>
    </row>
    <row r="189" spans="1:3" x14ac:dyDescent="0.25">
      <c r="A189" s="170">
        <v>174</v>
      </c>
      <c r="B189" s="166" t="s">
        <v>216</v>
      </c>
      <c r="C189" s="169" t="s">
        <v>411</v>
      </c>
    </row>
    <row r="190" spans="1:3" x14ac:dyDescent="0.25">
      <c r="A190" s="170">
        <v>175</v>
      </c>
      <c r="B190" s="166" t="s">
        <v>216</v>
      </c>
      <c r="C190" s="169" t="s">
        <v>411</v>
      </c>
    </row>
    <row r="191" spans="1:3" x14ac:dyDescent="0.25">
      <c r="A191" s="170">
        <v>176</v>
      </c>
      <c r="B191" s="166" t="s">
        <v>216</v>
      </c>
      <c r="C191" s="169" t="s">
        <v>411</v>
      </c>
    </row>
    <row r="192" spans="1:3" x14ac:dyDescent="0.25">
      <c r="A192" s="170">
        <v>177</v>
      </c>
      <c r="B192" s="166" t="s">
        <v>216</v>
      </c>
      <c r="C192" s="169" t="s">
        <v>411</v>
      </c>
    </row>
    <row r="193" spans="1:3" x14ac:dyDescent="0.25">
      <c r="A193" s="170">
        <v>178</v>
      </c>
      <c r="B193" s="166" t="s">
        <v>225</v>
      </c>
      <c r="C193" s="169" t="s">
        <v>411</v>
      </c>
    </row>
    <row r="194" spans="1:3" x14ac:dyDescent="0.25">
      <c r="A194" s="170">
        <v>179</v>
      </c>
      <c r="B194" s="166" t="s">
        <v>216</v>
      </c>
      <c r="C194" s="169" t="s">
        <v>411</v>
      </c>
    </row>
    <row r="195" spans="1:3" x14ac:dyDescent="0.25">
      <c r="A195" s="170">
        <v>180</v>
      </c>
      <c r="B195" s="166" t="s">
        <v>216</v>
      </c>
      <c r="C195" s="169" t="s">
        <v>411</v>
      </c>
    </row>
    <row r="196" spans="1:3" x14ac:dyDescent="0.25">
      <c r="A196" s="170">
        <v>181</v>
      </c>
      <c r="B196" s="166" t="s">
        <v>216</v>
      </c>
      <c r="C196" s="169" t="s">
        <v>411</v>
      </c>
    </row>
    <row r="197" spans="1:3" x14ac:dyDescent="0.25">
      <c r="A197" s="170">
        <v>182</v>
      </c>
      <c r="B197" s="166" t="s">
        <v>216</v>
      </c>
      <c r="C197" s="169" t="s">
        <v>411</v>
      </c>
    </row>
    <row r="198" spans="1:3" x14ac:dyDescent="0.25">
      <c r="A198" s="170">
        <v>183</v>
      </c>
      <c r="B198" s="166" t="s">
        <v>216</v>
      </c>
      <c r="C198" s="169" t="s">
        <v>411</v>
      </c>
    </row>
    <row r="199" spans="1:3" x14ac:dyDescent="0.25">
      <c r="A199" s="170">
        <v>184</v>
      </c>
      <c r="B199" s="166" t="s">
        <v>216</v>
      </c>
      <c r="C199" s="169" t="s">
        <v>411</v>
      </c>
    </row>
    <row r="200" spans="1:3" x14ac:dyDescent="0.25">
      <c r="A200" s="170">
        <v>185</v>
      </c>
      <c r="B200" s="166" t="s">
        <v>216</v>
      </c>
      <c r="C200" s="169" t="s">
        <v>411</v>
      </c>
    </row>
    <row r="201" spans="1:3" x14ac:dyDescent="0.25">
      <c r="A201" s="170">
        <v>186</v>
      </c>
      <c r="B201" s="166" t="s">
        <v>216</v>
      </c>
      <c r="C201" s="169" t="s">
        <v>411</v>
      </c>
    </row>
    <row r="202" spans="1:3" x14ac:dyDescent="0.25">
      <c r="A202" s="170">
        <v>187</v>
      </c>
      <c r="B202" s="166" t="s">
        <v>216</v>
      </c>
      <c r="C202" s="169" t="s">
        <v>411</v>
      </c>
    </row>
    <row r="203" spans="1:3" x14ac:dyDescent="0.25">
      <c r="A203" s="170">
        <v>188</v>
      </c>
      <c r="B203" s="166" t="s">
        <v>216</v>
      </c>
      <c r="C203" s="169" t="s">
        <v>411</v>
      </c>
    </row>
    <row r="204" spans="1:3" x14ac:dyDescent="0.25">
      <c r="A204" s="170">
        <v>189</v>
      </c>
      <c r="B204" s="166" t="s">
        <v>216</v>
      </c>
      <c r="C204" s="169" t="s">
        <v>412</v>
      </c>
    </row>
    <row r="205" spans="1:3" x14ac:dyDescent="0.25">
      <c r="A205" s="170">
        <v>190</v>
      </c>
      <c r="B205" s="166" t="s">
        <v>216</v>
      </c>
      <c r="C205" s="169" t="s">
        <v>412</v>
      </c>
    </row>
    <row r="206" spans="1:3" x14ac:dyDescent="0.25">
      <c r="A206" s="170">
        <v>191</v>
      </c>
      <c r="B206" s="166" t="s">
        <v>216</v>
      </c>
      <c r="C206" s="169" t="s">
        <v>412</v>
      </c>
    </row>
    <row r="207" spans="1:3" x14ac:dyDescent="0.25">
      <c r="A207" s="170">
        <v>192</v>
      </c>
      <c r="B207" s="166" t="s">
        <v>216</v>
      </c>
      <c r="C207" s="169" t="s">
        <v>412</v>
      </c>
    </row>
    <row r="208" spans="1:3" x14ac:dyDescent="0.25">
      <c r="A208" s="170">
        <v>193</v>
      </c>
      <c r="B208" s="166" t="s">
        <v>216</v>
      </c>
      <c r="C208" s="169" t="s">
        <v>412</v>
      </c>
    </row>
    <row r="209" spans="1:3" x14ac:dyDescent="0.25">
      <c r="A209" s="170">
        <v>194</v>
      </c>
      <c r="B209" s="166" t="s">
        <v>216</v>
      </c>
      <c r="C209" s="169" t="s">
        <v>412</v>
      </c>
    </row>
    <row r="210" spans="1:3" x14ac:dyDescent="0.25">
      <c r="A210" s="170">
        <v>195</v>
      </c>
      <c r="B210" s="166" t="s">
        <v>216</v>
      </c>
      <c r="C210" s="169" t="s">
        <v>412</v>
      </c>
    </row>
    <row r="211" spans="1:3" x14ac:dyDescent="0.25">
      <c r="A211" s="170">
        <v>196</v>
      </c>
      <c r="B211" s="166" t="s">
        <v>216</v>
      </c>
      <c r="C211" s="169" t="s">
        <v>412</v>
      </c>
    </row>
    <row r="212" spans="1:3" x14ac:dyDescent="0.25">
      <c r="A212" s="170">
        <v>197</v>
      </c>
      <c r="B212" s="166" t="s">
        <v>216</v>
      </c>
      <c r="C212" s="169" t="s">
        <v>412</v>
      </c>
    </row>
    <row r="213" spans="1:3" x14ac:dyDescent="0.25">
      <c r="A213" s="170">
        <v>198</v>
      </c>
      <c r="B213" s="166" t="s">
        <v>216</v>
      </c>
      <c r="C213" s="169" t="s">
        <v>412</v>
      </c>
    </row>
    <row r="214" spans="1:3" x14ac:dyDescent="0.25">
      <c r="A214" s="170">
        <v>199</v>
      </c>
      <c r="B214" s="166" t="s">
        <v>216</v>
      </c>
      <c r="C214" s="169" t="s">
        <v>412</v>
      </c>
    </row>
    <row r="215" spans="1:3" x14ac:dyDescent="0.25">
      <c r="A215" s="170">
        <v>201</v>
      </c>
      <c r="B215" s="166" t="s">
        <v>216</v>
      </c>
      <c r="C215" s="169" t="s">
        <v>412</v>
      </c>
    </row>
    <row r="216" spans="1:3" x14ac:dyDescent="0.25">
      <c r="A216" s="170">
        <v>202</v>
      </c>
      <c r="B216" s="166" t="s">
        <v>216</v>
      </c>
      <c r="C216" s="169" t="s">
        <v>412</v>
      </c>
    </row>
    <row r="217" spans="1:3" x14ac:dyDescent="0.25">
      <c r="A217" s="170">
        <v>203</v>
      </c>
      <c r="B217" s="166" t="s">
        <v>216</v>
      </c>
      <c r="C217" s="169" t="s">
        <v>412</v>
      </c>
    </row>
    <row r="218" spans="1:3" x14ac:dyDescent="0.25">
      <c r="A218" s="170">
        <v>204</v>
      </c>
      <c r="B218" s="166" t="s">
        <v>216</v>
      </c>
      <c r="C218" s="169" t="s">
        <v>412</v>
      </c>
    </row>
    <row r="219" spans="1:3" x14ac:dyDescent="0.25">
      <c r="A219" s="170">
        <v>205</v>
      </c>
      <c r="B219" s="166" t="s">
        <v>216</v>
      </c>
      <c r="C219" s="169" t="s">
        <v>412</v>
      </c>
    </row>
    <row r="220" spans="1:3" x14ac:dyDescent="0.25">
      <c r="A220" s="170">
        <v>206</v>
      </c>
      <c r="B220" s="166" t="s">
        <v>216</v>
      </c>
      <c r="C220" s="169" t="s">
        <v>412</v>
      </c>
    </row>
    <row r="221" spans="1:3" x14ac:dyDescent="0.25">
      <c r="A221" s="170">
        <v>207</v>
      </c>
      <c r="B221" s="166" t="s">
        <v>216</v>
      </c>
      <c r="C221" s="169" t="s">
        <v>412</v>
      </c>
    </row>
    <row r="222" spans="1:3" x14ac:dyDescent="0.25">
      <c r="A222" s="170">
        <v>208</v>
      </c>
      <c r="B222" s="166" t="s">
        <v>216</v>
      </c>
      <c r="C222" s="169" t="s">
        <v>412</v>
      </c>
    </row>
    <row r="223" spans="1:3" x14ac:dyDescent="0.25">
      <c r="A223" s="170">
        <v>209</v>
      </c>
      <c r="B223" s="166" t="s">
        <v>216</v>
      </c>
      <c r="C223" s="169" t="s">
        <v>411</v>
      </c>
    </row>
    <row r="224" spans="1:3" x14ac:dyDescent="0.25">
      <c r="A224" s="170">
        <v>210</v>
      </c>
      <c r="B224" s="166" t="s">
        <v>216</v>
      </c>
      <c r="C224" s="169" t="s">
        <v>411</v>
      </c>
    </row>
    <row r="225" spans="1:3" x14ac:dyDescent="0.25">
      <c r="A225" s="170">
        <v>211</v>
      </c>
      <c r="B225" s="166" t="s">
        <v>216</v>
      </c>
      <c r="C225" s="169" t="s">
        <v>411</v>
      </c>
    </row>
    <row r="226" spans="1:3" x14ac:dyDescent="0.25">
      <c r="A226" s="170">
        <v>212</v>
      </c>
      <c r="B226" s="166" t="s">
        <v>216</v>
      </c>
      <c r="C226" s="169" t="s">
        <v>411</v>
      </c>
    </row>
    <row r="227" spans="1:3" x14ac:dyDescent="0.25">
      <c r="A227" s="170">
        <v>213</v>
      </c>
      <c r="B227" s="166" t="s">
        <v>216</v>
      </c>
      <c r="C227" s="169" t="s">
        <v>411</v>
      </c>
    </row>
    <row r="228" spans="1:3" x14ac:dyDescent="0.25">
      <c r="A228" s="170">
        <v>214</v>
      </c>
      <c r="B228" s="166" t="s">
        <v>216</v>
      </c>
      <c r="C228" s="169" t="s">
        <v>411</v>
      </c>
    </row>
    <row r="229" spans="1:3" x14ac:dyDescent="0.25">
      <c r="A229" s="170">
        <v>215</v>
      </c>
      <c r="B229" s="166" t="s">
        <v>216</v>
      </c>
      <c r="C229" s="169" t="s">
        <v>411</v>
      </c>
    </row>
    <row r="230" spans="1:3" x14ac:dyDescent="0.25">
      <c r="A230" s="170">
        <v>216</v>
      </c>
      <c r="B230" s="166" t="s">
        <v>216</v>
      </c>
      <c r="C230" s="169" t="s">
        <v>411</v>
      </c>
    </row>
    <row r="231" spans="1:3" x14ac:dyDescent="0.25">
      <c r="A231" s="170">
        <v>217</v>
      </c>
      <c r="B231" s="166" t="s">
        <v>216</v>
      </c>
      <c r="C231" s="169" t="s">
        <v>411</v>
      </c>
    </row>
    <row r="232" spans="1:3" x14ac:dyDescent="0.25">
      <c r="A232" s="170">
        <v>218</v>
      </c>
      <c r="B232" s="166" t="s">
        <v>216</v>
      </c>
      <c r="C232" s="169" t="s">
        <v>411</v>
      </c>
    </row>
    <row r="233" spans="1:3" x14ac:dyDescent="0.25">
      <c r="A233" s="170">
        <v>219</v>
      </c>
      <c r="B233" s="166" t="s">
        <v>216</v>
      </c>
      <c r="C233" s="169" t="s">
        <v>411</v>
      </c>
    </row>
    <row r="234" spans="1:3" x14ac:dyDescent="0.25">
      <c r="A234" s="170">
        <v>220</v>
      </c>
      <c r="B234" s="166" t="s">
        <v>216</v>
      </c>
      <c r="C234" s="169" t="s">
        <v>411</v>
      </c>
    </row>
    <row r="235" spans="1:3" x14ac:dyDescent="0.25">
      <c r="A235" s="170">
        <v>221</v>
      </c>
      <c r="B235" s="166" t="s">
        <v>216</v>
      </c>
      <c r="C235" s="169" t="s">
        <v>411</v>
      </c>
    </row>
    <row r="236" spans="1:3" x14ac:dyDescent="0.25">
      <c r="A236" s="170">
        <v>222</v>
      </c>
      <c r="B236" s="166" t="s">
        <v>216</v>
      </c>
      <c r="C236" s="169" t="s">
        <v>411</v>
      </c>
    </row>
    <row r="237" spans="1:3" x14ac:dyDescent="0.25">
      <c r="A237" s="170">
        <v>223</v>
      </c>
      <c r="B237" s="166" t="s">
        <v>216</v>
      </c>
      <c r="C237" s="169" t="s">
        <v>411</v>
      </c>
    </row>
    <row r="238" spans="1:3" x14ac:dyDescent="0.25">
      <c r="A238" s="170">
        <v>224</v>
      </c>
      <c r="B238" s="166" t="s">
        <v>216</v>
      </c>
      <c r="C238" s="169" t="s">
        <v>411</v>
      </c>
    </row>
    <row r="239" spans="1:3" x14ac:dyDescent="0.25">
      <c r="A239" s="170">
        <v>225</v>
      </c>
      <c r="B239" s="166" t="s">
        <v>216</v>
      </c>
      <c r="C239" s="169" t="s">
        <v>411</v>
      </c>
    </row>
    <row r="240" spans="1:3" x14ac:dyDescent="0.25">
      <c r="A240" s="170">
        <v>226</v>
      </c>
      <c r="B240" s="166" t="s">
        <v>216</v>
      </c>
      <c r="C240" s="169" t="s">
        <v>411</v>
      </c>
    </row>
    <row r="241" spans="1:3" x14ac:dyDescent="0.25">
      <c r="A241" s="170">
        <v>227</v>
      </c>
      <c r="B241" s="166" t="s">
        <v>216</v>
      </c>
      <c r="C241" s="169" t="s">
        <v>411</v>
      </c>
    </row>
    <row r="242" spans="1:3" x14ac:dyDescent="0.25">
      <c r="A242" s="170">
        <v>228</v>
      </c>
      <c r="B242" s="166" t="s">
        <v>226</v>
      </c>
      <c r="C242" s="169" t="s">
        <v>412</v>
      </c>
    </row>
    <row r="243" spans="1:3" x14ac:dyDescent="0.25">
      <c r="A243" s="170">
        <v>229</v>
      </c>
      <c r="B243" s="166" t="s">
        <v>226</v>
      </c>
      <c r="C243" s="169" t="s">
        <v>412</v>
      </c>
    </row>
    <row r="244" spans="1:3" x14ac:dyDescent="0.25">
      <c r="A244" s="170">
        <v>230</v>
      </c>
      <c r="B244" s="166" t="s">
        <v>216</v>
      </c>
      <c r="C244" s="169" t="s">
        <v>412</v>
      </c>
    </row>
    <row r="245" spans="1:3" x14ac:dyDescent="0.25">
      <c r="A245" s="170">
        <v>231</v>
      </c>
      <c r="B245" s="166" t="s">
        <v>204</v>
      </c>
      <c r="C245" s="169" t="s">
        <v>411</v>
      </c>
    </row>
    <row r="246" spans="1:3" x14ac:dyDescent="0.25">
      <c r="A246" s="170">
        <v>233</v>
      </c>
      <c r="B246" s="166" t="s">
        <v>204</v>
      </c>
      <c r="C246" s="169" t="s">
        <v>411</v>
      </c>
    </row>
    <row r="247" spans="1:3" x14ac:dyDescent="0.25">
      <c r="A247" s="170">
        <v>234</v>
      </c>
      <c r="B247" s="166" t="s">
        <v>204</v>
      </c>
      <c r="C247" s="169" t="s">
        <v>411</v>
      </c>
    </row>
    <row r="248" spans="1:3" x14ac:dyDescent="0.25">
      <c r="A248" s="170">
        <v>235</v>
      </c>
      <c r="B248" s="166" t="s">
        <v>204</v>
      </c>
      <c r="C248" s="169" t="s">
        <v>411</v>
      </c>
    </row>
    <row r="249" spans="1:3" x14ac:dyDescent="0.25">
      <c r="A249" s="170">
        <v>236</v>
      </c>
      <c r="B249" s="166" t="s">
        <v>204</v>
      </c>
      <c r="C249" s="169" t="s">
        <v>411</v>
      </c>
    </row>
    <row r="250" spans="1:3" x14ac:dyDescent="0.25">
      <c r="A250" s="170">
        <v>237</v>
      </c>
      <c r="B250" s="166" t="s">
        <v>204</v>
      </c>
      <c r="C250" s="169" t="s">
        <v>411</v>
      </c>
    </row>
    <row r="251" spans="1:3" x14ac:dyDescent="0.25">
      <c r="A251" s="170">
        <v>238</v>
      </c>
      <c r="B251" s="166" t="s">
        <v>216</v>
      </c>
      <c r="C251" s="169" t="s">
        <v>411</v>
      </c>
    </row>
    <row r="252" spans="1:3" x14ac:dyDescent="0.25">
      <c r="A252" s="170">
        <v>241</v>
      </c>
      <c r="B252" s="166" t="s">
        <v>227</v>
      </c>
      <c r="C252" s="169" t="s">
        <v>411</v>
      </c>
    </row>
    <row r="253" spans="1:3" x14ac:dyDescent="0.25">
      <c r="A253" s="170">
        <v>242</v>
      </c>
      <c r="B253" s="166" t="s">
        <v>228</v>
      </c>
      <c r="C253" s="169" t="s">
        <v>411</v>
      </c>
    </row>
    <row r="254" spans="1:3" x14ac:dyDescent="0.25">
      <c r="A254" s="170">
        <v>243</v>
      </c>
      <c r="B254" s="166" t="s">
        <v>192</v>
      </c>
      <c r="C254" s="169" t="s">
        <v>411</v>
      </c>
    </row>
    <row r="255" spans="1:3" x14ac:dyDescent="0.25">
      <c r="A255" s="170">
        <v>244</v>
      </c>
      <c r="B255" s="166" t="s">
        <v>216</v>
      </c>
      <c r="C255" s="169" t="s">
        <v>411</v>
      </c>
    </row>
    <row r="256" spans="1:3" x14ac:dyDescent="0.25">
      <c r="A256" s="170">
        <v>245</v>
      </c>
      <c r="B256" s="166" t="s">
        <v>228</v>
      </c>
      <c r="C256" s="169" t="s">
        <v>411</v>
      </c>
    </row>
    <row r="257" spans="1:3" x14ac:dyDescent="0.25">
      <c r="A257" s="170">
        <v>246</v>
      </c>
      <c r="B257" s="166" t="s">
        <v>229</v>
      </c>
      <c r="C257" s="169" t="s">
        <v>411</v>
      </c>
    </row>
    <row r="258" spans="1:3" x14ac:dyDescent="0.25">
      <c r="A258" s="170">
        <v>247</v>
      </c>
      <c r="B258" s="166" t="s">
        <v>228</v>
      </c>
      <c r="C258" s="169" t="s">
        <v>411</v>
      </c>
    </row>
    <row r="259" spans="1:3" x14ac:dyDescent="0.25">
      <c r="A259" s="170">
        <v>248</v>
      </c>
      <c r="B259" s="166" t="s">
        <v>216</v>
      </c>
      <c r="C259" s="169" t="s">
        <v>411</v>
      </c>
    </row>
    <row r="260" spans="1:3" x14ac:dyDescent="0.25">
      <c r="A260" s="170">
        <v>249</v>
      </c>
      <c r="B260" s="166" t="s">
        <v>228</v>
      </c>
      <c r="C260" s="169" t="s">
        <v>411</v>
      </c>
    </row>
    <row r="261" spans="1:3" x14ac:dyDescent="0.25">
      <c r="A261" s="170">
        <v>250</v>
      </c>
      <c r="B261" s="166" t="s">
        <v>230</v>
      </c>
      <c r="C261" s="169" t="s">
        <v>412</v>
      </c>
    </row>
    <row r="262" spans="1:3" x14ac:dyDescent="0.25">
      <c r="A262" s="170">
        <v>251</v>
      </c>
      <c r="B262" s="166" t="s">
        <v>230</v>
      </c>
      <c r="C262" s="169" t="s">
        <v>412</v>
      </c>
    </row>
    <row r="263" spans="1:3" x14ac:dyDescent="0.25">
      <c r="A263" s="170">
        <v>252</v>
      </c>
      <c r="B263" s="166" t="s">
        <v>230</v>
      </c>
      <c r="C263" s="169" t="s">
        <v>412</v>
      </c>
    </row>
    <row r="264" spans="1:3" x14ac:dyDescent="0.25">
      <c r="A264" s="170">
        <v>253</v>
      </c>
      <c r="B264" s="166" t="s">
        <v>230</v>
      </c>
      <c r="C264" s="169" t="s">
        <v>412</v>
      </c>
    </row>
    <row r="265" spans="1:3" x14ac:dyDescent="0.25">
      <c r="A265" s="170">
        <v>254</v>
      </c>
      <c r="B265" s="166" t="s">
        <v>231</v>
      </c>
      <c r="C265" s="169" t="s">
        <v>411</v>
      </c>
    </row>
    <row r="266" spans="1:3" x14ac:dyDescent="0.25">
      <c r="A266" s="170">
        <v>255</v>
      </c>
      <c r="B266" s="166" t="s">
        <v>232</v>
      </c>
      <c r="C266" s="169" t="s">
        <v>411</v>
      </c>
    </row>
    <row r="267" spans="1:3" x14ac:dyDescent="0.25">
      <c r="A267" s="170">
        <v>257</v>
      </c>
      <c r="B267" s="166" t="s">
        <v>233</v>
      </c>
      <c r="C267" s="169" t="s">
        <v>411</v>
      </c>
    </row>
    <row r="268" spans="1:3" x14ac:dyDescent="0.25">
      <c r="A268" s="170">
        <v>258</v>
      </c>
      <c r="B268" s="166" t="s">
        <v>234</v>
      </c>
      <c r="C268" s="169" t="s">
        <v>411</v>
      </c>
    </row>
    <row r="269" spans="1:3" x14ac:dyDescent="0.25">
      <c r="A269" s="170">
        <v>259</v>
      </c>
      <c r="B269" s="166" t="s">
        <v>235</v>
      </c>
      <c r="C269" s="169" t="s">
        <v>411</v>
      </c>
    </row>
    <row r="270" spans="1:3" x14ac:dyDescent="0.25">
      <c r="A270" s="170">
        <v>260</v>
      </c>
      <c r="B270" s="166" t="s">
        <v>234</v>
      </c>
      <c r="C270" s="169" t="s">
        <v>412</v>
      </c>
    </row>
    <row r="271" spans="1:3" x14ac:dyDescent="0.25">
      <c r="A271" s="170">
        <v>261</v>
      </c>
      <c r="B271" s="166" t="s">
        <v>234</v>
      </c>
      <c r="C271" s="169" t="s">
        <v>411</v>
      </c>
    </row>
    <row r="272" spans="1:3" x14ac:dyDescent="0.25">
      <c r="A272" s="170">
        <v>262</v>
      </c>
      <c r="B272" s="166" t="s">
        <v>234</v>
      </c>
      <c r="C272" s="169" t="s">
        <v>411</v>
      </c>
    </row>
    <row r="273" spans="1:3" x14ac:dyDescent="0.25">
      <c r="A273" s="170">
        <v>263</v>
      </c>
      <c r="B273" s="166" t="s">
        <v>234</v>
      </c>
      <c r="C273" s="169" t="s">
        <v>411</v>
      </c>
    </row>
    <row r="274" spans="1:3" x14ac:dyDescent="0.25">
      <c r="A274" s="170">
        <v>264</v>
      </c>
      <c r="B274" s="166" t="s">
        <v>234</v>
      </c>
      <c r="C274" s="169" t="s">
        <v>411</v>
      </c>
    </row>
    <row r="275" spans="1:3" x14ac:dyDescent="0.25">
      <c r="A275" s="170">
        <v>265</v>
      </c>
      <c r="B275" s="166" t="s">
        <v>236</v>
      </c>
      <c r="C275" s="169" t="s">
        <v>412</v>
      </c>
    </row>
    <row r="276" spans="1:3" x14ac:dyDescent="0.25">
      <c r="A276" s="170">
        <v>266</v>
      </c>
      <c r="B276" s="166" t="s">
        <v>236</v>
      </c>
      <c r="C276" s="169" t="s">
        <v>412</v>
      </c>
    </row>
    <row r="277" spans="1:3" x14ac:dyDescent="0.25">
      <c r="A277" s="170">
        <v>267</v>
      </c>
      <c r="B277" s="166" t="s">
        <v>236</v>
      </c>
      <c r="C277" s="169" t="s">
        <v>412</v>
      </c>
    </row>
    <row r="278" spans="1:3" x14ac:dyDescent="0.25">
      <c r="A278" s="170">
        <v>268</v>
      </c>
      <c r="B278" s="166" t="s">
        <v>236</v>
      </c>
      <c r="C278" s="169" t="s">
        <v>412</v>
      </c>
    </row>
    <row r="279" spans="1:3" x14ac:dyDescent="0.25">
      <c r="A279" s="170">
        <v>269</v>
      </c>
      <c r="B279" s="166" t="s">
        <v>236</v>
      </c>
      <c r="C279" s="169" t="s">
        <v>412</v>
      </c>
    </row>
    <row r="280" spans="1:3" x14ac:dyDescent="0.25">
      <c r="A280" s="170">
        <v>270</v>
      </c>
      <c r="B280" s="166" t="s">
        <v>236</v>
      </c>
      <c r="C280" s="169" t="s">
        <v>412</v>
      </c>
    </row>
    <row r="281" spans="1:3" x14ac:dyDescent="0.25">
      <c r="A281" s="170">
        <v>271</v>
      </c>
      <c r="B281" s="166" t="s">
        <v>236</v>
      </c>
      <c r="C281" s="169" t="s">
        <v>412</v>
      </c>
    </row>
    <row r="282" spans="1:3" x14ac:dyDescent="0.25">
      <c r="A282" s="170">
        <v>272</v>
      </c>
      <c r="B282" s="166" t="s">
        <v>236</v>
      </c>
      <c r="C282" s="169" t="s">
        <v>412</v>
      </c>
    </row>
    <row r="283" spans="1:3" x14ac:dyDescent="0.25">
      <c r="A283" s="170">
        <v>273</v>
      </c>
      <c r="B283" s="166" t="s">
        <v>236</v>
      </c>
      <c r="C283" s="169" t="s">
        <v>412</v>
      </c>
    </row>
    <row r="284" spans="1:3" x14ac:dyDescent="0.25">
      <c r="A284" s="170">
        <v>274</v>
      </c>
      <c r="B284" s="166" t="s">
        <v>236</v>
      </c>
      <c r="C284" s="169" t="s">
        <v>412</v>
      </c>
    </row>
    <row r="285" spans="1:3" x14ac:dyDescent="0.25">
      <c r="A285" s="170">
        <v>276</v>
      </c>
      <c r="B285" s="166" t="s">
        <v>236</v>
      </c>
      <c r="C285" s="169" t="s">
        <v>412</v>
      </c>
    </row>
    <row r="286" spans="1:3" x14ac:dyDescent="0.25">
      <c r="A286" s="170">
        <v>277</v>
      </c>
      <c r="B286" s="166" t="s">
        <v>237</v>
      </c>
      <c r="C286" s="169" t="s">
        <v>412</v>
      </c>
    </row>
    <row r="287" spans="1:3" x14ac:dyDescent="0.25">
      <c r="A287" s="170">
        <v>278</v>
      </c>
      <c r="B287" s="166" t="s">
        <v>238</v>
      </c>
      <c r="C287" s="169" t="s">
        <v>412</v>
      </c>
    </row>
    <row r="288" spans="1:3" x14ac:dyDescent="0.25">
      <c r="A288" s="170">
        <v>279</v>
      </c>
      <c r="B288" s="166" t="s">
        <v>239</v>
      </c>
      <c r="C288" s="169" t="s">
        <v>412</v>
      </c>
    </row>
    <row r="289" spans="1:3" x14ac:dyDescent="0.25">
      <c r="A289" s="170">
        <v>280</v>
      </c>
      <c r="B289" s="166" t="s">
        <v>240</v>
      </c>
      <c r="C289" s="169" t="s">
        <v>412</v>
      </c>
    </row>
    <row r="290" spans="1:3" x14ac:dyDescent="0.25">
      <c r="A290" s="170">
        <v>281</v>
      </c>
      <c r="B290" s="166" t="s">
        <v>241</v>
      </c>
      <c r="C290" s="169" t="s">
        <v>411</v>
      </c>
    </row>
    <row r="291" spans="1:3" x14ac:dyDescent="0.25">
      <c r="A291" s="170">
        <v>283</v>
      </c>
      <c r="B291" s="166" t="s">
        <v>242</v>
      </c>
      <c r="C291" s="169" t="s">
        <v>411</v>
      </c>
    </row>
    <row r="292" spans="1:3" x14ac:dyDescent="0.25">
      <c r="A292" s="170">
        <v>284</v>
      </c>
      <c r="B292" s="166" t="s">
        <v>184</v>
      </c>
      <c r="C292" s="169" t="s">
        <v>412</v>
      </c>
    </row>
    <row r="293" spans="1:3" x14ac:dyDescent="0.25">
      <c r="A293" s="170">
        <v>285</v>
      </c>
      <c r="B293" s="166" t="s">
        <v>184</v>
      </c>
      <c r="C293" s="169" t="s">
        <v>412</v>
      </c>
    </row>
    <row r="294" spans="1:3" x14ac:dyDescent="0.25">
      <c r="A294" s="170">
        <v>286</v>
      </c>
      <c r="B294" s="166" t="s">
        <v>243</v>
      </c>
      <c r="C294" s="169" t="s">
        <v>412</v>
      </c>
    </row>
    <row r="295" spans="1:3" x14ac:dyDescent="0.25">
      <c r="A295" s="170">
        <v>287</v>
      </c>
      <c r="B295" s="166" t="s">
        <v>244</v>
      </c>
      <c r="C295" s="169" t="s">
        <v>412</v>
      </c>
    </row>
    <row r="296" spans="1:3" x14ac:dyDescent="0.25">
      <c r="A296" s="170">
        <v>288</v>
      </c>
      <c r="B296" s="166" t="s">
        <v>245</v>
      </c>
      <c r="C296" s="169" t="s">
        <v>412</v>
      </c>
    </row>
    <row r="297" spans="1:3" x14ac:dyDescent="0.25">
      <c r="A297" s="170">
        <v>289</v>
      </c>
      <c r="B297" s="166" t="s">
        <v>245</v>
      </c>
      <c r="C297" s="169" t="s">
        <v>412</v>
      </c>
    </row>
    <row r="298" spans="1:3" x14ac:dyDescent="0.25">
      <c r="A298" s="170">
        <v>290</v>
      </c>
      <c r="B298" s="166" t="s">
        <v>245</v>
      </c>
      <c r="C298" s="169" t="s">
        <v>412</v>
      </c>
    </row>
    <row r="299" spans="1:3" x14ac:dyDescent="0.25">
      <c r="A299" s="170">
        <v>291</v>
      </c>
      <c r="B299" s="166" t="s">
        <v>245</v>
      </c>
      <c r="C299" s="169" t="s">
        <v>412</v>
      </c>
    </row>
    <row r="300" spans="1:3" x14ac:dyDescent="0.25">
      <c r="A300" s="170">
        <v>292</v>
      </c>
      <c r="B300" s="166" t="s">
        <v>245</v>
      </c>
      <c r="C300" s="169" t="s">
        <v>412</v>
      </c>
    </row>
    <row r="301" spans="1:3" x14ac:dyDescent="0.25">
      <c r="A301" s="170">
        <v>297</v>
      </c>
      <c r="B301" s="166" t="s">
        <v>245</v>
      </c>
      <c r="C301" s="169" t="s">
        <v>412</v>
      </c>
    </row>
    <row r="302" spans="1:3" x14ac:dyDescent="0.25">
      <c r="A302" s="170">
        <v>298</v>
      </c>
      <c r="B302" s="166" t="s">
        <v>245</v>
      </c>
      <c r="C302" s="169" t="s">
        <v>412</v>
      </c>
    </row>
    <row r="303" spans="1:3" x14ac:dyDescent="0.25">
      <c r="A303" s="170">
        <v>299</v>
      </c>
      <c r="B303" s="166" t="s">
        <v>245</v>
      </c>
      <c r="C303" s="169" t="s">
        <v>412</v>
      </c>
    </row>
    <row r="304" spans="1:3" x14ac:dyDescent="0.25">
      <c r="A304" s="170">
        <v>300</v>
      </c>
      <c r="B304" s="166" t="s">
        <v>246</v>
      </c>
      <c r="C304" s="169" t="s">
        <v>411</v>
      </c>
    </row>
    <row r="305" spans="1:3" x14ac:dyDescent="0.25">
      <c r="A305" s="170">
        <v>301</v>
      </c>
      <c r="B305" s="166" t="s">
        <v>247</v>
      </c>
      <c r="C305" s="169" t="s">
        <v>411</v>
      </c>
    </row>
    <row r="306" spans="1:3" x14ac:dyDescent="0.25">
      <c r="A306" s="170">
        <v>302</v>
      </c>
      <c r="B306" s="166" t="s">
        <v>248</v>
      </c>
      <c r="C306" s="169" t="s">
        <v>411</v>
      </c>
    </row>
    <row r="307" spans="1:3" x14ac:dyDescent="0.25">
      <c r="A307" s="170">
        <v>303</v>
      </c>
      <c r="B307" s="166" t="s">
        <v>245</v>
      </c>
      <c r="C307" s="169" t="s">
        <v>412</v>
      </c>
    </row>
    <row r="308" spans="1:3" x14ac:dyDescent="0.25">
      <c r="A308" s="170">
        <v>304</v>
      </c>
      <c r="B308" s="166" t="s">
        <v>245</v>
      </c>
      <c r="C308" s="169" t="s">
        <v>412</v>
      </c>
    </row>
    <row r="309" spans="1:3" x14ac:dyDescent="0.25">
      <c r="A309" s="170">
        <v>305</v>
      </c>
      <c r="B309" s="166" t="s">
        <v>249</v>
      </c>
      <c r="C309" s="169" t="s">
        <v>411</v>
      </c>
    </row>
    <row r="310" spans="1:3" x14ac:dyDescent="0.25">
      <c r="A310" s="170">
        <v>306</v>
      </c>
      <c r="B310" s="166" t="s">
        <v>249</v>
      </c>
      <c r="C310" s="169" t="s">
        <v>411</v>
      </c>
    </row>
    <row r="311" spans="1:3" x14ac:dyDescent="0.25">
      <c r="A311" s="170">
        <v>307</v>
      </c>
      <c r="B311" s="166" t="s">
        <v>249</v>
      </c>
      <c r="C311" s="169" t="s">
        <v>411</v>
      </c>
    </row>
    <row r="312" spans="1:3" x14ac:dyDescent="0.25">
      <c r="A312" s="170">
        <v>308</v>
      </c>
      <c r="B312" s="166" t="s">
        <v>249</v>
      </c>
      <c r="C312" s="169" t="s">
        <v>411</v>
      </c>
    </row>
    <row r="313" spans="1:3" x14ac:dyDescent="0.25">
      <c r="A313" s="170">
        <v>309</v>
      </c>
      <c r="B313" s="166" t="s">
        <v>250</v>
      </c>
      <c r="C313" s="169" t="s">
        <v>411</v>
      </c>
    </row>
    <row r="314" spans="1:3" x14ac:dyDescent="0.25">
      <c r="A314" s="170">
        <v>310</v>
      </c>
      <c r="B314" s="166" t="s">
        <v>251</v>
      </c>
      <c r="C314" s="169" t="s">
        <v>411</v>
      </c>
    </row>
    <row r="315" spans="1:3" x14ac:dyDescent="0.25">
      <c r="A315" s="170">
        <v>312</v>
      </c>
      <c r="B315" s="166" t="s">
        <v>252</v>
      </c>
      <c r="C315" s="169" t="s">
        <v>411</v>
      </c>
    </row>
    <row r="316" spans="1:3" x14ac:dyDescent="0.25">
      <c r="A316" s="170">
        <v>313</v>
      </c>
      <c r="B316" s="166" t="s">
        <v>253</v>
      </c>
      <c r="C316" s="169" t="s">
        <v>412</v>
      </c>
    </row>
    <row r="317" spans="1:3" x14ac:dyDescent="0.25">
      <c r="A317" s="170">
        <v>314</v>
      </c>
      <c r="B317" s="166" t="s">
        <v>254</v>
      </c>
      <c r="C317" s="169" t="s">
        <v>412</v>
      </c>
    </row>
    <row r="318" spans="1:3" x14ac:dyDescent="0.25">
      <c r="A318" s="170">
        <v>315</v>
      </c>
      <c r="B318" s="166" t="s">
        <v>255</v>
      </c>
      <c r="C318" s="169" t="s">
        <v>412</v>
      </c>
    </row>
    <row r="319" spans="1:3" x14ac:dyDescent="0.25">
      <c r="A319" s="170">
        <v>316</v>
      </c>
      <c r="B319" s="166" t="s">
        <v>256</v>
      </c>
      <c r="C319" s="169" t="s">
        <v>411</v>
      </c>
    </row>
    <row r="320" spans="1:3" x14ac:dyDescent="0.25">
      <c r="A320" s="170">
        <v>317</v>
      </c>
      <c r="B320" s="166" t="s">
        <v>256</v>
      </c>
      <c r="C320" s="169" t="s">
        <v>411</v>
      </c>
    </row>
    <row r="321" spans="1:3" x14ac:dyDescent="0.25">
      <c r="A321" s="170">
        <v>318</v>
      </c>
      <c r="B321" s="166" t="s">
        <v>256</v>
      </c>
      <c r="C321" s="169" t="s">
        <v>411</v>
      </c>
    </row>
    <row r="322" spans="1:3" x14ac:dyDescent="0.25">
      <c r="A322" s="170">
        <v>319</v>
      </c>
      <c r="B322" s="166" t="s">
        <v>257</v>
      </c>
      <c r="C322" s="169" t="s">
        <v>411</v>
      </c>
    </row>
    <row r="323" spans="1:3" x14ac:dyDescent="0.25">
      <c r="A323" s="170">
        <v>320</v>
      </c>
      <c r="B323" s="166" t="s">
        <v>256</v>
      </c>
      <c r="C323" s="169" t="s">
        <v>411</v>
      </c>
    </row>
    <row r="324" spans="1:3" x14ac:dyDescent="0.25">
      <c r="A324" s="170">
        <v>321</v>
      </c>
      <c r="B324" s="166" t="s">
        <v>256</v>
      </c>
      <c r="C324" s="169" t="s">
        <v>411</v>
      </c>
    </row>
    <row r="325" spans="1:3" x14ac:dyDescent="0.25">
      <c r="A325" s="170">
        <v>322</v>
      </c>
      <c r="B325" s="166" t="s">
        <v>256</v>
      </c>
      <c r="C325" s="169" t="s">
        <v>411</v>
      </c>
    </row>
    <row r="326" spans="1:3" x14ac:dyDescent="0.25">
      <c r="A326" s="170">
        <v>323</v>
      </c>
      <c r="B326" s="166" t="s">
        <v>256</v>
      </c>
      <c r="C326" s="169" t="s">
        <v>411</v>
      </c>
    </row>
    <row r="327" spans="1:3" x14ac:dyDescent="0.25">
      <c r="A327" s="170">
        <v>324</v>
      </c>
      <c r="B327" s="166" t="s">
        <v>258</v>
      </c>
      <c r="C327" s="169" t="s">
        <v>411</v>
      </c>
    </row>
    <row r="328" spans="1:3" x14ac:dyDescent="0.25">
      <c r="A328" s="170">
        <v>325</v>
      </c>
      <c r="B328" s="166" t="s">
        <v>259</v>
      </c>
      <c r="C328" s="169" t="s">
        <v>411</v>
      </c>
    </row>
    <row r="329" spans="1:3" x14ac:dyDescent="0.25">
      <c r="A329" s="170">
        <v>326</v>
      </c>
      <c r="B329" s="166" t="s">
        <v>259</v>
      </c>
      <c r="C329" s="169" t="s">
        <v>411</v>
      </c>
    </row>
    <row r="330" spans="1:3" x14ac:dyDescent="0.25">
      <c r="A330" s="170">
        <v>327</v>
      </c>
      <c r="B330" s="166" t="s">
        <v>259</v>
      </c>
      <c r="C330" s="169" t="s">
        <v>411</v>
      </c>
    </row>
    <row r="331" spans="1:3" x14ac:dyDescent="0.25">
      <c r="A331" s="170">
        <v>328</v>
      </c>
      <c r="B331" s="166" t="s">
        <v>259</v>
      </c>
      <c r="C331" s="169" t="s">
        <v>411</v>
      </c>
    </row>
    <row r="332" spans="1:3" x14ac:dyDescent="0.25">
      <c r="A332" s="170">
        <v>329</v>
      </c>
      <c r="B332" s="166" t="s">
        <v>259</v>
      </c>
      <c r="C332" s="169" t="s">
        <v>411</v>
      </c>
    </row>
    <row r="333" spans="1:3" x14ac:dyDescent="0.25">
      <c r="A333" s="170">
        <v>330</v>
      </c>
      <c r="B333" s="166" t="s">
        <v>259</v>
      </c>
      <c r="C333" s="169" t="s">
        <v>411</v>
      </c>
    </row>
    <row r="334" spans="1:3" x14ac:dyDescent="0.25">
      <c r="A334" s="170">
        <v>331</v>
      </c>
      <c r="B334" s="166" t="s">
        <v>259</v>
      </c>
      <c r="C334" s="169" t="s">
        <v>411</v>
      </c>
    </row>
    <row r="335" spans="1:3" x14ac:dyDescent="0.25">
      <c r="A335" s="170">
        <v>332</v>
      </c>
      <c r="B335" s="166" t="s">
        <v>259</v>
      </c>
      <c r="C335" s="169" t="s">
        <v>412</v>
      </c>
    </row>
    <row r="336" spans="1:3" x14ac:dyDescent="0.25">
      <c r="A336" s="170">
        <v>334</v>
      </c>
      <c r="B336" s="166" t="s">
        <v>260</v>
      </c>
      <c r="C336" s="169" t="s">
        <v>411</v>
      </c>
    </row>
    <row r="337" spans="1:3" x14ac:dyDescent="0.25">
      <c r="A337" s="170">
        <v>335</v>
      </c>
      <c r="B337" s="166" t="s">
        <v>261</v>
      </c>
      <c r="C337" s="169" t="s">
        <v>411</v>
      </c>
    </row>
    <row r="338" spans="1:3" x14ac:dyDescent="0.25">
      <c r="A338" s="170">
        <v>336</v>
      </c>
      <c r="B338" s="166" t="s">
        <v>262</v>
      </c>
      <c r="C338" s="169" t="s">
        <v>412</v>
      </c>
    </row>
    <row r="339" spans="1:3" x14ac:dyDescent="0.25">
      <c r="A339" s="170">
        <v>337</v>
      </c>
      <c r="B339" s="166" t="s">
        <v>262</v>
      </c>
      <c r="C339" s="169" t="s">
        <v>412</v>
      </c>
    </row>
    <row r="340" spans="1:3" x14ac:dyDescent="0.25">
      <c r="A340" s="170">
        <v>338</v>
      </c>
      <c r="B340" s="166" t="s">
        <v>263</v>
      </c>
      <c r="C340" s="169" t="s">
        <v>411</v>
      </c>
    </row>
    <row r="341" spans="1:3" x14ac:dyDescent="0.25">
      <c r="A341" s="170">
        <v>339</v>
      </c>
      <c r="B341" s="166" t="s">
        <v>264</v>
      </c>
      <c r="C341" s="169" t="s">
        <v>412</v>
      </c>
    </row>
    <row r="342" spans="1:3" x14ac:dyDescent="0.25">
      <c r="A342" s="170">
        <v>340</v>
      </c>
      <c r="B342" s="166" t="s">
        <v>264</v>
      </c>
      <c r="C342" s="169" t="s">
        <v>412</v>
      </c>
    </row>
    <row r="343" spans="1:3" x14ac:dyDescent="0.25">
      <c r="A343" s="170">
        <v>341</v>
      </c>
      <c r="B343" s="166" t="s">
        <v>264</v>
      </c>
      <c r="C343" s="169" t="s">
        <v>412</v>
      </c>
    </row>
    <row r="344" spans="1:3" x14ac:dyDescent="0.25">
      <c r="A344" s="170">
        <v>342</v>
      </c>
      <c r="B344" s="166" t="s">
        <v>265</v>
      </c>
      <c r="C344" s="169" t="s">
        <v>411</v>
      </c>
    </row>
    <row r="345" spans="1:3" x14ac:dyDescent="0.25">
      <c r="A345" s="170">
        <v>343</v>
      </c>
      <c r="B345" s="166" t="s">
        <v>266</v>
      </c>
      <c r="C345" s="169" t="s">
        <v>411</v>
      </c>
    </row>
    <row r="346" spans="1:3" x14ac:dyDescent="0.25">
      <c r="A346" s="170">
        <v>344</v>
      </c>
      <c r="B346" s="166" t="s">
        <v>267</v>
      </c>
      <c r="C346" s="169" t="s">
        <v>411</v>
      </c>
    </row>
    <row r="347" spans="1:3" x14ac:dyDescent="0.25">
      <c r="A347" s="170">
        <v>344</v>
      </c>
      <c r="B347" s="166" t="s">
        <v>267</v>
      </c>
      <c r="C347" s="169" t="s">
        <v>412</v>
      </c>
    </row>
    <row r="348" spans="1:3" x14ac:dyDescent="0.25">
      <c r="A348" s="170">
        <v>345</v>
      </c>
      <c r="B348" s="166" t="s">
        <v>268</v>
      </c>
      <c r="C348" s="169" t="s">
        <v>411</v>
      </c>
    </row>
    <row r="349" spans="1:3" x14ac:dyDescent="0.25">
      <c r="A349" s="170">
        <v>346</v>
      </c>
      <c r="B349" s="166" t="s">
        <v>269</v>
      </c>
      <c r="C349" s="169" t="s">
        <v>412</v>
      </c>
    </row>
    <row r="350" spans="1:3" x14ac:dyDescent="0.25">
      <c r="A350" s="170">
        <v>347</v>
      </c>
      <c r="B350" s="166" t="s">
        <v>270</v>
      </c>
      <c r="C350" s="169" t="s">
        <v>412</v>
      </c>
    </row>
    <row r="351" spans="1:3" x14ac:dyDescent="0.25">
      <c r="A351" s="170">
        <v>348</v>
      </c>
      <c r="B351" s="166" t="s">
        <v>270</v>
      </c>
      <c r="C351" s="169" t="s">
        <v>412</v>
      </c>
    </row>
    <row r="352" spans="1:3" x14ac:dyDescent="0.25">
      <c r="A352" s="170">
        <v>349</v>
      </c>
      <c r="B352" s="166" t="s">
        <v>216</v>
      </c>
      <c r="C352" s="169" t="s">
        <v>411</v>
      </c>
    </row>
    <row r="353" spans="1:3" x14ac:dyDescent="0.25">
      <c r="A353" s="170">
        <v>350</v>
      </c>
      <c r="B353" s="166" t="s">
        <v>271</v>
      </c>
      <c r="C353" s="169" t="s">
        <v>412</v>
      </c>
    </row>
    <row r="354" spans="1:3" x14ac:dyDescent="0.25">
      <c r="A354" s="170">
        <v>351</v>
      </c>
      <c r="B354" s="166" t="s">
        <v>272</v>
      </c>
      <c r="C354" s="169" t="s">
        <v>411</v>
      </c>
    </row>
    <row r="355" spans="1:3" x14ac:dyDescent="0.25">
      <c r="A355" s="170">
        <v>352</v>
      </c>
      <c r="B355" s="166" t="s">
        <v>273</v>
      </c>
      <c r="C355" s="169" t="s">
        <v>411</v>
      </c>
    </row>
    <row r="356" spans="1:3" x14ac:dyDescent="0.25">
      <c r="A356" s="170">
        <v>353</v>
      </c>
      <c r="B356" s="166" t="s">
        <v>274</v>
      </c>
      <c r="C356" s="169" t="s">
        <v>411</v>
      </c>
    </row>
    <row r="357" spans="1:3" x14ac:dyDescent="0.25">
      <c r="A357" s="170">
        <v>354</v>
      </c>
      <c r="B357" s="166" t="s">
        <v>191</v>
      </c>
      <c r="C357" s="169" t="s">
        <v>412</v>
      </c>
    </row>
    <row r="358" spans="1:3" x14ac:dyDescent="0.25">
      <c r="A358" s="170">
        <v>355</v>
      </c>
      <c r="B358" s="166" t="s">
        <v>275</v>
      </c>
      <c r="C358" s="169" t="s">
        <v>411</v>
      </c>
    </row>
    <row r="359" spans="1:3" x14ac:dyDescent="0.25">
      <c r="A359" s="170">
        <v>357</v>
      </c>
      <c r="B359" s="166" t="s">
        <v>276</v>
      </c>
      <c r="C359" s="169" t="s">
        <v>412</v>
      </c>
    </row>
    <row r="360" spans="1:3" x14ac:dyDescent="0.25">
      <c r="A360" s="170">
        <v>358</v>
      </c>
      <c r="B360" s="166" t="s">
        <v>276</v>
      </c>
      <c r="C360" s="169" t="s">
        <v>412</v>
      </c>
    </row>
    <row r="361" spans="1:3" x14ac:dyDescent="0.25">
      <c r="A361" s="170">
        <v>359</v>
      </c>
      <c r="B361" s="166" t="s">
        <v>276</v>
      </c>
      <c r="C361" s="169" t="s">
        <v>412</v>
      </c>
    </row>
    <row r="362" spans="1:3" x14ac:dyDescent="0.25">
      <c r="A362" s="170">
        <v>360</v>
      </c>
      <c r="B362" s="166" t="s">
        <v>276</v>
      </c>
      <c r="C362" s="169" t="s">
        <v>412</v>
      </c>
    </row>
    <row r="363" spans="1:3" x14ac:dyDescent="0.25">
      <c r="A363" s="170">
        <v>361</v>
      </c>
      <c r="B363" s="166" t="s">
        <v>276</v>
      </c>
      <c r="C363" s="169" t="s">
        <v>412</v>
      </c>
    </row>
    <row r="364" spans="1:3" x14ac:dyDescent="0.25">
      <c r="A364" s="170">
        <v>362</v>
      </c>
      <c r="B364" s="166" t="s">
        <v>276</v>
      </c>
      <c r="C364" s="169" t="s">
        <v>412</v>
      </c>
    </row>
    <row r="365" spans="1:3" x14ac:dyDescent="0.25">
      <c r="A365" s="170">
        <v>363</v>
      </c>
      <c r="B365" s="166" t="s">
        <v>276</v>
      </c>
      <c r="C365" s="169" t="s">
        <v>412</v>
      </c>
    </row>
    <row r="366" spans="1:3" x14ac:dyDescent="0.25">
      <c r="A366" s="170">
        <v>364</v>
      </c>
      <c r="B366" s="166" t="s">
        <v>276</v>
      </c>
      <c r="C366" s="169" t="s">
        <v>412</v>
      </c>
    </row>
    <row r="367" spans="1:3" x14ac:dyDescent="0.25">
      <c r="A367" s="170">
        <v>365</v>
      </c>
      <c r="B367" s="166" t="s">
        <v>276</v>
      </c>
      <c r="C367" s="169" t="s">
        <v>412</v>
      </c>
    </row>
    <row r="368" spans="1:3" x14ac:dyDescent="0.25">
      <c r="A368" s="170">
        <v>366</v>
      </c>
      <c r="B368" s="166" t="s">
        <v>276</v>
      </c>
      <c r="C368" s="169" t="s">
        <v>412</v>
      </c>
    </row>
    <row r="369" spans="1:3" x14ac:dyDescent="0.25">
      <c r="A369" s="170">
        <v>367</v>
      </c>
      <c r="B369" s="166" t="s">
        <v>276</v>
      </c>
      <c r="C369" s="169" t="s">
        <v>412</v>
      </c>
    </row>
    <row r="370" spans="1:3" x14ac:dyDescent="0.25">
      <c r="A370" s="170">
        <v>368</v>
      </c>
      <c r="B370" s="166" t="s">
        <v>276</v>
      </c>
      <c r="C370" s="169" t="s">
        <v>412</v>
      </c>
    </row>
    <row r="371" spans="1:3" x14ac:dyDescent="0.25">
      <c r="A371" s="170">
        <v>369</v>
      </c>
      <c r="B371" s="166" t="s">
        <v>276</v>
      </c>
      <c r="C371" s="169" t="s">
        <v>412</v>
      </c>
    </row>
    <row r="372" spans="1:3" x14ac:dyDescent="0.25">
      <c r="A372" s="170">
        <v>370</v>
      </c>
      <c r="B372" s="166" t="s">
        <v>276</v>
      </c>
      <c r="C372" s="169" t="s">
        <v>412</v>
      </c>
    </row>
    <row r="373" spans="1:3" x14ac:dyDescent="0.25">
      <c r="A373" s="170">
        <v>371</v>
      </c>
      <c r="B373" s="166" t="s">
        <v>276</v>
      </c>
      <c r="C373" s="169" t="s">
        <v>412</v>
      </c>
    </row>
    <row r="374" spans="1:3" x14ac:dyDescent="0.25">
      <c r="A374" s="170">
        <v>372</v>
      </c>
      <c r="B374" s="166" t="s">
        <v>256</v>
      </c>
      <c r="C374" s="169" t="s">
        <v>411</v>
      </c>
    </row>
    <row r="375" spans="1:3" x14ac:dyDescent="0.25">
      <c r="A375" s="170">
        <v>373</v>
      </c>
      <c r="B375" s="166" t="s">
        <v>204</v>
      </c>
      <c r="C375" s="169" t="s">
        <v>411</v>
      </c>
    </row>
    <row r="376" spans="1:3" x14ac:dyDescent="0.25">
      <c r="A376" s="170">
        <v>374</v>
      </c>
      <c r="B376" s="166" t="s">
        <v>204</v>
      </c>
      <c r="C376" s="169" t="s">
        <v>411</v>
      </c>
    </row>
    <row r="377" spans="1:3" x14ac:dyDescent="0.25">
      <c r="A377" s="170">
        <v>375</v>
      </c>
      <c r="B377" s="166" t="s">
        <v>204</v>
      </c>
      <c r="C377" s="169" t="s">
        <v>411</v>
      </c>
    </row>
    <row r="378" spans="1:3" x14ac:dyDescent="0.25">
      <c r="A378" s="170">
        <v>376</v>
      </c>
      <c r="B378" s="166" t="s">
        <v>204</v>
      </c>
      <c r="C378" s="169" t="s">
        <v>411</v>
      </c>
    </row>
    <row r="379" spans="1:3" x14ac:dyDescent="0.25">
      <c r="A379" s="170">
        <v>377</v>
      </c>
      <c r="B379" s="166" t="s">
        <v>204</v>
      </c>
      <c r="C379" s="169" t="s">
        <v>411</v>
      </c>
    </row>
    <row r="380" spans="1:3" x14ac:dyDescent="0.25">
      <c r="A380" s="170">
        <v>378</v>
      </c>
      <c r="B380" s="166" t="s">
        <v>204</v>
      </c>
      <c r="C380" s="169" t="s">
        <v>411</v>
      </c>
    </row>
    <row r="381" spans="1:3" x14ac:dyDescent="0.25">
      <c r="A381" s="170">
        <v>380</v>
      </c>
      <c r="B381" s="166" t="s">
        <v>204</v>
      </c>
      <c r="C381" s="169" t="s">
        <v>411</v>
      </c>
    </row>
    <row r="382" spans="1:3" x14ac:dyDescent="0.25">
      <c r="A382" s="170">
        <v>381</v>
      </c>
      <c r="B382" s="166" t="s">
        <v>204</v>
      </c>
      <c r="C382" s="169" t="s">
        <v>411</v>
      </c>
    </row>
    <row r="383" spans="1:3" x14ac:dyDescent="0.25">
      <c r="A383" s="170">
        <v>382</v>
      </c>
      <c r="B383" s="166" t="s">
        <v>204</v>
      </c>
      <c r="C383" s="169" t="s">
        <v>411</v>
      </c>
    </row>
    <row r="384" spans="1:3" x14ac:dyDescent="0.25">
      <c r="A384" s="170">
        <v>384</v>
      </c>
      <c r="B384" s="166" t="s">
        <v>216</v>
      </c>
      <c r="C384" s="169" t="s">
        <v>411</v>
      </c>
    </row>
    <row r="385" spans="1:3" x14ac:dyDescent="0.25">
      <c r="A385" s="170">
        <v>385</v>
      </c>
      <c r="B385" s="166" t="s">
        <v>204</v>
      </c>
      <c r="C385" s="169" t="s">
        <v>412</v>
      </c>
    </row>
    <row r="386" spans="1:3" x14ac:dyDescent="0.25">
      <c r="A386" s="170">
        <v>386</v>
      </c>
      <c r="B386" s="166" t="s">
        <v>184</v>
      </c>
      <c r="C386" s="169" t="s">
        <v>412</v>
      </c>
    </row>
    <row r="387" spans="1:3" x14ac:dyDescent="0.25">
      <c r="A387" s="170">
        <v>387</v>
      </c>
      <c r="B387" s="166" t="s">
        <v>209</v>
      </c>
      <c r="C387" s="169" t="s">
        <v>412</v>
      </c>
    </row>
    <row r="388" spans="1:3" x14ac:dyDescent="0.25">
      <c r="A388" s="170">
        <v>388</v>
      </c>
      <c r="B388" s="166" t="s">
        <v>204</v>
      </c>
      <c r="C388" s="169" t="s">
        <v>412</v>
      </c>
    </row>
    <row r="389" spans="1:3" x14ac:dyDescent="0.25">
      <c r="A389" s="170">
        <v>389</v>
      </c>
      <c r="B389" s="166" t="s">
        <v>195</v>
      </c>
      <c r="C389" s="169" t="s">
        <v>412</v>
      </c>
    </row>
    <row r="390" spans="1:3" x14ac:dyDescent="0.25">
      <c r="A390" s="170">
        <v>390</v>
      </c>
      <c r="B390" s="166" t="s">
        <v>204</v>
      </c>
      <c r="C390" s="169" t="s">
        <v>411</v>
      </c>
    </row>
    <row r="391" spans="1:3" x14ac:dyDescent="0.25">
      <c r="A391" s="170">
        <v>391</v>
      </c>
      <c r="B391" s="166" t="s">
        <v>277</v>
      </c>
      <c r="C391" s="169" t="s">
        <v>412</v>
      </c>
    </row>
    <row r="392" spans="1:3" x14ac:dyDescent="0.25">
      <c r="A392" s="170">
        <v>392</v>
      </c>
      <c r="B392" s="166" t="s">
        <v>278</v>
      </c>
      <c r="C392" s="169" t="s">
        <v>411</v>
      </c>
    </row>
    <row r="393" spans="1:3" x14ac:dyDescent="0.25">
      <c r="A393" s="170">
        <v>393</v>
      </c>
      <c r="B393" s="166" t="s">
        <v>279</v>
      </c>
      <c r="C393" s="169" t="s">
        <v>411</v>
      </c>
    </row>
    <row r="394" spans="1:3" x14ac:dyDescent="0.25">
      <c r="A394" s="170">
        <v>394</v>
      </c>
      <c r="B394" s="166" t="s">
        <v>235</v>
      </c>
      <c r="C394" s="169" t="s">
        <v>411</v>
      </c>
    </row>
    <row r="395" spans="1:3" x14ac:dyDescent="0.25">
      <c r="A395" s="170">
        <v>395</v>
      </c>
      <c r="B395" s="166" t="s">
        <v>280</v>
      </c>
      <c r="C395" s="169" t="s">
        <v>411</v>
      </c>
    </row>
    <row r="396" spans="1:3" x14ac:dyDescent="0.25">
      <c r="A396" s="170">
        <v>396</v>
      </c>
      <c r="B396" s="166" t="s">
        <v>214</v>
      </c>
      <c r="C396" s="169" t="s">
        <v>411</v>
      </c>
    </row>
    <row r="397" spans="1:3" x14ac:dyDescent="0.25">
      <c r="A397" s="170">
        <v>397</v>
      </c>
      <c r="B397" s="166" t="s">
        <v>281</v>
      </c>
      <c r="C397" s="169" t="s">
        <v>411</v>
      </c>
    </row>
    <row r="398" spans="1:3" x14ac:dyDescent="0.25">
      <c r="A398" s="170">
        <v>398</v>
      </c>
      <c r="B398" s="166" t="s">
        <v>282</v>
      </c>
      <c r="C398" s="169" t="s">
        <v>411</v>
      </c>
    </row>
    <row r="399" spans="1:3" x14ac:dyDescent="0.25">
      <c r="A399" s="170">
        <v>399</v>
      </c>
      <c r="B399" s="166" t="s">
        <v>283</v>
      </c>
      <c r="C399" s="169" t="s">
        <v>412</v>
      </c>
    </row>
    <row r="400" spans="1:3" x14ac:dyDescent="0.25">
      <c r="A400" s="170">
        <v>400</v>
      </c>
      <c r="B400" s="166" t="s">
        <v>234</v>
      </c>
      <c r="C400" s="169" t="s">
        <v>411</v>
      </c>
    </row>
    <row r="401" spans="1:3" x14ac:dyDescent="0.25">
      <c r="A401" s="170">
        <v>401</v>
      </c>
      <c r="B401" s="166" t="s">
        <v>284</v>
      </c>
      <c r="C401" s="169" t="s">
        <v>412</v>
      </c>
    </row>
    <row r="402" spans="1:3" x14ac:dyDescent="0.25">
      <c r="A402" s="170">
        <v>403</v>
      </c>
      <c r="B402" s="166" t="s">
        <v>190</v>
      </c>
      <c r="C402" s="169" t="s">
        <v>411</v>
      </c>
    </row>
    <row r="403" spans="1:3" x14ac:dyDescent="0.25">
      <c r="A403" s="170">
        <v>404</v>
      </c>
      <c r="B403" s="166" t="s">
        <v>285</v>
      </c>
      <c r="C403" s="169" t="s">
        <v>411</v>
      </c>
    </row>
    <row r="404" spans="1:3" x14ac:dyDescent="0.25">
      <c r="A404" s="170">
        <v>405</v>
      </c>
      <c r="B404" s="166" t="s">
        <v>286</v>
      </c>
      <c r="C404" s="169" t="s">
        <v>412</v>
      </c>
    </row>
    <row r="405" spans="1:3" x14ac:dyDescent="0.25">
      <c r="A405" s="170">
        <v>406</v>
      </c>
      <c r="B405" s="166" t="s">
        <v>287</v>
      </c>
      <c r="C405" s="169" t="s">
        <v>412</v>
      </c>
    </row>
    <row r="406" spans="1:3" x14ac:dyDescent="0.25">
      <c r="A406" s="170">
        <v>407</v>
      </c>
      <c r="B406" s="166" t="s">
        <v>288</v>
      </c>
      <c r="C406" s="169" t="s">
        <v>412</v>
      </c>
    </row>
    <row r="407" spans="1:3" x14ac:dyDescent="0.25">
      <c r="A407" s="170">
        <v>408</v>
      </c>
      <c r="B407" s="166" t="s">
        <v>289</v>
      </c>
      <c r="C407" s="169" t="s">
        <v>412</v>
      </c>
    </row>
    <row r="408" spans="1:3" x14ac:dyDescent="0.25">
      <c r="A408" s="170">
        <v>409</v>
      </c>
      <c r="B408" s="166" t="s">
        <v>290</v>
      </c>
      <c r="C408" s="169" t="s">
        <v>412</v>
      </c>
    </row>
    <row r="409" spans="1:3" x14ac:dyDescent="0.25">
      <c r="A409" s="170">
        <v>410</v>
      </c>
      <c r="B409" s="166" t="s">
        <v>291</v>
      </c>
      <c r="C409" s="169" t="s">
        <v>412</v>
      </c>
    </row>
    <row r="410" spans="1:3" x14ac:dyDescent="0.25">
      <c r="A410" s="170">
        <v>411</v>
      </c>
      <c r="B410" s="166" t="s">
        <v>292</v>
      </c>
      <c r="C410" s="169" t="s">
        <v>412</v>
      </c>
    </row>
    <row r="411" spans="1:3" x14ac:dyDescent="0.25">
      <c r="A411" s="170">
        <v>412</v>
      </c>
      <c r="B411" s="166" t="s">
        <v>293</v>
      </c>
      <c r="C411" s="169" t="s">
        <v>412</v>
      </c>
    </row>
    <row r="412" spans="1:3" x14ac:dyDescent="0.25">
      <c r="A412" s="170">
        <v>413</v>
      </c>
      <c r="B412" s="166" t="s">
        <v>294</v>
      </c>
      <c r="C412" s="169" t="s">
        <v>412</v>
      </c>
    </row>
    <row r="413" spans="1:3" x14ac:dyDescent="0.25">
      <c r="A413" s="170">
        <v>414</v>
      </c>
      <c r="B413" s="166" t="s">
        <v>295</v>
      </c>
      <c r="C413" s="169" t="s">
        <v>412</v>
      </c>
    </row>
    <row r="414" spans="1:3" x14ac:dyDescent="0.25">
      <c r="A414" s="170">
        <v>415</v>
      </c>
      <c r="B414" s="166" t="s">
        <v>296</v>
      </c>
      <c r="C414" s="169" t="s">
        <v>412</v>
      </c>
    </row>
    <row r="415" spans="1:3" x14ac:dyDescent="0.25">
      <c r="A415" s="170">
        <v>416</v>
      </c>
      <c r="B415" s="166" t="s">
        <v>297</v>
      </c>
      <c r="C415" s="169" t="s">
        <v>412</v>
      </c>
    </row>
    <row r="416" spans="1:3" x14ac:dyDescent="0.25">
      <c r="A416" s="170">
        <v>417</v>
      </c>
      <c r="B416" s="166" t="s">
        <v>298</v>
      </c>
      <c r="C416" s="169" t="s">
        <v>412</v>
      </c>
    </row>
    <row r="417" spans="1:3" x14ac:dyDescent="0.25">
      <c r="A417" s="170">
        <v>418</v>
      </c>
      <c r="B417" s="166" t="s">
        <v>299</v>
      </c>
      <c r="C417" s="169" t="s">
        <v>412</v>
      </c>
    </row>
    <row r="418" spans="1:3" x14ac:dyDescent="0.25">
      <c r="A418" s="170">
        <v>419</v>
      </c>
      <c r="B418" s="166" t="s">
        <v>300</v>
      </c>
      <c r="C418" s="169" t="s">
        <v>412</v>
      </c>
    </row>
    <row r="419" spans="1:3" x14ac:dyDescent="0.25">
      <c r="A419" s="170">
        <v>420</v>
      </c>
      <c r="B419" s="166" t="s">
        <v>301</v>
      </c>
      <c r="C419" s="169" t="s">
        <v>412</v>
      </c>
    </row>
    <row r="420" spans="1:3" x14ac:dyDescent="0.25">
      <c r="A420" s="170">
        <v>421</v>
      </c>
      <c r="B420" s="166" t="s">
        <v>302</v>
      </c>
      <c r="C420" s="169" t="s">
        <v>412</v>
      </c>
    </row>
    <row r="421" spans="1:3" x14ac:dyDescent="0.25">
      <c r="A421" s="170">
        <v>422</v>
      </c>
      <c r="B421" s="166" t="s">
        <v>303</v>
      </c>
      <c r="C421" s="169" t="s">
        <v>412</v>
      </c>
    </row>
    <row r="422" spans="1:3" x14ac:dyDescent="0.25">
      <c r="A422" s="170">
        <v>423</v>
      </c>
      <c r="B422" s="166" t="s">
        <v>304</v>
      </c>
      <c r="C422" s="169" t="s">
        <v>412</v>
      </c>
    </row>
    <row r="423" spans="1:3" x14ac:dyDescent="0.25">
      <c r="A423" s="170">
        <v>424</v>
      </c>
      <c r="B423" s="166" t="s">
        <v>305</v>
      </c>
      <c r="C423" s="169" t="s">
        <v>412</v>
      </c>
    </row>
    <row r="424" spans="1:3" x14ac:dyDescent="0.25">
      <c r="A424" s="170">
        <v>425</v>
      </c>
      <c r="B424" s="166" t="s">
        <v>306</v>
      </c>
      <c r="C424" s="169" t="s">
        <v>411</v>
      </c>
    </row>
    <row r="425" spans="1:3" x14ac:dyDescent="0.25">
      <c r="A425" s="170">
        <v>426</v>
      </c>
      <c r="B425" s="166" t="s">
        <v>216</v>
      </c>
      <c r="C425" s="169" t="s">
        <v>411</v>
      </c>
    </row>
    <row r="426" spans="1:3" x14ac:dyDescent="0.25">
      <c r="A426" s="170">
        <v>427</v>
      </c>
      <c r="B426" s="166" t="s">
        <v>307</v>
      </c>
      <c r="C426" s="169" t="s">
        <v>411</v>
      </c>
    </row>
    <row r="427" spans="1:3" x14ac:dyDescent="0.25">
      <c r="A427" s="170">
        <v>428</v>
      </c>
      <c r="B427" s="166" t="s">
        <v>308</v>
      </c>
      <c r="C427" s="169" t="s">
        <v>407</v>
      </c>
    </row>
    <row r="428" spans="1:3" x14ac:dyDescent="0.25">
      <c r="A428" s="170">
        <v>429</v>
      </c>
      <c r="B428" s="166" t="s">
        <v>309</v>
      </c>
      <c r="C428" s="169" t="s">
        <v>407</v>
      </c>
    </row>
    <row r="429" spans="1:3" x14ac:dyDescent="0.25">
      <c r="A429" s="170">
        <v>430</v>
      </c>
      <c r="B429" s="166" t="s">
        <v>310</v>
      </c>
      <c r="C429" s="169" t="s">
        <v>407</v>
      </c>
    </row>
    <row r="430" spans="1:3" x14ac:dyDescent="0.25">
      <c r="A430" s="170">
        <v>431</v>
      </c>
      <c r="B430" s="166" t="s">
        <v>311</v>
      </c>
      <c r="C430" s="169" t="s">
        <v>407</v>
      </c>
    </row>
    <row r="431" spans="1:3" x14ac:dyDescent="0.25">
      <c r="A431" s="170">
        <v>432</v>
      </c>
      <c r="B431" s="166" t="s">
        <v>216</v>
      </c>
      <c r="C431" s="169" t="s">
        <v>411</v>
      </c>
    </row>
    <row r="432" spans="1:3" x14ac:dyDescent="0.25">
      <c r="A432" s="170">
        <v>434</v>
      </c>
      <c r="B432" s="166" t="s">
        <v>312</v>
      </c>
      <c r="C432" s="169" t="s">
        <v>412</v>
      </c>
    </row>
    <row r="433" spans="1:3" x14ac:dyDescent="0.25">
      <c r="A433" s="170">
        <v>435</v>
      </c>
      <c r="B433" s="166" t="s">
        <v>313</v>
      </c>
      <c r="C433" s="169" t="s">
        <v>411</v>
      </c>
    </row>
    <row r="434" spans="1:3" x14ac:dyDescent="0.25">
      <c r="A434" s="170">
        <v>436</v>
      </c>
      <c r="B434" s="166" t="s">
        <v>314</v>
      </c>
      <c r="C434" s="169" t="s">
        <v>411</v>
      </c>
    </row>
    <row r="435" spans="1:3" x14ac:dyDescent="0.25">
      <c r="A435" s="170">
        <v>437</v>
      </c>
      <c r="B435" s="166" t="s">
        <v>315</v>
      </c>
      <c r="C435" s="169" t="s">
        <v>411</v>
      </c>
    </row>
    <row r="436" spans="1:3" x14ac:dyDescent="0.25">
      <c r="A436" s="170">
        <v>439</v>
      </c>
      <c r="B436" s="166" t="s">
        <v>316</v>
      </c>
      <c r="C436" s="169" t="s">
        <v>411</v>
      </c>
    </row>
    <row r="437" spans="1:3" x14ac:dyDescent="0.25">
      <c r="A437" s="170">
        <v>440</v>
      </c>
      <c r="B437" s="166" t="s">
        <v>317</v>
      </c>
      <c r="C437" s="169" t="s">
        <v>411</v>
      </c>
    </row>
    <row r="438" spans="1:3" x14ac:dyDescent="0.25">
      <c r="A438" s="170">
        <v>441</v>
      </c>
      <c r="B438" s="166" t="s">
        <v>220</v>
      </c>
      <c r="C438" s="169" t="s">
        <v>411</v>
      </c>
    </row>
    <row r="439" spans="1:3" x14ac:dyDescent="0.25">
      <c r="A439" s="170">
        <v>442</v>
      </c>
      <c r="B439" s="166" t="s">
        <v>216</v>
      </c>
      <c r="C439" s="169" t="s">
        <v>412</v>
      </c>
    </row>
    <row r="440" spans="1:3" x14ac:dyDescent="0.25">
      <c r="A440" s="170">
        <v>443</v>
      </c>
      <c r="B440" s="166" t="s">
        <v>256</v>
      </c>
      <c r="C440" s="169" t="s">
        <v>411</v>
      </c>
    </row>
    <row r="441" spans="1:3" x14ac:dyDescent="0.25">
      <c r="A441" s="170">
        <v>444</v>
      </c>
      <c r="B441" s="166" t="s">
        <v>259</v>
      </c>
      <c r="C441" s="169" t="s">
        <v>411</v>
      </c>
    </row>
    <row r="442" spans="1:3" x14ac:dyDescent="0.25">
      <c r="A442" s="170">
        <v>444</v>
      </c>
      <c r="B442" s="166" t="s">
        <v>259</v>
      </c>
      <c r="C442" s="169" t="s">
        <v>412</v>
      </c>
    </row>
    <row r="443" spans="1:3" x14ac:dyDescent="0.25">
      <c r="A443" s="170">
        <v>445</v>
      </c>
      <c r="B443" s="166" t="s">
        <v>318</v>
      </c>
      <c r="C443" s="169" t="s">
        <v>411</v>
      </c>
    </row>
    <row r="444" spans="1:3" x14ac:dyDescent="0.25">
      <c r="A444" s="170">
        <v>446</v>
      </c>
      <c r="B444" s="166" t="s">
        <v>318</v>
      </c>
      <c r="C444" s="169" t="s">
        <v>411</v>
      </c>
    </row>
    <row r="445" spans="1:3" x14ac:dyDescent="0.25">
      <c r="A445" s="170">
        <v>447</v>
      </c>
      <c r="B445" s="166" t="s">
        <v>230</v>
      </c>
      <c r="C445" s="169" t="s">
        <v>411</v>
      </c>
    </row>
    <row r="446" spans="1:3" x14ac:dyDescent="0.25">
      <c r="A446" s="170">
        <v>448</v>
      </c>
      <c r="B446" s="166" t="s">
        <v>230</v>
      </c>
      <c r="C446" s="169" t="s">
        <v>411</v>
      </c>
    </row>
    <row r="447" spans="1:3" x14ac:dyDescent="0.25">
      <c r="A447" s="170">
        <v>449</v>
      </c>
      <c r="B447" s="166" t="s">
        <v>230</v>
      </c>
      <c r="C447" s="169" t="s">
        <v>411</v>
      </c>
    </row>
    <row r="448" spans="1:3" x14ac:dyDescent="0.25">
      <c r="A448" s="170">
        <v>450</v>
      </c>
      <c r="B448" s="166" t="s">
        <v>230</v>
      </c>
      <c r="C448" s="169" t="s">
        <v>411</v>
      </c>
    </row>
    <row r="449" spans="1:3" x14ac:dyDescent="0.25">
      <c r="A449" s="170">
        <v>451</v>
      </c>
      <c r="B449" s="166" t="s">
        <v>230</v>
      </c>
      <c r="C449" s="169" t="s">
        <v>411</v>
      </c>
    </row>
    <row r="450" spans="1:3" x14ac:dyDescent="0.25">
      <c r="A450" s="170">
        <v>452</v>
      </c>
      <c r="B450" s="166" t="s">
        <v>230</v>
      </c>
      <c r="C450" s="169" t="s">
        <v>411</v>
      </c>
    </row>
    <row r="451" spans="1:3" x14ac:dyDescent="0.25">
      <c r="A451" s="170">
        <v>453</v>
      </c>
      <c r="B451" s="166" t="s">
        <v>230</v>
      </c>
      <c r="C451" s="169" t="s">
        <v>411</v>
      </c>
    </row>
    <row r="452" spans="1:3" x14ac:dyDescent="0.25">
      <c r="A452" s="170">
        <v>454</v>
      </c>
      <c r="B452" s="166" t="s">
        <v>230</v>
      </c>
      <c r="C452" s="169" t="s">
        <v>411</v>
      </c>
    </row>
    <row r="453" spans="1:3" x14ac:dyDescent="0.25">
      <c r="A453" s="170">
        <v>455</v>
      </c>
      <c r="B453" s="166" t="s">
        <v>230</v>
      </c>
      <c r="C453" s="169" t="s">
        <v>411</v>
      </c>
    </row>
    <row r="454" spans="1:3" x14ac:dyDescent="0.25">
      <c r="A454" s="170">
        <v>456</v>
      </c>
      <c r="B454" s="166" t="s">
        <v>230</v>
      </c>
      <c r="C454" s="169" t="s">
        <v>411</v>
      </c>
    </row>
    <row r="455" spans="1:3" x14ac:dyDescent="0.25">
      <c r="A455" s="170">
        <v>459</v>
      </c>
      <c r="B455" s="166" t="s">
        <v>230</v>
      </c>
      <c r="C455" s="169" t="s">
        <v>411</v>
      </c>
    </row>
    <row r="456" spans="1:3" x14ac:dyDescent="0.25">
      <c r="A456" s="170">
        <v>460</v>
      </c>
      <c r="B456" s="166" t="s">
        <v>319</v>
      </c>
      <c r="C456" s="169" t="s">
        <v>412</v>
      </c>
    </row>
    <row r="457" spans="1:3" x14ac:dyDescent="0.25">
      <c r="A457" s="170">
        <v>461</v>
      </c>
      <c r="B457" s="166" t="s">
        <v>319</v>
      </c>
      <c r="C457" s="169" t="s">
        <v>412</v>
      </c>
    </row>
    <row r="458" spans="1:3" x14ac:dyDescent="0.25">
      <c r="A458" s="170">
        <v>462</v>
      </c>
      <c r="B458" s="166" t="s">
        <v>320</v>
      </c>
      <c r="C458" s="169" t="s">
        <v>412</v>
      </c>
    </row>
    <row r="459" spans="1:3" x14ac:dyDescent="0.25">
      <c r="A459" s="170">
        <v>463</v>
      </c>
      <c r="B459" s="166" t="s">
        <v>321</v>
      </c>
      <c r="C459" s="169" t="s">
        <v>412</v>
      </c>
    </row>
    <row r="460" spans="1:3" x14ac:dyDescent="0.25">
      <c r="A460" s="170">
        <v>464</v>
      </c>
      <c r="B460" s="166" t="s">
        <v>322</v>
      </c>
      <c r="C460" s="169" t="s">
        <v>411</v>
      </c>
    </row>
    <row r="461" spans="1:3" x14ac:dyDescent="0.25">
      <c r="A461" s="170">
        <v>465</v>
      </c>
      <c r="B461" s="166" t="s">
        <v>323</v>
      </c>
      <c r="C461" s="169" t="s">
        <v>411</v>
      </c>
    </row>
    <row r="462" spans="1:3" x14ac:dyDescent="0.25">
      <c r="A462" s="170">
        <v>466</v>
      </c>
      <c r="B462" s="166" t="s">
        <v>324</v>
      </c>
      <c r="C462" s="169" t="s">
        <v>411</v>
      </c>
    </row>
    <row r="463" spans="1:3" x14ac:dyDescent="0.25">
      <c r="A463" s="170">
        <v>467</v>
      </c>
      <c r="B463" s="166" t="s">
        <v>324</v>
      </c>
      <c r="C463" s="169" t="s">
        <v>411</v>
      </c>
    </row>
    <row r="464" spans="1:3" x14ac:dyDescent="0.25">
      <c r="A464" s="170">
        <v>468</v>
      </c>
      <c r="B464" s="166" t="s">
        <v>324</v>
      </c>
      <c r="C464" s="169" t="s">
        <v>411</v>
      </c>
    </row>
    <row r="465" spans="1:3" x14ac:dyDescent="0.25">
      <c r="A465" s="170">
        <v>469</v>
      </c>
      <c r="B465" s="166" t="s">
        <v>324</v>
      </c>
      <c r="C465" s="169" t="s">
        <v>411</v>
      </c>
    </row>
    <row r="466" spans="1:3" x14ac:dyDescent="0.25">
      <c r="A466" s="170">
        <v>470</v>
      </c>
      <c r="B466" s="166" t="s">
        <v>324</v>
      </c>
      <c r="C466" s="169" t="s">
        <v>411</v>
      </c>
    </row>
    <row r="467" spans="1:3" x14ac:dyDescent="0.25">
      <c r="A467" s="170">
        <v>473</v>
      </c>
      <c r="B467" s="166" t="s">
        <v>325</v>
      </c>
      <c r="C467" s="169" t="s">
        <v>411</v>
      </c>
    </row>
    <row r="468" spans="1:3" x14ac:dyDescent="0.25">
      <c r="A468" s="170">
        <v>474</v>
      </c>
      <c r="B468" s="166" t="s">
        <v>326</v>
      </c>
      <c r="C468" s="169" t="s">
        <v>412</v>
      </c>
    </row>
    <row r="469" spans="1:3" x14ac:dyDescent="0.25">
      <c r="A469" s="170">
        <v>475</v>
      </c>
      <c r="B469" s="166" t="s">
        <v>327</v>
      </c>
      <c r="C469" s="169" t="s">
        <v>411</v>
      </c>
    </row>
    <row r="470" spans="1:3" x14ac:dyDescent="0.25">
      <c r="A470" s="170">
        <v>476</v>
      </c>
      <c r="B470" s="166" t="s">
        <v>328</v>
      </c>
      <c r="C470" s="169" t="s">
        <v>412</v>
      </c>
    </row>
    <row r="471" spans="1:3" x14ac:dyDescent="0.25">
      <c r="A471" s="170">
        <v>477</v>
      </c>
      <c r="B471" s="166" t="s">
        <v>328</v>
      </c>
      <c r="C471" s="169" t="s">
        <v>412</v>
      </c>
    </row>
    <row r="472" spans="1:3" x14ac:dyDescent="0.25">
      <c r="A472" s="170">
        <v>478</v>
      </c>
      <c r="B472" s="166" t="s">
        <v>259</v>
      </c>
      <c r="C472" s="169" t="s">
        <v>411</v>
      </c>
    </row>
    <row r="473" spans="1:3" x14ac:dyDescent="0.25">
      <c r="A473" s="170">
        <v>479</v>
      </c>
      <c r="B473" s="166" t="s">
        <v>316</v>
      </c>
      <c r="C473" s="169" t="s">
        <v>411</v>
      </c>
    </row>
    <row r="474" spans="1:3" x14ac:dyDescent="0.25">
      <c r="A474" s="170">
        <v>480</v>
      </c>
      <c r="B474" s="166" t="s">
        <v>316</v>
      </c>
      <c r="C474" s="169" t="s">
        <v>411</v>
      </c>
    </row>
    <row r="475" spans="1:3" x14ac:dyDescent="0.25">
      <c r="A475" s="170">
        <v>481</v>
      </c>
      <c r="B475" s="166" t="s">
        <v>316</v>
      </c>
      <c r="C475" s="169" t="s">
        <v>411</v>
      </c>
    </row>
    <row r="476" spans="1:3" x14ac:dyDescent="0.25">
      <c r="A476" s="170">
        <v>482</v>
      </c>
      <c r="B476" s="166" t="s">
        <v>329</v>
      </c>
      <c r="C476" s="169" t="s">
        <v>408</v>
      </c>
    </row>
    <row r="477" spans="1:3" x14ac:dyDescent="0.25">
      <c r="A477" s="170">
        <v>483</v>
      </c>
      <c r="B477" s="166" t="s">
        <v>330</v>
      </c>
      <c r="C477" s="169" t="s">
        <v>408</v>
      </c>
    </row>
    <row r="478" spans="1:3" x14ac:dyDescent="0.25">
      <c r="A478" s="170">
        <v>484</v>
      </c>
      <c r="B478" s="166" t="s">
        <v>331</v>
      </c>
      <c r="C478" s="169" t="s">
        <v>408</v>
      </c>
    </row>
    <row r="479" spans="1:3" x14ac:dyDescent="0.25">
      <c r="A479" s="170">
        <v>485</v>
      </c>
      <c r="B479" s="166" t="s">
        <v>332</v>
      </c>
      <c r="C479" s="169" t="s">
        <v>408</v>
      </c>
    </row>
    <row r="480" spans="1:3" x14ac:dyDescent="0.25">
      <c r="A480" s="170">
        <v>486</v>
      </c>
      <c r="B480" s="166" t="s">
        <v>333</v>
      </c>
      <c r="C480" s="169" t="s">
        <v>408</v>
      </c>
    </row>
    <row r="481" spans="1:3" x14ac:dyDescent="0.25">
      <c r="A481" s="170">
        <v>487</v>
      </c>
      <c r="B481" s="166" t="s">
        <v>334</v>
      </c>
      <c r="C481" s="169" t="s">
        <v>408</v>
      </c>
    </row>
    <row r="482" spans="1:3" x14ac:dyDescent="0.25">
      <c r="A482" s="170">
        <v>488</v>
      </c>
      <c r="B482" s="166" t="s">
        <v>335</v>
      </c>
      <c r="C482" s="169" t="s">
        <v>408</v>
      </c>
    </row>
    <row r="483" spans="1:3" x14ac:dyDescent="0.25">
      <c r="A483" s="170">
        <v>489</v>
      </c>
      <c r="B483" s="166" t="s">
        <v>336</v>
      </c>
      <c r="C483" s="169" t="s">
        <v>408</v>
      </c>
    </row>
    <row r="484" spans="1:3" x14ac:dyDescent="0.25">
      <c r="A484" s="170">
        <v>490</v>
      </c>
      <c r="B484" s="166" t="s">
        <v>337</v>
      </c>
      <c r="C484" s="169" t="s">
        <v>408</v>
      </c>
    </row>
    <row r="485" spans="1:3" x14ac:dyDescent="0.25">
      <c r="A485" s="170">
        <v>491</v>
      </c>
      <c r="B485" s="166" t="s">
        <v>338</v>
      </c>
      <c r="C485" s="169" t="s">
        <v>408</v>
      </c>
    </row>
    <row r="486" spans="1:3" x14ac:dyDescent="0.25">
      <c r="A486" s="170">
        <v>492</v>
      </c>
      <c r="B486" s="166" t="s">
        <v>339</v>
      </c>
      <c r="C486" s="169" t="s">
        <v>408</v>
      </c>
    </row>
    <row r="487" spans="1:3" x14ac:dyDescent="0.25">
      <c r="A487" s="170">
        <v>493</v>
      </c>
      <c r="B487" s="166" t="s">
        <v>340</v>
      </c>
      <c r="C487" s="169" t="s">
        <v>408</v>
      </c>
    </row>
    <row r="488" spans="1:3" x14ac:dyDescent="0.25">
      <c r="A488" s="170">
        <v>494</v>
      </c>
      <c r="B488" s="166" t="s">
        <v>341</v>
      </c>
      <c r="C488" s="169" t="s">
        <v>408</v>
      </c>
    </row>
    <row r="489" spans="1:3" x14ac:dyDescent="0.25">
      <c r="A489" s="170">
        <v>495</v>
      </c>
      <c r="B489" s="166" t="s">
        <v>342</v>
      </c>
      <c r="C489" s="169" t="s">
        <v>408</v>
      </c>
    </row>
    <row r="490" spans="1:3" x14ac:dyDescent="0.25">
      <c r="A490" s="170">
        <v>496</v>
      </c>
      <c r="B490" s="166" t="s">
        <v>343</v>
      </c>
      <c r="C490" s="169" t="s">
        <v>408</v>
      </c>
    </row>
    <row r="491" spans="1:3" x14ac:dyDescent="0.25">
      <c r="A491" s="170">
        <v>497</v>
      </c>
      <c r="B491" s="166" t="s">
        <v>344</v>
      </c>
      <c r="C491" s="169" t="s">
        <v>408</v>
      </c>
    </row>
    <row r="492" spans="1:3" x14ac:dyDescent="0.25">
      <c r="A492" s="170">
        <v>498</v>
      </c>
      <c r="B492" s="166" t="s">
        <v>345</v>
      </c>
      <c r="C492" s="169" t="s">
        <v>408</v>
      </c>
    </row>
    <row r="493" spans="1:3" x14ac:dyDescent="0.25">
      <c r="A493" s="170">
        <v>701</v>
      </c>
      <c r="B493" s="166" t="s">
        <v>346</v>
      </c>
      <c r="C493" s="169" t="s">
        <v>412</v>
      </c>
    </row>
    <row r="494" spans="1:3" x14ac:dyDescent="0.25">
      <c r="A494" s="170">
        <v>702</v>
      </c>
      <c r="B494" s="166" t="s">
        <v>346</v>
      </c>
      <c r="C494" s="169" t="s">
        <v>412</v>
      </c>
    </row>
    <row r="495" spans="1:3" x14ac:dyDescent="0.25">
      <c r="A495" s="170">
        <v>703</v>
      </c>
      <c r="B495" s="166" t="s">
        <v>282</v>
      </c>
      <c r="C495" s="169" t="s">
        <v>412</v>
      </c>
    </row>
    <row r="496" spans="1:3" x14ac:dyDescent="0.25">
      <c r="A496" s="170">
        <v>704</v>
      </c>
      <c r="B496" s="166" t="s">
        <v>282</v>
      </c>
      <c r="C496" s="169" t="s">
        <v>412</v>
      </c>
    </row>
    <row r="497" spans="1:3" x14ac:dyDescent="0.25">
      <c r="A497" s="170">
        <v>705</v>
      </c>
      <c r="B497" s="166" t="s">
        <v>282</v>
      </c>
      <c r="C497" s="169" t="s">
        <v>412</v>
      </c>
    </row>
    <row r="498" spans="1:3" x14ac:dyDescent="0.25">
      <c r="A498" s="170">
        <v>706</v>
      </c>
      <c r="B498" s="166" t="s">
        <v>282</v>
      </c>
      <c r="C498" s="169" t="s">
        <v>412</v>
      </c>
    </row>
    <row r="499" spans="1:3" x14ac:dyDescent="0.25">
      <c r="A499" s="170">
        <v>707</v>
      </c>
      <c r="B499" s="166" t="s">
        <v>282</v>
      </c>
      <c r="C499" s="169" t="s">
        <v>412</v>
      </c>
    </row>
    <row r="500" spans="1:3" x14ac:dyDescent="0.25">
      <c r="A500" s="170">
        <v>708</v>
      </c>
      <c r="B500" s="166" t="s">
        <v>282</v>
      </c>
      <c r="C500" s="169" t="s">
        <v>412</v>
      </c>
    </row>
    <row r="501" spans="1:3" x14ac:dyDescent="0.25">
      <c r="A501" s="170">
        <v>709</v>
      </c>
      <c r="B501" s="166" t="s">
        <v>282</v>
      </c>
      <c r="C501" s="169" t="s">
        <v>412</v>
      </c>
    </row>
    <row r="502" spans="1:3" x14ac:dyDescent="0.25">
      <c r="A502" s="170">
        <v>710</v>
      </c>
      <c r="B502" s="166" t="s">
        <v>282</v>
      </c>
      <c r="C502" s="169" t="s">
        <v>412</v>
      </c>
    </row>
    <row r="503" spans="1:3" x14ac:dyDescent="0.25">
      <c r="A503" s="170">
        <v>711</v>
      </c>
      <c r="B503" s="166" t="s">
        <v>282</v>
      </c>
      <c r="C503" s="169" t="s">
        <v>412</v>
      </c>
    </row>
    <row r="504" spans="1:3" x14ac:dyDescent="0.25">
      <c r="A504" s="170">
        <v>712</v>
      </c>
      <c r="B504" s="166" t="s">
        <v>347</v>
      </c>
      <c r="C504" s="169" t="s">
        <v>412</v>
      </c>
    </row>
    <row r="505" spans="1:3" x14ac:dyDescent="0.25">
      <c r="A505" s="170">
        <v>713</v>
      </c>
      <c r="B505" s="166" t="s">
        <v>347</v>
      </c>
      <c r="C505" s="169" t="s">
        <v>412</v>
      </c>
    </row>
    <row r="506" spans="1:3" x14ac:dyDescent="0.25">
      <c r="A506" s="170">
        <v>714</v>
      </c>
      <c r="B506" s="166" t="s">
        <v>347</v>
      </c>
      <c r="C506" s="169" t="s">
        <v>412</v>
      </c>
    </row>
    <row r="507" spans="1:3" x14ac:dyDescent="0.25">
      <c r="A507" s="170">
        <v>715</v>
      </c>
      <c r="B507" s="166" t="s">
        <v>347</v>
      </c>
      <c r="C507" s="169" t="s">
        <v>412</v>
      </c>
    </row>
    <row r="508" spans="1:3" x14ac:dyDescent="0.25">
      <c r="A508" s="170">
        <v>716</v>
      </c>
      <c r="B508" s="166" t="s">
        <v>348</v>
      </c>
      <c r="C508" s="169" t="s">
        <v>412</v>
      </c>
    </row>
    <row r="509" spans="1:3" x14ac:dyDescent="0.25">
      <c r="A509" s="170">
        <v>717</v>
      </c>
      <c r="B509" s="166" t="s">
        <v>348</v>
      </c>
      <c r="C509" s="169" t="s">
        <v>412</v>
      </c>
    </row>
    <row r="510" spans="1:3" x14ac:dyDescent="0.25">
      <c r="A510" s="170">
        <v>718</v>
      </c>
      <c r="B510" s="166" t="s">
        <v>349</v>
      </c>
      <c r="C510" s="169" t="s">
        <v>412</v>
      </c>
    </row>
    <row r="511" spans="1:3" x14ac:dyDescent="0.25">
      <c r="A511" s="170">
        <v>719</v>
      </c>
      <c r="B511" s="166" t="s">
        <v>349</v>
      </c>
      <c r="C511" s="169" t="s">
        <v>412</v>
      </c>
    </row>
    <row r="512" spans="1:3" x14ac:dyDescent="0.25">
      <c r="A512" s="170">
        <v>720</v>
      </c>
      <c r="B512" s="166" t="s">
        <v>217</v>
      </c>
      <c r="C512" s="169" t="s">
        <v>411</v>
      </c>
    </row>
    <row r="513" spans="1:3" x14ac:dyDescent="0.25">
      <c r="A513" s="170">
        <v>721</v>
      </c>
      <c r="B513" s="166" t="s">
        <v>350</v>
      </c>
      <c r="C513" s="169" t="s">
        <v>411</v>
      </c>
    </row>
    <row r="514" spans="1:3" x14ac:dyDescent="0.25">
      <c r="A514" s="170">
        <v>722</v>
      </c>
      <c r="B514" s="166" t="s">
        <v>350</v>
      </c>
      <c r="C514" s="169" t="s">
        <v>411</v>
      </c>
    </row>
    <row r="515" spans="1:3" x14ac:dyDescent="0.25">
      <c r="A515" s="170">
        <v>723</v>
      </c>
      <c r="B515" s="166" t="s">
        <v>350</v>
      </c>
      <c r="C515" s="169" t="s">
        <v>411</v>
      </c>
    </row>
    <row r="516" spans="1:3" x14ac:dyDescent="0.25">
      <c r="A516" s="170">
        <v>724</v>
      </c>
      <c r="B516" s="166" t="s">
        <v>350</v>
      </c>
      <c r="C516" s="169" t="s">
        <v>411</v>
      </c>
    </row>
    <row r="517" spans="1:3" x14ac:dyDescent="0.25">
      <c r="A517" s="170">
        <v>725</v>
      </c>
      <c r="B517" s="166" t="s">
        <v>350</v>
      </c>
      <c r="C517" s="169" t="s">
        <v>411</v>
      </c>
    </row>
    <row r="518" spans="1:3" x14ac:dyDescent="0.25">
      <c r="A518" s="170">
        <v>726</v>
      </c>
      <c r="B518" s="166" t="s">
        <v>350</v>
      </c>
      <c r="C518" s="169" t="s">
        <v>411</v>
      </c>
    </row>
    <row r="519" spans="1:3" x14ac:dyDescent="0.25">
      <c r="A519" s="170">
        <v>727</v>
      </c>
      <c r="B519" s="166" t="s">
        <v>350</v>
      </c>
      <c r="C519" s="169" t="s">
        <v>411</v>
      </c>
    </row>
    <row r="520" spans="1:3" x14ac:dyDescent="0.25">
      <c r="A520" s="170">
        <v>728</v>
      </c>
      <c r="B520" s="166" t="s">
        <v>351</v>
      </c>
      <c r="C520" s="169" t="s">
        <v>411</v>
      </c>
    </row>
    <row r="521" spans="1:3" x14ac:dyDescent="0.25">
      <c r="A521" s="170">
        <v>729</v>
      </c>
      <c r="B521" s="166" t="s">
        <v>350</v>
      </c>
      <c r="C521" s="169" t="s">
        <v>411</v>
      </c>
    </row>
    <row r="522" spans="1:3" x14ac:dyDescent="0.25">
      <c r="A522" s="170">
        <v>730</v>
      </c>
      <c r="B522" s="166" t="s">
        <v>351</v>
      </c>
      <c r="C522" s="169" t="s">
        <v>411</v>
      </c>
    </row>
    <row r="523" spans="1:3" x14ac:dyDescent="0.25">
      <c r="A523" s="170">
        <v>731</v>
      </c>
      <c r="B523" s="166" t="s">
        <v>350</v>
      </c>
      <c r="C523" s="169" t="s">
        <v>411</v>
      </c>
    </row>
    <row r="524" spans="1:3" x14ac:dyDescent="0.25">
      <c r="A524" s="170">
        <v>732</v>
      </c>
      <c r="B524" s="166" t="s">
        <v>351</v>
      </c>
      <c r="C524" s="169" t="s">
        <v>411</v>
      </c>
    </row>
    <row r="525" spans="1:3" x14ac:dyDescent="0.25">
      <c r="A525" s="170">
        <v>733</v>
      </c>
      <c r="B525" s="166" t="s">
        <v>350</v>
      </c>
      <c r="C525" s="169" t="s">
        <v>411</v>
      </c>
    </row>
    <row r="526" spans="1:3" x14ac:dyDescent="0.25">
      <c r="A526" s="170">
        <v>734</v>
      </c>
      <c r="B526" s="166" t="s">
        <v>351</v>
      </c>
      <c r="C526" s="169" t="s">
        <v>411</v>
      </c>
    </row>
    <row r="527" spans="1:3" x14ac:dyDescent="0.25">
      <c r="A527" s="170">
        <v>735</v>
      </c>
      <c r="B527" s="166" t="s">
        <v>350</v>
      </c>
      <c r="C527" s="169" t="s">
        <v>411</v>
      </c>
    </row>
    <row r="528" spans="1:3" x14ac:dyDescent="0.25">
      <c r="A528" s="170">
        <v>736</v>
      </c>
      <c r="B528" s="166" t="s">
        <v>351</v>
      </c>
      <c r="C528" s="169" t="s">
        <v>411</v>
      </c>
    </row>
    <row r="529" spans="1:3" x14ac:dyDescent="0.25">
      <c r="A529" s="170">
        <v>737</v>
      </c>
      <c r="B529" s="166" t="s">
        <v>350</v>
      </c>
      <c r="C529" s="169" t="s">
        <v>411</v>
      </c>
    </row>
    <row r="530" spans="1:3" x14ac:dyDescent="0.25">
      <c r="A530" s="170">
        <v>738</v>
      </c>
      <c r="B530" s="166" t="s">
        <v>351</v>
      </c>
      <c r="C530" s="169" t="s">
        <v>411</v>
      </c>
    </row>
    <row r="531" spans="1:3" x14ac:dyDescent="0.25">
      <c r="A531" s="170">
        <v>739</v>
      </c>
      <c r="B531" s="166" t="s">
        <v>350</v>
      </c>
      <c r="C531" s="169" t="s">
        <v>411</v>
      </c>
    </row>
    <row r="532" spans="1:3" x14ac:dyDescent="0.25">
      <c r="A532" s="170">
        <v>740</v>
      </c>
      <c r="B532" s="166" t="s">
        <v>351</v>
      </c>
      <c r="C532" s="169" t="s">
        <v>411</v>
      </c>
    </row>
    <row r="533" spans="1:3" x14ac:dyDescent="0.25">
      <c r="A533" s="170">
        <v>741</v>
      </c>
      <c r="B533" s="166" t="s">
        <v>350</v>
      </c>
      <c r="C533" s="169" t="s">
        <v>411</v>
      </c>
    </row>
    <row r="534" spans="1:3" x14ac:dyDescent="0.25">
      <c r="A534" s="170">
        <v>742</v>
      </c>
      <c r="B534" s="166" t="s">
        <v>351</v>
      </c>
      <c r="C534" s="169" t="s">
        <v>411</v>
      </c>
    </row>
    <row r="535" spans="1:3" x14ac:dyDescent="0.25">
      <c r="A535" s="170">
        <v>743</v>
      </c>
      <c r="B535" s="166" t="s">
        <v>350</v>
      </c>
      <c r="C535" s="169" t="s">
        <v>411</v>
      </c>
    </row>
    <row r="536" spans="1:3" x14ac:dyDescent="0.25">
      <c r="A536" s="170">
        <v>744</v>
      </c>
      <c r="B536" s="166" t="s">
        <v>351</v>
      </c>
      <c r="C536" s="169" t="s">
        <v>411</v>
      </c>
    </row>
    <row r="537" spans="1:3" x14ac:dyDescent="0.25">
      <c r="A537" s="170">
        <v>745</v>
      </c>
      <c r="B537" s="166" t="s">
        <v>350</v>
      </c>
      <c r="C537" s="169" t="s">
        <v>411</v>
      </c>
    </row>
    <row r="538" spans="1:3" x14ac:dyDescent="0.25">
      <c r="A538" s="170">
        <v>746</v>
      </c>
      <c r="B538" s="166" t="s">
        <v>351</v>
      </c>
      <c r="C538" s="169" t="s">
        <v>411</v>
      </c>
    </row>
    <row r="539" spans="1:3" x14ac:dyDescent="0.25">
      <c r="A539" s="170">
        <v>747</v>
      </c>
      <c r="B539" s="166" t="s">
        <v>350</v>
      </c>
      <c r="C539" s="169" t="s">
        <v>411</v>
      </c>
    </row>
    <row r="540" spans="1:3" x14ac:dyDescent="0.25">
      <c r="A540" s="170">
        <v>748</v>
      </c>
      <c r="B540" s="166" t="s">
        <v>350</v>
      </c>
      <c r="C540" s="169" t="s">
        <v>411</v>
      </c>
    </row>
    <row r="541" spans="1:3" x14ac:dyDescent="0.25">
      <c r="A541" s="170">
        <v>749</v>
      </c>
      <c r="B541" s="166" t="s">
        <v>351</v>
      </c>
      <c r="C541" s="169" t="s">
        <v>411</v>
      </c>
    </row>
    <row r="542" spans="1:3" x14ac:dyDescent="0.25">
      <c r="A542" s="170">
        <v>752</v>
      </c>
      <c r="B542" s="166" t="s">
        <v>350</v>
      </c>
      <c r="C542" s="169" t="s">
        <v>411</v>
      </c>
    </row>
    <row r="543" spans="1:3" x14ac:dyDescent="0.25">
      <c r="A543" s="170">
        <v>753</v>
      </c>
      <c r="B543" s="166" t="s">
        <v>352</v>
      </c>
      <c r="C543" s="169" t="s">
        <v>411</v>
      </c>
    </row>
    <row r="544" spans="1:3" x14ac:dyDescent="0.25">
      <c r="A544" s="170">
        <v>754</v>
      </c>
      <c r="B544" s="166" t="s">
        <v>350</v>
      </c>
      <c r="C544" s="169" t="s">
        <v>411</v>
      </c>
    </row>
    <row r="545" spans="1:3" x14ac:dyDescent="0.25">
      <c r="A545" s="170">
        <v>755</v>
      </c>
      <c r="B545" s="166" t="s">
        <v>352</v>
      </c>
      <c r="C545" s="169" t="s">
        <v>411</v>
      </c>
    </row>
    <row r="546" spans="1:3" x14ac:dyDescent="0.25">
      <c r="A546" s="170">
        <v>756</v>
      </c>
      <c r="B546" s="166" t="s">
        <v>350</v>
      </c>
      <c r="C546" s="169" t="s">
        <v>411</v>
      </c>
    </row>
    <row r="547" spans="1:3" x14ac:dyDescent="0.25">
      <c r="A547" s="170">
        <v>757</v>
      </c>
      <c r="B547" s="166" t="s">
        <v>352</v>
      </c>
      <c r="C547" s="169" t="s">
        <v>411</v>
      </c>
    </row>
    <row r="548" spans="1:3" x14ac:dyDescent="0.25">
      <c r="A548" s="170">
        <v>758</v>
      </c>
      <c r="B548" s="166" t="s">
        <v>350</v>
      </c>
      <c r="C548" s="169" t="s">
        <v>411</v>
      </c>
    </row>
    <row r="549" spans="1:3" x14ac:dyDescent="0.25">
      <c r="A549" s="170">
        <v>759</v>
      </c>
      <c r="B549" s="166" t="s">
        <v>352</v>
      </c>
      <c r="C549" s="169" t="s">
        <v>411</v>
      </c>
    </row>
    <row r="550" spans="1:3" x14ac:dyDescent="0.25">
      <c r="A550" s="170">
        <v>760</v>
      </c>
      <c r="B550" s="166" t="s">
        <v>350</v>
      </c>
      <c r="C550" s="169" t="s">
        <v>411</v>
      </c>
    </row>
    <row r="551" spans="1:3" x14ac:dyDescent="0.25">
      <c r="A551" s="170">
        <v>761</v>
      </c>
      <c r="B551" s="166" t="s">
        <v>352</v>
      </c>
      <c r="C551" s="169" t="s">
        <v>411</v>
      </c>
    </row>
    <row r="552" spans="1:3" x14ac:dyDescent="0.25">
      <c r="A552" s="170">
        <v>762</v>
      </c>
      <c r="B552" s="166" t="s">
        <v>350</v>
      </c>
      <c r="C552" s="169" t="s">
        <v>411</v>
      </c>
    </row>
    <row r="553" spans="1:3" x14ac:dyDescent="0.25">
      <c r="A553" s="170">
        <v>763</v>
      </c>
      <c r="B553" s="166" t="s">
        <v>352</v>
      </c>
      <c r="C553" s="169" t="s">
        <v>411</v>
      </c>
    </row>
    <row r="554" spans="1:3" x14ac:dyDescent="0.25">
      <c r="A554" s="170">
        <v>764</v>
      </c>
      <c r="B554" s="166" t="s">
        <v>350</v>
      </c>
      <c r="C554" s="169" t="s">
        <v>411</v>
      </c>
    </row>
    <row r="555" spans="1:3" x14ac:dyDescent="0.25">
      <c r="A555" s="170">
        <v>765</v>
      </c>
      <c r="B555" s="166" t="s">
        <v>352</v>
      </c>
      <c r="C555" s="169" t="s">
        <v>411</v>
      </c>
    </row>
    <row r="556" spans="1:3" x14ac:dyDescent="0.25">
      <c r="A556" s="170">
        <v>766</v>
      </c>
      <c r="B556" s="166" t="s">
        <v>350</v>
      </c>
      <c r="C556" s="169" t="s">
        <v>411</v>
      </c>
    </row>
    <row r="557" spans="1:3" x14ac:dyDescent="0.25">
      <c r="A557" s="170">
        <v>767</v>
      </c>
      <c r="B557" s="166" t="s">
        <v>352</v>
      </c>
      <c r="C557" s="169" t="s">
        <v>411</v>
      </c>
    </row>
    <row r="558" spans="1:3" x14ac:dyDescent="0.25">
      <c r="A558" s="170">
        <v>768</v>
      </c>
      <c r="B558" s="166" t="s">
        <v>350</v>
      </c>
      <c r="C558" s="169" t="s">
        <v>411</v>
      </c>
    </row>
    <row r="559" spans="1:3" x14ac:dyDescent="0.25">
      <c r="A559" s="170">
        <v>769</v>
      </c>
      <c r="B559" s="166" t="s">
        <v>352</v>
      </c>
      <c r="C559" s="169" t="s">
        <v>411</v>
      </c>
    </row>
    <row r="560" spans="1:3" x14ac:dyDescent="0.25">
      <c r="A560" s="170">
        <v>770</v>
      </c>
      <c r="B560" s="166" t="s">
        <v>353</v>
      </c>
      <c r="C560" s="169" t="s">
        <v>411</v>
      </c>
    </row>
    <row r="561" spans="1:3" x14ac:dyDescent="0.25">
      <c r="A561" s="170">
        <v>775</v>
      </c>
      <c r="B561" s="166" t="s">
        <v>354</v>
      </c>
      <c r="C561" s="169" t="s">
        <v>411</v>
      </c>
    </row>
    <row r="562" spans="1:3" x14ac:dyDescent="0.25">
      <c r="A562" s="170">
        <v>776</v>
      </c>
      <c r="B562" s="166" t="s">
        <v>354</v>
      </c>
      <c r="C562" s="169" t="s">
        <v>411</v>
      </c>
    </row>
    <row r="563" spans="1:3" x14ac:dyDescent="0.25">
      <c r="A563" s="170">
        <v>781</v>
      </c>
      <c r="B563" s="166" t="s">
        <v>350</v>
      </c>
      <c r="C563" s="169" t="s">
        <v>412</v>
      </c>
    </row>
    <row r="564" spans="1:3" x14ac:dyDescent="0.25">
      <c r="A564" s="170">
        <v>782</v>
      </c>
      <c r="B564" s="166" t="s">
        <v>350</v>
      </c>
      <c r="C564" s="169" t="s">
        <v>411</v>
      </c>
    </row>
    <row r="565" spans="1:3" x14ac:dyDescent="0.25">
      <c r="A565" s="170">
        <v>783</v>
      </c>
      <c r="B565" s="166" t="s">
        <v>350</v>
      </c>
      <c r="C565" s="169" t="s">
        <v>411</v>
      </c>
    </row>
    <row r="566" spans="1:3" x14ac:dyDescent="0.25">
      <c r="A566" s="170">
        <v>784</v>
      </c>
      <c r="B566" s="166" t="s">
        <v>350</v>
      </c>
      <c r="C566" s="169" t="s">
        <v>411</v>
      </c>
    </row>
    <row r="567" spans="1:3" x14ac:dyDescent="0.25">
      <c r="A567" s="170">
        <v>785</v>
      </c>
      <c r="B567" s="166" t="s">
        <v>350</v>
      </c>
      <c r="C567" s="169" t="s">
        <v>411</v>
      </c>
    </row>
    <row r="568" spans="1:3" x14ac:dyDescent="0.25">
      <c r="A568" s="170">
        <v>786</v>
      </c>
      <c r="B568" s="166" t="s">
        <v>350</v>
      </c>
      <c r="C568" s="169" t="s">
        <v>411</v>
      </c>
    </row>
    <row r="569" spans="1:3" x14ac:dyDescent="0.25">
      <c r="A569" s="170">
        <v>787</v>
      </c>
      <c r="B569" s="166" t="s">
        <v>355</v>
      </c>
      <c r="C569" s="169" t="s">
        <v>411</v>
      </c>
    </row>
    <row r="570" spans="1:3" x14ac:dyDescent="0.25">
      <c r="A570" s="170">
        <v>788</v>
      </c>
      <c r="B570" s="166" t="s">
        <v>356</v>
      </c>
      <c r="C570" s="169" t="s">
        <v>411</v>
      </c>
    </row>
    <row r="571" spans="1:3" x14ac:dyDescent="0.25">
      <c r="A571" s="170">
        <v>789</v>
      </c>
      <c r="B571" s="166" t="s">
        <v>357</v>
      </c>
      <c r="C571" s="169" t="s">
        <v>411</v>
      </c>
    </row>
    <row r="572" spans="1:3" x14ac:dyDescent="0.25">
      <c r="A572" s="170">
        <v>790</v>
      </c>
      <c r="B572" s="166" t="s">
        <v>358</v>
      </c>
      <c r="C572" s="169" t="s">
        <v>411</v>
      </c>
    </row>
    <row r="573" spans="1:3" x14ac:dyDescent="0.25">
      <c r="A573" s="170">
        <v>791</v>
      </c>
      <c r="B573" s="166" t="s">
        <v>359</v>
      </c>
      <c r="C573" s="169" t="s">
        <v>411</v>
      </c>
    </row>
    <row r="574" spans="1:3" x14ac:dyDescent="0.25">
      <c r="A574" s="170">
        <v>792</v>
      </c>
      <c r="B574" s="166" t="s">
        <v>360</v>
      </c>
      <c r="C574" s="169" t="s">
        <v>411</v>
      </c>
    </row>
    <row r="575" spans="1:3" x14ac:dyDescent="0.25">
      <c r="A575" s="170">
        <v>793</v>
      </c>
      <c r="B575" s="166" t="s">
        <v>350</v>
      </c>
      <c r="C575" s="169" t="s">
        <v>411</v>
      </c>
    </row>
    <row r="576" spans="1:3" x14ac:dyDescent="0.25">
      <c r="A576" s="170">
        <v>794</v>
      </c>
      <c r="B576" s="166" t="s">
        <v>351</v>
      </c>
      <c r="C576" s="169" t="s">
        <v>411</v>
      </c>
    </row>
    <row r="577" spans="1:3" x14ac:dyDescent="0.25">
      <c r="A577" s="170">
        <v>801</v>
      </c>
      <c r="B577" s="166" t="s">
        <v>279</v>
      </c>
      <c r="C577" s="169" t="s">
        <v>411</v>
      </c>
    </row>
    <row r="578" spans="1:3" x14ac:dyDescent="0.25">
      <c r="A578" s="170">
        <v>802</v>
      </c>
      <c r="B578" s="166" t="s">
        <v>361</v>
      </c>
      <c r="C578" s="169" t="s">
        <v>411</v>
      </c>
    </row>
    <row r="579" spans="1:3" x14ac:dyDescent="0.25">
      <c r="A579" s="170">
        <v>803</v>
      </c>
      <c r="B579" s="166" t="s">
        <v>362</v>
      </c>
      <c r="C579" s="169" t="s">
        <v>412</v>
      </c>
    </row>
    <row r="580" spans="1:3" x14ac:dyDescent="0.25">
      <c r="A580" s="170">
        <v>804</v>
      </c>
      <c r="B580" s="166" t="s">
        <v>361</v>
      </c>
      <c r="C580" s="169" t="s">
        <v>411</v>
      </c>
    </row>
    <row r="581" spans="1:3" x14ac:dyDescent="0.25">
      <c r="A581" s="170">
        <v>805</v>
      </c>
      <c r="B581" s="166" t="s">
        <v>362</v>
      </c>
      <c r="C581" s="169" t="s">
        <v>412</v>
      </c>
    </row>
    <row r="582" spans="1:3" x14ac:dyDescent="0.25">
      <c r="A582" s="170">
        <v>806</v>
      </c>
      <c r="B582" s="166" t="s">
        <v>361</v>
      </c>
      <c r="C582" s="169" t="s">
        <v>411</v>
      </c>
    </row>
    <row r="583" spans="1:3" x14ac:dyDescent="0.25">
      <c r="A583" s="170">
        <v>807</v>
      </c>
      <c r="B583" s="166" t="s">
        <v>362</v>
      </c>
      <c r="C583" s="169" t="s">
        <v>412</v>
      </c>
    </row>
    <row r="584" spans="1:3" x14ac:dyDescent="0.25">
      <c r="A584" s="170">
        <v>808</v>
      </c>
      <c r="B584" s="166" t="s">
        <v>361</v>
      </c>
      <c r="C584" s="169" t="s">
        <v>411</v>
      </c>
    </row>
    <row r="585" spans="1:3" x14ac:dyDescent="0.25">
      <c r="A585" s="170">
        <v>809</v>
      </c>
      <c r="B585" s="166" t="s">
        <v>362</v>
      </c>
      <c r="C585" s="169" t="s">
        <v>412</v>
      </c>
    </row>
    <row r="586" spans="1:3" x14ac:dyDescent="0.25">
      <c r="A586" s="170">
        <v>810</v>
      </c>
      <c r="B586" s="166" t="s">
        <v>361</v>
      </c>
      <c r="C586" s="169" t="s">
        <v>411</v>
      </c>
    </row>
    <row r="587" spans="1:3" x14ac:dyDescent="0.25">
      <c r="A587" s="170">
        <v>811</v>
      </c>
      <c r="B587" s="166" t="s">
        <v>362</v>
      </c>
      <c r="C587" s="169" t="s">
        <v>412</v>
      </c>
    </row>
    <row r="588" spans="1:3" x14ac:dyDescent="0.25">
      <c r="A588" s="170">
        <v>812</v>
      </c>
      <c r="B588" s="166" t="s">
        <v>361</v>
      </c>
      <c r="C588" s="169" t="s">
        <v>411</v>
      </c>
    </row>
    <row r="589" spans="1:3" x14ac:dyDescent="0.25">
      <c r="A589" s="170">
        <v>813</v>
      </c>
      <c r="B589" s="166" t="s">
        <v>362</v>
      </c>
      <c r="C589" s="169" t="s">
        <v>412</v>
      </c>
    </row>
    <row r="590" spans="1:3" x14ac:dyDescent="0.25">
      <c r="A590" s="170">
        <v>814</v>
      </c>
      <c r="B590" s="166" t="s">
        <v>361</v>
      </c>
      <c r="C590" s="169" t="s">
        <v>411</v>
      </c>
    </row>
    <row r="591" spans="1:3" x14ac:dyDescent="0.25">
      <c r="A591" s="170">
        <v>815</v>
      </c>
      <c r="B591" s="166" t="s">
        <v>362</v>
      </c>
      <c r="C591" s="169" t="s">
        <v>412</v>
      </c>
    </row>
    <row r="592" spans="1:3" x14ac:dyDescent="0.25">
      <c r="A592" s="170">
        <v>816</v>
      </c>
      <c r="B592" s="166" t="s">
        <v>361</v>
      </c>
      <c r="C592" s="169" t="s">
        <v>411</v>
      </c>
    </row>
    <row r="593" spans="1:3" x14ac:dyDescent="0.25">
      <c r="A593" s="170">
        <v>817</v>
      </c>
      <c r="B593" s="166" t="s">
        <v>362</v>
      </c>
      <c r="C593" s="169" t="s">
        <v>412</v>
      </c>
    </row>
    <row r="594" spans="1:3" x14ac:dyDescent="0.25">
      <c r="A594" s="170">
        <v>818</v>
      </c>
      <c r="B594" s="166" t="s">
        <v>361</v>
      </c>
      <c r="C594" s="169" t="s">
        <v>411</v>
      </c>
    </row>
    <row r="595" spans="1:3" x14ac:dyDescent="0.25">
      <c r="A595" s="170">
        <v>819</v>
      </c>
      <c r="B595" s="166" t="s">
        <v>362</v>
      </c>
      <c r="C595" s="169" t="s">
        <v>412</v>
      </c>
    </row>
    <row r="596" spans="1:3" x14ac:dyDescent="0.25">
      <c r="A596" s="170">
        <v>820</v>
      </c>
      <c r="B596" s="166" t="s">
        <v>361</v>
      </c>
      <c r="C596" s="169" t="s">
        <v>411</v>
      </c>
    </row>
    <row r="597" spans="1:3" x14ac:dyDescent="0.25">
      <c r="A597" s="170">
        <v>821</v>
      </c>
      <c r="B597" s="166" t="s">
        <v>362</v>
      </c>
      <c r="C597" s="169" t="s">
        <v>412</v>
      </c>
    </row>
    <row r="598" spans="1:3" x14ac:dyDescent="0.25">
      <c r="A598" s="170">
        <v>822</v>
      </c>
      <c r="B598" s="166" t="s">
        <v>361</v>
      </c>
      <c r="C598" s="169" t="s">
        <v>411</v>
      </c>
    </row>
    <row r="599" spans="1:3" x14ac:dyDescent="0.25">
      <c r="A599" s="170">
        <v>823</v>
      </c>
      <c r="B599" s="166" t="s">
        <v>362</v>
      </c>
      <c r="C599" s="169" t="s">
        <v>412</v>
      </c>
    </row>
    <row r="600" spans="1:3" x14ac:dyDescent="0.25">
      <c r="A600" s="170">
        <v>824</v>
      </c>
      <c r="B600" s="166" t="s">
        <v>361</v>
      </c>
      <c r="C600" s="169" t="s">
        <v>411</v>
      </c>
    </row>
    <row r="601" spans="1:3" x14ac:dyDescent="0.25">
      <c r="A601" s="170">
        <v>825</v>
      </c>
      <c r="B601" s="166" t="s">
        <v>362</v>
      </c>
      <c r="C601" s="169" t="s">
        <v>412</v>
      </c>
    </row>
    <row r="602" spans="1:3" x14ac:dyDescent="0.25">
      <c r="A602" s="170">
        <v>826</v>
      </c>
      <c r="B602" s="166" t="s">
        <v>361</v>
      </c>
      <c r="C602" s="169" t="s">
        <v>411</v>
      </c>
    </row>
    <row r="603" spans="1:3" x14ac:dyDescent="0.25">
      <c r="A603" s="170">
        <v>827</v>
      </c>
      <c r="B603" s="166" t="s">
        <v>362</v>
      </c>
      <c r="C603" s="169" t="s">
        <v>412</v>
      </c>
    </row>
    <row r="604" spans="1:3" x14ac:dyDescent="0.25">
      <c r="A604" s="170">
        <v>828</v>
      </c>
      <c r="B604" s="166" t="s">
        <v>361</v>
      </c>
      <c r="C604" s="169" t="s">
        <v>411</v>
      </c>
    </row>
    <row r="605" spans="1:3" x14ac:dyDescent="0.25">
      <c r="A605" s="170">
        <v>829</v>
      </c>
      <c r="B605" s="166" t="s">
        <v>362</v>
      </c>
      <c r="C605" s="169" t="s">
        <v>412</v>
      </c>
    </row>
    <row r="606" spans="1:3" x14ac:dyDescent="0.25">
      <c r="A606" s="170">
        <v>830</v>
      </c>
      <c r="B606" s="166" t="s">
        <v>361</v>
      </c>
      <c r="C606" s="169" t="s">
        <v>411</v>
      </c>
    </row>
    <row r="607" spans="1:3" x14ac:dyDescent="0.25">
      <c r="A607" s="170">
        <v>831</v>
      </c>
      <c r="B607" s="166" t="s">
        <v>362</v>
      </c>
      <c r="C607" s="169" t="s">
        <v>412</v>
      </c>
    </row>
    <row r="608" spans="1:3" x14ac:dyDescent="0.25">
      <c r="A608" s="170">
        <v>832</v>
      </c>
      <c r="B608" s="166" t="s">
        <v>361</v>
      </c>
      <c r="C608" s="169" t="s">
        <v>411</v>
      </c>
    </row>
    <row r="609" spans="1:3" x14ac:dyDescent="0.25">
      <c r="A609" s="170">
        <v>833</v>
      </c>
      <c r="B609" s="166" t="s">
        <v>362</v>
      </c>
      <c r="C609" s="169" t="s">
        <v>412</v>
      </c>
    </row>
    <row r="610" spans="1:3" x14ac:dyDescent="0.25">
      <c r="A610" s="170">
        <v>834</v>
      </c>
      <c r="B610" s="166" t="s">
        <v>361</v>
      </c>
      <c r="C610" s="169" t="s">
        <v>411</v>
      </c>
    </row>
    <row r="611" spans="1:3" x14ac:dyDescent="0.25">
      <c r="A611" s="170">
        <v>835</v>
      </c>
      <c r="B611" s="166" t="s">
        <v>362</v>
      </c>
      <c r="C611" s="169" t="s">
        <v>412</v>
      </c>
    </row>
    <row r="612" spans="1:3" x14ac:dyDescent="0.25">
      <c r="A612" s="170">
        <v>836</v>
      </c>
      <c r="B612" s="166" t="s">
        <v>361</v>
      </c>
      <c r="C612" s="169" t="s">
        <v>411</v>
      </c>
    </row>
    <row r="613" spans="1:3" x14ac:dyDescent="0.25">
      <c r="A613" s="170">
        <v>837</v>
      </c>
      <c r="B613" s="166" t="s">
        <v>362</v>
      </c>
      <c r="C613" s="169" t="s">
        <v>412</v>
      </c>
    </row>
    <row r="614" spans="1:3" x14ac:dyDescent="0.25">
      <c r="A614" s="170">
        <v>838</v>
      </c>
      <c r="B614" s="166" t="s">
        <v>361</v>
      </c>
      <c r="C614" s="169" t="s">
        <v>411</v>
      </c>
    </row>
    <row r="615" spans="1:3" x14ac:dyDescent="0.25">
      <c r="A615" s="170">
        <v>839</v>
      </c>
      <c r="B615" s="166" t="s">
        <v>362</v>
      </c>
      <c r="C615" s="169" t="s">
        <v>412</v>
      </c>
    </row>
    <row r="616" spans="1:3" x14ac:dyDescent="0.25">
      <c r="A616" s="170">
        <v>840</v>
      </c>
      <c r="B616" s="166" t="s">
        <v>361</v>
      </c>
      <c r="C616" s="169" t="s">
        <v>411</v>
      </c>
    </row>
    <row r="617" spans="1:3" x14ac:dyDescent="0.25">
      <c r="A617" s="170">
        <v>841</v>
      </c>
      <c r="B617" s="166" t="s">
        <v>362</v>
      </c>
      <c r="C617" s="169" t="s">
        <v>412</v>
      </c>
    </row>
    <row r="618" spans="1:3" x14ac:dyDescent="0.25">
      <c r="A618" s="170">
        <v>842</v>
      </c>
      <c r="B618" s="166" t="s">
        <v>361</v>
      </c>
      <c r="C618" s="169" t="s">
        <v>411</v>
      </c>
    </row>
    <row r="619" spans="1:3" x14ac:dyDescent="0.25">
      <c r="A619" s="170">
        <v>843</v>
      </c>
      <c r="B619" s="166" t="s">
        <v>362</v>
      </c>
      <c r="C619" s="169" t="s">
        <v>412</v>
      </c>
    </row>
    <row r="620" spans="1:3" x14ac:dyDescent="0.25">
      <c r="A620" s="170">
        <v>844</v>
      </c>
      <c r="B620" s="166" t="s">
        <v>361</v>
      </c>
      <c r="C620" s="169" t="s">
        <v>411</v>
      </c>
    </row>
    <row r="621" spans="1:3" x14ac:dyDescent="0.25">
      <c r="A621" s="170">
        <v>845</v>
      </c>
      <c r="B621" s="166" t="s">
        <v>362</v>
      </c>
      <c r="C621" s="169" t="s">
        <v>412</v>
      </c>
    </row>
    <row r="622" spans="1:3" x14ac:dyDescent="0.25">
      <c r="A622" s="170">
        <v>846</v>
      </c>
      <c r="B622" s="166" t="s">
        <v>361</v>
      </c>
      <c r="C622" s="169" t="s">
        <v>411</v>
      </c>
    </row>
    <row r="623" spans="1:3" x14ac:dyDescent="0.25">
      <c r="A623" s="170">
        <v>847</v>
      </c>
      <c r="B623" s="166" t="s">
        <v>362</v>
      </c>
      <c r="C623" s="169" t="s">
        <v>412</v>
      </c>
    </row>
    <row r="624" spans="1:3" x14ac:dyDescent="0.25">
      <c r="A624" s="170">
        <v>848</v>
      </c>
      <c r="B624" s="166" t="s">
        <v>361</v>
      </c>
      <c r="C624" s="169" t="s">
        <v>411</v>
      </c>
    </row>
    <row r="625" spans="1:3" x14ac:dyDescent="0.25">
      <c r="A625" s="170">
        <v>849</v>
      </c>
      <c r="B625" s="166" t="s">
        <v>362</v>
      </c>
      <c r="C625" s="169" t="s">
        <v>412</v>
      </c>
    </row>
    <row r="626" spans="1:3" x14ac:dyDescent="0.25">
      <c r="A626" s="170">
        <v>850</v>
      </c>
      <c r="B626" s="166" t="s">
        <v>362</v>
      </c>
      <c r="C626" s="169" t="s">
        <v>412</v>
      </c>
    </row>
    <row r="627" spans="1:3" x14ac:dyDescent="0.25">
      <c r="A627" s="170">
        <v>851</v>
      </c>
      <c r="B627" s="166" t="s">
        <v>362</v>
      </c>
      <c r="C627" s="169" t="s">
        <v>412</v>
      </c>
    </row>
    <row r="628" spans="1:3" x14ac:dyDescent="0.25">
      <c r="A628" s="170">
        <v>852</v>
      </c>
      <c r="B628" s="166" t="s">
        <v>361</v>
      </c>
      <c r="C628" s="169" t="s">
        <v>411</v>
      </c>
    </row>
    <row r="629" spans="1:3" x14ac:dyDescent="0.25">
      <c r="A629" s="170">
        <v>853</v>
      </c>
      <c r="B629" s="166" t="s">
        <v>361</v>
      </c>
      <c r="C629" s="169" t="s">
        <v>411</v>
      </c>
    </row>
    <row r="630" spans="1:3" x14ac:dyDescent="0.25">
      <c r="A630" s="170">
        <v>854</v>
      </c>
      <c r="B630" s="166" t="s">
        <v>361</v>
      </c>
      <c r="C630" s="169" t="s">
        <v>411</v>
      </c>
    </row>
    <row r="631" spans="1:3" x14ac:dyDescent="0.25">
      <c r="A631" s="170">
        <v>855</v>
      </c>
      <c r="B631" s="166" t="s">
        <v>361</v>
      </c>
      <c r="C631" s="169" t="s">
        <v>411</v>
      </c>
    </row>
    <row r="632" spans="1:3" x14ac:dyDescent="0.25">
      <c r="A632" s="170">
        <v>856</v>
      </c>
      <c r="B632" s="166" t="s">
        <v>361</v>
      </c>
      <c r="C632" s="169" t="s">
        <v>411</v>
      </c>
    </row>
    <row r="633" spans="1:3" x14ac:dyDescent="0.25">
      <c r="A633" s="170">
        <v>857</v>
      </c>
      <c r="B633" s="166" t="s">
        <v>361</v>
      </c>
      <c r="C633" s="169" t="s">
        <v>411</v>
      </c>
    </row>
    <row r="634" spans="1:3" x14ac:dyDescent="0.25">
      <c r="A634" s="170">
        <v>858</v>
      </c>
      <c r="B634" s="166" t="s">
        <v>361</v>
      </c>
      <c r="C634" s="169" t="s">
        <v>411</v>
      </c>
    </row>
    <row r="635" spans="1:3" x14ac:dyDescent="0.25">
      <c r="A635" s="170">
        <v>859</v>
      </c>
      <c r="B635" s="166" t="s">
        <v>361</v>
      </c>
      <c r="C635" s="169" t="s">
        <v>411</v>
      </c>
    </row>
    <row r="636" spans="1:3" x14ac:dyDescent="0.25">
      <c r="A636" s="170">
        <v>860</v>
      </c>
      <c r="B636" s="166" t="s">
        <v>361</v>
      </c>
      <c r="C636" s="169" t="s">
        <v>411</v>
      </c>
    </row>
    <row r="637" spans="1:3" x14ac:dyDescent="0.25">
      <c r="A637" s="170">
        <v>861</v>
      </c>
      <c r="B637" s="166" t="s">
        <v>361</v>
      </c>
      <c r="C637" s="169" t="s">
        <v>411</v>
      </c>
    </row>
    <row r="638" spans="1:3" x14ac:dyDescent="0.25">
      <c r="A638" s="170">
        <v>862</v>
      </c>
      <c r="B638" s="166" t="s">
        <v>361</v>
      </c>
      <c r="C638" s="169" t="s">
        <v>411</v>
      </c>
    </row>
    <row r="639" spans="1:3" x14ac:dyDescent="0.25">
      <c r="A639" s="170">
        <v>863</v>
      </c>
      <c r="B639" s="166" t="s">
        <v>361</v>
      </c>
      <c r="C639" s="169" t="s">
        <v>411</v>
      </c>
    </row>
    <row r="640" spans="1:3" x14ac:dyDescent="0.25">
      <c r="A640" s="170">
        <v>864</v>
      </c>
      <c r="B640" s="166" t="s">
        <v>361</v>
      </c>
      <c r="C640" s="169" t="s">
        <v>411</v>
      </c>
    </row>
    <row r="641" spans="1:3" x14ac:dyDescent="0.25">
      <c r="A641" s="170">
        <v>865</v>
      </c>
      <c r="B641" s="166" t="s">
        <v>361</v>
      </c>
      <c r="C641" s="169" t="s">
        <v>411</v>
      </c>
    </row>
    <row r="642" spans="1:3" x14ac:dyDescent="0.25">
      <c r="A642" s="170">
        <v>866</v>
      </c>
      <c r="B642" s="166" t="s">
        <v>362</v>
      </c>
      <c r="C642" s="169" t="s">
        <v>412</v>
      </c>
    </row>
    <row r="643" spans="1:3" x14ac:dyDescent="0.25">
      <c r="A643" s="170">
        <v>867</v>
      </c>
      <c r="B643" s="166" t="s">
        <v>361</v>
      </c>
      <c r="C643" s="169" t="s">
        <v>411</v>
      </c>
    </row>
    <row r="644" spans="1:3" x14ac:dyDescent="0.25">
      <c r="A644" s="170">
        <v>868</v>
      </c>
      <c r="B644" s="166" t="s">
        <v>362</v>
      </c>
      <c r="C644" s="169" t="s">
        <v>412</v>
      </c>
    </row>
    <row r="645" spans="1:3" x14ac:dyDescent="0.25">
      <c r="A645" s="170">
        <v>869</v>
      </c>
      <c r="B645" s="166" t="s">
        <v>361</v>
      </c>
      <c r="C645" s="169" t="s">
        <v>411</v>
      </c>
    </row>
    <row r="646" spans="1:3" x14ac:dyDescent="0.25">
      <c r="A646" s="170">
        <v>870</v>
      </c>
      <c r="B646" s="166" t="s">
        <v>362</v>
      </c>
      <c r="C646" s="169" t="s">
        <v>412</v>
      </c>
    </row>
    <row r="647" spans="1:3" x14ac:dyDescent="0.25">
      <c r="A647" s="170">
        <v>871</v>
      </c>
      <c r="B647" s="166" t="s">
        <v>361</v>
      </c>
      <c r="C647" s="169" t="s">
        <v>411</v>
      </c>
    </row>
    <row r="648" spans="1:3" x14ac:dyDescent="0.25">
      <c r="A648" s="170">
        <v>872</v>
      </c>
      <c r="B648" s="166" t="s">
        <v>362</v>
      </c>
      <c r="C648" s="169" t="s">
        <v>412</v>
      </c>
    </row>
    <row r="649" spans="1:3" x14ac:dyDescent="0.25">
      <c r="A649" s="170">
        <v>873</v>
      </c>
      <c r="B649" s="166" t="s">
        <v>361</v>
      </c>
      <c r="C649" s="169" t="s">
        <v>411</v>
      </c>
    </row>
    <row r="650" spans="1:3" x14ac:dyDescent="0.25">
      <c r="A650" s="170">
        <v>874</v>
      </c>
      <c r="B650" s="166" t="s">
        <v>362</v>
      </c>
      <c r="C650" s="169" t="s">
        <v>412</v>
      </c>
    </row>
    <row r="651" spans="1:3" x14ac:dyDescent="0.25">
      <c r="A651" s="170">
        <v>875</v>
      </c>
      <c r="B651" s="166" t="s">
        <v>361</v>
      </c>
      <c r="C651" s="169" t="s">
        <v>411</v>
      </c>
    </row>
    <row r="652" spans="1:3" x14ac:dyDescent="0.25">
      <c r="A652" s="170">
        <v>876</v>
      </c>
      <c r="B652" s="166" t="s">
        <v>362</v>
      </c>
      <c r="C652" s="169" t="s">
        <v>412</v>
      </c>
    </row>
    <row r="653" spans="1:3" x14ac:dyDescent="0.25">
      <c r="A653" s="170">
        <v>877</v>
      </c>
      <c r="B653" s="166" t="s">
        <v>361</v>
      </c>
      <c r="C653" s="169" t="s">
        <v>411</v>
      </c>
    </row>
    <row r="654" spans="1:3" x14ac:dyDescent="0.25">
      <c r="A654" s="170">
        <v>878</v>
      </c>
      <c r="B654" s="166" t="s">
        <v>362</v>
      </c>
      <c r="C654" s="169" t="s">
        <v>412</v>
      </c>
    </row>
    <row r="655" spans="1:3" x14ac:dyDescent="0.25">
      <c r="A655" s="170">
        <v>879</v>
      </c>
      <c r="B655" s="166" t="s">
        <v>361</v>
      </c>
      <c r="C655" s="169" t="s">
        <v>411</v>
      </c>
    </row>
    <row r="656" spans="1:3" x14ac:dyDescent="0.25">
      <c r="A656" s="170">
        <v>880</v>
      </c>
      <c r="B656" s="166" t="s">
        <v>362</v>
      </c>
      <c r="C656" s="169" t="s">
        <v>412</v>
      </c>
    </row>
    <row r="657" spans="1:3" x14ac:dyDescent="0.25">
      <c r="A657" s="170">
        <v>881</v>
      </c>
      <c r="B657" s="166" t="s">
        <v>361</v>
      </c>
      <c r="C657" s="169" t="s">
        <v>411</v>
      </c>
    </row>
    <row r="658" spans="1:3" x14ac:dyDescent="0.25">
      <c r="A658" s="170">
        <v>882</v>
      </c>
      <c r="B658" s="166" t="s">
        <v>362</v>
      </c>
      <c r="C658" s="169" t="s">
        <v>412</v>
      </c>
    </row>
    <row r="659" spans="1:3" x14ac:dyDescent="0.25">
      <c r="A659" s="170">
        <v>883</v>
      </c>
      <c r="B659" s="166" t="s">
        <v>361</v>
      </c>
      <c r="C659" s="169" t="s">
        <v>411</v>
      </c>
    </row>
    <row r="660" spans="1:3" x14ac:dyDescent="0.25">
      <c r="A660" s="170">
        <v>884</v>
      </c>
      <c r="B660" s="166" t="s">
        <v>362</v>
      </c>
      <c r="C660" s="169" t="s">
        <v>412</v>
      </c>
    </row>
    <row r="661" spans="1:3" x14ac:dyDescent="0.25">
      <c r="A661" s="170">
        <v>885</v>
      </c>
      <c r="B661" s="166" t="s">
        <v>361</v>
      </c>
      <c r="C661" s="169" t="s">
        <v>411</v>
      </c>
    </row>
    <row r="662" spans="1:3" x14ac:dyDescent="0.25">
      <c r="A662" s="170">
        <v>886</v>
      </c>
      <c r="B662" s="166" t="s">
        <v>362</v>
      </c>
      <c r="C662" s="169" t="s">
        <v>412</v>
      </c>
    </row>
    <row r="663" spans="1:3" x14ac:dyDescent="0.25">
      <c r="A663" s="170">
        <v>887</v>
      </c>
      <c r="B663" s="166" t="s">
        <v>361</v>
      </c>
      <c r="C663" s="169" t="s">
        <v>411</v>
      </c>
    </row>
    <row r="664" spans="1:3" x14ac:dyDescent="0.25">
      <c r="A664" s="170">
        <v>888</v>
      </c>
      <c r="B664" s="166" t="s">
        <v>362</v>
      </c>
      <c r="C664" s="169" t="s">
        <v>412</v>
      </c>
    </row>
    <row r="665" spans="1:3" x14ac:dyDescent="0.25">
      <c r="A665" s="170">
        <v>889</v>
      </c>
      <c r="B665" s="166" t="s">
        <v>361</v>
      </c>
      <c r="C665" s="169" t="s">
        <v>411</v>
      </c>
    </row>
    <row r="666" spans="1:3" x14ac:dyDescent="0.25">
      <c r="A666" s="170">
        <v>890</v>
      </c>
      <c r="B666" s="166" t="s">
        <v>362</v>
      </c>
      <c r="C666" s="169" t="s">
        <v>412</v>
      </c>
    </row>
    <row r="667" spans="1:3" x14ac:dyDescent="0.25">
      <c r="A667" s="170">
        <v>891</v>
      </c>
      <c r="B667" s="166" t="s">
        <v>362</v>
      </c>
      <c r="C667" s="169" t="s">
        <v>412</v>
      </c>
    </row>
    <row r="668" spans="1:3" x14ac:dyDescent="0.25">
      <c r="A668" s="170">
        <v>892</v>
      </c>
      <c r="B668" s="166" t="s">
        <v>362</v>
      </c>
      <c r="C668" s="169" t="s">
        <v>412</v>
      </c>
    </row>
    <row r="669" spans="1:3" x14ac:dyDescent="0.25">
      <c r="A669" s="170">
        <v>893</v>
      </c>
      <c r="B669" s="166" t="s">
        <v>362</v>
      </c>
      <c r="C669" s="169" t="s">
        <v>412</v>
      </c>
    </row>
    <row r="670" spans="1:3" x14ac:dyDescent="0.25">
      <c r="A670" s="170">
        <v>894</v>
      </c>
      <c r="B670" s="166" t="s">
        <v>320</v>
      </c>
      <c r="C670" s="169" t="s">
        <v>412</v>
      </c>
    </row>
    <row r="671" spans="1:3" x14ac:dyDescent="0.25">
      <c r="A671" s="170">
        <v>895</v>
      </c>
      <c r="B671" s="166" t="s">
        <v>320</v>
      </c>
      <c r="C671" s="169" t="s">
        <v>412</v>
      </c>
    </row>
    <row r="672" spans="1:3" x14ac:dyDescent="0.25">
      <c r="A672" s="170">
        <v>896</v>
      </c>
      <c r="B672" s="166" t="s">
        <v>320</v>
      </c>
      <c r="C672" s="169" t="s">
        <v>412</v>
      </c>
    </row>
    <row r="673" spans="1:3" x14ac:dyDescent="0.25">
      <c r="A673" s="170">
        <v>897</v>
      </c>
      <c r="B673" s="166" t="s">
        <v>362</v>
      </c>
      <c r="C673" s="169" t="s">
        <v>412</v>
      </c>
    </row>
    <row r="674" spans="1:3" x14ac:dyDescent="0.25">
      <c r="A674" s="170">
        <v>898</v>
      </c>
      <c r="B674" s="166" t="s">
        <v>362</v>
      </c>
      <c r="C674" s="169" t="s">
        <v>412</v>
      </c>
    </row>
    <row r="675" spans="1:3" x14ac:dyDescent="0.25">
      <c r="A675" s="170">
        <v>899</v>
      </c>
      <c r="B675" s="166" t="s">
        <v>363</v>
      </c>
      <c r="C675" s="169" t="s">
        <v>412</v>
      </c>
    </row>
    <row r="676" spans="1:3" x14ac:dyDescent="0.25">
      <c r="A676" s="170">
        <v>900</v>
      </c>
      <c r="B676" s="166" t="s">
        <v>363</v>
      </c>
      <c r="C676" s="169" t="s">
        <v>412</v>
      </c>
    </row>
    <row r="677" spans="1:3" x14ac:dyDescent="0.25">
      <c r="A677" s="170">
        <v>901</v>
      </c>
      <c r="B677" s="166" t="s">
        <v>363</v>
      </c>
      <c r="C677" s="169" t="s">
        <v>412</v>
      </c>
    </row>
    <row r="678" spans="1:3" x14ac:dyDescent="0.25">
      <c r="A678" s="170">
        <v>902</v>
      </c>
      <c r="B678" s="166" t="s">
        <v>363</v>
      </c>
      <c r="C678" s="169" t="s">
        <v>412</v>
      </c>
    </row>
    <row r="679" spans="1:3" x14ac:dyDescent="0.25">
      <c r="A679" s="170">
        <v>903</v>
      </c>
      <c r="B679" s="166" t="s">
        <v>363</v>
      </c>
      <c r="C679" s="169" t="s">
        <v>412</v>
      </c>
    </row>
    <row r="680" spans="1:3" x14ac:dyDescent="0.25">
      <c r="A680" s="170">
        <v>904</v>
      </c>
      <c r="B680" s="166" t="s">
        <v>364</v>
      </c>
      <c r="C680" s="169" t="s">
        <v>412</v>
      </c>
    </row>
    <row r="681" spans="1:3" x14ac:dyDescent="0.25">
      <c r="A681" s="170">
        <v>905</v>
      </c>
      <c r="B681" s="166" t="s">
        <v>364</v>
      </c>
      <c r="C681" s="169" t="s">
        <v>412</v>
      </c>
    </row>
    <row r="682" spans="1:3" x14ac:dyDescent="0.25">
      <c r="A682" s="170">
        <v>906</v>
      </c>
      <c r="B682" s="166" t="s">
        <v>364</v>
      </c>
      <c r="C682" s="169" t="s">
        <v>412</v>
      </c>
    </row>
    <row r="683" spans="1:3" x14ac:dyDescent="0.25">
      <c r="A683" s="170">
        <v>907</v>
      </c>
      <c r="B683" s="166" t="s">
        <v>365</v>
      </c>
      <c r="C683" s="169" t="s">
        <v>412</v>
      </c>
    </row>
    <row r="684" spans="1:3" x14ac:dyDescent="0.25">
      <c r="A684" s="170">
        <v>908</v>
      </c>
      <c r="B684" s="166" t="s">
        <v>365</v>
      </c>
      <c r="C684" s="169" t="s">
        <v>412</v>
      </c>
    </row>
    <row r="685" spans="1:3" x14ac:dyDescent="0.25">
      <c r="A685" s="170">
        <v>909</v>
      </c>
      <c r="B685" s="166" t="s">
        <v>365</v>
      </c>
      <c r="C685" s="169" t="s">
        <v>412</v>
      </c>
    </row>
    <row r="686" spans="1:3" x14ac:dyDescent="0.25">
      <c r="A686" s="170">
        <v>910</v>
      </c>
      <c r="B686" s="166" t="s">
        <v>365</v>
      </c>
      <c r="C686" s="169" t="s">
        <v>412</v>
      </c>
    </row>
    <row r="687" spans="1:3" x14ac:dyDescent="0.25">
      <c r="A687" s="170">
        <v>911</v>
      </c>
      <c r="B687" s="166" t="s">
        <v>365</v>
      </c>
      <c r="C687" s="169" t="s">
        <v>412</v>
      </c>
    </row>
    <row r="688" spans="1:3" x14ac:dyDescent="0.25">
      <c r="A688" s="170">
        <v>912</v>
      </c>
      <c r="B688" s="166" t="s">
        <v>365</v>
      </c>
      <c r="C688" s="169" t="s">
        <v>412</v>
      </c>
    </row>
    <row r="689" spans="1:3" x14ac:dyDescent="0.25">
      <c r="A689" s="170">
        <v>913</v>
      </c>
      <c r="B689" s="166" t="s">
        <v>365</v>
      </c>
      <c r="C689" s="169" t="s">
        <v>412</v>
      </c>
    </row>
    <row r="690" spans="1:3" x14ac:dyDescent="0.25">
      <c r="A690" s="170">
        <v>914</v>
      </c>
      <c r="B690" s="166" t="s">
        <v>366</v>
      </c>
      <c r="C690" s="169" t="s">
        <v>411</v>
      </c>
    </row>
    <row r="691" spans="1:3" x14ac:dyDescent="0.25">
      <c r="A691" s="170">
        <v>915</v>
      </c>
      <c r="B691" s="166" t="s">
        <v>320</v>
      </c>
      <c r="C691" s="169" t="s">
        <v>411</v>
      </c>
    </row>
    <row r="692" spans="1:3" x14ac:dyDescent="0.25">
      <c r="A692" s="170">
        <v>916</v>
      </c>
      <c r="B692" s="166" t="s">
        <v>320</v>
      </c>
      <c r="C692" s="169" t="s">
        <v>411</v>
      </c>
    </row>
    <row r="693" spans="1:3" x14ac:dyDescent="0.25">
      <c r="A693" s="170">
        <v>917</v>
      </c>
      <c r="B693" s="166" t="s">
        <v>320</v>
      </c>
      <c r="C693" s="169" t="s">
        <v>411</v>
      </c>
    </row>
    <row r="694" spans="1:3" x14ac:dyDescent="0.25">
      <c r="A694" s="170">
        <v>918</v>
      </c>
      <c r="B694" s="166" t="s">
        <v>256</v>
      </c>
      <c r="C694" s="169" t="s">
        <v>411</v>
      </c>
    </row>
    <row r="695" spans="1:3" x14ac:dyDescent="0.25">
      <c r="A695" s="170">
        <v>919</v>
      </c>
      <c r="B695" s="166" t="s">
        <v>367</v>
      </c>
      <c r="C695" s="169" t="s">
        <v>411</v>
      </c>
    </row>
    <row r="696" spans="1:3" x14ac:dyDescent="0.25">
      <c r="A696" s="170">
        <v>920</v>
      </c>
      <c r="B696" s="166" t="s">
        <v>367</v>
      </c>
      <c r="C696" s="169" t="s">
        <v>411</v>
      </c>
    </row>
    <row r="697" spans="1:3" x14ac:dyDescent="0.25">
      <c r="A697" s="170">
        <v>922</v>
      </c>
      <c r="B697" s="166" t="s">
        <v>279</v>
      </c>
      <c r="C697" s="169" t="s">
        <v>411</v>
      </c>
    </row>
    <row r="698" spans="1:3" x14ac:dyDescent="0.25">
      <c r="A698" s="170">
        <v>923</v>
      </c>
      <c r="B698" s="166" t="s">
        <v>279</v>
      </c>
      <c r="C698" s="169" t="s">
        <v>411</v>
      </c>
    </row>
    <row r="699" spans="1:3" x14ac:dyDescent="0.25">
      <c r="A699" s="170">
        <v>924</v>
      </c>
      <c r="B699" s="166" t="s">
        <v>279</v>
      </c>
      <c r="C699" s="169" t="s">
        <v>411</v>
      </c>
    </row>
    <row r="700" spans="1:3" x14ac:dyDescent="0.25">
      <c r="A700" s="170">
        <v>925</v>
      </c>
      <c r="B700" s="166" t="s">
        <v>368</v>
      </c>
      <c r="C700" s="169" t="s">
        <v>407</v>
      </c>
    </row>
    <row r="701" spans="1:3" x14ac:dyDescent="0.25">
      <c r="A701" s="170">
        <v>926</v>
      </c>
      <c r="B701" s="166" t="s">
        <v>309</v>
      </c>
      <c r="C701" s="169" t="s">
        <v>407</v>
      </c>
    </row>
    <row r="702" spans="1:3" x14ac:dyDescent="0.25">
      <c r="A702" s="170">
        <v>927</v>
      </c>
      <c r="B702" s="166" t="s">
        <v>311</v>
      </c>
      <c r="C702" s="169" t="s">
        <v>407</v>
      </c>
    </row>
    <row r="703" spans="1:3" x14ac:dyDescent="0.25">
      <c r="A703" s="170">
        <v>928</v>
      </c>
      <c r="B703" s="166" t="s">
        <v>310</v>
      </c>
      <c r="C703" s="169" t="s">
        <v>407</v>
      </c>
    </row>
    <row r="704" spans="1:3" x14ac:dyDescent="0.25">
      <c r="A704" s="170">
        <v>929</v>
      </c>
      <c r="B704" s="166" t="s">
        <v>363</v>
      </c>
      <c r="C704" s="169" t="s">
        <v>412</v>
      </c>
    </row>
    <row r="705" spans="1:3" x14ac:dyDescent="0.25">
      <c r="A705" s="170">
        <v>930</v>
      </c>
      <c r="B705" s="166" t="s">
        <v>363</v>
      </c>
      <c r="C705" s="169" t="s">
        <v>412</v>
      </c>
    </row>
    <row r="706" spans="1:3" x14ac:dyDescent="0.25">
      <c r="A706" s="170">
        <v>931</v>
      </c>
      <c r="B706" s="166" t="s">
        <v>363</v>
      </c>
      <c r="C706" s="169" t="s">
        <v>412</v>
      </c>
    </row>
    <row r="707" spans="1:3" x14ac:dyDescent="0.25">
      <c r="A707" s="170">
        <v>932</v>
      </c>
      <c r="B707" s="166" t="s">
        <v>369</v>
      </c>
      <c r="C707" s="169" t="s">
        <v>411</v>
      </c>
    </row>
    <row r="708" spans="1:3" x14ac:dyDescent="0.25">
      <c r="A708" s="170">
        <v>933</v>
      </c>
      <c r="B708" s="166" t="s">
        <v>361</v>
      </c>
      <c r="C708" s="169" t="s">
        <v>411</v>
      </c>
    </row>
    <row r="709" spans="1:3" x14ac:dyDescent="0.25">
      <c r="A709" s="170">
        <v>934</v>
      </c>
      <c r="B709" s="166" t="s">
        <v>362</v>
      </c>
      <c r="C709" s="169" t="s">
        <v>412</v>
      </c>
    </row>
    <row r="710" spans="1:3" x14ac:dyDescent="0.25">
      <c r="A710" s="170">
        <v>935</v>
      </c>
      <c r="B710" s="166" t="s">
        <v>370</v>
      </c>
      <c r="C710" s="169" t="s">
        <v>411</v>
      </c>
    </row>
    <row r="711" spans="1:3" x14ac:dyDescent="0.25">
      <c r="A711" s="170">
        <v>936</v>
      </c>
      <c r="B711" s="166" t="s">
        <v>370</v>
      </c>
      <c r="C711" s="169" t="s">
        <v>411</v>
      </c>
    </row>
    <row r="712" spans="1:3" x14ac:dyDescent="0.25">
      <c r="A712" s="170">
        <v>937</v>
      </c>
      <c r="B712" s="166" t="s">
        <v>370</v>
      </c>
      <c r="C712" s="169" t="s">
        <v>411</v>
      </c>
    </row>
    <row r="713" spans="1:3" x14ac:dyDescent="0.25">
      <c r="A713" s="170">
        <v>938</v>
      </c>
      <c r="B713" s="166" t="s">
        <v>370</v>
      </c>
      <c r="C713" s="169" t="s">
        <v>411</v>
      </c>
    </row>
    <row r="714" spans="1:3" x14ac:dyDescent="0.25">
      <c r="A714" s="170">
        <v>939</v>
      </c>
      <c r="B714" s="166" t="s">
        <v>370</v>
      </c>
      <c r="C714" s="169" t="s">
        <v>411</v>
      </c>
    </row>
    <row r="715" spans="1:3" x14ac:dyDescent="0.25">
      <c r="A715" s="170">
        <v>940</v>
      </c>
      <c r="B715" s="166" t="s">
        <v>371</v>
      </c>
      <c r="C715" s="169" t="s">
        <v>408</v>
      </c>
    </row>
    <row r="716" spans="1:3" x14ac:dyDescent="0.25">
      <c r="A716" s="170">
        <v>941</v>
      </c>
      <c r="B716" s="166" t="s">
        <v>372</v>
      </c>
      <c r="C716" s="169" t="s">
        <v>408</v>
      </c>
    </row>
    <row r="717" spans="1:3" x14ac:dyDescent="0.25">
      <c r="A717" s="170">
        <v>942</v>
      </c>
      <c r="B717" s="166" t="s">
        <v>225</v>
      </c>
      <c r="C717" s="169" t="s">
        <v>411</v>
      </c>
    </row>
    <row r="718" spans="1:3" x14ac:dyDescent="0.25">
      <c r="A718" s="170">
        <v>943</v>
      </c>
      <c r="B718" s="166" t="s">
        <v>216</v>
      </c>
      <c r="C718" s="169" t="s">
        <v>411</v>
      </c>
    </row>
    <row r="719" spans="1:3" x14ac:dyDescent="0.25">
      <c r="A719" s="170">
        <v>944</v>
      </c>
      <c r="B719" s="166" t="s">
        <v>216</v>
      </c>
      <c r="C719" s="169" t="s">
        <v>411</v>
      </c>
    </row>
    <row r="720" spans="1:3" x14ac:dyDescent="0.25">
      <c r="A720" s="170">
        <v>945</v>
      </c>
      <c r="B720" s="166" t="s">
        <v>216</v>
      </c>
      <c r="C720" s="169" t="s">
        <v>411</v>
      </c>
    </row>
    <row r="721" spans="1:3" x14ac:dyDescent="0.25">
      <c r="A721" s="170">
        <v>946</v>
      </c>
      <c r="B721" s="166" t="s">
        <v>216</v>
      </c>
      <c r="C721" s="169" t="s">
        <v>411</v>
      </c>
    </row>
    <row r="722" spans="1:3" x14ac:dyDescent="0.25">
      <c r="A722" s="170">
        <v>947</v>
      </c>
      <c r="B722" s="166" t="s">
        <v>373</v>
      </c>
      <c r="C722" s="169" t="s">
        <v>411</v>
      </c>
    </row>
    <row r="723" spans="1:3" x14ac:dyDescent="0.25">
      <c r="A723" s="170">
        <v>948</v>
      </c>
      <c r="B723" s="166" t="s">
        <v>374</v>
      </c>
      <c r="C723" s="169" t="s">
        <v>411</v>
      </c>
    </row>
    <row r="724" spans="1:3" x14ac:dyDescent="0.25">
      <c r="A724" s="170">
        <v>949</v>
      </c>
      <c r="B724" s="166" t="s">
        <v>375</v>
      </c>
      <c r="C724" s="169" t="s">
        <v>411</v>
      </c>
    </row>
    <row r="725" spans="1:3" x14ac:dyDescent="0.25">
      <c r="A725" s="170">
        <v>950</v>
      </c>
      <c r="B725" s="166" t="s">
        <v>376</v>
      </c>
      <c r="C725" s="169" t="s">
        <v>412</v>
      </c>
    </row>
    <row r="726" spans="1:3" x14ac:dyDescent="0.25">
      <c r="A726" s="170">
        <v>951</v>
      </c>
      <c r="B726" s="166" t="s">
        <v>377</v>
      </c>
      <c r="C726" s="169" t="s">
        <v>412</v>
      </c>
    </row>
    <row r="727" spans="1:3" x14ac:dyDescent="0.25">
      <c r="A727" s="170">
        <v>952</v>
      </c>
      <c r="B727" s="166" t="s">
        <v>378</v>
      </c>
      <c r="C727" s="169" t="s">
        <v>411</v>
      </c>
    </row>
    <row r="728" spans="1:3" x14ac:dyDescent="0.25">
      <c r="A728" s="170">
        <v>953</v>
      </c>
      <c r="B728" s="166" t="s">
        <v>379</v>
      </c>
      <c r="C728" s="169" t="s">
        <v>411</v>
      </c>
    </row>
    <row r="729" spans="1:3" x14ac:dyDescent="0.25">
      <c r="A729" s="170">
        <v>954</v>
      </c>
      <c r="B729" s="166" t="s">
        <v>380</v>
      </c>
      <c r="C729" s="169" t="s">
        <v>411</v>
      </c>
    </row>
    <row r="730" spans="1:3" x14ac:dyDescent="0.25">
      <c r="A730" s="170">
        <v>955</v>
      </c>
      <c r="B730" s="166" t="s">
        <v>381</v>
      </c>
      <c r="C730" s="169" t="s">
        <v>411</v>
      </c>
    </row>
    <row r="731" spans="1:3" x14ac:dyDescent="0.25">
      <c r="A731" s="170">
        <v>956</v>
      </c>
      <c r="B731" s="166" t="s">
        <v>382</v>
      </c>
      <c r="C731" s="169" t="s">
        <v>411</v>
      </c>
    </row>
    <row r="732" spans="1:3" x14ac:dyDescent="0.25">
      <c r="A732" s="170">
        <v>957</v>
      </c>
      <c r="B732" s="166" t="s">
        <v>383</v>
      </c>
      <c r="C732" s="169" t="s">
        <v>411</v>
      </c>
    </row>
    <row r="733" spans="1:3" x14ac:dyDescent="0.25">
      <c r="A733" s="170">
        <v>958</v>
      </c>
      <c r="B733" s="166" t="s">
        <v>384</v>
      </c>
      <c r="C733" s="169" t="s">
        <v>411</v>
      </c>
    </row>
    <row r="734" spans="1:3" x14ac:dyDescent="0.25">
      <c r="A734" s="170">
        <v>959</v>
      </c>
      <c r="B734" s="166" t="s">
        <v>385</v>
      </c>
      <c r="C734" s="169" t="s">
        <v>411</v>
      </c>
    </row>
    <row r="735" spans="1:3" x14ac:dyDescent="0.25">
      <c r="A735" s="170">
        <v>960</v>
      </c>
      <c r="B735" s="166" t="s">
        <v>386</v>
      </c>
      <c r="C735" s="169" t="s">
        <v>411</v>
      </c>
    </row>
    <row r="736" spans="1:3" x14ac:dyDescent="0.25">
      <c r="A736" s="170">
        <v>961</v>
      </c>
      <c r="B736" s="166" t="s">
        <v>387</v>
      </c>
      <c r="C736" s="169" t="s">
        <v>411</v>
      </c>
    </row>
    <row r="737" spans="1:3" x14ac:dyDescent="0.25">
      <c r="A737" s="170">
        <v>962</v>
      </c>
      <c r="B737" s="166" t="s">
        <v>388</v>
      </c>
      <c r="C737" s="169" t="s">
        <v>411</v>
      </c>
    </row>
    <row r="738" spans="1:3" x14ac:dyDescent="0.25">
      <c r="A738" s="170">
        <v>963</v>
      </c>
      <c r="B738" s="166" t="s">
        <v>389</v>
      </c>
      <c r="C738" s="169" t="s">
        <v>411</v>
      </c>
    </row>
    <row r="739" spans="1:3" x14ac:dyDescent="0.25">
      <c r="A739" s="170">
        <v>964</v>
      </c>
      <c r="B739" s="166" t="s">
        <v>390</v>
      </c>
      <c r="C739" s="169" t="s">
        <v>411</v>
      </c>
    </row>
    <row r="740" spans="1:3" x14ac:dyDescent="0.25">
      <c r="A740" s="170">
        <v>965</v>
      </c>
      <c r="B740" s="166" t="s">
        <v>391</v>
      </c>
      <c r="C740" s="169" t="s">
        <v>411</v>
      </c>
    </row>
    <row r="741" spans="1:3" x14ac:dyDescent="0.25">
      <c r="A741" s="170">
        <v>966</v>
      </c>
      <c r="B741" s="166" t="s">
        <v>236</v>
      </c>
      <c r="C741" s="169" t="s">
        <v>412</v>
      </c>
    </row>
    <row r="742" spans="1:3" x14ac:dyDescent="0.25">
      <c r="A742" s="170">
        <v>967</v>
      </c>
      <c r="B742" s="166" t="s">
        <v>248</v>
      </c>
      <c r="C742" s="169" t="s">
        <v>411</v>
      </c>
    </row>
    <row r="743" spans="1:3" x14ac:dyDescent="0.25">
      <c r="A743" s="170">
        <v>968</v>
      </c>
      <c r="B743" s="166" t="s">
        <v>248</v>
      </c>
      <c r="C743" s="169" t="s">
        <v>411</v>
      </c>
    </row>
    <row r="744" spans="1:3" x14ac:dyDescent="0.25">
      <c r="A744" s="170">
        <v>969</v>
      </c>
      <c r="B744" s="166" t="s">
        <v>391</v>
      </c>
      <c r="C744" s="169" t="s">
        <v>411</v>
      </c>
    </row>
    <row r="745" spans="1:3" x14ac:dyDescent="0.25">
      <c r="A745" s="170">
        <v>970</v>
      </c>
      <c r="B745" s="166" t="s">
        <v>204</v>
      </c>
      <c r="C745" s="169" t="s">
        <v>411</v>
      </c>
    </row>
    <row r="746" spans="1:3" x14ac:dyDescent="0.25">
      <c r="A746" s="170">
        <v>971</v>
      </c>
      <c r="B746" s="166" t="s">
        <v>392</v>
      </c>
      <c r="C746" s="169" t="s">
        <v>411</v>
      </c>
    </row>
    <row r="747" spans="1:3" x14ac:dyDescent="0.25">
      <c r="A747" s="170">
        <v>972</v>
      </c>
      <c r="B747" s="166" t="s">
        <v>393</v>
      </c>
      <c r="C747" s="169" t="s">
        <v>411</v>
      </c>
    </row>
    <row r="748" spans="1:3" x14ac:dyDescent="0.25">
      <c r="A748" s="170">
        <v>973</v>
      </c>
      <c r="B748" s="166" t="s">
        <v>246</v>
      </c>
      <c r="C748" s="169" t="s">
        <v>411</v>
      </c>
    </row>
    <row r="749" spans="1:3" x14ac:dyDescent="0.25">
      <c r="A749" s="170">
        <v>974</v>
      </c>
      <c r="B749" s="166" t="s">
        <v>272</v>
      </c>
      <c r="C749" s="169" t="s">
        <v>411</v>
      </c>
    </row>
    <row r="750" spans="1:3" x14ac:dyDescent="0.25">
      <c r="A750" s="170">
        <v>975</v>
      </c>
      <c r="B750" s="166" t="s">
        <v>394</v>
      </c>
      <c r="C750" s="169" t="s">
        <v>411</v>
      </c>
    </row>
    <row r="751" spans="1:3" x14ac:dyDescent="0.25">
      <c r="A751" s="170">
        <v>976</v>
      </c>
      <c r="B751" s="166" t="s">
        <v>395</v>
      </c>
      <c r="C751" s="169" t="s">
        <v>411</v>
      </c>
    </row>
    <row r="752" spans="1:3" x14ac:dyDescent="0.25">
      <c r="A752" s="170">
        <v>978</v>
      </c>
      <c r="B752" s="166" t="s">
        <v>230</v>
      </c>
      <c r="C752" s="169" t="s">
        <v>412</v>
      </c>
    </row>
    <row r="753" spans="1:3" x14ac:dyDescent="0.25">
      <c r="A753" s="170">
        <v>979</v>
      </c>
      <c r="B753" s="166" t="s">
        <v>269</v>
      </c>
      <c r="C753" s="169" t="s">
        <v>412</v>
      </c>
    </row>
    <row r="754" spans="1:3" x14ac:dyDescent="0.25">
      <c r="A754" s="170">
        <v>980</v>
      </c>
      <c r="B754" s="166" t="s">
        <v>396</v>
      </c>
      <c r="C754" s="169" t="s">
        <v>411</v>
      </c>
    </row>
    <row r="755" spans="1:3" x14ac:dyDescent="0.25">
      <c r="A755" s="170">
        <v>981</v>
      </c>
      <c r="B755" s="166" t="s">
        <v>397</v>
      </c>
      <c r="C755" s="169" t="s">
        <v>412</v>
      </c>
    </row>
    <row r="756" spans="1:3" x14ac:dyDescent="0.25">
      <c r="A756" s="170">
        <v>982</v>
      </c>
      <c r="B756" s="166" t="s">
        <v>398</v>
      </c>
      <c r="C756" s="169" t="s">
        <v>411</v>
      </c>
    </row>
    <row r="757" spans="1:3" x14ac:dyDescent="0.25">
      <c r="A757" s="170">
        <v>983</v>
      </c>
      <c r="B757" s="166" t="s">
        <v>399</v>
      </c>
      <c r="C757" s="169" t="s">
        <v>411</v>
      </c>
    </row>
    <row r="758" spans="1:3" x14ac:dyDescent="0.25">
      <c r="A758" s="170">
        <v>984</v>
      </c>
      <c r="B758" s="166" t="s">
        <v>400</v>
      </c>
      <c r="C758" s="169" t="s">
        <v>411</v>
      </c>
    </row>
    <row r="759" spans="1:3" x14ac:dyDescent="0.25">
      <c r="A759" s="170">
        <v>985</v>
      </c>
      <c r="B759" s="166" t="s">
        <v>401</v>
      </c>
      <c r="C759" s="169" t="s">
        <v>411</v>
      </c>
    </row>
    <row r="760" spans="1:3" x14ac:dyDescent="0.25">
      <c r="A760" s="170">
        <v>989</v>
      </c>
      <c r="B760" s="166" t="s">
        <v>285</v>
      </c>
      <c r="C760" s="169" t="s">
        <v>411</v>
      </c>
    </row>
    <row r="761" spans="1:3" x14ac:dyDescent="0.25">
      <c r="A761" s="170">
        <v>990</v>
      </c>
      <c r="B761" s="166" t="s">
        <v>286</v>
      </c>
      <c r="C761" s="169" t="s">
        <v>412</v>
      </c>
    </row>
    <row r="762" spans="1:3" x14ac:dyDescent="0.25">
      <c r="A762" s="170">
        <v>991</v>
      </c>
      <c r="B762" s="166" t="s">
        <v>236</v>
      </c>
      <c r="C762" s="169" t="s">
        <v>412</v>
      </c>
    </row>
    <row r="763" spans="1:3" x14ac:dyDescent="0.25">
      <c r="A763" s="170">
        <v>996</v>
      </c>
      <c r="B763" s="166" t="s">
        <v>315</v>
      </c>
      <c r="C763" s="169" t="s">
        <v>411</v>
      </c>
    </row>
    <row r="764" spans="1:3" x14ac:dyDescent="0.25">
      <c r="A764" s="170">
        <v>997</v>
      </c>
      <c r="B764" s="166" t="s">
        <v>402</v>
      </c>
      <c r="C764" s="169" t="s">
        <v>411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Public&amp;C&amp;"Calibri"&amp;11&amp;K000000&amp;P of &amp;N</oddFooter>
    <firstHeader>&amp;LSSC TPP Unit Rate Lookup Table</firstHeader>
    <firstFooter>&amp;L_x000D_&amp;1#&amp;"Arial"&amp;6&amp;K737373 Confidentiality: C1 - Public&amp;C&amp;"Calibri"&amp;11&amp;K000000&amp;P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election activeCell="N1" sqref="N1:Q1048576"/>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9.109375" bestFit="1" customWidth="1"/>
  </cols>
  <sheetData>
    <row r="1" spans="1:6" x14ac:dyDescent="0.25">
      <c r="A1" s="163" t="s">
        <v>20</v>
      </c>
      <c r="B1" s="163"/>
    </row>
    <row r="2" spans="1:6" ht="36.75" customHeight="1" x14ac:dyDescent="0.25">
      <c r="A2" s="256" t="str">
        <f>Overview!B4&amp; " - Effective from "&amp;Overview!C4&amp;" - "&amp;Overview!E4&amp;" Residual Charging Bands"</f>
        <v>Eclipse Power Distribution Limited - GSP N - Effective from 2026/27 - Submitted Residual Charging Bands</v>
      </c>
      <c r="B2" s="257"/>
      <c r="C2" s="257"/>
      <c r="D2" s="257"/>
      <c r="E2" s="257"/>
      <c r="F2" s="257"/>
    </row>
    <row r="4" spans="1:6" ht="26.4" x14ac:dyDescent="0.25">
      <c r="A4" s="185" t="s">
        <v>589</v>
      </c>
      <c r="B4" s="185" t="s">
        <v>585</v>
      </c>
      <c r="C4" s="185" t="s">
        <v>592</v>
      </c>
      <c r="D4" s="185" t="s">
        <v>595</v>
      </c>
      <c r="E4" s="185" t="s">
        <v>596</v>
      </c>
      <c r="F4" s="22" t="s">
        <v>598</v>
      </c>
    </row>
    <row r="5" spans="1:6" ht="13.8" x14ac:dyDescent="0.25">
      <c r="A5" s="186" t="s">
        <v>140</v>
      </c>
      <c r="B5" s="187" t="s">
        <v>587</v>
      </c>
      <c r="C5" s="187" t="s">
        <v>588</v>
      </c>
      <c r="D5" s="192"/>
      <c r="E5" s="192"/>
      <c r="F5" s="191">
        <v>38.250143298087082</v>
      </c>
    </row>
    <row r="6" spans="1:6" ht="14.25" customHeight="1" x14ac:dyDescent="0.25">
      <c r="A6" s="301" t="s">
        <v>599</v>
      </c>
      <c r="B6" s="187">
        <v>1</v>
      </c>
      <c r="C6" s="187" t="s">
        <v>593</v>
      </c>
      <c r="D6" s="193">
        <v>0</v>
      </c>
      <c r="E6" s="193">
        <v>3986</v>
      </c>
      <c r="F6" s="191">
        <v>44.613641325535042</v>
      </c>
    </row>
    <row r="7" spans="1:6" ht="13.8" x14ac:dyDescent="0.25">
      <c r="A7" s="302"/>
      <c r="B7" s="187">
        <v>2</v>
      </c>
      <c r="C7" s="187" t="s">
        <v>593</v>
      </c>
      <c r="D7" s="193">
        <v>3986</v>
      </c>
      <c r="E7" s="193">
        <v>13677</v>
      </c>
      <c r="F7" s="191">
        <v>99.544636047569583</v>
      </c>
    </row>
    <row r="8" spans="1:6" ht="13.8" x14ac:dyDescent="0.25">
      <c r="A8" s="302"/>
      <c r="B8" s="187">
        <v>3</v>
      </c>
      <c r="C8" s="187" t="s">
        <v>593</v>
      </c>
      <c r="D8" s="193">
        <v>13677</v>
      </c>
      <c r="E8" s="193">
        <v>27543</v>
      </c>
      <c r="F8" s="191">
        <v>206.96446916005488</v>
      </c>
    </row>
    <row r="9" spans="1:6" ht="13.8" x14ac:dyDescent="0.25">
      <c r="A9" s="303"/>
      <c r="B9" s="187">
        <v>4</v>
      </c>
      <c r="C9" s="187" t="s">
        <v>593</v>
      </c>
      <c r="D9" s="193">
        <v>27543</v>
      </c>
      <c r="E9" s="193" t="s">
        <v>1254</v>
      </c>
      <c r="F9" s="191">
        <v>584.80139894197998</v>
      </c>
    </row>
    <row r="10" spans="1:6" ht="13.8" x14ac:dyDescent="0.25">
      <c r="A10" s="301" t="s">
        <v>602</v>
      </c>
      <c r="B10" s="187">
        <v>1</v>
      </c>
      <c r="C10" s="187" t="s">
        <v>594</v>
      </c>
      <c r="D10" s="193">
        <v>0</v>
      </c>
      <c r="E10" s="193">
        <v>90</v>
      </c>
      <c r="F10" s="191">
        <v>1264.8739858545248</v>
      </c>
    </row>
    <row r="11" spans="1:6" ht="13.8" x14ac:dyDescent="0.25">
      <c r="A11" s="302"/>
      <c r="B11" s="187">
        <v>2</v>
      </c>
      <c r="C11" s="187" t="s">
        <v>594</v>
      </c>
      <c r="D11" s="193">
        <v>90</v>
      </c>
      <c r="E11" s="193">
        <v>150</v>
      </c>
      <c r="F11" s="191">
        <v>2110.043476658002</v>
      </c>
    </row>
    <row r="12" spans="1:6" ht="13.8" x14ac:dyDescent="0.25">
      <c r="A12" s="302"/>
      <c r="B12" s="187">
        <v>3</v>
      </c>
      <c r="C12" s="187" t="s">
        <v>594</v>
      </c>
      <c r="D12" s="193">
        <v>150</v>
      </c>
      <c r="E12" s="193">
        <v>250</v>
      </c>
      <c r="F12" s="191">
        <v>3573.5057416459395</v>
      </c>
    </row>
    <row r="13" spans="1:6" ht="13.8" x14ac:dyDescent="0.25">
      <c r="A13" s="303"/>
      <c r="B13" s="187">
        <v>4</v>
      </c>
      <c r="C13" s="187" t="s">
        <v>594</v>
      </c>
      <c r="D13" s="193">
        <v>250</v>
      </c>
      <c r="E13" s="193" t="s">
        <v>1254</v>
      </c>
      <c r="F13" s="191">
        <v>7544.1170913341866</v>
      </c>
    </row>
    <row r="14" spans="1:6" ht="13.8" x14ac:dyDescent="0.25">
      <c r="A14" s="301" t="s">
        <v>601</v>
      </c>
      <c r="B14" s="187">
        <v>1</v>
      </c>
      <c r="C14" s="187" t="s">
        <v>594</v>
      </c>
      <c r="D14" s="193">
        <v>0</v>
      </c>
      <c r="E14" s="193">
        <v>500</v>
      </c>
      <c r="F14" s="191">
        <v>6022.7102516437399</v>
      </c>
    </row>
    <row r="15" spans="1:6" ht="13.8" x14ac:dyDescent="0.25">
      <c r="A15" s="302"/>
      <c r="B15" s="187">
        <v>2</v>
      </c>
      <c r="C15" s="187" t="s">
        <v>594</v>
      </c>
      <c r="D15" s="193">
        <v>500</v>
      </c>
      <c r="E15" s="193">
        <v>1100</v>
      </c>
      <c r="F15" s="191">
        <v>19216.171248563518</v>
      </c>
    </row>
    <row r="16" spans="1:6" ht="13.8" x14ac:dyDescent="0.25">
      <c r="A16" s="302"/>
      <c r="B16" s="187">
        <v>3</v>
      </c>
      <c r="C16" s="187" t="s">
        <v>594</v>
      </c>
      <c r="D16" s="193">
        <v>1100</v>
      </c>
      <c r="E16" s="193">
        <v>2000</v>
      </c>
      <c r="F16" s="191">
        <v>37905.214705003542</v>
      </c>
    </row>
    <row r="17" spans="1:7" ht="13.8" x14ac:dyDescent="0.25">
      <c r="A17" s="303"/>
      <c r="B17" s="187">
        <v>4</v>
      </c>
      <c r="C17" s="187" t="s">
        <v>594</v>
      </c>
      <c r="D17" s="193">
        <v>2000</v>
      </c>
      <c r="E17" s="193" t="s">
        <v>1254</v>
      </c>
      <c r="F17" s="191">
        <v>100669.07302709346</v>
      </c>
    </row>
    <row r="18" spans="1:7" ht="13.8" x14ac:dyDescent="0.25">
      <c r="A18" s="304" t="s">
        <v>600</v>
      </c>
      <c r="B18" s="187">
        <v>1</v>
      </c>
      <c r="C18" s="187" t="s">
        <v>594</v>
      </c>
      <c r="D18" s="193">
        <v>0</v>
      </c>
      <c r="E18" s="193">
        <v>3500</v>
      </c>
      <c r="F18" s="191">
        <v>5147.4407724201656</v>
      </c>
      <c r="G18" s="219"/>
    </row>
    <row r="19" spans="1:7" ht="13.8" x14ac:dyDescent="0.25">
      <c r="A19" s="305"/>
      <c r="B19" s="187">
        <v>2</v>
      </c>
      <c r="C19" s="187" t="s">
        <v>594</v>
      </c>
      <c r="D19" s="193">
        <v>3500</v>
      </c>
      <c r="E19" s="193">
        <v>11000</v>
      </c>
      <c r="F19" s="191">
        <v>38268.668974369582</v>
      </c>
    </row>
    <row r="20" spans="1:7" ht="13.8" x14ac:dyDescent="0.25">
      <c r="A20" s="305"/>
      <c r="B20" s="187">
        <v>3</v>
      </c>
      <c r="C20" s="187" t="s">
        <v>594</v>
      </c>
      <c r="D20" s="193">
        <v>11000</v>
      </c>
      <c r="E20" s="193">
        <v>20000</v>
      </c>
      <c r="F20" s="191">
        <v>80308.766528930093</v>
      </c>
    </row>
    <row r="21" spans="1:7" ht="13.8" x14ac:dyDescent="0.25">
      <c r="A21" s="306"/>
      <c r="B21" s="187">
        <v>4</v>
      </c>
      <c r="C21" s="187" t="s">
        <v>594</v>
      </c>
      <c r="D21" s="193">
        <v>20000</v>
      </c>
      <c r="E21" s="193" t="s">
        <v>1254</v>
      </c>
      <c r="F21" s="191">
        <v>101405.45003489405</v>
      </c>
    </row>
    <row r="22" spans="1:7" x14ac:dyDescent="0.25">
      <c r="A22" t="s">
        <v>597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topLeftCell="A17"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63" t="s">
        <v>20</v>
      </c>
    </row>
    <row r="2" spans="1:6" ht="33" customHeight="1" x14ac:dyDescent="0.25">
      <c r="A2" s="245" t="str">
        <f>Overview!C4&amp;" - Effective from "&amp;Overview!D4&amp;" - "&amp;Overview!F4&amp;" TNUoS Mapping"</f>
        <v>2026/27 - Effective from 1 April 2026 -  TNUoS Mapping</v>
      </c>
      <c r="B2" s="245"/>
      <c r="C2" s="245"/>
      <c r="D2" s="245"/>
      <c r="E2" s="245"/>
      <c r="F2" s="245"/>
    </row>
    <row r="3" spans="1:6" x14ac:dyDescent="0.25">
      <c r="A3" s="185" t="s">
        <v>665</v>
      </c>
      <c r="B3" s="185" t="s">
        <v>666</v>
      </c>
      <c r="C3" s="194"/>
      <c r="D3" s="194"/>
      <c r="E3" s="194"/>
      <c r="F3" s="194"/>
    </row>
    <row r="4" spans="1:6" x14ac:dyDescent="0.25">
      <c r="A4" s="195" t="s">
        <v>664</v>
      </c>
      <c r="B4" s="195" t="s">
        <v>667</v>
      </c>
      <c r="C4" s="194"/>
      <c r="D4" s="194"/>
      <c r="E4" s="194"/>
      <c r="F4" s="194"/>
    </row>
    <row r="5" spans="1:6" x14ac:dyDescent="0.25">
      <c r="A5" s="196" t="s">
        <v>472</v>
      </c>
      <c r="B5" s="196" t="s">
        <v>668</v>
      </c>
      <c r="C5" s="194"/>
      <c r="D5" s="194"/>
      <c r="E5" s="194"/>
      <c r="F5" s="194"/>
    </row>
    <row r="6" spans="1:6" x14ac:dyDescent="0.25">
      <c r="A6" s="196" t="s">
        <v>604</v>
      </c>
      <c r="B6" s="196" t="str">
        <f>$B$5</f>
        <v>n/a (Non-Final Demand Site)</v>
      </c>
      <c r="C6" s="194"/>
      <c r="D6" s="194"/>
      <c r="E6" s="194"/>
      <c r="F6" s="194"/>
    </row>
    <row r="7" spans="1:6" x14ac:dyDescent="0.25">
      <c r="A7" s="195" t="s">
        <v>605</v>
      </c>
      <c r="B7" s="195" t="s">
        <v>669</v>
      </c>
      <c r="C7" s="194"/>
      <c r="D7" s="194"/>
      <c r="E7" s="194"/>
      <c r="F7" s="194"/>
    </row>
    <row r="8" spans="1:6" x14ac:dyDescent="0.25">
      <c r="A8" s="195" t="s">
        <v>606</v>
      </c>
      <c r="B8" s="195" t="s">
        <v>670</v>
      </c>
      <c r="C8" s="194"/>
      <c r="D8" s="194"/>
      <c r="E8" s="194"/>
      <c r="F8" s="194"/>
    </row>
    <row r="9" spans="1:6" x14ac:dyDescent="0.25">
      <c r="A9" s="195" t="s">
        <v>607</v>
      </c>
      <c r="B9" s="195" t="s">
        <v>671</v>
      </c>
      <c r="C9" s="194"/>
      <c r="D9" s="194"/>
      <c r="E9" s="194"/>
      <c r="F9" s="194"/>
    </row>
    <row r="10" spans="1:6" x14ac:dyDescent="0.25">
      <c r="A10" s="195" t="s">
        <v>608</v>
      </c>
      <c r="B10" s="195" t="s">
        <v>672</v>
      </c>
      <c r="C10" s="194"/>
      <c r="D10" s="194"/>
      <c r="E10" s="194"/>
      <c r="F10" s="194"/>
    </row>
    <row r="11" spans="1:6" x14ac:dyDescent="0.25">
      <c r="A11" s="196" t="s">
        <v>143</v>
      </c>
      <c r="B11" s="196" t="str">
        <f t="shared" ref="B11:B12" si="0">$B$5</f>
        <v>n/a (Non-Final Demand Site)</v>
      </c>
      <c r="C11" s="194"/>
      <c r="D11" s="194"/>
      <c r="E11" s="194"/>
      <c r="F11" s="194"/>
    </row>
    <row r="12" spans="1:6" x14ac:dyDescent="0.25">
      <c r="A12" s="196" t="s">
        <v>473</v>
      </c>
      <c r="B12" s="196" t="str">
        <f t="shared" si="0"/>
        <v>n/a (Non-Final Demand Site)</v>
      </c>
      <c r="C12" s="194"/>
      <c r="D12" s="194"/>
      <c r="E12" s="194"/>
      <c r="F12" s="194"/>
    </row>
    <row r="13" spans="1:6" x14ac:dyDescent="0.25">
      <c r="A13" s="195" t="s">
        <v>474</v>
      </c>
      <c r="B13" s="195" t="s">
        <v>673</v>
      </c>
      <c r="C13" s="194"/>
      <c r="D13" s="194"/>
      <c r="E13" s="194"/>
      <c r="F13" s="194"/>
    </row>
    <row r="14" spans="1:6" x14ac:dyDescent="0.25">
      <c r="A14" s="195" t="s">
        <v>475</v>
      </c>
      <c r="B14" s="195" t="s">
        <v>674</v>
      </c>
      <c r="C14" s="194"/>
      <c r="D14" s="194"/>
      <c r="E14" s="194"/>
      <c r="F14" s="194"/>
    </row>
    <row r="15" spans="1:6" x14ac:dyDescent="0.25">
      <c r="A15" s="195" t="s">
        <v>476</v>
      </c>
      <c r="B15" s="195" t="s">
        <v>675</v>
      </c>
      <c r="C15" s="194"/>
      <c r="D15" s="194"/>
      <c r="E15" s="194"/>
      <c r="F15" s="194"/>
    </row>
    <row r="16" spans="1:6" x14ac:dyDescent="0.25">
      <c r="A16" s="195" t="s">
        <v>477</v>
      </c>
      <c r="B16" s="195" t="s">
        <v>676</v>
      </c>
      <c r="C16" s="194"/>
      <c r="D16" s="194"/>
      <c r="E16" s="194"/>
      <c r="F16" s="194"/>
    </row>
    <row r="17" spans="1:6" x14ac:dyDescent="0.25">
      <c r="A17" s="196" t="s">
        <v>478</v>
      </c>
      <c r="B17" s="196" t="str">
        <f>$B$5</f>
        <v>n/a (Non-Final Demand Site)</v>
      </c>
      <c r="C17" s="194"/>
      <c r="D17" s="194"/>
      <c r="E17" s="194"/>
      <c r="F17" s="194"/>
    </row>
    <row r="18" spans="1:6" x14ac:dyDescent="0.25">
      <c r="A18" s="195" t="s">
        <v>479</v>
      </c>
      <c r="B18" s="195" t="s">
        <v>673</v>
      </c>
      <c r="C18" s="194"/>
      <c r="D18" s="194"/>
      <c r="E18" s="194"/>
      <c r="F18" s="194"/>
    </row>
    <row r="19" spans="1:6" x14ac:dyDescent="0.25">
      <c r="A19" s="195" t="s">
        <v>480</v>
      </c>
      <c r="B19" s="195" t="s">
        <v>674</v>
      </c>
      <c r="C19" s="194"/>
      <c r="D19" s="194"/>
      <c r="E19" s="194"/>
      <c r="F19" s="194"/>
    </row>
    <row r="20" spans="1:6" x14ac:dyDescent="0.25">
      <c r="A20" s="195" t="s">
        <v>481</v>
      </c>
      <c r="B20" s="195" t="s">
        <v>675</v>
      </c>
      <c r="C20" s="194"/>
      <c r="D20" s="194"/>
      <c r="E20" s="194"/>
      <c r="F20" s="194"/>
    </row>
    <row r="21" spans="1:6" x14ac:dyDescent="0.25">
      <c r="A21" s="195" t="s">
        <v>482</v>
      </c>
      <c r="B21" s="195" t="s">
        <v>676</v>
      </c>
      <c r="C21" s="194"/>
      <c r="D21" s="194"/>
      <c r="E21" s="194"/>
      <c r="F21" s="194"/>
    </row>
    <row r="22" spans="1:6" x14ac:dyDescent="0.25">
      <c r="A22" s="196" t="s">
        <v>483</v>
      </c>
      <c r="B22" s="196" t="str">
        <f>$B$5</f>
        <v>n/a (Non-Final Demand Site)</v>
      </c>
      <c r="C22" s="194"/>
      <c r="D22" s="194"/>
      <c r="E22" s="194"/>
      <c r="F22" s="194"/>
    </row>
    <row r="23" spans="1:6" x14ac:dyDescent="0.25">
      <c r="A23" s="195" t="s">
        <v>484</v>
      </c>
      <c r="B23" s="195" t="s">
        <v>677</v>
      </c>
      <c r="C23" s="194"/>
      <c r="D23" s="194"/>
      <c r="E23" s="194"/>
      <c r="F23" s="194"/>
    </row>
    <row r="24" spans="1:6" x14ac:dyDescent="0.25">
      <c r="A24" s="195" t="s">
        <v>485</v>
      </c>
      <c r="B24" s="195" t="s">
        <v>678</v>
      </c>
      <c r="C24" s="194"/>
      <c r="D24" s="194"/>
      <c r="E24" s="194"/>
      <c r="F24" s="194"/>
    </row>
    <row r="25" spans="1:6" x14ac:dyDescent="0.25">
      <c r="A25" s="195" t="s">
        <v>486</v>
      </c>
      <c r="B25" s="195" t="s">
        <v>679</v>
      </c>
      <c r="C25" s="194"/>
      <c r="D25" s="194"/>
      <c r="E25" s="194"/>
      <c r="F25" s="194"/>
    </row>
    <row r="26" spans="1:6" x14ac:dyDescent="0.25">
      <c r="A26" s="195" t="s">
        <v>487</v>
      </c>
      <c r="B26" s="195" t="s">
        <v>680</v>
      </c>
      <c r="C26" s="194"/>
      <c r="D26" s="194"/>
      <c r="E26" s="194"/>
      <c r="F26" s="194"/>
    </row>
    <row r="27" spans="1:6" x14ac:dyDescent="0.25">
      <c r="A27" s="196" t="s">
        <v>147</v>
      </c>
      <c r="B27" s="196" t="s">
        <v>681</v>
      </c>
      <c r="C27" s="194"/>
      <c r="D27" s="194"/>
      <c r="E27" s="194"/>
      <c r="F27" s="194"/>
    </row>
    <row r="28" spans="1:6" x14ac:dyDescent="0.25">
      <c r="A28" s="196" t="s">
        <v>148</v>
      </c>
      <c r="B28" s="196" t="str">
        <f t="shared" ref="B28:B36" si="1">$B$5</f>
        <v>n/a (Non-Final Demand Site)</v>
      </c>
      <c r="C28" s="194"/>
      <c r="D28" s="194"/>
      <c r="E28" s="194"/>
      <c r="F28" s="194"/>
    </row>
    <row r="29" spans="1:6" x14ac:dyDescent="0.25">
      <c r="A29" s="196" t="s">
        <v>149</v>
      </c>
      <c r="B29" s="196" t="str">
        <f t="shared" si="1"/>
        <v>n/a (Non-Final Demand Site)</v>
      </c>
      <c r="C29" s="194"/>
      <c r="D29" s="194"/>
      <c r="E29" s="194"/>
      <c r="F29" s="194"/>
    </row>
    <row r="30" spans="1:6" x14ac:dyDescent="0.25">
      <c r="A30" s="196" t="s">
        <v>150</v>
      </c>
      <c r="B30" s="196" t="str">
        <f t="shared" si="1"/>
        <v>n/a (Non-Final Demand Site)</v>
      </c>
      <c r="C30" s="194"/>
      <c r="D30" s="194"/>
      <c r="E30" s="194"/>
      <c r="F30" s="194"/>
    </row>
    <row r="31" spans="1:6" x14ac:dyDescent="0.25">
      <c r="A31" s="196" t="s">
        <v>151</v>
      </c>
      <c r="B31" s="196" t="str">
        <f t="shared" si="1"/>
        <v>n/a (Non-Final Demand Site)</v>
      </c>
      <c r="C31" s="194"/>
      <c r="D31" s="194"/>
      <c r="E31" s="194"/>
      <c r="F31" s="194"/>
    </row>
    <row r="32" spans="1:6" x14ac:dyDescent="0.25">
      <c r="A32" s="196" t="s">
        <v>152</v>
      </c>
      <c r="B32" s="196" t="str">
        <f t="shared" si="1"/>
        <v>n/a (Non-Final Demand Site)</v>
      </c>
      <c r="C32" s="194"/>
      <c r="D32" s="194"/>
      <c r="E32" s="194"/>
      <c r="F32" s="194"/>
    </row>
    <row r="33" spans="1:6" x14ac:dyDescent="0.25">
      <c r="A33" s="196" t="s">
        <v>153</v>
      </c>
      <c r="B33" s="196" t="str">
        <f t="shared" si="1"/>
        <v>n/a (Non-Final Demand Site)</v>
      </c>
      <c r="C33" s="194"/>
      <c r="D33" s="194"/>
      <c r="E33" s="194"/>
      <c r="F33" s="194"/>
    </row>
    <row r="34" spans="1:6" x14ac:dyDescent="0.25">
      <c r="A34" s="196" t="s">
        <v>154</v>
      </c>
      <c r="B34" s="196" t="str">
        <f t="shared" si="1"/>
        <v>n/a (Non-Final Demand Site)</v>
      </c>
      <c r="C34" s="194"/>
      <c r="D34" s="194"/>
      <c r="E34" s="194"/>
      <c r="F34" s="194"/>
    </row>
    <row r="35" spans="1:6" x14ac:dyDescent="0.25">
      <c r="A35" s="196" t="s">
        <v>155</v>
      </c>
      <c r="B35" s="196" t="str">
        <f t="shared" si="1"/>
        <v>n/a (Non-Final Demand Site)</v>
      </c>
      <c r="C35" s="194"/>
      <c r="D35" s="194"/>
      <c r="E35" s="194"/>
      <c r="F35" s="194"/>
    </row>
    <row r="36" spans="1:6" x14ac:dyDescent="0.25">
      <c r="A36" s="196" t="s">
        <v>686</v>
      </c>
      <c r="B36" s="196" t="str">
        <f t="shared" si="1"/>
        <v>n/a (Non-Final Demand Site)</v>
      </c>
      <c r="C36" s="194"/>
      <c r="D36" s="194"/>
      <c r="E36" s="194"/>
      <c r="F36" s="194"/>
    </row>
    <row r="37" spans="1:6" x14ac:dyDescent="0.25">
      <c r="A37" s="195" t="s">
        <v>687</v>
      </c>
      <c r="B37" s="195" t="s">
        <v>682</v>
      </c>
      <c r="C37" s="194"/>
      <c r="D37" s="194"/>
      <c r="E37" s="194"/>
      <c r="F37" s="194"/>
    </row>
    <row r="38" spans="1:6" x14ac:dyDescent="0.25">
      <c r="A38" s="195" t="s">
        <v>688</v>
      </c>
      <c r="B38" s="195" t="s">
        <v>683</v>
      </c>
      <c r="C38" s="194"/>
      <c r="D38" s="194"/>
      <c r="E38" s="194"/>
      <c r="F38" s="194"/>
    </row>
    <row r="39" spans="1:6" x14ac:dyDescent="0.25">
      <c r="A39" s="195" t="s">
        <v>689</v>
      </c>
      <c r="B39" s="195" t="s">
        <v>684</v>
      </c>
      <c r="C39" s="194"/>
      <c r="D39" s="194"/>
      <c r="E39" s="194"/>
      <c r="F39" s="194"/>
    </row>
    <row r="40" spans="1:6" x14ac:dyDescent="0.25">
      <c r="A40" s="195" t="s">
        <v>690</v>
      </c>
      <c r="B40" s="195" t="s">
        <v>685</v>
      </c>
      <c r="C40" s="194"/>
      <c r="D40" s="194"/>
      <c r="E40" s="194"/>
      <c r="F40" s="194"/>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C14" sqref="C14"/>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7" t="s">
        <v>20</v>
      </c>
    </row>
    <row r="2" spans="1:154" s="2" customFormat="1" ht="21.75" customHeight="1" x14ac:dyDescent="0.25">
      <c r="B2" s="307" t="str">
        <f>Overview!B4&amp; " - Effective from "&amp;Overview!D4&amp;" - "&amp;Overview!E4</f>
        <v>Eclipse Power Distribution Limited - GSP N - Effective from 1 April 2026 - Submitted</v>
      </c>
      <c r="C2" s="308"/>
      <c r="D2" s="308"/>
      <c r="E2" s="308"/>
      <c r="F2" s="308"/>
      <c r="G2" s="308"/>
      <c r="H2" s="308"/>
      <c r="I2" s="308"/>
      <c r="J2" s="308"/>
      <c r="K2" s="308"/>
      <c r="L2" s="308"/>
      <c r="M2" s="308"/>
      <c r="N2" s="308"/>
      <c r="O2" s="308"/>
      <c r="P2" s="308"/>
      <c r="Q2" s="308"/>
      <c r="R2" s="308"/>
      <c r="S2" s="308"/>
      <c r="T2" s="309"/>
      <c r="U2"/>
      <c r="V2"/>
      <c r="W2"/>
      <c r="X2"/>
      <c r="Y2"/>
      <c r="Z2"/>
      <c r="AA2"/>
      <c r="AB2" s="28"/>
      <c r="AC2" s="57" t="s">
        <v>160</v>
      </c>
      <c r="AD2" s="57" t="s">
        <v>162</v>
      </c>
      <c r="AE2" s="57" t="s">
        <v>161</v>
      </c>
      <c r="AF2" s="16" t="s">
        <v>25</v>
      </c>
      <c r="AG2" s="16" t="s">
        <v>26</v>
      </c>
      <c r="AH2" s="28" t="s">
        <v>127</v>
      </c>
      <c r="AI2" s="16" t="s">
        <v>33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5" customFormat="1" ht="9" customHeight="1" x14ac:dyDescent="0.25">
      <c r="A3" s="114"/>
      <c r="B3" s="114"/>
      <c r="C3" s="114"/>
      <c r="D3" s="114"/>
      <c r="E3" s="114"/>
      <c r="F3" s="114"/>
      <c r="G3" s="114"/>
      <c r="H3" s="114"/>
      <c r="I3" s="114"/>
      <c r="J3" s="114"/>
      <c r="K3" s="114"/>
      <c r="L3"/>
      <c r="M3"/>
      <c r="N3"/>
      <c r="O3"/>
      <c r="P3"/>
      <c r="Q3"/>
      <c r="R3"/>
      <c r="S3"/>
      <c r="T3"/>
      <c r="U3"/>
      <c r="V3"/>
      <c r="W3"/>
      <c r="X3"/>
      <c r="Y3"/>
      <c r="Z3"/>
      <c r="AA3"/>
      <c r="AB3" s="18" t="s">
        <v>140</v>
      </c>
      <c r="AC3" s="149" t="s">
        <v>166</v>
      </c>
      <c r="AD3" s="150" t="s">
        <v>168</v>
      </c>
      <c r="AE3" s="151" t="s">
        <v>161</v>
      </c>
      <c r="AF3" s="157" t="s">
        <v>170</v>
      </c>
      <c r="AG3" s="152" t="s">
        <v>173</v>
      </c>
      <c r="AH3" s="152" t="s">
        <v>173</v>
      </c>
      <c r="AI3" s="153" t="s">
        <v>173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3" t="s">
        <v>164</v>
      </c>
      <c r="C4" s="314"/>
      <c r="D4" s="314"/>
      <c r="E4" s="314"/>
      <c r="F4" s="314"/>
      <c r="G4" s="314"/>
      <c r="H4" s="314"/>
      <c r="I4" s="315"/>
      <c r="L4" s="313" t="s">
        <v>165</v>
      </c>
      <c r="M4" s="314"/>
      <c r="N4" s="314"/>
      <c r="O4" s="314"/>
      <c r="P4" s="314"/>
      <c r="Q4" s="314"/>
      <c r="R4" s="314"/>
      <c r="S4" s="314"/>
      <c r="T4" s="315"/>
      <c r="AB4" s="18" t="s">
        <v>141</v>
      </c>
      <c r="AC4" s="149" t="s">
        <v>166</v>
      </c>
      <c r="AD4" s="150" t="s">
        <v>168</v>
      </c>
      <c r="AE4" s="151" t="s">
        <v>161</v>
      </c>
      <c r="AF4" s="152" t="s">
        <v>173</v>
      </c>
      <c r="AG4" s="152" t="s">
        <v>173</v>
      </c>
      <c r="AH4" s="152" t="s">
        <v>173</v>
      </c>
      <c r="AI4" s="153" t="s">
        <v>173</v>
      </c>
    </row>
    <row r="5" spans="1:154" ht="18" customHeight="1" x14ac:dyDescent="0.25">
      <c r="B5" s="317" t="s">
        <v>101</v>
      </c>
      <c r="C5" s="317"/>
      <c r="D5" s="317"/>
      <c r="E5" s="317"/>
      <c r="F5" s="317"/>
      <c r="G5" s="317"/>
      <c r="H5" s="317"/>
      <c r="I5" s="317"/>
      <c r="L5" s="317" t="s">
        <v>103</v>
      </c>
      <c r="M5" s="317"/>
      <c r="N5" s="317"/>
      <c r="O5" s="317"/>
      <c r="P5" s="317"/>
      <c r="Q5" s="317"/>
      <c r="R5" s="317"/>
      <c r="S5" s="317"/>
      <c r="T5" s="317"/>
      <c r="AB5" s="18" t="s">
        <v>142</v>
      </c>
      <c r="AC5" s="149" t="s">
        <v>166</v>
      </c>
      <c r="AD5" s="150" t="s">
        <v>168</v>
      </c>
      <c r="AE5" s="151" t="s">
        <v>161</v>
      </c>
      <c r="AF5" s="157" t="s">
        <v>170</v>
      </c>
      <c r="AG5" s="152" t="s">
        <v>173</v>
      </c>
      <c r="AH5" s="152" t="s">
        <v>173</v>
      </c>
      <c r="AI5" s="153" t="s">
        <v>173</v>
      </c>
    </row>
    <row r="6" spans="1:154" s="116" customFormat="1" ht="27.75" customHeight="1" x14ac:dyDescent="0.25">
      <c r="B6" s="316" t="s">
        <v>107</v>
      </c>
      <c r="C6" s="316"/>
      <c r="D6" s="316"/>
      <c r="E6" s="316"/>
      <c r="F6" s="316"/>
      <c r="G6" s="316"/>
      <c r="H6" s="316"/>
      <c r="I6" s="316"/>
      <c r="L6" s="316" t="s">
        <v>108</v>
      </c>
      <c r="M6" s="316"/>
      <c r="N6" s="316"/>
      <c r="O6" s="316"/>
      <c r="P6" s="316"/>
      <c r="Q6" s="316"/>
      <c r="R6" s="316"/>
      <c r="S6" s="316"/>
      <c r="T6" s="316"/>
      <c r="AB6" s="18" t="s">
        <v>143</v>
      </c>
      <c r="AC6" s="149" t="s">
        <v>166</v>
      </c>
      <c r="AD6" s="150" t="s">
        <v>168</v>
      </c>
      <c r="AE6" s="151" t="s">
        <v>161</v>
      </c>
      <c r="AF6" s="152" t="s">
        <v>173</v>
      </c>
      <c r="AG6" s="152" t="s">
        <v>173</v>
      </c>
      <c r="AH6" s="152" t="s">
        <v>173</v>
      </c>
      <c r="AI6" s="153" t="s">
        <v>173</v>
      </c>
    </row>
    <row r="7" spans="1:154" ht="18" customHeight="1" x14ac:dyDescent="0.25">
      <c r="B7" s="317" t="s">
        <v>102</v>
      </c>
      <c r="C7" s="317"/>
      <c r="D7" s="317"/>
      <c r="E7" s="317"/>
      <c r="F7" s="317"/>
      <c r="G7" s="317"/>
      <c r="H7" s="317"/>
      <c r="I7" s="317"/>
      <c r="L7" s="317" t="s">
        <v>104</v>
      </c>
      <c r="M7" s="317"/>
      <c r="N7" s="317"/>
      <c r="O7" s="317"/>
      <c r="P7" s="317"/>
      <c r="Q7" s="317"/>
      <c r="R7" s="317"/>
      <c r="S7" s="317"/>
      <c r="T7" s="317"/>
      <c r="AB7" s="18" t="s">
        <v>144</v>
      </c>
      <c r="AC7" s="149" t="s">
        <v>166</v>
      </c>
      <c r="AD7" s="150" t="s">
        <v>168</v>
      </c>
      <c r="AE7" s="151" t="s">
        <v>161</v>
      </c>
      <c r="AF7" s="157" t="s">
        <v>170</v>
      </c>
      <c r="AG7" s="157" t="s">
        <v>171</v>
      </c>
      <c r="AH7" s="158" t="s">
        <v>172</v>
      </c>
      <c r="AI7" s="159" t="s">
        <v>33</v>
      </c>
    </row>
    <row r="8" spans="1:154" ht="8.25" customHeight="1" x14ac:dyDescent="0.25">
      <c r="AB8" s="18" t="s">
        <v>145</v>
      </c>
      <c r="AC8" s="149" t="s">
        <v>166</v>
      </c>
      <c r="AD8" s="150" t="s">
        <v>168</v>
      </c>
      <c r="AE8" s="151" t="s">
        <v>161</v>
      </c>
      <c r="AF8" s="157" t="s">
        <v>170</v>
      </c>
      <c r="AG8" s="157" t="s">
        <v>171</v>
      </c>
      <c r="AH8" s="158" t="s">
        <v>172</v>
      </c>
      <c r="AI8" s="154" t="s">
        <v>33</v>
      </c>
    </row>
    <row r="9" spans="1:154" ht="72" customHeight="1" x14ac:dyDescent="0.25">
      <c r="B9" s="117" t="s">
        <v>105</v>
      </c>
      <c r="C9" s="118" t="str">
        <f>IFERROR(VLOOKUP($B$10,$AB$2:$AI$18,2,FALSE),AC2)</f>
        <v>Red unit charge
p/kWh</v>
      </c>
      <c r="D9" s="118" t="str">
        <f>IFERROR(VLOOKUP($B$10,$AB$2:$AI$18,3,FALSE),AD2)</f>
        <v>Amber unit charge
p/kWh</v>
      </c>
      <c r="E9" s="118" t="str">
        <f>IFERROR(VLOOKUP($B$10,$AB$2:$AI$18,4,FALSE),AE2)</f>
        <v>Green unit charge
p/kWh</v>
      </c>
      <c r="F9" s="118" t="str">
        <f>IFERROR(VLOOKUP($B$10,$AB$2:$AI$18,5,FALSE),AF2)</f>
        <v>Fixed charge 
p/MPAN/day</v>
      </c>
      <c r="G9" s="118" t="str">
        <f>IFERROR(VLOOKUP($B$10,$AB$2:$AI$18,6,FALSE),AG2)</f>
        <v>Capacity charge 
p/kVA/day</v>
      </c>
      <c r="H9" s="118" t="str">
        <f>IFERROR(VLOOKUP($B$10,$AB$2:$AI$18,7,FALSE),AH2)</f>
        <v>Exceeded Capacity charge 
p/kVA/day</v>
      </c>
      <c r="I9" s="118" t="str">
        <f>IFERROR(VLOOKUP($B$10,$AB$2:$AI$18,8,FALSE),AI2)</f>
        <v>Reactive power charge
p/kVArh</v>
      </c>
      <c r="L9" s="117" t="s">
        <v>106</v>
      </c>
      <c r="M9" s="135" t="str">
        <f>'Annex 2 Designated EHV charges'!I10</f>
        <v>Import
Super Red
unit charge
(p/kWh)</v>
      </c>
      <c r="N9" s="135" t="str">
        <f>'Annex 2 Designated EHV charges'!J10</f>
        <v>Import
fixed charge
(p/day)</v>
      </c>
      <c r="O9" s="135" t="str">
        <f>'Annex 2 Designated EHV charges'!K10</f>
        <v>Import
capacity charge
(p/kVA/day)</v>
      </c>
      <c r="P9" s="135" t="str">
        <f>'Annex 2 Designated EHV charges'!L10</f>
        <v>Import
exceeded capacity charge
(p/kVA/day)</v>
      </c>
      <c r="Q9" s="136" t="str">
        <f>'Annex 2 Designated EHV charges'!M10</f>
        <v>Export
Super Red
unit charge
(p/kWh)</v>
      </c>
      <c r="R9" s="136" t="str">
        <f>'Annex 2 Designated EHV charges'!N10</f>
        <v>Export
fixed charge
(p/day)</v>
      </c>
      <c r="S9" s="136" t="str">
        <f>'Annex 2 Designated EHV charges'!O10</f>
        <v>Export
capacity charge
(p/kVA/day)</v>
      </c>
      <c r="T9" s="136" t="str">
        <f>'Annex 2 Designated EHV charges'!P10</f>
        <v>Export
exceeded capacity charge
(p/kVA/day)</v>
      </c>
      <c r="AB9" s="18" t="s">
        <v>146</v>
      </c>
      <c r="AC9" s="149" t="s">
        <v>166</v>
      </c>
      <c r="AD9" s="150" t="s">
        <v>168</v>
      </c>
      <c r="AE9" s="151" t="s">
        <v>161</v>
      </c>
      <c r="AF9" s="157" t="s">
        <v>170</v>
      </c>
      <c r="AG9" s="157" t="s">
        <v>171</v>
      </c>
      <c r="AH9" s="158" t="s">
        <v>172</v>
      </c>
      <c r="AI9" s="154" t="s">
        <v>33</v>
      </c>
    </row>
    <row r="10" spans="1:154" ht="30" customHeight="1" x14ac:dyDescent="0.25">
      <c r="B10" s="108" t="s">
        <v>144</v>
      </c>
      <c r="C10" s="132" t="str">
        <f>IFERROR(VLOOKUP($B$10,'Annex 1 LV, HV and UMS charges'!$A:$K,4,FALSE),"")</f>
        <v/>
      </c>
      <c r="D10" s="133" t="str">
        <f>IFERROR(VLOOKUP($B$10,'Annex 1 LV, HV and UMS charges'!$A:$K,5,FALSE),"")</f>
        <v/>
      </c>
      <c r="E10" s="133"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Designated EHV charges'!$G:$O,2,FALSE),"")</f>
        <v/>
      </c>
      <c r="N10" s="110" t="str">
        <f>IFERROR(VLOOKUP($L$10,'Annex 2 Designated EHV charges'!$G:$O,3,FALSE),"")</f>
        <v/>
      </c>
      <c r="O10" s="110" t="str">
        <f>IFERROR(VLOOKUP($L$10,'Annex 2 Designated EHV charges'!$G:$O,4,FALSE),"")</f>
        <v/>
      </c>
      <c r="P10" s="110" t="str">
        <f>IFERROR(VLOOKUP($L$10,'Annex 2 Designated EHV charges'!$G:$O,5,FALSE),"")</f>
        <v/>
      </c>
      <c r="Q10" s="120" t="str">
        <f>IFERROR(VLOOKUP($L$10,'Annex 2 Designated EHV charges'!$G:$O,6,FALSE),"")</f>
        <v/>
      </c>
      <c r="R10" s="120" t="str">
        <f>IFERROR(VLOOKUP($L$10,'Annex 2 Designated EHV charges'!$G:$O,7,FALSE),"")</f>
        <v/>
      </c>
      <c r="S10" s="120" t="str">
        <f>IFERROR(VLOOKUP($L$10,'Annex 2 Designated EHV charges'!$G:$O,8,FALSE),"")</f>
        <v/>
      </c>
      <c r="T10" s="120" t="str">
        <f>IFERROR(VLOOKUP($L$10,'Annex 2 Designated EHV charges'!$G:$O,9,FALSE),"")</f>
        <v/>
      </c>
      <c r="AB10" s="18" t="s">
        <v>147</v>
      </c>
      <c r="AC10" s="155" t="s">
        <v>167</v>
      </c>
      <c r="AD10" s="156" t="s">
        <v>169</v>
      </c>
      <c r="AE10" s="151" t="s">
        <v>161</v>
      </c>
      <c r="AF10" s="152" t="s">
        <v>173</v>
      </c>
      <c r="AG10" s="152" t="s">
        <v>173</v>
      </c>
      <c r="AH10" s="152" t="s">
        <v>173</v>
      </c>
      <c r="AI10" s="152" t="s">
        <v>173</v>
      </c>
    </row>
    <row r="11" spans="1:154" ht="7.5" customHeight="1" x14ac:dyDescent="0.25">
      <c r="AB11" s="18" t="s">
        <v>148</v>
      </c>
      <c r="AC11" s="149" t="s">
        <v>166</v>
      </c>
      <c r="AD11" s="150" t="s">
        <v>168</v>
      </c>
      <c r="AE11" s="151" t="s">
        <v>161</v>
      </c>
      <c r="AF11" s="157" t="s">
        <v>170</v>
      </c>
      <c r="AG11" s="152" t="s">
        <v>173</v>
      </c>
      <c r="AH11" s="152" t="s">
        <v>173</v>
      </c>
      <c r="AI11" s="152" t="s">
        <v>173</v>
      </c>
    </row>
    <row r="12" spans="1:154" ht="88.5" customHeight="1" x14ac:dyDescent="0.25">
      <c r="B12" s="121" t="s">
        <v>71</v>
      </c>
      <c r="C12" s="118" t="str">
        <f>C9</f>
        <v>Red unit charge
p/kWh</v>
      </c>
      <c r="D12" s="118" t="str">
        <f>D9</f>
        <v>Amber unit charge
p/kWh</v>
      </c>
      <c r="E12" s="118" t="str">
        <f>E9</f>
        <v>Green unit charge
p/kWh</v>
      </c>
      <c r="F12" s="118" t="s">
        <v>72</v>
      </c>
      <c r="G12" s="118" t="s">
        <v>69</v>
      </c>
      <c r="H12" s="118" t="s">
        <v>130</v>
      </c>
      <c r="I12" s="118" t="s">
        <v>70</v>
      </c>
      <c r="L12" s="121" t="s">
        <v>71</v>
      </c>
      <c r="M12" s="118" t="s">
        <v>91</v>
      </c>
      <c r="N12" s="118" t="s">
        <v>72</v>
      </c>
      <c r="O12" s="118" t="s">
        <v>87</v>
      </c>
      <c r="P12" s="118" t="s">
        <v>130</v>
      </c>
      <c r="Q12" s="119" t="s">
        <v>89</v>
      </c>
      <c r="R12" s="119" t="s">
        <v>72</v>
      </c>
      <c r="S12" s="119" t="s">
        <v>88</v>
      </c>
      <c r="T12" s="119" t="s">
        <v>130</v>
      </c>
      <c r="AB12" s="18" t="s">
        <v>149</v>
      </c>
      <c r="AC12" s="149" t="s">
        <v>166</v>
      </c>
      <c r="AD12" s="150" t="s">
        <v>168</v>
      </c>
      <c r="AE12" s="151" t="s">
        <v>161</v>
      </c>
      <c r="AF12" s="157" t="s">
        <v>170</v>
      </c>
      <c r="AG12" s="152" t="s">
        <v>173</v>
      </c>
      <c r="AH12" s="152" t="s">
        <v>173</v>
      </c>
      <c r="AI12" s="152" t="s">
        <v>173</v>
      </c>
    </row>
    <row r="13" spans="1:154" ht="30" customHeight="1" x14ac:dyDescent="0.25">
      <c r="B13" s="122" t="s">
        <v>73</v>
      </c>
      <c r="C13" s="127"/>
      <c r="D13" s="127"/>
      <c r="E13" s="127"/>
      <c r="F13" s="127"/>
      <c r="G13" s="127"/>
      <c r="H13" s="127"/>
      <c r="I13" s="127"/>
      <c r="L13" s="122" t="s">
        <v>73</v>
      </c>
      <c r="M13" s="111"/>
      <c r="N13" s="111"/>
      <c r="O13" s="111"/>
      <c r="P13" s="111"/>
      <c r="Q13" s="112"/>
      <c r="R13" s="112">
        <f>N13</f>
        <v>0</v>
      </c>
      <c r="S13" s="112"/>
      <c r="T13" s="112"/>
      <c r="AB13" s="18" t="s">
        <v>150</v>
      </c>
      <c r="AC13" s="149" t="s">
        <v>166</v>
      </c>
      <c r="AD13" s="150" t="s">
        <v>168</v>
      </c>
      <c r="AE13" s="151" t="s">
        <v>161</v>
      </c>
      <c r="AF13" s="157" t="s">
        <v>170</v>
      </c>
      <c r="AG13" s="152" t="s">
        <v>173</v>
      </c>
      <c r="AH13" s="152" t="s">
        <v>173</v>
      </c>
      <c r="AI13" s="154" t="s">
        <v>33</v>
      </c>
    </row>
    <row r="14" spans="1:154" ht="30" customHeight="1" x14ac:dyDescent="0.25">
      <c r="B14" s="123" t="s">
        <v>75</v>
      </c>
      <c r="C14" s="109">
        <f t="shared" ref="C14:I14" si="0">C13</f>
        <v>0</v>
      </c>
      <c r="D14" s="109">
        <f t="shared" si="0"/>
        <v>0</v>
      </c>
      <c r="E14" s="109">
        <f t="shared" si="0"/>
        <v>0</v>
      </c>
      <c r="F14" s="109">
        <f t="shared" si="0"/>
        <v>0</v>
      </c>
      <c r="G14" s="109">
        <f t="shared" si="0"/>
        <v>0</v>
      </c>
      <c r="H14" s="109">
        <f t="shared" si="0"/>
        <v>0</v>
      </c>
      <c r="I14" s="109">
        <f t="shared" si="0"/>
        <v>0</v>
      </c>
      <c r="L14" s="123" t="s">
        <v>75</v>
      </c>
      <c r="M14" s="109">
        <f>M13</f>
        <v>0</v>
      </c>
      <c r="N14" s="109">
        <f t="shared" ref="N14:T14" si="1">N13</f>
        <v>0</v>
      </c>
      <c r="O14" s="109">
        <f t="shared" si="1"/>
        <v>0</v>
      </c>
      <c r="P14" s="109">
        <f t="shared" si="1"/>
        <v>0</v>
      </c>
      <c r="Q14" s="113">
        <f t="shared" si="1"/>
        <v>0</v>
      </c>
      <c r="R14" s="113">
        <f t="shared" si="1"/>
        <v>0</v>
      </c>
      <c r="S14" s="113">
        <f t="shared" si="1"/>
        <v>0</v>
      </c>
      <c r="T14" s="113">
        <f t="shared" si="1"/>
        <v>0</v>
      </c>
      <c r="AB14" s="18" t="s">
        <v>151</v>
      </c>
      <c r="AC14" s="149" t="s">
        <v>166</v>
      </c>
      <c r="AD14" s="150" t="s">
        <v>168</v>
      </c>
      <c r="AE14" s="151" t="s">
        <v>161</v>
      </c>
      <c r="AF14" s="157" t="s">
        <v>170</v>
      </c>
      <c r="AG14" s="152" t="s">
        <v>173</v>
      </c>
      <c r="AH14" s="152" t="s">
        <v>173</v>
      </c>
      <c r="AI14" s="152" t="s">
        <v>173</v>
      </c>
    </row>
    <row r="15" spans="1:154" ht="7.5" customHeight="1" x14ac:dyDescent="0.25">
      <c r="AB15" s="18" t="s">
        <v>152</v>
      </c>
      <c r="AC15" s="149" t="s">
        <v>166</v>
      </c>
      <c r="AD15" s="150" t="s">
        <v>168</v>
      </c>
      <c r="AE15" s="151" t="s">
        <v>161</v>
      </c>
      <c r="AF15" s="157" t="s">
        <v>170</v>
      </c>
      <c r="AG15" s="152" t="s">
        <v>173</v>
      </c>
      <c r="AH15" s="152" t="s">
        <v>173</v>
      </c>
      <c r="AI15" s="154" t="s">
        <v>33</v>
      </c>
    </row>
    <row r="16" spans="1:154" ht="63.75" customHeight="1" x14ac:dyDescent="0.25">
      <c r="B16" s="121" t="s">
        <v>74</v>
      </c>
      <c r="C16" s="118" t="s">
        <v>84</v>
      </c>
      <c r="D16" s="118" t="s">
        <v>85</v>
      </c>
      <c r="E16" s="118" t="s">
        <v>86</v>
      </c>
      <c r="F16" s="118" t="s">
        <v>80</v>
      </c>
      <c r="G16" s="118" t="s">
        <v>79</v>
      </c>
      <c r="H16" s="118" t="s">
        <v>131</v>
      </c>
      <c r="I16" s="118" t="s">
        <v>78</v>
      </c>
      <c r="L16" s="121" t="s">
        <v>74</v>
      </c>
      <c r="M16" s="118" t="s">
        <v>92</v>
      </c>
      <c r="N16" s="118" t="s">
        <v>90</v>
      </c>
      <c r="O16" s="118" t="s">
        <v>95</v>
      </c>
      <c r="P16" s="118" t="s">
        <v>132</v>
      </c>
      <c r="Q16" s="119" t="s">
        <v>93</v>
      </c>
      <c r="R16" s="119" t="s">
        <v>94</v>
      </c>
      <c r="S16" s="119" t="s">
        <v>96</v>
      </c>
      <c r="T16" s="119" t="s">
        <v>133</v>
      </c>
      <c r="AB16" s="18" t="s">
        <v>153</v>
      </c>
      <c r="AC16" s="149" t="s">
        <v>166</v>
      </c>
      <c r="AD16" s="150" t="s">
        <v>168</v>
      </c>
      <c r="AE16" s="151" t="s">
        <v>161</v>
      </c>
      <c r="AF16" s="157" t="s">
        <v>170</v>
      </c>
      <c r="AG16" s="152" t="s">
        <v>173</v>
      </c>
      <c r="AH16" s="152" t="s">
        <v>173</v>
      </c>
      <c r="AI16" s="152" t="s">
        <v>173</v>
      </c>
    </row>
    <row r="17" spans="2:35" ht="30" customHeight="1" x14ac:dyDescent="0.25">
      <c r="B17" s="122" t="s">
        <v>76</v>
      </c>
      <c r="C17" s="128" t="str">
        <f>IFERROR(C10*C13/100,"")</f>
        <v/>
      </c>
      <c r="D17" s="128" t="str">
        <f t="shared" ref="D17:I17" si="2">IFERROR(D10*D13/100,"")</f>
        <v/>
      </c>
      <c r="E17" s="128" t="str">
        <f t="shared" si="2"/>
        <v/>
      </c>
      <c r="F17" s="128" t="str">
        <f t="shared" si="2"/>
        <v/>
      </c>
      <c r="G17" s="128" t="str">
        <f>IFERROR(G10*G13*F13/100,"")</f>
        <v/>
      </c>
      <c r="H17" s="128" t="str">
        <f>IFERROR(H10*H13*F13/100,"")</f>
        <v/>
      </c>
      <c r="I17" s="128" t="str">
        <f t="shared" si="2"/>
        <v/>
      </c>
      <c r="L17" s="124" t="s">
        <v>76</v>
      </c>
      <c r="M17" s="128" t="str">
        <f>IFERROR(M10*M13/100,"")</f>
        <v/>
      </c>
      <c r="N17" s="128" t="str">
        <f>IFERROR(N10*N13/100,"")</f>
        <v/>
      </c>
      <c r="O17" s="128" t="str">
        <f>IFERROR(O10*O13*N13/100,"")</f>
        <v/>
      </c>
      <c r="P17" s="128" t="str">
        <f>IFERROR(P10*P13*N13/100,"")</f>
        <v/>
      </c>
      <c r="Q17" s="129" t="str">
        <f>IFERROR(Q10*Q13/100,"")</f>
        <v/>
      </c>
      <c r="R17" s="129" t="str">
        <f>IFERROR(R10*R13/100,"")</f>
        <v/>
      </c>
      <c r="S17" s="129" t="str">
        <f>IFERROR(S10*S13*R13/100,"")</f>
        <v/>
      </c>
      <c r="T17" s="129" t="str">
        <f>IFERROR(T10*T13*R13/100,"")</f>
        <v/>
      </c>
      <c r="AB17" s="18" t="s">
        <v>154</v>
      </c>
      <c r="AC17" s="149" t="s">
        <v>166</v>
      </c>
      <c r="AD17" s="150" t="s">
        <v>168</v>
      </c>
      <c r="AE17" s="151" t="s">
        <v>161</v>
      </c>
      <c r="AF17" s="157" t="s">
        <v>170</v>
      </c>
      <c r="AG17" s="152" t="s">
        <v>173</v>
      </c>
      <c r="AH17" s="152" t="s">
        <v>173</v>
      </c>
      <c r="AI17" s="154" t="s">
        <v>33</v>
      </c>
    </row>
    <row r="18" spans="2:35" ht="30" customHeight="1" x14ac:dyDescent="0.25">
      <c r="B18" s="123" t="s">
        <v>77</v>
      </c>
      <c r="C18" s="130" t="str">
        <f>IFERROR(C10*C14/100,"")</f>
        <v/>
      </c>
      <c r="D18" s="130" t="str">
        <f t="shared" ref="D18:I18" si="3">IFERROR(D10*D14/100,"")</f>
        <v/>
      </c>
      <c r="E18" s="130" t="str">
        <f t="shared" si="3"/>
        <v/>
      </c>
      <c r="F18" s="130" t="str">
        <f t="shared" si="3"/>
        <v/>
      </c>
      <c r="G18" s="130" t="str">
        <f>IFERROR(G10*G14*F14/100,"")</f>
        <v/>
      </c>
      <c r="H18" s="130" t="str">
        <f>IFERROR(H10*H14*F14/100,"")</f>
        <v/>
      </c>
      <c r="I18" s="130" t="str">
        <f t="shared" si="3"/>
        <v/>
      </c>
      <c r="L18" s="125" t="s">
        <v>77</v>
      </c>
      <c r="M18" s="130" t="str">
        <f>IFERROR(M10*M14/100,"")</f>
        <v/>
      </c>
      <c r="N18" s="130" t="str">
        <f>IFERROR(N10*N14/100,"")</f>
        <v/>
      </c>
      <c r="O18" s="130" t="str">
        <f>IFERROR(O10*O14*N14/100,"")</f>
        <v/>
      </c>
      <c r="P18" s="130" t="str">
        <f>IFERROR(P10*P14*N14/100,"")</f>
        <v/>
      </c>
      <c r="Q18" s="131" t="str">
        <f>IFERROR(Q10*Q14/100,"")</f>
        <v/>
      </c>
      <c r="R18" s="131" t="str">
        <f>IFERROR(R10*R14/100,"")</f>
        <v/>
      </c>
      <c r="S18" s="131" t="str">
        <f>IFERROR(S10*S14*R14/100,"")</f>
        <v/>
      </c>
      <c r="T18" s="131" t="str">
        <f>IFERROR(T10*T14*R14/100,"")</f>
        <v/>
      </c>
      <c r="AB18" s="18" t="s">
        <v>155</v>
      </c>
      <c r="AC18" s="149" t="s">
        <v>166</v>
      </c>
      <c r="AD18" s="150" t="s">
        <v>168</v>
      </c>
      <c r="AE18" s="151" t="s">
        <v>161</v>
      </c>
      <c r="AF18" s="157" t="s">
        <v>170</v>
      </c>
      <c r="AG18" s="152" t="s">
        <v>173</v>
      </c>
      <c r="AH18" s="152" t="s">
        <v>173</v>
      </c>
      <c r="AI18" s="152" t="s">
        <v>173</v>
      </c>
    </row>
    <row r="19" spans="2:35" ht="7.5" customHeight="1" x14ac:dyDescent="0.25"/>
    <row r="20" spans="2:35" ht="39.75" customHeight="1" x14ac:dyDescent="0.25">
      <c r="C20" s="126" t="s">
        <v>81</v>
      </c>
      <c r="M20" s="118" t="s">
        <v>97</v>
      </c>
      <c r="N20" s="119" t="s">
        <v>98</v>
      </c>
    </row>
    <row r="21" spans="2:35" ht="30" customHeight="1" x14ac:dyDescent="0.25">
      <c r="B21" s="122" t="s">
        <v>76</v>
      </c>
      <c r="C21" s="128">
        <f>SUM(C17:I17)</f>
        <v>0</v>
      </c>
      <c r="L21" s="122" t="s">
        <v>76</v>
      </c>
      <c r="M21" s="128">
        <f>SUM(M17:P17)</f>
        <v>0</v>
      </c>
      <c r="N21" s="129">
        <f>SUM(Q17:T17)</f>
        <v>0</v>
      </c>
    </row>
    <row r="22" spans="2:35" ht="30" customHeight="1" x14ac:dyDescent="0.25">
      <c r="B22" s="123" t="s">
        <v>77</v>
      </c>
      <c r="C22" s="130">
        <f>SUM(C18:I18)</f>
        <v>0</v>
      </c>
      <c r="L22" s="123" t="s">
        <v>77</v>
      </c>
      <c r="M22" s="130">
        <f>SUM(M18:P18)</f>
        <v>0</v>
      </c>
      <c r="N22" s="131">
        <f>SUM(Q18:T18)</f>
        <v>0</v>
      </c>
    </row>
    <row r="24" spans="2:35" ht="30.75" customHeight="1" x14ac:dyDescent="0.25">
      <c r="B24" s="310" t="s">
        <v>99</v>
      </c>
      <c r="C24" s="311"/>
      <c r="D24" s="312"/>
      <c r="L24" s="310" t="s">
        <v>100</v>
      </c>
      <c r="M24" s="311"/>
      <c r="N24" s="31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topLeftCell="A30" zoomScale="85" zoomScaleNormal="85" zoomScaleSheetLayoutView="100" workbookViewId="0">
      <selection activeCell="B40" sqref="B40"/>
    </sheetView>
  </sheetViews>
  <sheetFormatPr defaultColWidth="9.109375" defaultRowHeight="27.75" customHeight="1" x14ac:dyDescent="0.25"/>
  <cols>
    <col min="1" max="1" width="49" style="2" bestFit="1" customWidth="1"/>
    <col min="2" max="2" width="17.5546875" style="3" customWidth="1"/>
    <col min="3" max="3" width="6.886718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3" style="4" customWidth="1"/>
    <col min="13" max="17" width="15.5546875" style="2" customWidth="1"/>
    <col min="18" max="16384" width="9.109375" style="2"/>
  </cols>
  <sheetData>
    <row r="1" spans="1:12" ht="27.75" customHeight="1" x14ac:dyDescent="0.25">
      <c r="A1" s="98" t="s">
        <v>20</v>
      </c>
      <c r="B1" s="238"/>
      <c r="C1" s="239"/>
      <c r="D1" s="239"/>
      <c r="E1" s="237"/>
      <c r="F1" s="237"/>
      <c r="G1" s="237"/>
      <c r="H1" s="237"/>
      <c r="I1" s="237"/>
      <c r="J1" s="237"/>
      <c r="K1" s="237"/>
      <c r="L1" s="2"/>
    </row>
    <row r="2" spans="1:12" ht="27" customHeight="1" x14ac:dyDescent="0.25">
      <c r="A2" s="245" t="str">
        <f>Overview!B4&amp; " - Effective from "&amp;Overview!D4&amp;" - "&amp;Overview!E4&amp;" LV and HV charges"</f>
        <v>Eclipse Power Distribution Limited - GSP N - Effective from 1 April 2026 - Submitted LV and HV charges</v>
      </c>
      <c r="B2" s="245"/>
      <c r="C2" s="245"/>
      <c r="D2" s="245"/>
      <c r="E2" s="245"/>
      <c r="F2" s="245"/>
      <c r="G2" s="245"/>
      <c r="H2" s="245"/>
      <c r="I2" s="245"/>
      <c r="J2" s="245"/>
      <c r="K2" s="245"/>
    </row>
    <row r="3" spans="1:12" s="80" customFormat="1" ht="15" customHeight="1" x14ac:dyDescent="0.25">
      <c r="A3" s="87"/>
      <c r="B3" s="87"/>
      <c r="C3" s="87"/>
      <c r="D3" s="87"/>
      <c r="E3" s="87"/>
      <c r="F3" s="87"/>
      <c r="G3" s="87"/>
      <c r="H3" s="87"/>
      <c r="I3" s="87"/>
      <c r="J3" s="87"/>
      <c r="K3" s="87"/>
      <c r="L3" s="52"/>
    </row>
    <row r="4" spans="1:12" ht="27" customHeight="1" x14ac:dyDescent="0.25">
      <c r="A4" s="245" t="s">
        <v>157</v>
      </c>
      <c r="B4" s="245"/>
      <c r="C4" s="245"/>
      <c r="D4" s="245"/>
      <c r="E4" s="245"/>
      <c r="F4" s="87"/>
      <c r="G4" s="245" t="s">
        <v>158</v>
      </c>
      <c r="H4" s="245"/>
      <c r="I4" s="245"/>
      <c r="J4" s="245"/>
      <c r="K4" s="245"/>
    </row>
    <row r="5" spans="1:12" ht="28.5" customHeight="1" x14ac:dyDescent="0.25">
      <c r="A5" s="79" t="s">
        <v>9</v>
      </c>
      <c r="B5" s="84" t="s">
        <v>56</v>
      </c>
      <c r="C5" s="246" t="s">
        <v>57</v>
      </c>
      <c r="D5" s="247"/>
      <c r="E5" s="81" t="s">
        <v>58</v>
      </c>
      <c r="F5" s="87"/>
      <c r="G5" s="249"/>
      <c r="H5" s="250"/>
      <c r="I5" s="85" t="s">
        <v>63</v>
      </c>
      <c r="J5" s="86" t="s">
        <v>64</v>
      </c>
      <c r="K5" s="81" t="s">
        <v>58</v>
      </c>
    </row>
    <row r="6" spans="1:12" ht="65.25" customHeight="1" x14ac:dyDescent="0.25">
      <c r="A6" s="82" t="s">
        <v>59</v>
      </c>
      <c r="B6" s="198" t="s">
        <v>698</v>
      </c>
      <c r="C6" s="248" t="s">
        <v>701</v>
      </c>
      <c r="D6" s="248"/>
      <c r="E6" s="198" t="s">
        <v>700</v>
      </c>
      <c r="F6" s="87"/>
      <c r="G6" s="240" t="s">
        <v>60</v>
      </c>
      <c r="H6" s="240"/>
      <c r="I6" s="197"/>
      <c r="J6" s="198" t="s">
        <v>699</v>
      </c>
      <c r="K6" s="198" t="s">
        <v>700</v>
      </c>
    </row>
    <row r="7" spans="1:12" ht="65.25" customHeight="1" x14ac:dyDescent="0.25">
      <c r="A7" s="82" t="s">
        <v>16</v>
      </c>
      <c r="B7" s="197"/>
      <c r="C7" s="248" t="s">
        <v>702</v>
      </c>
      <c r="D7" s="248"/>
      <c r="E7" s="198" t="s">
        <v>706</v>
      </c>
      <c r="F7" s="87"/>
      <c r="G7" s="240" t="s">
        <v>61</v>
      </c>
      <c r="H7" s="240"/>
      <c r="I7" s="198" t="s">
        <v>698</v>
      </c>
      <c r="J7" s="198" t="s">
        <v>701</v>
      </c>
      <c r="K7" s="198" t="s">
        <v>700</v>
      </c>
    </row>
    <row r="8" spans="1:12" ht="65.25" customHeight="1" x14ac:dyDescent="0.25">
      <c r="A8" s="83" t="s">
        <v>14</v>
      </c>
      <c r="B8" s="241" t="s">
        <v>15</v>
      </c>
      <c r="C8" s="242"/>
      <c r="D8" s="242"/>
      <c r="E8" s="243"/>
      <c r="F8" s="87"/>
      <c r="G8" s="240" t="s">
        <v>704</v>
      </c>
      <c r="H8" s="240"/>
      <c r="I8" s="197"/>
      <c r="J8" s="198" t="s">
        <v>699</v>
      </c>
      <c r="K8" s="198" t="s">
        <v>700</v>
      </c>
    </row>
    <row r="9" spans="1:12" s="80" customFormat="1" ht="36" customHeight="1" x14ac:dyDescent="0.25">
      <c r="F9" s="87"/>
      <c r="G9" s="240" t="s">
        <v>67</v>
      </c>
      <c r="H9" s="240"/>
      <c r="I9" s="23"/>
      <c r="J9" s="198" t="s">
        <v>702</v>
      </c>
      <c r="K9" s="198" t="s">
        <v>703</v>
      </c>
      <c r="L9" s="52"/>
    </row>
    <row r="10" spans="1:12" s="80" customFormat="1" ht="27" customHeight="1" x14ac:dyDescent="0.25">
      <c r="A10" s="87"/>
      <c r="B10" s="87"/>
      <c r="C10" s="87"/>
      <c r="D10" s="87"/>
      <c r="E10" s="87"/>
      <c r="F10" s="87"/>
      <c r="G10" s="244" t="s">
        <v>14</v>
      </c>
      <c r="H10" s="244"/>
      <c r="I10" s="241" t="s">
        <v>15</v>
      </c>
      <c r="J10" s="242"/>
      <c r="K10" s="243"/>
      <c r="L10" s="52"/>
    </row>
    <row r="11" spans="1:12" s="80" customFormat="1" ht="12.75" customHeight="1" x14ac:dyDescent="0.25">
      <c r="A11" s="87"/>
      <c r="B11" s="87"/>
      <c r="C11" s="87"/>
      <c r="D11" s="87"/>
      <c r="E11" s="87"/>
      <c r="F11" s="87"/>
      <c r="G11" s="87"/>
      <c r="H11" s="87"/>
      <c r="I11" s="87"/>
      <c r="J11" s="87"/>
      <c r="K11" s="87"/>
      <c r="L11" s="52"/>
    </row>
    <row r="12" spans="1:12" ht="78.75" customHeight="1" x14ac:dyDescent="0.25">
      <c r="A12" s="28" t="s">
        <v>126</v>
      </c>
      <c r="B12" s="16" t="s">
        <v>718</v>
      </c>
      <c r="C12" s="16" t="s">
        <v>24</v>
      </c>
      <c r="D12" s="57" t="s">
        <v>160</v>
      </c>
      <c r="E12" s="57" t="s">
        <v>162</v>
      </c>
      <c r="F12" s="57" t="s">
        <v>161</v>
      </c>
      <c r="G12" s="16" t="s">
        <v>25</v>
      </c>
      <c r="H12" s="16" t="s">
        <v>26</v>
      </c>
      <c r="I12" s="28" t="s">
        <v>127</v>
      </c>
      <c r="J12" s="16" t="s">
        <v>33</v>
      </c>
      <c r="K12" s="16" t="s">
        <v>719</v>
      </c>
    </row>
    <row r="13" spans="1:12" ht="13.8" x14ac:dyDescent="0.25">
      <c r="A13" s="18" t="s">
        <v>664</v>
      </c>
      <c r="B13" s="42" t="s">
        <v>1256</v>
      </c>
      <c r="C13" s="188" t="s">
        <v>591</v>
      </c>
      <c r="D13" s="144">
        <v>13.090999999999999</v>
      </c>
      <c r="E13" s="145">
        <v>1.423</v>
      </c>
      <c r="F13" s="146">
        <v>3.5999999999999997E-2</v>
      </c>
      <c r="G13" s="47">
        <v>17.61</v>
      </c>
      <c r="H13" s="48"/>
      <c r="I13" s="48"/>
      <c r="J13" s="44"/>
      <c r="K13" s="45"/>
    </row>
    <row r="14" spans="1:12" ht="13.8" x14ac:dyDescent="0.25">
      <c r="A14" s="18" t="s">
        <v>472</v>
      </c>
      <c r="B14" s="42" t="s">
        <v>1257</v>
      </c>
      <c r="C14" s="182" t="s">
        <v>417</v>
      </c>
      <c r="D14" s="144">
        <v>13.090999999999999</v>
      </c>
      <c r="E14" s="145">
        <v>1.423</v>
      </c>
      <c r="F14" s="146">
        <v>3.5999999999999997E-2</v>
      </c>
      <c r="G14" s="48"/>
      <c r="H14" s="48"/>
      <c r="I14" s="48"/>
      <c r="J14" s="44"/>
      <c r="K14" s="45"/>
    </row>
    <row r="15" spans="1:12" ht="32.25" customHeight="1" x14ac:dyDescent="0.25">
      <c r="A15" s="18" t="s">
        <v>604</v>
      </c>
      <c r="B15" s="214" t="s">
        <v>1258</v>
      </c>
      <c r="C15" s="171" t="s">
        <v>590</v>
      </c>
      <c r="D15" s="144">
        <v>14.103</v>
      </c>
      <c r="E15" s="145">
        <v>1.5329999999999999</v>
      </c>
      <c r="F15" s="146">
        <v>3.9E-2</v>
      </c>
      <c r="G15" s="47">
        <v>8.7799999999999994</v>
      </c>
      <c r="H15" s="48"/>
      <c r="I15" s="48"/>
      <c r="J15" s="44"/>
      <c r="K15" s="45"/>
    </row>
    <row r="16" spans="1:12" ht="32.25" customHeight="1" x14ac:dyDescent="0.25">
      <c r="A16" s="18" t="s">
        <v>605</v>
      </c>
      <c r="B16" s="214" t="s">
        <v>1259</v>
      </c>
      <c r="C16" s="171" t="s">
        <v>590</v>
      </c>
      <c r="D16" s="144">
        <v>14.103</v>
      </c>
      <c r="E16" s="145">
        <v>1.5329999999999999</v>
      </c>
      <c r="F16" s="146">
        <v>3.9E-2</v>
      </c>
      <c r="G16" s="47">
        <v>21</v>
      </c>
      <c r="H16" s="48"/>
      <c r="I16" s="48"/>
      <c r="J16" s="44"/>
      <c r="K16" s="45"/>
    </row>
    <row r="17" spans="1:11" ht="32.25" customHeight="1" x14ac:dyDescent="0.25">
      <c r="A17" s="18" t="s">
        <v>606</v>
      </c>
      <c r="B17" s="214" t="s">
        <v>1260</v>
      </c>
      <c r="C17" s="171" t="s">
        <v>590</v>
      </c>
      <c r="D17" s="144">
        <v>14.103</v>
      </c>
      <c r="E17" s="145">
        <v>1.5329999999999999</v>
      </c>
      <c r="F17" s="146">
        <v>3.9E-2</v>
      </c>
      <c r="G17" s="47">
        <v>36.049999999999997</v>
      </c>
      <c r="H17" s="48"/>
      <c r="I17" s="48"/>
      <c r="J17" s="44"/>
      <c r="K17" s="45"/>
    </row>
    <row r="18" spans="1:11" ht="32.25" customHeight="1" x14ac:dyDescent="0.25">
      <c r="A18" s="18" t="s">
        <v>607</v>
      </c>
      <c r="B18" s="214" t="s">
        <v>1261</v>
      </c>
      <c r="C18" s="171" t="s">
        <v>590</v>
      </c>
      <c r="D18" s="144">
        <v>14.103</v>
      </c>
      <c r="E18" s="145">
        <v>1.5329999999999999</v>
      </c>
      <c r="F18" s="146">
        <v>3.9E-2</v>
      </c>
      <c r="G18" s="47">
        <v>65.48</v>
      </c>
      <c r="H18" s="48"/>
      <c r="I18" s="48"/>
      <c r="J18" s="44"/>
      <c r="K18" s="45"/>
    </row>
    <row r="19" spans="1:11" ht="32.25" customHeight="1" x14ac:dyDescent="0.25">
      <c r="A19" s="18" t="s">
        <v>608</v>
      </c>
      <c r="B19" s="214" t="s">
        <v>1262</v>
      </c>
      <c r="C19" s="171" t="s">
        <v>590</v>
      </c>
      <c r="D19" s="144">
        <v>14.103</v>
      </c>
      <c r="E19" s="145">
        <v>1.5329999999999999</v>
      </c>
      <c r="F19" s="146">
        <v>3.9E-2</v>
      </c>
      <c r="G19" s="47">
        <v>168.99</v>
      </c>
      <c r="H19" s="48"/>
      <c r="I19" s="48"/>
      <c r="J19" s="44"/>
      <c r="K19" s="45"/>
    </row>
    <row r="20" spans="1:11" ht="32.25" customHeight="1" x14ac:dyDescent="0.25">
      <c r="A20" s="18" t="s">
        <v>143</v>
      </c>
      <c r="B20" s="42" t="s">
        <v>1263</v>
      </c>
      <c r="C20" s="182" t="s">
        <v>418</v>
      </c>
      <c r="D20" s="144">
        <v>14.103</v>
      </c>
      <c r="E20" s="145">
        <v>1.5329999999999999</v>
      </c>
      <c r="F20" s="146">
        <v>3.9E-2</v>
      </c>
      <c r="G20" s="48"/>
      <c r="H20" s="48"/>
      <c r="I20" s="48"/>
      <c r="J20" s="44"/>
      <c r="K20" s="45"/>
    </row>
    <row r="21" spans="1:11" ht="32.25" customHeight="1" x14ac:dyDescent="0.25">
      <c r="A21" s="18" t="s">
        <v>473</v>
      </c>
      <c r="B21" s="45" t="s">
        <v>1264</v>
      </c>
      <c r="C21" s="184">
        <v>0</v>
      </c>
      <c r="D21" s="144">
        <v>10.798</v>
      </c>
      <c r="E21" s="145">
        <v>1.103</v>
      </c>
      <c r="F21" s="146">
        <v>2.9000000000000001E-2</v>
      </c>
      <c r="G21" s="47">
        <v>29.9</v>
      </c>
      <c r="H21" s="47">
        <v>5.34</v>
      </c>
      <c r="I21" s="143">
        <v>5.34</v>
      </c>
      <c r="J21" s="43">
        <v>0.23699999999999999</v>
      </c>
      <c r="K21" s="45"/>
    </row>
    <row r="22" spans="1:11" ht="32.25" customHeight="1" x14ac:dyDescent="0.25">
      <c r="A22" s="18" t="s">
        <v>474</v>
      </c>
      <c r="B22" s="45" t="s">
        <v>1265</v>
      </c>
      <c r="C22" s="184">
        <v>0</v>
      </c>
      <c r="D22" s="144">
        <v>10.798</v>
      </c>
      <c r="E22" s="145">
        <v>1.103</v>
      </c>
      <c r="F22" s="146">
        <v>2.9000000000000001E-2</v>
      </c>
      <c r="G22" s="47">
        <v>376.44</v>
      </c>
      <c r="H22" s="47">
        <v>5.34</v>
      </c>
      <c r="I22" s="143">
        <v>5.34</v>
      </c>
      <c r="J22" s="43">
        <v>0.23699999999999999</v>
      </c>
      <c r="K22" s="45"/>
    </row>
    <row r="23" spans="1:11" ht="32.25" customHeight="1" x14ac:dyDescent="0.25">
      <c r="A23" s="18" t="s">
        <v>475</v>
      </c>
      <c r="B23" s="45" t="s">
        <v>1266</v>
      </c>
      <c r="C23" s="184">
        <v>0</v>
      </c>
      <c r="D23" s="144">
        <v>10.798</v>
      </c>
      <c r="E23" s="145">
        <v>1.103</v>
      </c>
      <c r="F23" s="146">
        <v>2.9000000000000001E-2</v>
      </c>
      <c r="G23" s="47">
        <v>608</v>
      </c>
      <c r="H23" s="47">
        <v>5.34</v>
      </c>
      <c r="I23" s="143">
        <v>5.34</v>
      </c>
      <c r="J23" s="43">
        <v>0.23699999999999999</v>
      </c>
      <c r="K23" s="45"/>
    </row>
    <row r="24" spans="1:11" ht="32.25" customHeight="1" x14ac:dyDescent="0.25">
      <c r="A24" s="18" t="s">
        <v>476</v>
      </c>
      <c r="B24" s="45" t="s">
        <v>1267</v>
      </c>
      <c r="C24" s="184">
        <v>0</v>
      </c>
      <c r="D24" s="144">
        <v>10.798</v>
      </c>
      <c r="E24" s="145">
        <v>1.103</v>
      </c>
      <c r="F24" s="146">
        <v>2.9000000000000001E-2</v>
      </c>
      <c r="G24" s="47">
        <v>1008.94</v>
      </c>
      <c r="H24" s="47">
        <v>5.34</v>
      </c>
      <c r="I24" s="143">
        <v>5.34</v>
      </c>
      <c r="J24" s="43">
        <v>0.23699999999999999</v>
      </c>
      <c r="K24" s="45"/>
    </row>
    <row r="25" spans="1:11" ht="32.25" customHeight="1" x14ac:dyDescent="0.25">
      <c r="A25" s="18" t="s">
        <v>477</v>
      </c>
      <c r="B25" s="45" t="s">
        <v>1268</v>
      </c>
      <c r="C25" s="184">
        <v>0</v>
      </c>
      <c r="D25" s="144">
        <v>10.798</v>
      </c>
      <c r="E25" s="145">
        <v>1.103</v>
      </c>
      <c r="F25" s="146">
        <v>2.9000000000000001E-2</v>
      </c>
      <c r="G25" s="47">
        <v>2096.7800000000002</v>
      </c>
      <c r="H25" s="47">
        <v>5.34</v>
      </c>
      <c r="I25" s="143">
        <v>5.34</v>
      </c>
      <c r="J25" s="43">
        <v>0.23699999999999999</v>
      </c>
      <c r="K25" s="45"/>
    </row>
    <row r="26" spans="1:11" ht="32.25" customHeight="1" x14ac:dyDescent="0.25">
      <c r="A26" s="18" t="s">
        <v>478</v>
      </c>
      <c r="B26" s="45" t="s">
        <v>1269</v>
      </c>
      <c r="C26" s="184">
        <v>0</v>
      </c>
      <c r="D26" s="144">
        <v>6.0919999999999996</v>
      </c>
      <c r="E26" s="145">
        <v>0.504</v>
      </c>
      <c r="F26" s="146">
        <v>1.4999999999999999E-2</v>
      </c>
      <c r="G26" s="47">
        <v>10.55</v>
      </c>
      <c r="H26" s="47">
        <v>7.56</v>
      </c>
      <c r="I26" s="143">
        <v>7.56</v>
      </c>
      <c r="J26" s="43">
        <v>0.123</v>
      </c>
      <c r="K26" s="45"/>
    </row>
    <row r="27" spans="1:11" ht="32.25" customHeight="1" x14ac:dyDescent="0.25">
      <c r="A27" s="18" t="s">
        <v>479</v>
      </c>
      <c r="B27" s="45" t="s">
        <v>1270</v>
      </c>
      <c r="C27" s="184">
        <v>0</v>
      </c>
      <c r="D27" s="144">
        <v>6.0919999999999996</v>
      </c>
      <c r="E27" s="145">
        <v>0.504</v>
      </c>
      <c r="F27" s="146">
        <v>1.4999999999999999E-2</v>
      </c>
      <c r="G27" s="47">
        <v>357.09</v>
      </c>
      <c r="H27" s="47">
        <v>7.56</v>
      </c>
      <c r="I27" s="143">
        <v>7.56</v>
      </c>
      <c r="J27" s="43">
        <v>0.123</v>
      </c>
      <c r="K27" s="45"/>
    </row>
    <row r="28" spans="1:11" ht="32.25" customHeight="1" x14ac:dyDescent="0.25">
      <c r="A28" s="18" t="s">
        <v>480</v>
      </c>
      <c r="B28" s="45" t="s">
        <v>1271</v>
      </c>
      <c r="C28" s="184">
        <v>0</v>
      </c>
      <c r="D28" s="144">
        <v>6.0919999999999996</v>
      </c>
      <c r="E28" s="145">
        <v>0.504</v>
      </c>
      <c r="F28" s="146">
        <v>1.4999999999999999E-2</v>
      </c>
      <c r="G28" s="47">
        <v>588.65</v>
      </c>
      <c r="H28" s="47">
        <v>7.56</v>
      </c>
      <c r="I28" s="143">
        <v>7.56</v>
      </c>
      <c r="J28" s="43">
        <v>0.123</v>
      </c>
      <c r="K28" s="45"/>
    </row>
    <row r="29" spans="1:11" ht="32.25" customHeight="1" x14ac:dyDescent="0.25">
      <c r="A29" s="18" t="s">
        <v>481</v>
      </c>
      <c r="B29" s="45" t="s">
        <v>1272</v>
      </c>
      <c r="C29" s="184">
        <v>0</v>
      </c>
      <c r="D29" s="144">
        <v>6.0919999999999996</v>
      </c>
      <c r="E29" s="145">
        <v>0.504</v>
      </c>
      <c r="F29" s="146">
        <v>1.4999999999999999E-2</v>
      </c>
      <c r="G29" s="47">
        <v>989.6</v>
      </c>
      <c r="H29" s="47">
        <v>7.56</v>
      </c>
      <c r="I29" s="143">
        <v>7.56</v>
      </c>
      <c r="J29" s="43">
        <v>0.123</v>
      </c>
      <c r="K29" s="45"/>
    </row>
    <row r="30" spans="1:11" ht="32.25" customHeight="1" x14ac:dyDescent="0.25">
      <c r="A30" s="18" t="s">
        <v>482</v>
      </c>
      <c r="B30" s="45" t="s">
        <v>1273</v>
      </c>
      <c r="C30" s="184">
        <v>0</v>
      </c>
      <c r="D30" s="144">
        <v>6.0919999999999996</v>
      </c>
      <c r="E30" s="145">
        <v>0.504</v>
      </c>
      <c r="F30" s="146">
        <v>1.4999999999999999E-2</v>
      </c>
      <c r="G30" s="47">
        <v>2077.4299999999998</v>
      </c>
      <c r="H30" s="47">
        <v>7.56</v>
      </c>
      <c r="I30" s="143">
        <v>7.56</v>
      </c>
      <c r="J30" s="43">
        <v>0.123</v>
      </c>
      <c r="K30" s="45"/>
    </row>
    <row r="31" spans="1:11" ht="32.25" customHeight="1" x14ac:dyDescent="0.25">
      <c r="A31" s="18" t="s">
        <v>483</v>
      </c>
      <c r="B31" s="45" t="s">
        <v>1274</v>
      </c>
      <c r="C31" s="184">
        <v>0</v>
      </c>
      <c r="D31" s="144">
        <v>4.3769999999999998</v>
      </c>
      <c r="E31" s="145">
        <v>0.32200000000000001</v>
      </c>
      <c r="F31" s="146">
        <v>0.01</v>
      </c>
      <c r="G31" s="47">
        <v>159.79</v>
      </c>
      <c r="H31" s="47">
        <v>8.99</v>
      </c>
      <c r="I31" s="143">
        <v>8.99</v>
      </c>
      <c r="J31" s="43">
        <v>8.3000000000000004E-2</v>
      </c>
      <c r="K31" s="45"/>
    </row>
    <row r="32" spans="1:11" ht="32.25" customHeight="1" x14ac:dyDescent="0.25">
      <c r="A32" s="18" t="s">
        <v>484</v>
      </c>
      <c r="B32" s="45" t="s">
        <v>1275</v>
      </c>
      <c r="C32" s="184">
        <v>0</v>
      </c>
      <c r="D32" s="144">
        <v>4.3769999999999998</v>
      </c>
      <c r="E32" s="145">
        <v>0.32200000000000001</v>
      </c>
      <c r="F32" s="146">
        <v>0.01</v>
      </c>
      <c r="G32" s="47">
        <v>1809.84</v>
      </c>
      <c r="H32" s="47">
        <v>8.99</v>
      </c>
      <c r="I32" s="143">
        <v>8.99</v>
      </c>
      <c r="J32" s="43">
        <v>8.3000000000000004E-2</v>
      </c>
      <c r="K32" s="45"/>
    </row>
    <row r="33" spans="1:11" ht="32.25" customHeight="1" x14ac:dyDescent="0.25">
      <c r="A33" s="18" t="s">
        <v>485</v>
      </c>
      <c r="B33" s="45" t="s">
        <v>1276</v>
      </c>
      <c r="C33" s="184">
        <v>0</v>
      </c>
      <c r="D33" s="144">
        <v>4.3769999999999998</v>
      </c>
      <c r="E33" s="145">
        <v>0.32200000000000001</v>
      </c>
      <c r="F33" s="146">
        <v>0.01</v>
      </c>
      <c r="G33" s="47">
        <v>5424.49</v>
      </c>
      <c r="H33" s="47">
        <v>8.99</v>
      </c>
      <c r="I33" s="143">
        <v>8.99</v>
      </c>
      <c r="J33" s="43">
        <v>8.3000000000000004E-2</v>
      </c>
      <c r="K33" s="45"/>
    </row>
    <row r="34" spans="1:11" ht="32.25" customHeight="1" x14ac:dyDescent="0.25">
      <c r="A34" s="18" t="s">
        <v>486</v>
      </c>
      <c r="B34" s="45" t="s">
        <v>1277</v>
      </c>
      <c r="C34" s="184">
        <v>0</v>
      </c>
      <c r="D34" s="144">
        <v>4.3769999999999998</v>
      </c>
      <c r="E34" s="145">
        <v>0.32200000000000001</v>
      </c>
      <c r="F34" s="146">
        <v>0.01</v>
      </c>
      <c r="G34" s="47">
        <v>10544.78</v>
      </c>
      <c r="H34" s="47">
        <v>8.99</v>
      </c>
      <c r="I34" s="143">
        <v>8.99</v>
      </c>
      <c r="J34" s="43">
        <v>8.3000000000000004E-2</v>
      </c>
      <c r="K34" s="45"/>
    </row>
    <row r="35" spans="1:11" ht="32.25" customHeight="1" x14ac:dyDescent="0.25">
      <c r="A35" s="18" t="s">
        <v>487</v>
      </c>
      <c r="B35" s="45" t="s">
        <v>1278</v>
      </c>
      <c r="C35" s="184">
        <v>0</v>
      </c>
      <c r="D35" s="144">
        <v>4.3769999999999998</v>
      </c>
      <c r="E35" s="145">
        <v>0.32200000000000001</v>
      </c>
      <c r="F35" s="146">
        <v>0.01</v>
      </c>
      <c r="G35" s="47">
        <v>27740.35</v>
      </c>
      <c r="H35" s="47">
        <v>8.99</v>
      </c>
      <c r="I35" s="143">
        <v>8.99</v>
      </c>
      <c r="J35" s="43">
        <v>8.3000000000000004E-2</v>
      </c>
      <c r="K35" s="45"/>
    </row>
    <row r="36" spans="1:11" ht="32.25" customHeight="1" x14ac:dyDescent="0.25">
      <c r="A36" s="18" t="s">
        <v>147</v>
      </c>
      <c r="B36" s="45" t="s">
        <v>1279</v>
      </c>
      <c r="C36" s="184" t="s">
        <v>419</v>
      </c>
      <c r="D36" s="147">
        <v>35.823999999999998</v>
      </c>
      <c r="E36" s="148">
        <v>3.06</v>
      </c>
      <c r="F36" s="146">
        <v>1.8360000000000001</v>
      </c>
      <c r="G36" s="48"/>
      <c r="H36" s="48"/>
      <c r="I36" s="48"/>
      <c r="J36" s="44"/>
      <c r="K36" s="45"/>
    </row>
    <row r="37" spans="1:11" ht="27.75" customHeight="1" x14ac:dyDescent="0.25">
      <c r="A37" s="18" t="s">
        <v>148</v>
      </c>
      <c r="B37" s="46" t="s">
        <v>1280</v>
      </c>
      <c r="C37" s="183">
        <v>0</v>
      </c>
      <c r="D37" s="144">
        <v>-9.4149999999999991</v>
      </c>
      <c r="E37" s="145">
        <v>-1.024</v>
      </c>
      <c r="F37" s="146">
        <v>-2.5999999999999999E-2</v>
      </c>
      <c r="G37" s="47">
        <v>0</v>
      </c>
      <c r="H37" s="48"/>
      <c r="I37" s="48"/>
      <c r="J37" s="44"/>
      <c r="K37" s="45"/>
    </row>
    <row r="38" spans="1:11" ht="27.75" customHeight="1" x14ac:dyDescent="0.25">
      <c r="A38" s="18" t="s">
        <v>149</v>
      </c>
      <c r="B38" s="45"/>
      <c r="C38" s="184">
        <v>0</v>
      </c>
      <c r="D38" s="144">
        <v>-8.1029999999999998</v>
      </c>
      <c r="E38" s="145">
        <v>-0.85299999999999998</v>
      </c>
      <c r="F38" s="146">
        <v>-2.1999999999999999E-2</v>
      </c>
      <c r="G38" s="47">
        <v>0</v>
      </c>
      <c r="H38" s="48"/>
      <c r="I38" s="48"/>
      <c r="J38" s="44"/>
      <c r="K38" s="45"/>
    </row>
    <row r="39" spans="1:11" ht="27.75" customHeight="1" x14ac:dyDescent="0.25">
      <c r="A39" s="18" t="s">
        <v>150</v>
      </c>
      <c r="B39" s="45" t="s">
        <v>1344</v>
      </c>
      <c r="C39" s="184">
        <v>0</v>
      </c>
      <c r="D39" s="144">
        <v>-9.4149999999999991</v>
      </c>
      <c r="E39" s="145">
        <v>-1.024</v>
      </c>
      <c r="F39" s="146">
        <v>-2.5999999999999999E-2</v>
      </c>
      <c r="G39" s="47">
        <v>0</v>
      </c>
      <c r="H39" s="48"/>
      <c r="I39" s="48"/>
      <c r="J39" s="43">
        <v>0.22</v>
      </c>
      <c r="K39" s="45"/>
    </row>
    <row r="40" spans="1:11" ht="27.75" customHeight="1" x14ac:dyDescent="0.25">
      <c r="A40" s="18" t="s">
        <v>151</v>
      </c>
      <c r="B40" s="45"/>
      <c r="C40" s="184">
        <v>0</v>
      </c>
      <c r="D40" s="144">
        <v>-9.4149999999999991</v>
      </c>
      <c r="E40" s="145">
        <v>-1.024</v>
      </c>
      <c r="F40" s="146">
        <v>-2.5999999999999999E-2</v>
      </c>
      <c r="G40" s="47">
        <v>0</v>
      </c>
      <c r="H40" s="48"/>
      <c r="I40" s="48"/>
      <c r="J40" s="44"/>
      <c r="K40" s="45"/>
    </row>
    <row r="41" spans="1:11" ht="27.75" customHeight="1" x14ac:dyDescent="0.25">
      <c r="A41" s="18" t="s">
        <v>152</v>
      </c>
      <c r="B41" s="45" t="s">
        <v>1281</v>
      </c>
      <c r="C41" s="184">
        <v>0</v>
      </c>
      <c r="D41" s="144">
        <v>-8.1029999999999998</v>
      </c>
      <c r="E41" s="145">
        <v>-0.85299999999999998</v>
      </c>
      <c r="F41" s="146">
        <v>-2.1999999999999999E-2</v>
      </c>
      <c r="G41" s="47">
        <v>0</v>
      </c>
      <c r="H41" s="48"/>
      <c r="I41" s="48"/>
      <c r="J41" s="43">
        <v>0.17899999999999999</v>
      </c>
      <c r="K41" s="45"/>
    </row>
    <row r="42" spans="1:11" ht="27.75" customHeight="1" x14ac:dyDescent="0.25">
      <c r="A42" s="18" t="s">
        <v>153</v>
      </c>
      <c r="B42" s="45" t="s">
        <v>715</v>
      </c>
      <c r="C42" s="184">
        <v>0</v>
      </c>
      <c r="D42" s="144">
        <v>-8.1029999999999998</v>
      </c>
      <c r="E42" s="145">
        <v>-0.85299999999999998</v>
      </c>
      <c r="F42" s="146">
        <v>-2.1999999999999999E-2</v>
      </c>
      <c r="G42" s="47">
        <v>0</v>
      </c>
      <c r="H42" s="48"/>
      <c r="I42" s="48"/>
      <c r="J42" s="44"/>
      <c r="K42" s="45"/>
    </row>
    <row r="43" spans="1:11" ht="27.75" customHeight="1" x14ac:dyDescent="0.25">
      <c r="A43" s="18" t="s">
        <v>154</v>
      </c>
      <c r="B43" s="45" t="s">
        <v>1282</v>
      </c>
      <c r="C43" s="184">
        <v>0</v>
      </c>
      <c r="D43" s="144">
        <v>-5.194</v>
      </c>
      <c r="E43" s="145">
        <v>-0.43</v>
      </c>
      <c r="F43" s="146">
        <v>-1.2999999999999999E-2</v>
      </c>
      <c r="G43" s="47">
        <v>116.68</v>
      </c>
      <c r="H43" s="48"/>
      <c r="I43" s="48"/>
      <c r="J43" s="43">
        <v>0.16</v>
      </c>
      <c r="K43" s="45"/>
    </row>
    <row r="44" spans="1:11" ht="27.75" customHeight="1" x14ac:dyDescent="0.25">
      <c r="A44" s="18" t="s">
        <v>155</v>
      </c>
      <c r="B44" s="45"/>
      <c r="C44" s="184">
        <v>0</v>
      </c>
      <c r="D44" s="144">
        <v>-5.194</v>
      </c>
      <c r="E44" s="145">
        <v>-0.43</v>
      </c>
      <c r="F44" s="146">
        <v>-1.2999999999999999E-2</v>
      </c>
      <c r="G44" s="47">
        <v>116.68</v>
      </c>
      <c r="H44" s="48"/>
      <c r="I44" s="48"/>
      <c r="J44" s="44"/>
      <c r="K44" s="45"/>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11"/>
  <sheetViews>
    <sheetView zoomScale="70" zoomScaleNormal="70" zoomScaleSheetLayoutView="100" workbookViewId="0">
      <selection activeCell="A12" sqref="A12"/>
    </sheetView>
  </sheetViews>
  <sheetFormatPr defaultColWidth="60.6640625" defaultRowHeight="15" x14ac:dyDescent="0.25"/>
  <cols>
    <col min="1" max="1" width="10.6640625" style="55" customWidth="1"/>
    <col min="2" max="2" width="13" style="55" customWidth="1"/>
    <col min="3" max="3" width="23.44140625" style="55" customWidth="1"/>
    <col min="4" max="4" width="16.33203125" style="63" bestFit="1" customWidth="1"/>
    <col min="5" max="5" width="10.6640625" style="63" bestFit="1" customWidth="1"/>
    <col min="6" max="6" width="17.88671875" style="63" bestFit="1" customWidth="1"/>
    <col min="7" max="7" width="37.33203125" style="63" bestFit="1" customWidth="1"/>
    <col min="8" max="8" width="18" style="63" bestFit="1" customWidth="1"/>
    <col min="9" max="9" width="13.109375" style="64" bestFit="1" customWidth="1"/>
    <col min="10" max="10" width="14.44140625" style="65" bestFit="1" customWidth="1"/>
    <col min="11" max="11" width="18.33203125" style="65" bestFit="1" customWidth="1"/>
    <col min="12" max="12" width="19.44140625" style="55" customWidth="1"/>
    <col min="13" max="13" width="13.109375" style="55" bestFit="1" customWidth="1"/>
    <col min="14" max="14" width="14.44140625" style="55" bestFit="1" customWidth="1"/>
    <col min="15" max="15" width="13" style="55" customWidth="1"/>
    <col min="16" max="16" width="18.33203125" style="55" bestFit="1" customWidth="1"/>
    <col min="17" max="17" width="4" style="215" customWidth="1"/>
    <col min="18" max="18" width="2.5546875" style="222" bestFit="1" customWidth="1"/>
    <col min="19" max="19" width="2.44140625" style="55" bestFit="1" customWidth="1"/>
    <col min="20" max="20" width="3.44140625" style="55" bestFit="1" customWidth="1"/>
    <col min="21" max="21" width="2.44140625" style="55" bestFit="1" customWidth="1"/>
    <col min="22" max="16384" width="60.6640625" style="55"/>
  </cols>
  <sheetData>
    <row r="1" spans="1:18" x14ac:dyDescent="0.25">
      <c r="A1" s="53" t="s">
        <v>20</v>
      </c>
      <c r="B1" s="53"/>
      <c r="C1" s="255"/>
      <c r="D1" s="255"/>
      <c r="E1" s="54"/>
      <c r="F1" s="258" t="s">
        <v>31</v>
      </c>
      <c r="G1" s="258"/>
      <c r="H1" s="258"/>
      <c r="I1" s="258"/>
      <c r="J1" s="258"/>
      <c r="K1" s="258"/>
      <c r="L1" s="258"/>
      <c r="M1" s="258"/>
      <c r="N1" s="258"/>
      <c r="O1" s="258"/>
      <c r="P1" s="258"/>
    </row>
    <row r="2" spans="1:18" s="56" customFormat="1" ht="17.399999999999999" x14ac:dyDescent="0.25">
      <c r="A2" s="256" t="str">
        <f>Overview!B4&amp; " - Effective from "&amp;Overview!D4&amp;" - "&amp;Overview!E4&amp;" Designated EHV charges"</f>
        <v>Eclipse Power Distribution Limited - GSP N - Effective from 1 April 2026 - Submitted Designated EHV charges</v>
      </c>
      <c r="B2" s="257"/>
      <c r="C2" s="257"/>
      <c r="D2" s="257"/>
      <c r="E2" s="257"/>
      <c r="F2" s="257"/>
      <c r="G2" s="257"/>
      <c r="H2" s="257"/>
      <c r="I2" s="257"/>
      <c r="J2" s="257"/>
      <c r="K2" s="257"/>
      <c r="L2" s="257"/>
      <c r="M2" s="257"/>
      <c r="N2" s="257"/>
      <c r="O2" s="257"/>
      <c r="P2" s="257"/>
      <c r="Q2" s="220"/>
      <c r="R2" s="222"/>
    </row>
    <row r="3" spans="1:18" s="88" customFormat="1" ht="17.399999999999999" x14ac:dyDescent="0.25">
      <c r="A3" s="87"/>
      <c r="B3" s="87"/>
      <c r="C3" s="87"/>
      <c r="D3" s="87"/>
      <c r="E3" s="87"/>
      <c r="F3" s="87"/>
      <c r="G3" s="87"/>
      <c r="H3" s="87"/>
      <c r="I3" s="87"/>
      <c r="J3" s="87"/>
      <c r="K3" s="87"/>
      <c r="L3" s="87"/>
      <c r="M3" s="87"/>
      <c r="N3" s="87"/>
      <c r="O3" s="87"/>
      <c r="Q3" s="221"/>
      <c r="R3" s="223"/>
    </row>
    <row r="4" spans="1:18" s="88" customFormat="1" ht="17.399999999999999" x14ac:dyDescent="0.25">
      <c r="A4" s="245" t="s">
        <v>65</v>
      </c>
      <c r="B4" s="245"/>
      <c r="C4" s="245"/>
      <c r="D4" s="245"/>
      <c r="E4" s="245"/>
      <c r="F4" s="245"/>
      <c r="G4" s="87"/>
      <c r="H4" s="87"/>
      <c r="I4" s="87"/>
      <c r="J4" s="87"/>
      <c r="K4" s="87"/>
      <c r="L4" s="87"/>
      <c r="M4" s="87"/>
      <c r="N4" s="87"/>
      <c r="O4" s="87"/>
      <c r="Q4" s="221"/>
      <c r="R4" s="223"/>
    </row>
    <row r="5" spans="1:18" s="88" customFormat="1" ht="45" customHeight="1" x14ac:dyDescent="0.25">
      <c r="A5" s="251" t="s">
        <v>9</v>
      </c>
      <c r="B5" s="252"/>
      <c r="C5" s="252"/>
      <c r="D5" s="253" t="s">
        <v>62</v>
      </c>
      <c r="E5" s="253"/>
      <c r="F5" s="253"/>
      <c r="G5" s="87"/>
      <c r="H5" s="87"/>
      <c r="I5" s="87"/>
      <c r="J5" s="87"/>
      <c r="K5" s="87"/>
      <c r="L5" s="87"/>
      <c r="M5" s="87"/>
      <c r="N5" s="87"/>
      <c r="O5" s="87"/>
      <c r="Q5" s="221"/>
      <c r="R5" s="223"/>
    </row>
    <row r="6" spans="1:18" s="88" customFormat="1" ht="45" customHeight="1" x14ac:dyDescent="0.25">
      <c r="A6" s="244" t="s">
        <v>60</v>
      </c>
      <c r="B6" s="244"/>
      <c r="C6" s="244"/>
      <c r="D6" s="254"/>
      <c r="E6" s="254"/>
      <c r="F6" s="254"/>
      <c r="G6" s="87"/>
      <c r="H6" s="87"/>
      <c r="I6" s="87"/>
      <c r="J6" s="87"/>
      <c r="K6" s="87"/>
      <c r="L6" s="87"/>
      <c r="M6" s="87"/>
      <c r="N6" s="87"/>
      <c r="O6" s="87"/>
      <c r="Q6" s="221"/>
      <c r="R6" s="223"/>
    </row>
    <row r="7" spans="1:18" s="88" customFormat="1" ht="45" customHeight="1" x14ac:dyDescent="0.25">
      <c r="A7" s="244" t="s">
        <v>61</v>
      </c>
      <c r="B7" s="244"/>
      <c r="C7" s="244"/>
      <c r="D7" s="248" t="s">
        <v>705</v>
      </c>
      <c r="E7" s="248"/>
      <c r="F7" s="248"/>
      <c r="G7" s="87"/>
      <c r="H7" s="87"/>
      <c r="I7" s="87"/>
      <c r="J7" s="87"/>
      <c r="K7" s="87"/>
      <c r="L7" s="87"/>
      <c r="M7" s="87"/>
      <c r="N7" s="87"/>
      <c r="O7" s="87"/>
      <c r="Q7" s="221"/>
      <c r="R7" s="223"/>
    </row>
    <row r="8" spans="1:18" s="88" customFormat="1" ht="45" customHeight="1" x14ac:dyDescent="0.25">
      <c r="A8" s="244" t="s">
        <v>14</v>
      </c>
      <c r="B8" s="244"/>
      <c r="C8" s="244"/>
      <c r="D8" s="248" t="s">
        <v>15</v>
      </c>
      <c r="E8" s="248"/>
      <c r="F8" s="248"/>
      <c r="G8" s="87"/>
      <c r="H8" s="87"/>
      <c r="I8" s="87"/>
      <c r="J8" s="87"/>
      <c r="K8" s="87"/>
      <c r="L8" s="87"/>
      <c r="M8" s="87"/>
      <c r="N8" s="87"/>
      <c r="O8" s="87"/>
      <c r="Q8" s="221"/>
      <c r="R8" s="223"/>
    </row>
    <row r="9" spans="1:18" s="88" customFormat="1" ht="17.399999999999999" x14ac:dyDescent="0.25">
      <c r="A9" s="87"/>
      <c r="B9" s="87"/>
      <c r="C9" s="87"/>
      <c r="D9" s="87"/>
      <c r="E9" s="87"/>
      <c r="F9" s="87"/>
      <c r="G9" s="87"/>
      <c r="H9" s="87"/>
      <c r="I9" s="87"/>
      <c r="J9" s="87"/>
      <c r="K9" s="87"/>
      <c r="L9" s="87"/>
      <c r="M9" s="87"/>
      <c r="N9" s="87"/>
      <c r="O9" s="87"/>
      <c r="Q9" s="221"/>
      <c r="R9" s="223"/>
    </row>
    <row r="10" spans="1:18" ht="52.8" x14ac:dyDescent="0.25">
      <c r="A10" s="57" t="s">
        <v>51</v>
      </c>
      <c r="B10" s="58" t="s">
        <v>722</v>
      </c>
      <c r="C10" s="57" t="s">
        <v>36</v>
      </c>
      <c r="D10" s="57" t="s">
        <v>53</v>
      </c>
      <c r="E10" s="22" t="s">
        <v>722</v>
      </c>
      <c r="F10" s="57" t="s">
        <v>37</v>
      </c>
      <c r="G10" s="59" t="s">
        <v>30</v>
      </c>
      <c r="H10" s="59" t="s">
        <v>603</v>
      </c>
      <c r="I10" s="60" t="s">
        <v>120</v>
      </c>
      <c r="J10" s="59" t="s">
        <v>54</v>
      </c>
      <c r="K10" s="59" t="s">
        <v>118</v>
      </c>
      <c r="L10" s="140" t="s">
        <v>128</v>
      </c>
      <c r="M10" s="60" t="s">
        <v>121</v>
      </c>
      <c r="N10" s="59" t="s">
        <v>55</v>
      </c>
      <c r="O10" s="59" t="s">
        <v>119</v>
      </c>
      <c r="P10" s="140" t="s">
        <v>129</v>
      </c>
    </row>
    <row r="11" spans="1:18" ht="17.399999999999999" x14ac:dyDescent="0.25">
      <c r="A11" s="49"/>
      <c r="B11" s="99"/>
      <c r="C11" s="61"/>
      <c r="D11" s="50"/>
      <c r="E11" s="99"/>
      <c r="F11" s="61"/>
      <c r="G11" s="62"/>
      <c r="H11" s="208"/>
      <c r="I11" s="66"/>
      <c r="J11" s="67"/>
      <c r="K11" s="67"/>
      <c r="L11" s="67"/>
      <c r="M11" s="68"/>
      <c r="N11" s="69"/>
      <c r="O11" s="69"/>
      <c r="P11" s="69"/>
      <c r="Q11" s="221"/>
      <c r="R11" s="223">
        <v>1</v>
      </c>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5" customWidth="1"/>
    <col min="2" max="2" width="8.6640625" style="55" customWidth="1"/>
    <col min="3" max="3" width="15.6640625" style="63" bestFit="1" customWidth="1"/>
    <col min="4" max="4" width="50.6640625" style="63" customWidth="1"/>
    <col min="5" max="5" width="14.6640625" style="64" customWidth="1"/>
    <col min="6" max="7" width="14.6640625" style="65" customWidth="1"/>
    <col min="8" max="8" width="14.6640625" style="55" customWidth="1"/>
    <col min="9" max="9" width="15.5546875" style="55" customWidth="1"/>
    <col min="10" max="13" width="9.109375" style="55"/>
    <col min="14" max="14" width="9.44140625" style="55" bestFit="1" customWidth="1"/>
    <col min="15" max="16384" width="9.109375" style="55"/>
  </cols>
  <sheetData>
    <row r="1" spans="1:14" ht="66.75" customHeight="1" x14ac:dyDescent="0.25">
      <c r="A1" s="262" t="s">
        <v>68</v>
      </c>
      <c r="B1" s="262"/>
      <c r="C1" s="262"/>
      <c r="D1" s="262"/>
      <c r="E1" s="262"/>
      <c r="F1" s="262"/>
      <c r="G1" s="262"/>
      <c r="H1" s="262"/>
    </row>
    <row r="2" spans="1:14" s="56" customFormat="1" ht="25.5" customHeight="1" x14ac:dyDescent="0.25">
      <c r="A2" s="259" t="str">
        <f>Overview!B4&amp; " - Effective from "&amp;Overview!D4&amp;" - "&amp;Overview!E4&amp;" Designated EHV import charges"</f>
        <v>Eclipse Power Distribution Limited - GSP N - Effective from 1 April 2026 - Submitted Designated EHV import charges</v>
      </c>
      <c r="B2" s="260"/>
      <c r="C2" s="260"/>
      <c r="D2" s="260"/>
      <c r="E2" s="260"/>
      <c r="F2" s="260"/>
      <c r="G2" s="260"/>
      <c r="H2" s="261"/>
    </row>
    <row r="3" spans="1:14" s="88" customFormat="1" ht="17.399999999999999" x14ac:dyDescent="0.25">
      <c r="A3" s="92"/>
      <c r="B3" s="92"/>
      <c r="C3" s="92"/>
      <c r="D3" s="93"/>
      <c r="E3" s="94"/>
      <c r="F3" s="94"/>
      <c r="G3" s="95"/>
      <c r="H3" s="95"/>
      <c r="I3" s="87"/>
      <c r="J3" s="87"/>
      <c r="K3" s="87"/>
      <c r="L3" s="87"/>
      <c r="M3" s="87"/>
      <c r="N3" s="87"/>
    </row>
    <row r="4" spans="1:14" ht="60.75" customHeight="1" x14ac:dyDescent="0.25">
      <c r="A4" s="57" t="s">
        <v>51</v>
      </c>
      <c r="B4" s="58" t="s">
        <v>722</v>
      </c>
      <c r="C4" s="57" t="s">
        <v>36</v>
      </c>
      <c r="D4" s="59" t="s">
        <v>30</v>
      </c>
      <c r="E4" s="134" t="str">
        <f>'Annex 2 Designated EHV charges'!I10</f>
        <v>Import
Super Red
unit charge
(p/kWh)</v>
      </c>
      <c r="F4" s="134" t="str">
        <f>'Annex 2 Designated EHV charges'!J10</f>
        <v>Import
fixed charge
(p/day)</v>
      </c>
      <c r="G4" s="134" t="str">
        <f>'Annex 2 Designated EHV charges'!K10</f>
        <v>Import
capacity charge
(p/kVA/day)</v>
      </c>
      <c r="H4" s="134" t="str">
        <f>'Annex 2 Designated EHV charges'!L10</f>
        <v>Import
exceeded capacity charge
(p/kVA/day)</v>
      </c>
    </row>
    <row r="5" spans="1:14" ht="12.75" customHeight="1" x14ac:dyDescent="0.25">
      <c r="A5" s="100" t="str">
        <f t="array" ref="A5">IFERROR(INDEX('Annex 2 Designated EHV charges'!$A$11:$A$11, MATCH(0, IF(ISBLANK('Annex 2 Designated EHV charges'!$A$11:$A$11),1, COUNTIF(A$4:$A4, 'Annex 2 Designated EHV charges'!$A$11:$A$11)), 0)),"")</f>
        <v/>
      </c>
      <c r="B5" s="100" t="str">
        <f>IF($A5="","",VLOOKUP($A5,'Annex 2 Designated EHV charges'!$A:$O,2,0))</f>
        <v/>
      </c>
      <c r="C5" s="101" t="str">
        <f>IF($A5="","",VLOOKUP($A5,'Annex 2 Designated EHV charges'!$A:$O,3,0))</f>
        <v/>
      </c>
      <c r="D5" s="100" t="str">
        <f>IF($A5="","",VLOOKUP($A5,'Annex 2 Designated EHV charges'!$A:$O,7,0))</f>
        <v/>
      </c>
      <c r="E5" s="105" t="str">
        <f>IFERROR(IF(VLOOKUP($A5,'Annex 2 Designated EHV charges'!$A:$O,9,FALSE)=0,"",VLOOKUP($A5,'Annex 2 Designated EHV charges'!$A:$O,9,FALSE)),"")</f>
        <v/>
      </c>
      <c r="F5" s="106" t="str">
        <f>IFERROR(IF(VLOOKUP($A5,'Annex 2 Designated EHV charges'!$A:$O,10,FALSE)=0,"",VLOOKUP($A5,'Annex 2 Designated EHV charges'!$A:$O,10,FALSE)),"")</f>
        <v/>
      </c>
      <c r="G5" s="107" t="str">
        <f>IFERROR(IF(VLOOKUP($A5,'Annex 2 Designated EHV charges'!$A:$O,11,FALSE)=0,"",VLOOKUP($A5,'Annex 2 Designated EHV charges'!$A:$O,11,FALSE)),"")</f>
        <v/>
      </c>
      <c r="H5" s="107" t="str">
        <f>IFERROR(IF(VLOOKUP($A5,'Annex 2 Designated EHV charges'!$A:$O,12,FALSE)=0,"",VLOOKUP($A5,'Annex 2 Designated EHV charges'!$A:$O,12,FALSE)),"")</f>
        <v/>
      </c>
    </row>
    <row r="6" spans="1:14" ht="12.75" customHeight="1" x14ac:dyDescent="0.25">
      <c r="A6" s="100" t="str">
        <f t="array" ref="A6">IFERROR(INDEX('Annex 2 Designated EHV charges'!$A$11:$A$11, MATCH(0, IF(ISBLANK('Annex 2 Designated EHV charges'!$A$11:$A$11),1, COUNTIF(A$4:$A5, 'Annex 2 Designated EHV charges'!$A$11:$A$11)), 0)),"")</f>
        <v/>
      </c>
      <c r="B6" s="100" t="str">
        <f>IF($A6="","",VLOOKUP($A6,'Annex 2 Designated EHV charges'!$A:$O,2,0))</f>
        <v/>
      </c>
      <c r="C6" s="101" t="str">
        <f>IF($A6="","",VLOOKUP($A6,'Annex 2 Designated EHV charges'!$A:$O,3,0))</f>
        <v/>
      </c>
      <c r="D6" s="100" t="str">
        <f>IF($A6="","",VLOOKUP($A6,'Annex 2 Designated EHV charges'!$A:$O,7,0))</f>
        <v/>
      </c>
      <c r="E6" s="105" t="str">
        <f>IFERROR(IF(VLOOKUP($A6,'Annex 2 Designated EHV charges'!$A:$O,9,FALSE)=0,"",VLOOKUP($A6,'Annex 2 Designated EHV charges'!$A:$O,9,FALSE)),"")</f>
        <v/>
      </c>
      <c r="F6" s="106" t="str">
        <f>IFERROR(IF(VLOOKUP($A6,'Annex 2 Designated EHV charges'!$A:$O,10,FALSE)=0,"",VLOOKUP($A6,'Annex 2 Designated EHV charges'!$A:$O,10,FALSE)),"")</f>
        <v/>
      </c>
      <c r="G6" s="107" t="str">
        <f>IFERROR(IF(VLOOKUP($A6,'Annex 2 Designated EHV charges'!$A:$O,11,FALSE)=0,"",VLOOKUP($A6,'Annex 2 Designated EHV charges'!$A:$O,11,FALSE)),"")</f>
        <v/>
      </c>
      <c r="H6" s="107" t="str">
        <f>IFERROR(IF(VLOOKUP($A6,'Annex 2 Designated EHV charges'!$A:$O,12,FALSE)=0,"",VLOOKUP($A6,'Annex 2 Designated EHV charges'!$A:$O,12,FALSE)),"")</f>
        <v/>
      </c>
    </row>
    <row r="7" spans="1:14" ht="12.75" customHeight="1" x14ac:dyDescent="0.25">
      <c r="A7" s="100" t="str">
        <f t="array" ref="A7">IFERROR(INDEX('Annex 2 Designated EHV charges'!$A$11:$A$11, MATCH(0, IF(ISBLANK('Annex 2 Designated EHV charges'!$A$11:$A$11),1, COUNTIF(A$4:$A6, 'Annex 2 Designated EHV charges'!$A$11:$A$11)), 0)),"")</f>
        <v/>
      </c>
      <c r="B7" s="100" t="str">
        <f>IF($A7="","",VLOOKUP($A7,'Annex 2 Designated EHV charges'!$A:$O,2,0))</f>
        <v/>
      </c>
      <c r="C7" s="101" t="str">
        <f>IF($A7="","",VLOOKUP($A7,'Annex 2 Designated EHV charges'!$A:$O,3,0))</f>
        <v/>
      </c>
      <c r="D7" s="100" t="str">
        <f>IF($A7="","",VLOOKUP($A7,'Annex 2 Designated EHV charges'!$A:$O,7,0))</f>
        <v/>
      </c>
      <c r="E7" s="105" t="str">
        <f>IFERROR(IF(VLOOKUP($A7,'Annex 2 Designated EHV charges'!$A:$O,9,FALSE)=0,"",VLOOKUP($A7,'Annex 2 Designated EHV charges'!$A:$O,9,FALSE)),"")</f>
        <v/>
      </c>
      <c r="F7" s="106" t="str">
        <f>IFERROR(IF(VLOOKUP($A7,'Annex 2 Designated EHV charges'!$A:$O,10,FALSE)=0,"",VLOOKUP($A7,'Annex 2 Designated EHV charges'!$A:$O,10,FALSE)),"")</f>
        <v/>
      </c>
      <c r="G7" s="107" t="str">
        <f>IFERROR(IF(VLOOKUP($A7,'Annex 2 Designated EHV charges'!$A:$O,11,FALSE)=0,"",VLOOKUP($A7,'Annex 2 Designated EHV charges'!$A:$O,11,FALSE)),"")</f>
        <v/>
      </c>
      <c r="H7" s="107" t="str">
        <f>IFERROR(IF(VLOOKUP($A7,'Annex 2 Designated EHV charges'!$A:$O,12,FALSE)=0,"",VLOOKUP($A7,'Annex 2 Designated EHV charges'!$A:$O,12,FALSE)),"")</f>
        <v/>
      </c>
    </row>
    <row r="8" spans="1:14" ht="12.75" customHeight="1" x14ac:dyDescent="0.25">
      <c r="A8" s="100" t="str">
        <f t="array" ref="A8">IFERROR(INDEX('Annex 2 Designated EHV charges'!$A$11:$A$11, MATCH(0, IF(ISBLANK('Annex 2 Designated EHV charges'!$A$11:$A$11),1, COUNTIF(A$4:$A7, 'Annex 2 Designated EHV charges'!$A$11:$A$11)), 0)),"")</f>
        <v/>
      </c>
      <c r="B8" s="100" t="str">
        <f>IF($A8="","",VLOOKUP($A8,'Annex 2 Designated EHV charges'!$A:$O,2,0))</f>
        <v/>
      </c>
      <c r="C8" s="101" t="str">
        <f>IF($A8="","",VLOOKUP($A8,'Annex 2 Designated EHV charges'!$A:$O,3,0))</f>
        <v/>
      </c>
      <c r="D8" s="100" t="str">
        <f>IF($A8="","",VLOOKUP($A8,'Annex 2 Designated EHV charges'!$A:$O,7,0))</f>
        <v/>
      </c>
      <c r="E8" s="105" t="str">
        <f>IFERROR(IF(VLOOKUP($A8,'Annex 2 Designated EHV charges'!$A:$O,9,FALSE)=0,"",VLOOKUP($A8,'Annex 2 Designated EHV charges'!$A:$O,9,FALSE)),"")</f>
        <v/>
      </c>
      <c r="F8" s="106" t="str">
        <f>IFERROR(IF(VLOOKUP($A8,'Annex 2 Designated EHV charges'!$A:$O,10,FALSE)=0,"",VLOOKUP($A8,'Annex 2 Designated EHV charges'!$A:$O,10,FALSE)),"")</f>
        <v/>
      </c>
      <c r="G8" s="107" t="str">
        <f>IFERROR(IF(VLOOKUP($A8,'Annex 2 Designated EHV charges'!$A:$O,11,FALSE)=0,"",VLOOKUP($A8,'Annex 2 Designated EHV charges'!$A:$O,11,FALSE)),"")</f>
        <v/>
      </c>
      <c r="H8" s="107" t="str">
        <f>IFERROR(IF(VLOOKUP($A8,'Annex 2 Designated EHV charges'!$A:$O,12,FALSE)=0,"",VLOOKUP($A8,'Annex 2 Designated EHV charges'!$A:$O,12,FALSE)),"")</f>
        <v/>
      </c>
    </row>
    <row r="9" spans="1:14" ht="12.75" customHeight="1" x14ac:dyDescent="0.25">
      <c r="A9" s="100" t="str">
        <f t="array" ref="A9">IFERROR(INDEX('Annex 2 Designated EHV charges'!$A$11:$A$11, MATCH(0, IF(ISBLANK('Annex 2 Designated EHV charges'!$A$11:$A$11),1, COUNTIF(A$4:$A8, 'Annex 2 Designated EHV charges'!$A$11:$A$11)), 0)),"")</f>
        <v/>
      </c>
      <c r="B9" s="100" t="str">
        <f>IF($A9="","",VLOOKUP($A9,'Annex 2 Designated EHV charges'!$A:$O,2,0))</f>
        <v/>
      </c>
      <c r="C9" s="101" t="str">
        <f>IF($A9="","",VLOOKUP($A9,'Annex 2 Designated EHV charges'!$A:$O,3,0))</f>
        <v/>
      </c>
      <c r="D9" s="100" t="str">
        <f>IF($A9="","",VLOOKUP($A9,'Annex 2 Designated EHV charges'!$A:$O,7,0))</f>
        <v/>
      </c>
      <c r="E9" s="105" t="str">
        <f>IFERROR(IF(VLOOKUP($A9,'Annex 2 Designated EHV charges'!$A:$O,9,FALSE)=0,"",VLOOKUP($A9,'Annex 2 Designated EHV charges'!$A:$O,9,FALSE)),"")</f>
        <v/>
      </c>
      <c r="F9" s="106" t="str">
        <f>IFERROR(IF(VLOOKUP($A9,'Annex 2 Designated EHV charges'!$A:$O,10,FALSE)=0,"",VLOOKUP($A9,'Annex 2 Designated EHV charges'!$A:$O,10,FALSE)),"")</f>
        <v/>
      </c>
      <c r="G9" s="107" t="str">
        <f>IFERROR(IF(VLOOKUP($A9,'Annex 2 Designated EHV charges'!$A:$O,11,FALSE)=0,"",VLOOKUP($A9,'Annex 2 Designated EHV charges'!$A:$O,11,FALSE)),"")</f>
        <v/>
      </c>
      <c r="H9" s="107" t="str">
        <f>IFERROR(IF(VLOOKUP($A9,'Annex 2 Designated EHV charges'!$A:$O,12,FALSE)=0,"",VLOOKUP($A9,'Annex 2 Designated EHV charges'!$A:$O,12,FALSE)),"")</f>
        <v/>
      </c>
    </row>
    <row r="10" spans="1:14" ht="12.75" customHeight="1" x14ac:dyDescent="0.25">
      <c r="A10" s="100" t="str">
        <f t="array" ref="A10">IFERROR(INDEX('Annex 2 Designated EHV charges'!$A$11:$A$11, MATCH(0, IF(ISBLANK('Annex 2 Designated EHV charges'!$A$11:$A$11),1, COUNTIF(A$4:$A9, 'Annex 2 Designated EHV charges'!$A$11:$A$11)), 0)),"")</f>
        <v/>
      </c>
      <c r="B10" s="100" t="str">
        <f>IF($A10="","",VLOOKUP($A10,'Annex 2 Designated EHV charges'!$A:$O,2,0))</f>
        <v/>
      </c>
      <c r="C10" s="101" t="str">
        <f>IF($A10="","",VLOOKUP($A10,'Annex 2 Designated EHV charges'!$A:$O,3,0))</f>
        <v/>
      </c>
      <c r="D10" s="100" t="str">
        <f>IF($A10="","",VLOOKUP($A10,'Annex 2 Designated EHV charges'!$A:$O,7,0))</f>
        <v/>
      </c>
      <c r="E10" s="105" t="str">
        <f>IFERROR(IF(VLOOKUP($A10,'Annex 2 Designated EHV charges'!$A:$O,9,FALSE)=0,"",VLOOKUP($A10,'Annex 2 Designated EHV charges'!$A:$O,9,FALSE)),"")</f>
        <v/>
      </c>
      <c r="F10" s="106" t="str">
        <f>IFERROR(IF(VLOOKUP($A10,'Annex 2 Designated EHV charges'!$A:$O,10,FALSE)=0,"",VLOOKUP($A10,'Annex 2 Designated EHV charges'!$A:$O,10,FALSE)),"")</f>
        <v/>
      </c>
      <c r="G10" s="107" t="str">
        <f>IFERROR(IF(VLOOKUP($A10,'Annex 2 Designated EHV charges'!$A:$O,11,FALSE)=0,"",VLOOKUP($A10,'Annex 2 Designated EHV charges'!$A:$O,11,FALSE)),"")</f>
        <v/>
      </c>
      <c r="H10" s="107" t="str">
        <f>IFERROR(IF(VLOOKUP($A10,'Annex 2 Designated EHV charges'!$A:$O,12,FALSE)=0,"",VLOOKUP($A10,'Annex 2 Designated EHV charges'!$A:$O,12,FALSE)),"")</f>
        <v/>
      </c>
    </row>
    <row r="11" spans="1:14" ht="12.75" customHeight="1" x14ac:dyDescent="0.25">
      <c r="A11" s="100" t="str">
        <f t="array" ref="A11">IFERROR(INDEX('Annex 2 Designated EHV charges'!$A$11:$A$11, MATCH(0, IF(ISBLANK('Annex 2 Designated EHV charges'!$A$11:$A$11),1, COUNTIF(A$4:$A10, 'Annex 2 Designated EHV charges'!$A$11:$A$11)), 0)),"")</f>
        <v/>
      </c>
      <c r="B11" s="100" t="str">
        <f>IF($A11="","",VLOOKUP($A11,'Annex 2 Designated EHV charges'!$A:$O,2,0))</f>
        <v/>
      </c>
      <c r="C11" s="101" t="str">
        <f>IF($A11="","",VLOOKUP($A11,'Annex 2 Designated EHV charges'!$A:$O,3,0))</f>
        <v/>
      </c>
      <c r="D11" s="100" t="str">
        <f>IF($A11="","",VLOOKUP($A11,'Annex 2 Designated EHV charges'!$A:$O,7,0))</f>
        <v/>
      </c>
      <c r="E11" s="105" t="str">
        <f>IFERROR(IF(VLOOKUP($A11,'Annex 2 Designated EHV charges'!$A:$O,9,FALSE)=0,"",VLOOKUP($A11,'Annex 2 Designated EHV charges'!$A:$O,9,FALSE)),"")</f>
        <v/>
      </c>
      <c r="F11" s="106" t="str">
        <f>IFERROR(IF(VLOOKUP($A11,'Annex 2 Designated EHV charges'!$A:$O,10,FALSE)=0,"",VLOOKUP($A11,'Annex 2 Designated EHV charges'!$A:$O,10,FALSE)),"")</f>
        <v/>
      </c>
      <c r="G11" s="107" t="str">
        <f>IFERROR(IF(VLOOKUP($A11,'Annex 2 Designated EHV charges'!$A:$O,11,FALSE)=0,"",VLOOKUP($A11,'Annex 2 Designated EHV charges'!$A:$O,11,FALSE)),"")</f>
        <v/>
      </c>
      <c r="H11" s="107" t="str">
        <f>IFERROR(IF(VLOOKUP($A11,'Annex 2 Designated EHV charges'!$A:$O,12,FALSE)=0,"",VLOOKUP($A11,'Annex 2 Designated EHV charges'!$A:$O,12,FALSE)),"")</f>
        <v/>
      </c>
    </row>
    <row r="12" spans="1:14" ht="12.75" customHeight="1" x14ac:dyDescent="0.25">
      <c r="A12" s="100" t="str">
        <f t="array" ref="A12">IFERROR(INDEX('Annex 2 Designated EHV charges'!$A$11:$A$11, MATCH(0, IF(ISBLANK('Annex 2 Designated EHV charges'!$A$11:$A$11),1, COUNTIF(A$4:$A11, 'Annex 2 Designated EHV charges'!$A$11:$A$11)), 0)),"")</f>
        <v/>
      </c>
      <c r="B12" s="100" t="str">
        <f>IF($A12="","",VLOOKUP($A12,'Annex 2 Designated EHV charges'!$A:$O,2,0))</f>
        <v/>
      </c>
      <c r="C12" s="101" t="str">
        <f>IF($A12="","",VLOOKUP($A12,'Annex 2 Designated EHV charges'!$A:$O,3,0))</f>
        <v/>
      </c>
      <c r="D12" s="100" t="str">
        <f>IF($A12="","",VLOOKUP($A12,'Annex 2 Designated EHV charges'!$A:$O,7,0))</f>
        <v/>
      </c>
      <c r="E12" s="105" t="str">
        <f>IFERROR(IF(VLOOKUP($A12,'Annex 2 Designated EHV charges'!$A:$O,9,FALSE)=0,"",VLOOKUP($A12,'Annex 2 Designated EHV charges'!$A:$O,9,FALSE)),"")</f>
        <v/>
      </c>
      <c r="F12" s="106" t="str">
        <f>IFERROR(IF(VLOOKUP($A12,'Annex 2 Designated EHV charges'!$A:$O,10,FALSE)=0,"",VLOOKUP($A12,'Annex 2 Designated EHV charges'!$A:$O,10,FALSE)),"")</f>
        <v/>
      </c>
      <c r="G12" s="107" t="str">
        <f>IFERROR(IF(VLOOKUP($A12,'Annex 2 Designated EHV charges'!$A:$O,11,FALSE)=0,"",VLOOKUP($A12,'Annex 2 Designated EHV charges'!$A:$O,11,FALSE)),"")</f>
        <v/>
      </c>
      <c r="H12" s="107" t="str">
        <f>IFERROR(IF(VLOOKUP($A12,'Annex 2 Designated EHV charges'!$A:$O,12,FALSE)=0,"",VLOOKUP($A12,'Annex 2 Designated EHV charges'!$A:$O,12,FALSE)),"")</f>
        <v/>
      </c>
    </row>
    <row r="13" spans="1:14" ht="12.75" customHeight="1" x14ac:dyDescent="0.25">
      <c r="A13" s="100" t="str">
        <f t="array" ref="A13">IFERROR(INDEX('Annex 2 Designated EHV charges'!$A$11:$A$11, MATCH(0, IF(ISBLANK('Annex 2 Designated EHV charges'!$A$11:$A$11),1, COUNTIF(A$4:$A12, 'Annex 2 Designated EHV charges'!$A$11:$A$11)), 0)),"")</f>
        <v/>
      </c>
      <c r="B13" s="100" t="str">
        <f>IF($A13="","",VLOOKUP($A13,'Annex 2 Designated EHV charges'!$A:$O,2,0))</f>
        <v/>
      </c>
      <c r="C13" s="101" t="str">
        <f>IF($A13="","",VLOOKUP($A13,'Annex 2 Designated EHV charges'!$A:$O,3,0))</f>
        <v/>
      </c>
      <c r="D13" s="100" t="str">
        <f>IF($A13="","",VLOOKUP($A13,'Annex 2 Designated EHV charges'!$A:$O,7,0))</f>
        <v/>
      </c>
      <c r="E13" s="105" t="str">
        <f>IFERROR(IF(VLOOKUP($A13,'Annex 2 Designated EHV charges'!$A:$O,9,FALSE)=0,"",VLOOKUP($A13,'Annex 2 Designated EHV charges'!$A:$O,9,FALSE)),"")</f>
        <v/>
      </c>
      <c r="F13" s="106" t="str">
        <f>IFERROR(IF(VLOOKUP($A13,'Annex 2 Designated EHV charges'!$A:$O,10,FALSE)=0,"",VLOOKUP($A13,'Annex 2 Designated EHV charges'!$A:$O,10,FALSE)),"")</f>
        <v/>
      </c>
      <c r="G13" s="107" t="str">
        <f>IFERROR(IF(VLOOKUP($A13,'Annex 2 Designated EHV charges'!$A:$O,11,FALSE)=0,"",VLOOKUP($A13,'Annex 2 Designated EHV charges'!$A:$O,11,FALSE)),"")</f>
        <v/>
      </c>
      <c r="H13" s="107" t="str">
        <f>IFERROR(IF(VLOOKUP($A13,'Annex 2 Designated EHV charges'!$A:$O,12,FALSE)=0,"",VLOOKUP($A13,'Annex 2 Designated EHV charges'!$A:$O,12,FALSE)),"")</f>
        <v/>
      </c>
    </row>
    <row r="14" spans="1:14" ht="12.75" customHeight="1" x14ac:dyDescent="0.25">
      <c r="A14" s="100" t="str">
        <f t="array" ref="A14">IFERROR(INDEX('Annex 2 Designated EHV charges'!$A$11:$A$11, MATCH(0, IF(ISBLANK('Annex 2 Designated EHV charges'!$A$11:$A$11),1, COUNTIF(A$4:$A13, 'Annex 2 Designated EHV charges'!$A$11:$A$11)), 0)),"")</f>
        <v/>
      </c>
      <c r="B14" s="100" t="str">
        <f>IF($A14="","",VLOOKUP($A14,'Annex 2 Designated EHV charges'!$A:$O,2,0))</f>
        <v/>
      </c>
      <c r="C14" s="101" t="str">
        <f>IF($A14="","",VLOOKUP($A14,'Annex 2 Designated EHV charges'!$A:$O,3,0))</f>
        <v/>
      </c>
      <c r="D14" s="100" t="str">
        <f>IF($A14="","",VLOOKUP($A14,'Annex 2 Designated EHV charges'!$A:$O,7,0))</f>
        <v/>
      </c>
      <c r="E14" s="105" t="str">
        <f>IFERROR(IF(VLOOKUP($A14,'Annex 2 Designated EHV charges'!$A:$O,9,FALSE)=0,"",VLOOKUP($A14,'Annex 2 Designated EHV charges'!$A:$O,9,FALSE)),"")</f>
        <v/>
      </c>
      <c r="F14" s="106" t="str">
        <f>IFERROR(IF(VLOOKUP($A14,'Annex 2 Designated EHV charges'!$A:$O,10,FALSE)=0,"",VLOOKUP($A14,'Annex 2 Designated EHV charges'!$A:$O,10,FALSE)),"")</f>
        <v/>
      </c>
      <c r="G14" s="107" t="str">
        <f>IFERROR(IF(VLOOKUP($A14,'Annex 2 Designated EHV charges'!$A:$O,11,FALSE)=0,"",VLOOKUP($A14,'Annex 2 Designated EHV charges'!$A:$O,11,FALSE)),"")</f>
        <v/>
      </c>
      <c r="H14" s="107" t="str">
        <f>IFERROR(IF(VLOOKUP($A14,'Annex 2 Designated EHV charges'!$A:$O,12,FALSE)=0,"",VLOOKUP($A14,'Annex 2 Designated EHV charges'!$A:$O,12,FALSE)),"")</f>
        <v/>
      </c>
    </row>
    <row r="15" spans="1:14" ht="12.75" customHeight="1" x14ac:dyDescent="0.25">
      <c r="A15" s="100" t="str">
        <f t="array" ref="A15">IFERROR(INDEX('Annex 2 Designated EHV charges'!$A$11:$A$11, MATCH(0, IF(ISBLANK('Annex 2 Designated EHV charges'!$A$11:$A$11),1, COUNTIF(A$4:$A14, 'Annex 2 Designated EHV charges'!$A$11:$A$11)), 0)),"")</f>
        <v/>
      </c>
      <c r="B15" s="100" t="str">
        <f>IF($A15="","",VLOOKUP($A15,'Annex 2 Designated EHV charges'!$A:$O,2,0))</f>
        <v/>
      </c>
      <c r="C15" s="101" t="str">
        <f>IF($A15="","",VLOOKUP($A15,'Annex 2 Designated EHV charges'!$A:$O,3,0))</f>
        <v/>
      </c>
      <c r="D15" s="100" t="str">
        <f>IF($A15="","",VLOOKUP($A15,'Annex 2 Designated EHV charges'!$A:$O,7,0))</f>
        <v/>
      </c>
      <c r="E15" s="105" t="str">
        <f>IFERROR(IF(VLOOKUP($A15,'Annex 2 Designated EHV charges'!$A:$O,9,FALSE)=0,"",VLOOKUP($A15,'Annex 2 Designated EHV charges'!$A:$O,9,FALSE)),"")</f>
        <v/>
      </c>
      <c r="F15" s="106" t="str">
        <f>IFERROR(IF(VLOOKUP($A15,'Annex 2 Designated EHV charges'!$A:$O,10,FALSE)=0,"",VLOOKUP($A15,'Annex 2 Designated EHV charges'!$A:$O,10,FALSE)),"")</f>
        <v/>
      </c>
      <c r="G15" s="107" t="str">
        <f>IFERROR(IF(VLOOKUP($A15,'Annex 2 Designated EHV charges'!$A:$O,11,FALSE)=0,"",VLOOKUP($A15,'Annex 2 Designated EHV charges'!$A:$O,11,FALSE)),"")</f>
        <v/>
      </c>
      <c r="H15" s="107" t="str">
        <f>IFERROR(IF(VLOOKUP($A15,'Annex 2 Designated EHV charges'!$A:$O,12,FALSE)=0,"",VLOOKUP($A15,'Annex 2 Designated EHV charges'!$A:$O,12,FALSE)),"")</f>
        <v/>
      </c>
    </row>
    <row r="16" spans="1:14" ht="12.75" customHeight="1" x14ac:dyDescent="0.25">
      <c r="A16" s="100" t="str">
        <f t="array" ref="A16">IFERROR(INDEX('Annex 2 Designated EHV charges'!$A$11:$A$11, MATCH(0, IF(ISBLANK('Annex 2 Designated EHV charges'!$A$11:$A$11),1, COUNTIF(A$4:$A15, 'Annex 2 Designated EHV charges'!$A$11:$A$11)), 0)),"")</f>
        <v/>
      </c>
      <c r="B16" s="100" t="str">
        <f>IF($A16="","",VLOOKUP($A16,'Annex 2 Designated EHV charges'!$A:$O,2,0))</f>
        <v/>
      </c>
      <c r="C16" s="101" t="str">
        <f>IF($A16="","",VLOOKUP($A16,'Annex 2 Designated EHV charges'!$A:$O,3,0))</f>
        <v/>
      </c>
      <c r="D16" s="100" t="str">
        <f>IF($A16="","",VLOOKUP($A16,'Annex 2 Designated EHV charges'!$A:$O,7,0))</f>
        <v/>
      </c>
      <c r="E16" s="105" t="str">
        <f>IFERROR(IF(VLOOKUP($A16,'Annex 2 Designated EHV charges'!$A:$O,9,FALSE)=0,"",VLOOKUP($A16,'Annex 2 Designated EHV charges'!$A:$O,9,FALSE)),"")</f>
        <v/>
      </c>
      <c r="F16" s="106" t="str">
        <f>IFERROR(IF(VLOOKUP($A16,'Annex 2 Designated EHV charges'!$A:$O,10,FALSE)=0,"",VLOOKUP($A16,'Annex 2 Designated EHV charges'!$A:$O,10,FALSE)),"")</f>
        <v/>
      </c>
      <c r="G16" s="107" t="str">
        <f>IFERROR(IF(VLOOKUP($A16,'Annex 2 Designated EHV charges'!$A:$O,11,FALSE)=0,"",VLOOKUP($A16,'Annex 2 Designated EHV charges'!$A:$O,11,FALSE)),"")</f>
        <v/>
      </c>
      <c r="H16" s="107" t="str">
        <f>IFERROR(IF(VLOOKUP($A16,'Annex 2 Designated EHV charges'!$A:$O,12,FALSE)=0,"",VLOOKUP($A16,'Annex 2 Designated EHV charges'!$A:$O,12,FALSE)),"")</f>
        <v/>
      </c>
    </row>
    <row r="17" spans="1:8" ht="12.75" customHeight="1" x14ac:dyDescent="0.25">
      <c r="A17" s="100" t="str">
        <f t="array" ref="A17">IFERROR(INDEX('Annex 2 Designated EHV charges'!$A$11:$A$11, MATCH(0, IF(ISBLANK('Annex 2 Designated EHV charges'!$A$11:$A$11),1, COUNTIF(A$4:$A16, 'Annex 2 Designated EHV charges'!$A$11:$A$11)), 0)),"")</f>
        <v/>
      </c>
      <c r="B17" s="100" t="str">
        <f>IF($A17="","",VLOOKUP($A17,'Annex 2 Designated EHV charges'!$A:$O,2,0))</f>
        <v/>
      </c>
      <c r="C17" s="101" t="str">
        <f>IF($A17="","",VLOOKUP($A17,'Annex 2 Designated EHV charges'!$A:$O,3,0))</f>
        <v/>
      </c>
      <c r="D17" s="100" t="str">
        <f>IF($A17="","",VLOOKUP($A17,'Annex 2 Designated EHV charges'!$A:$O,7,0))</f>
        <v/>
      </c>
      <c r="E17" s="105" t="str">
        <f>IFERROR(IF(VLOOKUP($A17,'Annex 2 Designated EHV charges'!$A:$O,9,FALSE)=0,"",VLOOKUP($A17,'Annex 2 Designated EHV charges'!$A:$O,9,FALSE)),"")</f>
        <v/>
      </c>
      <c r="F17" s="106" t="str">
        <f>IFERROR(IF(VLOOKUP($A17,'Annex 2 Designated EHV charges'!$A:$O,10,FALSE)=0,"",VLOOKUP($A17,'Annex 2 Designated EHV charges'!$A:$O,10,FALSE)),"")</f>
        <v/>
      </c>
      <c r="G17" s="107" t="str">
        <f>IFERROR(IF(VLOOKUP($A17,'Annex 2 Designated EHV charges'!$A:$O,11,FALSE)=0,"",VLOOKUP($A17,'Annex 2 Designated EHV charges'!$A:$O,11,FALSE)),"")</f>
        <v/>
      </c>
      <c r="H17" s="107" t="str">
        <f>IFERROR(IF(VLOOKUP($A17,'Annex 2 Designated EHV charges'!$A:$O,12,FALSE)=0,"",VLOOKUP($A17,'Annex 2 Designated EHV charges'!$A:$O,12,FALSE)),"")</f>
        <v/>
      </c>
    </row>
    <row r="18" spans="1:8" ht="12.75" customHeight="1" x14ac:dyDescent="0.25">
      <c r="A18" s="100" t="str">
        <f t="array" ref="A18">IFERROR(INDEX('Annex 2 Designated EHV charges'!$A$11:$A$11, MATCH(0, IF(ISBLANK('Annex 2 Designated EHV charges'!$A$11:$A$11),1, COUNTIF(A$4:$A17, 'Annex 2 Designated EHV charges'!$A$11:$A$11)), 0)),"")</f>
        <v/>
      </c>
      <c r="B18" s="100" t="str">
        <f>IF($A18="","",VLOOKUP($A18,'Annex 2 Designated EHV charges'!$A:$O,2,0))</f>
        <v/>
      </c>
      <c r="C18" s="101" t="str">
        <f>IF($A18="","",VLOOKUP($A18,'Annex 2 Designated EHV charges'!$A:$O,3,0))</f>
        <v/>
      </c>
      <c r="D18" s="100" t="str">
        <f>IF($A18="","",VLOOKUP($A18,'Annex 2 Designated EHV charges'!$A:$O,7,0))</f>
        <v/>
      </c>
      <c r="E18" s="105" t="str">
        <f>IFERROR(IF(VLOOKUP($A18,'Annex 2 Designated EHV charges'!$A:$O,9,FALSE)=0,"",VLOOKUP($A18,'Annex 2 Designated EHV charges'!$A:$O,9,FALSE)),"")</f>
        <v/>
      </c>
      <c r="F18" s="106" t="str">
        <f>IFERROR(IF(VLOOKUP($A18,'Annex 2 Designated EHV charges'!$A:$O,10,FALSE)=0,"",VLOOKUP($A18,'Annex 2 Designated EHV charges'!$A:$O,10,FALSE)),"")</f>
        <v/>
      </c>
      <c r="G18" s="107" t="str">
        <f>IFERROR(IF(VLOOKUP($A18,'Annex 2 Designated EHV charges'!$A:$O,11,FALSE)=0,"",VLOOKUP($A18,'Annex 2 Designated EHV charges'!$A:$O,11,FALSE)),"")</f>
        <v/>
      </c>
      <c r="H18" s="107" t="str">
        <f>IFERROR(IF(VLOOKUP($A18,'Annex 2 Designated EHV charges'!$A:$O,12,FALSE)=0,"",VLOOKUP($A18,'Annex 2 Designated EHV charges'!$A:$O,12,FALSE)),"")</f>
        <v/>
      </c>
    </row>
    <row r="19" spans="1:8" ht="12.75" customHeight="1" x14ac:dyDescent="0.25">
      <c r="A19" s="100" t="str">
        <f t="array" ref="A19">IFERROR(INDEX('Annex 2 Designated EHV charges'!$A$11:$A$11, MATCH(0, IF(ISBLANK('Annex 2 Designated EHV charges'!$A$11:$A$11),1, COUNTIF(A$4:$A18, 'Annex 2 Designated EHV charges'!$A$11:$A$11)), 0)),"")</f>
        <v/>
      </c>
      <c r="B19" s="100" t="str">
        <f>IF($A19="","",VLOOKUP($A19,'Annex 2 Designated EHV charges'!$A:$O,2,0))</f>
        <v/>
      </c>
      <c r="C19" s="101" t="str">
        <f>IF($A19="","",VLOOKUP($A19,'Annex 2 Designated EHV charges'!$A:$O,3,0))</f>
        <v/>
      </c>
      <c r="D19" s="100" t="str">
        <f>IF($A19="","",VLOOKUP($A19,'Annex 2 Designated EHV charges'!$A:$O,7,0))</f>
        <v/>
      </c>
      <c r="E19" s="105" t="str">
        <f>IFERROR(IF(VLOOKUP($A19,'Annex 2 Designated EHV charges'!$A:$O,9,FALSE)=0,"",VLOOKUP($A19,'Annex 2 Designated EHV charges'!$A:$O,9,FALSE)),"")</f>
        <v/>
      </c>
      <c r="F19" s="106" t="str">
        <f>IFERROR(IF(VLOOKUP($A19,'Annex 2 Designated EHV charges'!$A:$O,10,FALSE)=0,"",VLOOKUP($A19,'Annex 2 Designated EHV charges'!$A:$O,10,FALSE)),"")</f>
        <v/>
      </c>
      <c r="G19" s="107" t="str">
        <f>IFERROR(IF(VLOOKUP($A19,'Annex 2 Designated EHV charges'!$A:$O,11,FALSE)=0,"",VLOOKUP($A19,'Annex 2 Designated EHV charges'!$A:$O,11,FALSE)),"")</f>
        <v/>
      </c>
      <c r="H19" s="107" t="str">
        <f>IFERROR(IF(VLOOKUP($A19,'Annex 2 Designated EHV charges'!$A:$O,12,FALSE)=0,"",VLOOKUP($A19,'Annex 2 Designated EHV charges'!$A:$O,12,FALSE)),"")</f>
        <v/>
      </c>
    </row>
    <row r="20" spans="1:8" ht="12.75" customHeight="1" x14ac:dyDescent="0.25">
      <c r="A20" s="100" t="str">
        <f t="array" ref="A20">IFERROR(INDEX('Annex 2 Designated EHV charges'!$A$11:$A$11, MATCH(0, IF(ISBLANK('Annex 2 Designated EHV charges'!$A$11:$A$11),1, COUNTIF(A$4:$A19, 'Annex 2 Designated EHV charges'!$A$11:$A$11)), 0)),"")</f>
        <v/>
      </c>
      <c r="B20" s="100" t="str">
        <f>IF($A20="","",VLOOKUP($A20,'Annex 2 Designated EHV charges'!$A:$O,2,0))</f>
        <v/>
      </c>
      <c r="C20" s="101" t="str">
        <f>IF($A20="","",VLOOKUP($A20,'Annex 2 Designated EHV charges'!$A:$O,3,0))</f>
        <v/>
      </c>
      <c r="D20" s="100" t="str">
        <f>IF($A20="","",VLOOKUP($A20,'Annex 2 Designated EHV charges'!$A:$O,7,0))</f>
        <v/>
      </c>
      <c r="E20" s="105" t="str">
        <f>IFERROR(IF(VLOOKUP($A20,'Annex 2 Designated EHV charges'!$A:$O,9,FALSE)=0,"",VLOOKUP($A20,'Annex 2 Designated EHV charges'!$A:$O,9,FALSE)),"")</f>
        <v/>
      </c>
      <c r="F20" s="106" t="str">
        <f>IFERROR(IF(VLOOKUP($A20,'Annex 2 Designated EHV charges'!$A:$O,10,FALSE)=0,"",VLOOKUP($A20,'Annex 2 Designated EHV charges'!$A:$O,10,FALSE)),"")</f>
        <v/>
      </c>
      <c r="G20" s="107" t="str">
        <f>IFERROR(IF(VLOOKUP($A20,'Annex 2 Designated EHV charges'!$A:$O,11,FALSE)=0,"",VLOOKUP($A20,'Annex 2 Designated EHV charges'!$A:$O,11,FALSE)),"")</f>
        <v/>
      </c>
      <c r="H20" s="107" t="str">
        <f>IFERROR(IF(VLOOKUP($A20,'Annex 2 Designated EHV charges'!$A:$O,12,FALSE)=0,"",VLOOKUP($A20,'Annex 2 Designated EHV charges'!$A:$O,12,FALSE)),"")</f>
        <v/>
      </c>
    </row>
    <row r="21" spans="1:8" ht="12.75" customHeight="1" x14ac:dyDescent="0.25">
      <c r="A21" s="100" t="str">
        <f t="array" ref="A21">IFERROR(INDEX('Annex 2 Designated EHV charges'!$A$11:$A$11, MATCH(0, IF(ISBLANK('Annex 2 Designated EHV charges'!$A$11:$A$11),1, COUNTIF(A$4:$A20, 'Annex 2 Designated EHV charges'!$A$11:$A$11)), 0)),"")</f>
        <v/>
      </c>
      <c r="B21" s="100" t="str">
        <f>IF($A21="","",VLOOKUP($A21,'Annex 2 Designated EHV charges'!$A:$O,2,0))</f>
        <v/>
      </c>
      <c r="C21" s="101" t="str">
        <f>IF($A21="","",VLOOKUP($A21,'Annex 2 Designated EHV charges'!$A:$O,3,0))</f>
        <v/>
      </c>
      <c r="D21" s="100" t="str">
        <f>IF($A21="","",VLOOKUP($A21,'Annex 2 Designated EHV charges'!$A:$O,7,0))</f>
        <v/>
      </c>
      <c r="E21" s="105" t="str">
        <f>IFERROR(IF(VLOOKUP($A21,'Annex 2 Designated EHV charges'!$A:$O,9,FALSE)=0,"",VLOOKUP($A21,'Annex 2 Designated EHV charges'!$A:$O,9,FALSE)),"")</f>
        <v/>
      </c>
      <c r="F21" s="106" t="str">
        <f>IFERROR(IF(VLOOKUP($A21,'Annex 2 Designated EHV charges'!$A:$O,10,FALSE)=0,"",VLOOKUP($A21,'Annex 2 Designated EHV charges'!$A:$O,10,FALSE)),"")</f>
        <v/>
      </c>
      <c r="G21" s="107" t="str">
        <f>IFERROR(IF(VLOOKUP($A21,'Annex 2 Designated EHV charges'!$A:$O,11,FALSE)=0,"",VLOOKUP($A21,'Annex 2 Designated EHV charges'!$A:$O,11,FALSE)),"")</f>
        <v/>
      </c>
      <c r="H21" s="107" t="str">
        <f>IFERROR(IF(VLOOKUP($A21,'Annex 2 Designated EHV charges'!$A:$O,12,FALSE)=0,"",VLOOKUP($A21,'Annex 2 Designated EHV charges'!$A:$O,12,FALSE)),"")</f>
        <v/>
      </c>
    </row>
    <row r="22" spans="1:8" ht="12.75" customHeight="1" x14ac:dyDescent="0.25">
      <c r="A22" s="100" t="str">
        <f t="array" ref="A22">IFERROR(INDEX('Annex 2 Designated EHV charges'!$A$11:$A$11, MATCH(0, IF(ISBLANK('Annex 2 Designated EHV charges'!$A$11:$A$11),1, COUNTIF(A$4:$A21, 'Annex 2 Designated EHV charges'!$A$11:$A$11)), 0)),"")</f>
        <v/>
      </c>
      <c r="B22" s="100" t="str">
        <f>IF($A22="","",VLOOKUP($A22,'Annex 2 Designated EHV charges'!$A:$O,2,0))</f>
        <v/>
      </c>
      <c r="C22" s="101" t="str">
        <f>IF($A22="","",VLOOKUP($A22,'Annex 2 Designated EHV charges'!$A:$O,3,0))</f>
        <v/>
      </c>
      <c r="D22" s="100" t="str">
        <f>IF($A22="","",VLOOKUP($A22,'Annex 2 Designated EHV charges'!$A:$O,7,0))</f>
        <v/>
      </c>
      <c r="E22" s="105" t="str">
        <f>IFERROR(IF(VLOOKUP($A22,'Annex 2 Designated EHV charges'!$A:$O,9,FALSE)=0,"",VLOOKUP($A22,'Annex 2 Designated EHV charges'!$A:$O,9,FALSE)),"")</f>
        <v/>
      </c>
      <c r="F22" s="106" t="str">
        <f>IFERROR(IF(VLOOKUP($A22,'Annex 2 Designated EHV charges'!$A:$O,10,FALSE)=0,"",VLOOKUP($A22,'Annex 2 Designated EHV charges'!$A:$O,10,FALSE)),"")</f>
        <v/>
      </c>
      <c r="G22" s="107" t="str">
        <f>IFERROR(IF(VLOOKUP($A22,'Annex 2 Designated EHV charges'!$A:$O,11,FALSE)=0,"",VLOOKUP($A22,'Annex 2 Designated EHV charges'!$A:$O,11,FALSE)),"")</f>
        <v/>
      </c>
      <c r="H22" s="107" t="str">
        <f>IFERROR(IF(VLOOKUP($A22,'Annex 2 Designated EHV charges'!$A:$O,12,FALSE)=0,"",VLOOKUP($A22,'Annex 2 Designated EHV charges'!$A:$O,12,FALSE)),"")</f>
        <v/>
      </c>
    </row>
    <row r="23" spans="1:8" ht="12.75" customHeight="1" x14ac:dyDescent="0.25">
      <c r="A23" s="100" t="str">
        <f t="array" ref="A23">IFERROR(INDEX('Annex 2 Designated EHV charges'!$A$11:$A$11, MATCH(0, IF(ISBLANK('Annex 2 Designated EHV charges'!$A$11:$A$11),1, COUNTIF(A$4:$A22, 'Annex 2 Designated EHV charges'!$A$11:$A$11)), 0)),"")</f>
        <v/>
      </c>
      <c r="B23" s="100" t="str">
        <f>IF($A23="","",VLOOKUP($A23,'Annex 2 Designated EHV charges'!$A:$O,2,0))</f>
        <v/>
      </c>
      <c r="C23" s="101" t="str">
        <f>IF($A23="","",VLOOKUP($A23,'Annex 2 Designated EHV charges'!$A:$O,3,0))</f>
        <v/>
      </c>
      <c r="D23" s="100" t="str">
        <f>IF($A23="","",VLOOKUP($A23,'Annex 2 Designated EHV charges'!$A:$O,7,0))</f>
        <v/>
      </c>
      <c r="E23" s="105" t="str">
        <f>IFERROR(IF(VLOOKUP($A23,'Annex 2 Designated EHV charges'!$A:$O,9,FALSE)=0,"",VLOOKUP($A23,'Annex 2 Designated EHV charges'!$A:$O,9,FALSE)),"")</f>
        <v/>
      </c>
      <c r="F23" s="106" t="str">
        <f>IFERROR(IF(VLOOKUP($A23,'Annex 2 Designated EHV charges'!$A:$O,10,FALSE)=0,"",VLOOKUP($A23,'Annex 2 Designated EHV charges'!$A:$O,10,FALSE)),"")</f>
        <v/>
      </c>
      <c r="G23" s="107" t="str">
        <f>IFERROR(IF(VLOOKUP($A23,'Annex 2 Designated EHV charges'!$A:$O,11,FALSE)=0,"",VLOOKUP($A23,'Annex 2 Designated EHV charges'!$A:$O,11,FALSE)),"")</f>
        <v/>
      </c>
      <c r="H23" s="107" t="str">
        <f>IFERROR(IF(VLOOKUP($A23,'Annex 2 Designated EHV charges'!$A:$O,12,FALSE)=0,"",VLOOKUP($A23,'Annex 2 Designated EHV charges'!$A:$O,12,FALSE)),"")</f>
        <v/>
      </c>
    </row>
    <row r="24" spans="1:8" ht="12.75" customHeight="1" x14ac:dyDescent="0.25">
      <c r="A24" s="100" t="str">
        <f t="array" ref="A24">IFERROR(INDEX('Annex 2 Designated EHV charges'!$A$11:$A$11, MATCH(0, IF(ISBLANK('Annex 2 Designated EHV charges'!$A$11:$A$11),1, COUNTIF(A$4:$A23, 'Annex 2 Designated EHV charges'!$A$11:$A$11)), 0)),"")</f>
        <v/>
      </c>
      <c r="B24" s="100" t="str">
        <f>IF($A24="","",VLOOKUP($A24,'Annex 2 Designated EHV charges'!$A:$O,2,0))</f>
        <v/>
      </c>
      <c r="C24" s="101" t="str">
        <f>IF($A24="","",VLOOKUP($A24,'Annex 2 Designated EHV charges'!$A:$O,3,0))</f>
        <v/>
      </c>
      <c r="D24" s="100" t="str">
        <f>IF($A24="","",VLOOKUP($A24,'Annex 2 Designated EHV charges'!$A:$O,7,0))</f>
        <v/>
      </c>
      <c r="E24" s="105" t="str">
        <f>IFERROR(IF(VLOOKUP($A24,'Annex 2 Designated EHV charges'!$A:$O,9,FALSE)=0,"",VLOOKUP($A24,'Annex 2 Designated EHV charges'!$A:$O,9,FALSE)),"")</f>
        <v/>
      </c>
      <c r="F24" s="106" t="str">
        <f>IFERROR(IF(VLOOKUP($A24,'Annex 2 Designated EHV charges'!$A:$O,10,FALSE)=0,"",VLOOKUP($A24,'Annex 2 Designated EHV charges'!$A:$O,10,FALSE)),"")</f>
        <v/>
      </c>
      <c r="G24" s="107" t="str">
        <f>IFERROR(IF(VLOOKUP($A24,'Annex 2 Designated EHV charges'!$A:$O,11,FALSE)=0,"",VLOOKUP($A24,'Annex 2 Designated EHV charges'!$A:$O,11,FALSE)),"")</f>
        <v/>
      </c>
      <c r="H24" s="107" t="str">
        <f>IFERROR(IF(VLOOKUP($A24,'Annex 2 Designated EHV charges'!$A:$O,12,FALSE)=0,"",VLOOKUP($A24,'Annex 2 Designated EHV charges'!$A:$O,12,FALSE)),"")</f>
        <v/>
      </c>
    </row>
    <row r="25" spans="1:8" ht="12.75" customHeight="1" x14ac:dyDescent="0.25">
      <c r="A25" s="100" t="str">
        <f t="array" ref="A25">IFERROR(INDEX('Annex 2 Designated EHV charges'!$A$11:$A$11, MATCH(0, IF(ISBLANK('Annex 2 Designated EHV charges'!$A$11:$A$11),1, COUNTIF(A$4:$A24, 'Annex 2 Designated EHV charges'!$A$11:$A$11)), 0)),"")</f>
        <v/>
      </c>
      <c r="B25" s="100" t="str">
        <f>IF($A25="","",VLOOKUP($A25,'Annex 2 Designated EHV charges'!$A:$O,2,0))</f>
        <v/>
      </c>
      <c r="C25" s="101" t="str">
        <f>IF($A25="","",VLOOKUP($A25,'Annex 2 Designated EHV charges'!$A:$O,3,0))</f>
        <v/>
      </c>
      <c r="D25" s="100" t="str">
        <f>IF($A25="","",VLOOKUP($A25,'Annex 2 Designated EHV charges'!$A:$O,7,0))</f>
        <v/>
      </c>
      <c r="E25" s="105" t="str">
        <f>IFERROR(IF(VLOOKUP($A25,'Annex 2 Designated EHV charges'!$A:$O,9,FALSE)=0,"",VLOOKUP($A25,'Annex 2 Designated EHV charges'!$A:$O,9,FALSE)),"")</f>
        <v/>
      </c>
      <c r="F25" s="106" t="str">
        <f>IFERROR(IF(VLOOKUP($A25,'Annex 2 Designated EHV charges'!$A:$O,10,FALSE)=0,"",VLOOKUP($A25,'Annex 2 Designated EHV charges'!$A:$O,10,FALSE)),"")</f>
        <v/>
      </c>
      <c r="G25" s="107" t="str">
        <f>IFERROR(IF(VLOOKUP($A25,'Annex 2 Designated EHV charges'!$A:$O,11,FALSE)=0,"",VLOOKUP($A25,'Annex 2 Designated EHV charges'!$A:$O,11,FALSE)),"")</f>
        <v/>
      </c>
      <c r="H25" s="107" t="str">
        <f>IFERROR(IF(VLOOKUP($A25,'Annex 2 Designated EHV charges'!$A:$O,12,FALSE)=0,"",VLOOKUP($A25,'Annex 2 Designated EHV charges'!$A:$O,12,FALSE)),"")</f>
        <v/>
      </c>
    </row>
    <row r="26" spans="1:8" ht="12.75" customHeight="1" x14ac:dyDescent="0.25">
      <c r="A26" s="100" t="str">
        <f t="array" ref="A26">IFERROR(INDEX('Annex 2 Designated EHV charges'!$A$11:$A$11, MATCH(0, IF(ISBLANK('Annex 2 Designated EHV charges'!$A$11:$A$11),1, COUNTIF(A$4:$A25, 'Annex 2 Designated EHV charges'!$A$11:$A$11)), 0)),"")</f>
        <v/>
      </c>
      <c r="B26" s="100" t="str">
        <f>IF($A26="","",VLOOKUP($A26,'Annex 2 Designated EHV charges'!$A:$O,2,0))</f>
        <v/>
      </c>
      <c r="C26" s="101" t="str">
        <f>IF($A26="","",VLOOKUP($A26,'Annex 2 Designated EHV charges'!$A:$O,3,0))</f>
        <v/>
      </c>
      <c r="D26" s="100" t="str">
        <f>IF($A26="","",VLOOKUP($A26,'Annex 2 Designated EHV charges'!$A:$O,7,0))</f>
        <v/>
      </c>
      <c r="E26" s="105" t="str">
        <f>IFERROR(IF(VLOOKUP($A26,'Annex 2 Designated EHV charges'!$A:$O,9,FALSE)=0,"",VLOOKUP($A26,'Annex 2 Designated EHV charges'!$A:$O,9,FALSE)),"")</f>
        <v/>
      </c>
      <c r="F26" s="106" t="str">
        <f>IFERROR(IF(VLOOKUP($A26,'Annex 2 Designated EHV charges'!$A:$O,10,FALSE)=0,"",VLOOKUP($A26,'Annex 2 Designated EHV charges'!$A:$O,10,FALSE)),"")</f>
        <v/>
      </c>
      <c r="G26" s="107" t="str">
        <f>IFERROR(IF(VLOOKUP($A26,'Annex 2 Designated EHV charges'!$A:$O,11,FALSE)=0,"",VLOOKUP($A26,'Annex 2 Designated EHV charges'!$A:$O,11,FALSE)),"")</f>
        <v/>
      </c>
      <c r="H26" s="107" t="str">
        <f>IFERROR(IF(VLOOKUP($A26,'Annex 2 Designated EHV charges'!$A:$O,12,FALSE)=0,"",VLOOKUP($A26,'Annex 2 Designated EHV charges'!$A:$O,12,FALSE)),"")</f>
        <v/>
      </c>
    </row>
    <row r="27" spans="1:8" ht="12.75" customHeight="1" x14ac:dyDescent="0.25">
      <c r="A27" s="100" t="str">
        <f t="array" ref="A27">IFERROR(INDEX('Annex 2 Designated EHV charges'!$A$11:$A$11, MATCH(0, IF(ISBLANK('Annex 2 Designated EHV charges'!$A$11:$A$11),1, COUNTIF(A$4:$A26, 'Annex 2 Designated EHV charges'!$A$11:$A$11)), 0)),"")</f>
        <v/>
      </c>
      <c r="B27" s="100" t="str">
        <f>IF($A27="","",VLOOKUP($A27,'Annex 2 Designated EHV charges'!$A:$O,2,0))</f>
        <v/>
      </c>
      <c r="C27" s="101" t="str">
        <f>IF($A27="","",VLOOKUP($A27,'Annex 2 Designated EHV charges'!$A:$O,3,0))</f>
        <v/>
      </c>
      <c r="D27" s="100" t="str">
        <f>IF($A27="","",VLOOKUP($A27,'Annex 2 Designated EHV charges'!$A:$O,7,0))</f>
        <v/>
      </c>
      <c r="E27" s="105" t="str">
        <f>IFERROR(IF(VLOOKUP($A27,'Annex 2 Designated EHV charges'!$A:$O,9,FALSE)=0,"",VLOOKUP($A27,'Annex 2 Designated EHV charges'!$A:$O,9,FALSE)),"")</f>
        <v/>
      </c>
      <c r="F27" s="106" t="str">
        <f>IFERROR(IF(VLOOKUP($A27,'Annex 2 Designated EHV charges'!$A:$O,10,FALSE)=0,"",VLOOKUP($A27,'Annex 2 Designated EHV charges'!$A:$O,10,FALSE)),"")</f>
        <v/>
      </c>
      <c r="G27" s="107" t="str">
        <f>IFERROR(IF(VLOOKUP($A27,'Annex 2 Designated EHV charges'!$A:$O,11,FALSE)=0,"",VLOOKUP($A27,'Annex 2 Designated EHV charges'!$A:$O,11,FALSE)),"")</f>
        <v/>
      </c>
      <c r="H27" s="107" t="str">
        <f>IFERROR(IF(VLOOKUP($A27,'Annex 2 Designated EHV charges'!$A:$O,12,FALSE)=0,"",VLOOKUP($A27,'Annex 2 Designated EHV charges'!$A:$O,12,FALSE)),"")</f>
        <v/>
      </c>
    </row>
    <row r="28" spans="1:8" ht="12.75" customHeight="1" x14ac:dyDescent="0.25">
      <c r="A28" s="100" t="str">
        <f t="array" ref="A28">IFERROR(INDEX('Annex 2 Designated EHV charges'!$A$11:$A$11, MATCH(0, IF(ISBLANK('Annex 2 Designated EHV charges'!$A$11:$A$11),1, COUNTIF(A$4:$A27, 'Annex 2 Designated EHV charges'!$A$11:$A$11)), 0)),"")</f>
        <v/>
      </c>
      <c r="B28" s="100" t="str">
        <f>IF($A28="","",VLOOKUP($A28,'Annex 2 Designated EHV charges'!$A:$O,2,0))</f>
        <v/>
      </c>
      <c r="C28" s="101" t="str">
        <f>IF($A28="","",VLOOKUP($A28,'Annex 2 Designated EHV charges'!$A:$O,3,0))</f>
        <v/>
      </c>
      <c r="D28" s="100" t="str">
        <f>IF($A28="","",VLOOKUP($A28,'Annex 2 Designated EHV charges'!$A:$O,7,0))</f>
        <v/>
      </c>
      <c r="E28" s="105" t="str">
        <f>IFERROR(IF(VLOOKUP($A28,'Annex 2 Designated EHV charges'!$A:$O,9,FALSE)=0,"",VLOOKUP($A28,'Annex 2 Designated EHV charges'!$A:$O,9,FALSE)),"")</f>
        <v/>
      </c>
      <c r="F28" s="106" t="str">
        <f>IFERROR(IF(VLOOKUP($A28,'Annex 2 Designated EHV charges'!$A:$O,10,FALSE)=0,"",VLOOKUP($A28,'Annex 2 Designated EHV charges'!$A:$O,10,FALSE)),"")</f>
        <v/>
      </c>
      <c r="G28" s="107" t="str">
        <f>IFERROR(IF(VLOOKUP($A28,'Annex 2 Designated EHV charges'!$A:$O,11,FALSE)=0,"",VLOOKUP($A28,'Annex 2 Designated EHV charges'!$A:$O,11,FALSE)),"")</f>
        <v/>
      </c>
      <c r="H28" s="107" t="str">
        <f>IFERROR(IF(VLOOKUP($A28,'Annex 2 Designated EHV charges'!$A:$O,12,FALSE)=0,"",VLOOKUP($A28,'Annex 2 Designated EHV charges'!$A:$O,12,FALSE)),"")</f>
        <v/>
      </c>
    </row>
    <row r="29" spans="1:8" ht="12.75" customHeight="1" x14ac:dyDescent="0.25">
      <c r="A29" s="100" t="str">
        <f t="array" ref="A29">IFERROR(INDEX('Annex 2 Designated EHV charges'!$A$11:$A$11, MATCH(0, IF(ISBLANK('Annex 2 Designated EHV charges'!$A$11:$A$11),1, COUNTIF(A$4:$A28, 'Annex 2 Designated EHV charges'!$A$11:$A$11)), 0)),"")</f>
        <v/>
      </c>
      <c r="B29" s="100" t="str">
        <f>IF($A29="","",VLOOKUP($A29,'Annex 2 Designated EHV charges'!$A:$O,2,0))</f>
        <v/>
      </c>
      <c r="C29" s="101" t="str">
        <f>IF($A29="","",VLOOKUP($A29,'Annex 2 Designated EHV charges'!$A:$O,3,0))</f>
        <v/>
      </c>
      <c r="D29" s="100" t="str">
        <f>IF($A29="","",VLOOKUP($A29,'Annex 2 Designated EHV charges'!$A:$O,7,0))</f>
        <v/>
      </c>
      <c r="E29" s="105" t="str">
        <f>IFERROR(IF(VLOOKUP($A29,'Annex 2 Designated EHV charges'!$A:$O,9,FALSE)=0,"",VLOOKUP($A29,'Annex 2 Designated EHV charges'!$A:$O,9,FALSE)),"")</f>
        <v/>
      </c>
      <c r="F29" s="106" t="str">
        <f>IFERROR(IF(VLOOKUP($A29,'Annex 2 Designated EHV charges'!$A:$O,10,FALSE)=0,"",VLOOKUP($A29,'Annex 2 Designated EHV charges'!$A:$O,10,FALSE)),"")</f>
        <v/>
      </c>
      <c r="G29" s="107" t="str">
        <f>IFERROR(IF(VLOOKUP($A29,'Annex 2 Designated EHV charges'!$A:$O,11,FALSE)=0,"",VLOOKUP($A29,'Annex 2 Designated EHV charges'!$A:$O,11,FALSE)),"")</f>
        <v/>
      </c>
      <c r="H29" s="107" t="str">
        <f>IFERROR(IF(VLOOKUP($A29,'Annex 2 Designated EHV charges'!$A:$O,12,FALSE)=0,"",VLOOKUP($A29,'Annex 2 Designated EHV charges'!$A:$O,12,FALSE)),"")</f>
        <v/>
      </c>
    </row>
    <row r="30" spans="1:8" ht="12.75" customHeight="1" x14ac:dyDescent="0.25">
      <c r="A30" s="100" t="str">
        <f t="array" ref="A30">IFERROR(INDEX('Annex 2 Designated EHV charges'!$A$11:$A$11, MATCH(0, IF(ISBLANK('Annex 2 Designated EHV charges'!$A$11:$A$11),1, COUNTIF(A$4:$A29, 'Annex 2 Designated EHV charges'!$A$11:$A$11)), 0)),"")</f>
        <v/>
      </c>
      <c r="B30" s="100" t="str">
        <f>IF($A30="","",VLOOKUP($A30,'Annex 2 Designated EHV charges'!$A:$O,2,0))</f>
        <v/>
      </c>
      <c r="C30" s="101" t="str">
        <f>IF($A30="","",VLOOKUP($A30,'Annex 2 Designated EHV charges'!$A:$O,3,0))</f>
        <v/>
      </c>
      <c r="D30" s="100" t="str">
        <f>IF($A30="","",VLOOKUP($A30,'Annex 2 Designated EHV charges'!$A:$O,7,0))</f>
        <v/>
      </c>
      <c r="E30" s="105" t="str">
        <f>IFERROR(IF(VLOOKUP($A30,'Annex 2 Designated EHV charges'!$A:$O,9,FALSE)=0,"",VLOOKUP($A30,'Annex 2 Designated EHV charges'!$A:$O,9,FALSE)),"")</f>
        <v/>
      </c>
      <c r="F30" s="106" t="str">
        <f>IFERROR(IF(VLOOKUP($A30,'Annex 2 Designated EHV charges'!$A:$O,10,FALSE)=0,"",VLOOKUP($A30,'Annex 2 Designated EHV charges'!$A:$O,10,FALSE)),"")</f>
        <v/>
      </c>
      <c r="G30" s="107" t="str">
        <f>IFERROR(IF(VLOOKUP($A30,'Annex 2 Designated EHV charges'!$A:$O,11,FALSE)=0,"",VLOOKUP($A30,'Annex 2 Designated EHV charges'!$A:$O,11,FALSE)),"")</f>
        <v/>
      </c>
      <c r="H30" s="107" t="str">
        <f>IFERROR(IF(VLOOKUP($A30,'Annex 2 Designated EHV charges'!$A:$O,12,FALSE)=0,"",VLOOKUP($A30,'Annex 2 Designated EHV charges'!$A:$O,12,FALSE)),"")</f>
        <v/>
      </c>
    </row>
    <row r="31" spans="1:8" ht="12.75" customHeight="1" x14ac:dyDescent="0.25">
      <c r="A31" s="100" t="str">
        <f t="array" ref="A31">IFERROR(INDEX('Annex 2 Designated EHV charges'!$A$11:$A$11, MATCH(0, IF(ISBLANK('Annex 2 Designated EHV charges'!$A$11:$A$11),1, COUNTIF(A$4:$A30, 'Annex 2 Designated EHV charges'!$A$11:$A$11)), 0)),"")</f>
        <v/>
      </c>
      <c r="B31" s="100" t="str">
        <f>IF($A31="","",VLOOKUP($A31,'Annex 2 Designated EHV charges'!$A:$O,2,0))</f>
        <v/>
      </c>
      <c r="C31" s="101" t="str">
        <f>IF($A31="","",VLOOKUP($A31,'Annex 2 Designated EHV charges'!$A:$O,3,0))</f>
        <v/>
      </c>
      <c r="D31" s="100" t="str">
        <f>IF($A31="","",VLOOKUP($A31,'Annex 2 Designated EHV charges'!$A:$O,7,0))</f>
        <v/>
      </c>
      <c r="E31" s="105" t="str">
        <f>IFERROR(IF(VLOOKUP($A31,'Annex 2 Designated EHV charges'!$A:$O,9,FALSE)=0,"",VLOOKUP($A31,'Annex 2 Designated EHV charges'!$A:$O,9,FALSE)),"")</f>
        <v/>
      </c>
      <c r="F31" s="106" t="str">
        <f>IFERROR(IF(VLOOKUP($A31,'Annex 2 Designated EHV charges'!$A:$O,10,FALSE)=0,"",VLOOKUP($A31,'Annex 2 Designated EHV charges'!$A:$O,10,FALSE)),"")</f>
        <v/>
      </c>
      <c r="G31" s="107" t="str">
        <f>IFERROR(IF(VLOOKUP($A31,'Annex 2 Designated EHV charges'!$A:$O,11,FALSE)=0,"",VLOOKUP($A31,'Annex 2 Designated EHV charges'!$A:$O,11,FALSE)),"")</f>
        <v/>
      </c>
      <c r="H31" s="107" t="str">
        <f>IFERROR(IF(VLOOKUP($A31,'Annex 2 Designated EHV charges'!$A:$O,12,FALSE)=0,"",VLOOKUP($A31,'Annex 2 Designated EHV charges'!$A:$O,12,FALSE)),"")</f>
        <v/>
      </c>
    </row>
    <row r="32" spans="1:8" ht="12.75" customHeight="1" x14ac:dyDescent="0.25">
      <c r="A32" s="100" t="str">
        <f t="array" ref="A32">IFERROR(INDEX('Annex 2 Designated EHV charges'!$A$11:$A$11, MATCH(0, IF(ISBLANK('Annex 2 Designated EHV charges'!$A$11:$A$11),1, COUNTIF(A$4:$A31, 'Annex 2 Designated EHV charges'!$A$11:$A$11)), 0)),"")</f>
        <v/>
      </c>
      <c r="B32" s="100" t="str">
        <f>IF($A32="","",VLOOKUP($A32,'Annex 2 Designated EHV charges'!$A:$O,2,0))</f>
        <v/>
      </c>
      <c r="C32" s="101" t="str">
        <f>IF($A32="","",VLOOKUP($A32,'Annex 2 Designated EHV charges'!$A:$O,3,0))</f>
        <v/>
      </c>
      <c r="D32" s="100" t="str">
        <f>IF($A32="","",VLOOKUP($A32,'Annex 2 Designated EHV charges'!$A:$O,7,0))</f>
        <v/>
      </c>
      <c r="E32" s="105" t="str">
        <f>IFERROR(IF(VLOOKUP($A32,'Annex 2 Designated EHV charges'!$A:$O,9,FALSE)=0,"",VLOOKUP($A32,'Annex 2 Designated EHV charges'!$A:$O,9,FALSE)),"")</f>
        <v/>
      </c>
      <c r="F32" s="106" t="str">
        <f>IFERROR(IF(VLOOKUP($A32,'Annex 2 Designated EHV charges'!$A:$O,10,FALSE)=0,"",VLOOKUP($A32,'Annex 2 Designated EHV charges'!$A:$O,10,FALSE)),"")</f>
        <v/>
      </c>
      <c r="G32" s="107" t="str">
        <f>IFERROR(IF(VLOOKUP($A32,'Annex 2 Designated EHV charges'!$A:$O,11,FALSE)=0,"",VLOOKUP($A32,'Annex 2 Designated EHV charges'!$A:$O,11,FALSE)),"")</f>
        <v/>
      </c>
      <c r="H32" s="107" t="str">
        <f>IFERROR(IF(VLOOKUP($A32,'Annex 2 Designated EHV charges'!$A:$O,12,FALSE)=0,"",VLOOKUP($A32,'Annex 2 Designated EHV charges'!$A:$O,12,FALSE)),"")</f>
        <v/>
      </c>
    </row>
    <row r="33" spans="1:8" ht="12.75" customHeight="1" x14ac:dyDescent="0.25">
      <c r="A33" s="100" t="str">
        <f t="array" ref="A33">IFERROR(INDEX('Annex 2 Designated EHV charges'!$A$11:$A$11, MATCH(0, IF(ISBLANK('Annex 2 Designated EHV charges'!$A$11:$A$11),1, COUNTIF(A$4:$A32, 'Annex 2 Designated EHV charges'!$A$11:$A$11)), 0)),"")</f>
        <v/>
      </c>
      <c r="B33" s="100" t="str">
        <f>IF($A33="","",VLOOKUP($A33,'Annex 2 Designated EHV charges'!$A:$O,2,0))</f>
        <v/>
      </c>
      <c r="C33" s="101" t="str">
        <f>IF($A33="","",VLOOKUP($A33,'Annex 2 Designated EHV charges'!$A:$O,3,0))</f>
        <v/>
      </c>
      <c r="D33" s="100" t="str">
        <f>IF($A33="","",VLOOKUP($A33,'Annex 2 Designated EHV charges'!$A:$O,7,0))</f>
        <v/>
      </c>
      <c r="E33" s="105" t="str">
        <f>IFERROR(IF(VLOOKUP($A33,'Annex 2 Designated EHV charges'!$A:$O,9,FALSE)=0,"",VLOOKUP($A33,'Annex 2 Designated EHV charges'!$A:$O,9,FALSE)),"")</f>
        <v/>
      </c>
      <c r="F33" s="106" t="str">
        <f>IFERROR(IF(VLOOKUP($A33,'Annex 2 Designated EHV charges'!$A:$O,10,FALSE)=0,"",VLOOKUP($A33,'Annex 2 Designated EHV charges'!$A:$O,10,FALSE)),"")</f>
        <v/>
      </c>
      <c r="G33" s="107" t="str">
        <f>IFERROR(IF(VLOOKUP($A33,'Annex 2 Designated EHV charges'!$A:$O,11,FALSE)=0,"",VLOOKUP($A33,'Annex 2 Designated EHV charges'!$A:$O,11,FALSE)),"")</f>
        <v/>
      </c>
      <c r="H33" s="107" t="str">
        <f>IFERROR(IF(VLOOKUP($A33,'Annex 2 Designated EHV charges'!$A:$O,12,FALSE)=0,"",VLOOKUP($A33,'Annex 2 Designated EHV charges'!$A:$O,12,FALSE)),"")</f>
        <v/>
      </c>
    </row>
    <row r="34" spans="1:8" ht="12.75" customHeight="1" x14ac:dyDescent="0.25">
      <c r="A34" s="100" t="str">
        <f t="array" ref="A34">IFERROR(INDEX('Annex 2 Designated EHV charges'!$A$11:$A$11, MATCH(0, IF(ISBLANK('Annex 2 Designated EHV charges'!$A$11:$A$11),1, COUNTIF(A$4:$A33, 'Annex 2 Designated EHV charges'!$A$11:$A$11)), 0)),"")</f>
        <v/>
      </c>
      <c r="B34" s="100" t="str">
        <f>IF($A34="","",VLOOKUP($A34,'Annex 2 Designated EHV charges'!$A:$O,2,0))</f>
        <v/>
      </c>
      <c r="C34" s="101" t="str">
        <f>IF($A34="","",VLOOKUP($A34,'Annex 2 Designated EHV charges'!$A:$O,3,0))</f>
        <v/>
      </c>
      <c r="D34" s="100" t="str">
        <f>IF($A34="","",VLOOKUP($A34,'Annex 2 Designated EHV charges'!$A:$O,7,0))</f>
        <v/>
      </c>
      <c r="E34" s="105" t="str">
        <f>IFERROR(IF(VLOOKUP($A34,'Annex 2 Designated EHV charges'!$A:$O,9,FALSE)=0,"",VLOOKUP($A34,'Annex 2 Designated EHV charges'!$A:$O,9,FALSE)),"")</f>
        <v/>
      </c>
      <c r="F34" s="106" t="str">
        <f>IFERROR(IF(VLOOKUP($A34,'Annex 2 Designated EHV charges'!$A:$O,10,FALSE)=0,"",VLOOKUP($A34,'Annex 2 Designated EHV charges'!$A:$O,10,FALSE)),"")</f>
        <v/>
      </c>
      <c r="G34" s="107" t="str">
        <f>IFERROR(IF(VLOOKUP($A34,'Annex 2 Designated EHV charges'!$A:$O,11,FALSE)=0,"",VLOOKUP($A34,'Annex 2 Designated EHV charges'!$A:$O,11,FALSE)),"")</f>
        <v/>
      </c>
      <c r="H34" s="107" t="str">
        <f>IFERROR(IF(VLOOKUP($A34,'Annex 2 Designated EHV charges'!$A:$O,12,FALSE)=0,"",VLOOKUP($A34,'Annex 2 Designated EHV charges'!$A:$O,12,FALSE)),"")</f>
        <v/>
      </c>
    </row>
    <row r="35" spans="1:8" ht="12.75" customHeight="1" x14ac:dyDescent="0.25">
      <c r="A35" s="100" t="str">
        <f t="array" ref="A35">IFERROR(INDEX('Annex 2 Designated EHV charges'!$A$11:$A$11, MATCH(0, IF(ISBLANK('Annex 2 Designated EHV charges'!$A$11:$A$11),1, COUNTIF(A$4:$A34, 'Annex 2 Designated EHV charges'!$A$11:$A$11)), 0)),"")</f>
        <v/>
      </c>
      <c r="B35" s="100" t="str">
        <f>IF($A35="","",VLOOKUP($A35,'Annex 2 Designated EHV charges'!$A:$O,2,0))</f>
        <v/>
      </c>
      <c r="C35" s="101" t="str">
        <f>IF($A35="","",VLOOKUP($A35,'Annex 2 Designated EHV charges'!$A:$O,3,0))</f>
        <v/>
      </c>
      <c r="D35" s="100" t="str">
        <f>IF($A35="","",VLOOKUP($A35,'Annex 2 Designated EHV charges'!$A:$O,7,0))</f>
        <v/>
      </c>
      <c r="E35" s="105" t="str">
        <f>IFERROR(IF(VLOOKUP($A35,'Annex 2 Designated EHV charges'!$A:$O,9,FALSE)=0,"",VLOOKUP($A35,'Annex 2 Designated EHV charges'!$A:$O,9,FALSE)),"")</f>
        <v/>
      </c>
      <c r="F35" s="106" t="str">
        <f>IFERROR(IF(VLOOKUP($A35,'Annex 2 Designated EHV charges'!$A:$O,10,FALSE)=0,"",VLOOKUP($A35,'Annex 2 Designated EHV charges'!$A:$O,10,FALSE)),"")</f>
        <v/>
      </c>
      <c r="G35" s="107" t="str">
        <f>IFERROR(IF(VLOOKUP($A35,'Annex 2 Designated EHV charges'!$A:$O,11,FALSE)=0,"",VLOOKUP($A35,'Annex 2 Designated EHV charges'!$A:$O,11,FALSE)),"")</f>
        <v/>
      </c>
      <c r="H35" s="107" t="str">
        <f>IFERROR(IF(VLOOKUP($A35,'Annex 2 Designated EHV charges'!$A:$O,12,FALSE)=0,"",VLOOKUP($A35,'Annex 2 Designated EHV charges'!$A:$O,12,FALSE)),"")</f>
        <v/>
      </c>
    </row>
    <row r="36" spans="1:8" ht="12.75" customHeight="1" x14ac:dyDescent="0.25">
      <c r="A36" s="100" t="str">
        <f t="array" ref="A36">IFERROR(INDEX('Annex 2 Designated EHV charges'!$A$11:$A$11, MATCH(0, IF(ISBLANK('Annex 2 Designated EHV charges'!$A$11:$A$11),1, COUNTIF(A$4:$A35, 'Annex 2 Designated EHV charges'!$A$11:$A$11)), 0)),"")</f>
        <v/>
      </c>
      <c r="B36" s="100" t="str">
        <f>IF($A36="","",VLOOKUP($A36,'Annex 2 Designated EHV charges'!$A:$O,2,0))</f>
        <v/>
      </c>
      <c r="C36" s="101" t="str">
        <f>IF($A36="","",VLOOKUP($A36,'Annex 2 Designated EHV charges'!$A:$O,3,0))</f>
        <v/>
      </c>
      <c r="D36" s="100" t="str">
        <f>IF($A36="","",VLOOKUP($A36,'Annex 2 Designated EHV charges'!$A:$O,7,0))</f>
        <v/>
      </c>
      <c r="E36" s="105" t="str">
        <f>IFERROR(IF(VLOOKUP($A36,'Annex 2 Designated EHV charges'!$A:$O,9,FALSE)=0,"",VLOOKUP($A36,'Annex 2 Designated EHV charges'!$A:$O,9,FALSE)),"")</f>
        <v/>
      </c>
      <c r="F36" s="106" t="str">
        <f>IFERROR(IF(VLOOKUP($A36,'Annex 2 Designated EHV charges'!$A:$O,10,FALSE)=0,"",VLOOKUP($A36,'Annex 2 Designated EHV charges'!$A:$O,10,FALSE)),"")</f>
        <v/>
      </c>
      <c r="G36" s="107" t="str">
        <f>IFERROR(IF(VLOOKUP($A36,'Annex 2 Designated EHV charges'!$A:$O,11,FALSE)=0,"",VLOOKUP($A36,'Annex 2 Designated EHV charges'!$A:$O,11,FALSE)),"")</f>
        <v/>
      </c>
      <c r="H36" s="107" t="str">
        <f>IFERROR(IF(VLOOKUP($A36,'Annex 2 Designated EHV charges'!$A:$O,12,FALSE)=0,"",VLOOKUP($A36,'Annex 2 Designated EHV charges'!$A:$O,12,FALSE)),"")</f>
        <v/>
      </c>
    </row>
    <row r="37" spans="1:8" ht="12.75" customHeight="1" x14ac:dyDescent="0.25">
      <c r="A37" s="100" t="str">
        <f t="array" ref="A37">IFERROR(INDEX('Annex 2 Designated EHV charges'!$A$11:$A$11, MATCH(0, IF(ISBLANK('Annex 2 Designated EHV charges'!$A$11:$A$11),1, COUNTIF(A$4:$A36, 'Annex 2 Designated EHV charges'!$A$11:$A$11)), 0)),"")</f>
        <v/>
      </c>
      <c r="B37" s="100" t="str">
        <f>IF($A37="","",VLOOKUP($A37,'Annex 2 Designated EHV charges'!$A:$O,2,0))</f>
        <v/>
      </c>
      <c r="C37" s="101" t="str">
        <f>IF($A37="","",VLOOKUP($A37,'Annex 2 Designated EHV charges'!$A:$O,3,0))</f>
        <v/>
      </c>
      <c r="D37" s="100" t="str">
        <f>IF($A37="","",VLOOKUP($A37,'Annex 2 Designated EHV charges'!$A:$O,7,0))</f>
        <v/>
      </c>
      <c r="E37" s="105" t="str">
        <f>IFERROR(IF(VLOOKUP($A37,'Annex 2 Designated EHV charges'!$A:$O,9,FALSE)=0,"",VLOOKUP($A37,'Annex 2 Designated EHV charges'!$A:$O,9,FALSE)),"")</f>
        <v/>
      </c>
      <c r="F37" s="106" t="str">
        <f>IFERROR(IF(VLOOKUP($A37,'Annex 2 Designated EHV charges'!$A:$O,10,FALSE)=0,"",VLOOKUP($A37,'Annex 2 Designated EHV charges'!$A:$O,10,FALSE)),"")</f>
        <v/>
      </c>
      <c r="G37" s="107" t="str">
        <f>IFERROR(IF(VLOOKUP($A37,'Annex 2 Designated EHV charges'!$A:$O,11,FALSE)=0,"",VLOOKUP($A37,'Annex 2 Designated EHV charges'!$A:$O,11,FALSE)),"")</f>
        <v/>
      </c>
      <c r="H37" s="107" t="str">
        <f>IFERROR(IF(VLOOKUP($A37,'Annex 2 Designated EHV charges'!$A:$O,12,FALSE)=0,"",VLOOKUP($A37,'Annex 2 Designated EHV charges'!$A:$O,12,FALSE)),"")</f>
        <v/>
      </c>
    </row>
    <row r="38" spans="1:8" ht="12.75" customHeight="1" x14ac:dyDescent="0.25">
      <c r="A38" s="100" t="str">
        <f t="array" ref="A38">IFERROR(INDEX('Annex 2 Designated EHV charges'!$A$11:$A$11, MATCH(0, IF(ISBLANK('Annex 2 Designated EHV charges'!$A$11:$A$11),1, COUNTIF(A$4:$A37, 'Annex 2 Designated EHV charges'!$A$11:$A$11)), 0)),"")</f>
        <v/>
      </c>
      <c r="B38" s="100" t="str">
        <f>IF($A38="","",VLOOKUP($A38,'Annex 2 Designated EHV charges'!$A:$O,2,0))</f>
        <v/>
      </c>
      <c r="C38" s="101" t="str">
        <f>IF($A38="","",VLOOKUP($A38,'Annex 2 Designated EHV charges'!$A:$O,3,0))</f>
        <v/>
      </c>
      <c r="D38" s="100" t="str">
        <f>IF($A38="","",VLOOKUP($A38,'Annex 2 Designated EHV charges'!$A:$O,7,0))</f>
        <v/>
      </c>
      <c r="E38" s="105" t="str">
        <f>IFERROR(IF(VLOOKUP($A38,'Annex 2 Designated EHV charges'!$A:$O,9,FALSE)=0,"",VLOOKUP($A38,'Annex 2 Designated EHV charges'!$A:$O,9,FALSE)),"")</f>
        <v/>
      </c>
      <c r="F38" s="106" t="str">
        <f>IFERROR(IF(VLOOKUP($A38,'Annex 2 Designated EHV charges'!$A:$O,10,FALSE)=0,"",VLOOKUP($A38,'Annex 2 Designated EHV charges'!$A:$O,10,FALSE)),"")</f>
        <v/>
      </c>
      <c r="G38" s="107" t="str">
        <f>IFERROR(IF(VLOOKUP($A38,'Annex 2 Designated EHV charges'!$A:$O,11,FALSE)=0,"",VLOOKUP($A38,'Annex 2 Designated EHV charges'!$A:$O,11,FALSE)),"")</f>
        <v/>
      </c>
      <c r="H38" s="107" t="str">
        <f>IFERROR(IF(VLOOKUP($A38,'Annex 2 Designated EHV charges'!$A:$O,12,FALSE)=0,"",VLOOKUP($A38,'Annex 2 Designated EHV charges'!$A:$O,12,FALSE)),"")</f>
        <v/>
      </c>
    </row>
    <row r="39" spans="1:8" ht="12.75" customHeight="1" x14ac:dyDescent="0.25">
      <c r="A39" s="100" t="str">
        <f t="array" ref="A39">IFERROR(INDEX('Annex 2 Designated EHV charges'!$A$11:$A$11, MATCH(0, IF(ISBLANK('Annex 2 Designated EHV charges'!$A$11:$A$11),1, COUNTIF(A$4:$A38, 'Annex 2 Designated EHV charges'!$A$11:$A$11)), 0)),"")</f>
        <v/>
      </c>
      <c r="B39" s="100" t="str">
        <f>IF($A39="","",VLOOKUP($A39,'Annex 2 Designated EHV charges'!$A:$O,2,0))</f>
        <v/>
      </c>
      <c r="C39" s="101" t="str">
        <f>IF($A39="","",VLOOKUP($A39,'Annex 2 Designated EHV charges'!$A:$O,3,0))</f>
        <v/>
      </c>
      <c r="D39" s="100" t="str">
        <f>IF($A39="","",VLOOKUP($A39,'Annex 2 Designated EHV charges'!$A:$O,7,0))</f>
        <v/>
      </c>
      <c r="E39" s="105" t="str">
        <f>IFERROR(IF(VLOOKUP($A39,'Annex 2 Designated EHV charges'!$A:$O,9,FALSE)=0,"",VLOOKUP($A39,'Annex 2 Designated EHV charges'!$A:$O,9,FALSE)),"")</f>
        <v/>
      </c>
      <c r="F39" s="106" t="str">
        <f>IFERROR(IF(VLOOKUP($A39,'Annex 2 Designated EHV charges'!$A:$O,10,FALSE)=0,"",VLOOKUP($A39,'Annex 2 Designated EHV charges'!$A:$O,10,FALSE)),"")</f>
        <v/>
      </c>
      <c r="G39" s="107" t="str">
        <f>IFERROR(IF(VLOOKUP($A39,'Annex 2 Designated EHV charges'!$A:$O,11,FALSE)=0,"",VLOOKUP($A39,'Annex 2 Designated EHV charges'!$A:$O,11,FALSE)),"")</f>
        <v/>
      </c>
      <c r="H39" s="107" t="str">
        <f>IFERROR(IF(VLOOKUP($A39,'Annex 2 Designated EHV charges'!$A:$O,12,FALSE)=0,"",VLOOKUP($A39,'Annex 2 Designated EHV charges'!$A:$O,12,FALSE)),"")</f>
        <v/>
      </c>
    </row>
    <row r="40" spans="1:8" ht="12.75" customHeight="1" x14ac:dyDescent="0.25">
      <c r="A40" s="100" t="str">
        <f t="array" ref="A40">IFERROR(INDEX('Annex 2 Designated EHV charges'!$A$11:$A$11, MATCH(0, IF(ISBLANK('Annex 2 Designated EHV charges'!$A$11:$A$11),1, COUNTIF(A$4:$A39, 'Annex 2 Designated EHV charges'!$A$11:$A$11)), 0)),"")</f>
        <v/>
      </c>
      <c r="B40" s="100" t="str">
        <f>IF($A40="","",VLOOKUP($A40,'Annex 2 Designated EHV charges'!$A:$O,2,0))</f>
        <v/>
      </c>
      <c r="C40" s="101" t="str">
        <f>IF($A40="","",VLOOKUP($A40,'Annex 2 Designated EHV charges'!$A:$O,3,0))</f>
        <v/>
      </c>
      <c r="D40" s="100" t="str">
        <f>IF($A40="","",VLOOKUP($A40,'Annex 2 Designated EHV charges'!$A:$O,7,0))</f>
        <v/>
      </c>
      <c r="E40" s="105" t="str">
        <f>IFERROR(IF(VLOOKUP($A40,'Annex 2 Designated EHV charges'!$A:$O,9,FALSE)=0,"",VLOOKUP($A40,'Annex 2 Designated EHV charges'!$A:$O,9,FALSE)),"")</f>
        <v/>
      </c>
      <c r="F40" s="106" t="str">
        <f>IFERROR(IF(VLOOKUP($A40,'Annex 2 Designated EHV charges'!$A:$O,10,FALSE)=0,"",VLOOKUP($A40,'Annex 2 Designated EHV charges'!$A:$O,10,FALSE)),"")</f>
        <v/>
      </c>
      <c r="G40" s="107" t="str">
        <f>IFERROR(IF(VLOOKUP($A40,'Annex 2 Designated EHV charges'!$A:$O,11,FALSE)=0,"",VLOOKUP($A40,'Annex 2 Designated EHV charges'!$A:$O,11,FALSE)),"")</f>
        <v/>
      </c>
      <c r="H40" s="107" t="str">
        <f>IFERROR(IF(VLOOKUP($A40,'Annex 2 Designated EHV charges'!$A:$O,12,FALSE)=0,"",VLOOKUP($A40,'Annex 2 Designated EHV charges'!$A:$O,12,FALSE)),"")</f>
        <v/>
      </c>
    </row>
    <row r="41" spans="1:8" ht="12.75" customHeight="1" x14ac:dyDescent="0.25">
      <c r="A41" s="100" t="str">
        <f t="array" ref="A41">IFERROR(INDEX('Annex 2 Designated EHV charges'!$A$11:$A$11, MATCH(0, IF(ISBLANK('Annex 2 Designated EHV charges'!$A$11:$A$11),1, COUNTIF(A$4:$A40, 'Annex 2 Designated EHV charges'!$A$11:$A$11)), 0)),"")</f>
        <v/>
      </c>
      <c r="B41" s="100" t="str">
        <f>IF($A41="","",VLOOKUP($A41,'Annex 2 Designated EHV charges'!$A:$O,2,0))</f>
        <v/>
      </c>
      <c r="C41" s="101" t="str">
        <f>IF($A41="","",VLOOKUP($A41,'Annex 2 Designated EHV charges'!$A:$O,3,0))</f>
        <v/>
      </c>
      <c r="D41" s="100" t="str">
        <f>IF($A41="","",VLOOKUP($A41,'Annex 2 Designated EHV charges'!$A:$O,7,0))</f>
        <v/>
      </c>
      <c r="E41" s="105" t="str">
        <f>IFERROR(IF(VLOOKUP($A41,'Annex 2 Designated EHV charges'!$A:$O,9,FALSE)=0,"",VLOOKUP($A41,'Annex 2 Designated EHV charges'!$A:$O,9,FALSE)),"")</f>
        <v/>
      </c>
      <c r="F41" s="106" t="str">
        <f>IFERROR(IF(VLOOKUP($A41,'Annex 2 Designated EHV charges'!$A:$O,10,FALSE)=0,"",VLOOKUP($A41,'Annex 2 Designated EHV charges'!$A:$O,10,FALSE)),"")</f>
        <v/>
      </c>
      <c r="G41" s="107" t="str">
        <f>IFERROR(IF(VLOOKUP($A41,'Annex 2 Designated EHV charges'!$A:$O,11,FALSE)=0,"",VLOOKUP($A41,'Annex 2 Designated EHV charges'!$A:$O,11,FALSE)),"")</f>
        <v/>
      </c>
      <c r="H41" s="107" t="str">
        <f>IFERROR(IF(VLOOKUP($A41,'Annex 2 Designated EHV charges'!$A:$O,12,FALSE)=0,"",VLOOKUP($A41,'Annex 2 Designated EHV charges'!$A:$O,12,FALSE)),"")</f>
        <v/>
      </c>
    </row>
    <row r="42" spans="1:8" ht="12.75" customHeight="1" x14ac:dyDescent="0.25">
      <c r="A42" s="100" t="str">
        <f t="array" ref="A42">IFERROR(INDEX('Annex 2 Designated EHV charges'!$A$11:$A$11, MATCH(0, IF(ISBLANK('Annex 2 Designated EHV charges'!$A$11:$A$11),1, COUNTIF(A$4:$A41, 'Annex 2 Designated EHV charges'!$A$11:$A$11)), 0)),"")</f>
        <v/>
      </c>
      <c r="B42" s="100" t="str">
        <f>IF($A42="","",VLOOKUP($A42,'Annex 2 Designated EHV charges'!$A:$O,2,0))</f>
        <v/>
      </c>
      <c r="C42" s="101" t="str">
        <f>IF($A42="","",VLOOKUP($A42,'Annex 2 Designated EHV charges'!$A:$O,3,0))</f>
        <v/>
      </c>
      <c r="D42" s="100" t="str">
        <f>IF($A42="","",VLOOKUP($A42,'Annex 2 Designated EHV charges'!$A:$O,7,0))</f>
        <v/>
      </c>
      <c r="E42" s="105" t="str">
        <f>IFERROR(IF(VLOOKUP($A42,'Annex 2 Designated EHV charges'!$A:$O,9,FALSE)=0,"",VLOOKUP($A42,'Annex 2 Designated EHV charges'!$A:$O,9,FALSE)),"")</f>
        <v/>
      </c>
      <c r="F42" s="106" t="str">
        <f>IFERROR(IF(VLOOKUP($A42,'Annex 2 Designated EHV charges'!$A:$O,10,FALSE)=0,"",VLOOKUP($A42,'Annex 2 Designated EHV charges'!$A:$O,10,FALSE)),"")</f>
        <v/>
      </c>
      <c r="G42" s="107" t="str">
        <f>IFERROR(IF(VLOOKUP($A42,'Annex 2 Designated EHV charges'!$A:$O,11,FALSE)=0,"",VLOOKUP($A42,'Annex 2 Designated EHV charges'!$A:$O,11,FALSE)),"")</f>
        <v/>
      </c>
      <c r="H42" s="107" t="str">
        <f>IFERROR(IF(VLOOKUP($A42,'Annex 2 Designated EHV charges'!$A:$O,12,FALSE)=0,"",VLOOKUP($A42,'Annex 2 Designated EHV charges'!$A:$O,12,FALSE)),"")</f>
        <v/>
      </c>
    </row>
    <row r="43" spans="1:8" ht="12.75" customHeight="1" x14ac:dyDescent="0.25">
      <c r="A43" s="100" t="str">
        <f t="array" ref="A43">IFERROR(INDEX('Annex 2 Designated EHV charges'!$A$11:$A$11, MATCH(0, IF(ISBLANK('Annex 2 Designated EHV charges'!$A$11:$A$11),1, COUNTIF(A$4:$A42, 'Annex 2 Designated EHV charges'!$A$11:$A$11)), 0)),"")</f>
        <v/>
      </c>
      <c r="B43" s="100" t="str">
        <f>IF($A43="","",VLOOKUP($A43,'Annex 2 Designated EHV charges'!$A:$O,2,0))</f>
        <v/>
      </c>
      <c r="C43" s="101" t="str">
        <f>IF($A43="","",VLOOKUP($A43,'Annex 2 Designated EHV charges'!$A:$O,3,0))</f>
        <v/>
      </c>
      <c r="D43" s="100" t="str">
        <f>IF($A43="","",VLOOKUP($A43,'Annex 2 Designated EHV charges'!$A:$O,7,0))</f>
        <v/>
      </c>
      <c r="E43" s="105" t="str">
        <f>IFERROR(IF(VLOOKUP($A43,'Annex 2 Designated EHV charges'!$A:$O,9,FALSE)=0,"",VLOOKUP($A43,'Annex 2 Designated EHV charges'!$A:$O,9,FALSE)),"")</f>
        <v/>
      </c>
      <c r="F43" s="106" t="str">
        <f>IFERROR(IF(VLOOKUP($A43,'Annex 2 Designated EHV charges'!$A:$O,10,FALSE)=0,"",VLOOKUP($A43,'Annex 2 Designated EHV charges'!$A:$O,10,FALSE)),"")</f>
        <v/>
      </c>
      <c r="G43" s="107" t="str">
        <f>IFERROR(IF(VLOOKUP($A43,'Annex 2 Designated EHV charges'!$A:$O,11,FALSE)=0,"",VLOOKUP($A43,'Annex 2 Designated EHV charges'!$A:$O,11,FALSE)),"")</f>
        <v/>
      </c>
      <c r="H43" s="107" t="str">
        <f>IFERROR(IF(VLOOKUP($A43,'Annex 2 Designated EHV charges'!$A:$O,12,FALSE)=0,"",VLOOKUP($A43,'Annex 2 Designated EHV charges'!$A:$O,12,FALSE)),"")</f>
        <v/>
      </c>
    </row>
    <row r="44" spans="1:8" ht="12.75" customHeight="1" x14ac:dyDescent="0.25">
      <c r="A44" s="100" t="str">
        <f t="array" ref="A44">IFERROR(INDEX('Annex 2 Designated EHV charges'!$A$11:$A$11, MATCH(0, IF(ISBLANK('Annex 2 Designated EHV charges'!$A$11:$A$11),1, COUNTIF(A$4:$A43, 'Annex 2 Designated EHV charges'!$A$11:$A$11)), 0)),"")</f>
        <v/>
      </c>
      <c r="B44" s="100" t="str">
        <f>IF($A44="","",VLOOKUP($A44,'Annex 2 Designated EHV charges'!$A:$O,2,0))</f>
        <v/>
      </c>
      <c r="C44" s="101" t="str">
        <f>IF($A44="","",VLOOKUP($A44,'Annex 2 Designated EHV charges'!$A:$O,3,0))</f>
        <v/>
      </c>
      <c r="D44" s="100" t="str">
        <f>IF($A44="","",VLOOKUP($A44,'Annex 2 Designated EHV charges'!$A:$O,7,0))</f>
        <v/>
      </c>
      <c r="E44" s="105" t="str">
        <f>IFERROR(IF(VLOOKUP($A44,'Annex 2 Designated EHV charges'!$A:$O,9,FALSE)=0,"",VLOOKUP($A44,'Annex 2 Designated EHV charges'!$A:$O,9,FALSE)),"")</f>
        <v/>
      </c>
      <c r="F44" s="106" t="str">
        <f>IFERROR(IF(VLOOKUP($A44,'Annex 2 Designated EHV charges'!$A:$O,10,FALSE)=0,"",VLOOKUP($A44,'Annex 2 Designated EHV charges'!$A:$O,10,FALSE)),"")</f>
        <v/>
      </c>
      <c r="G44" s="107" t="str">
        <f>IFERROR(IF(VLOOKUP($A44,'Annex 2 Designated EHV charges'!$A:$O,11,FALSE)=0,"",VLOOKUP($A44,'Annex 2 Designated EHV charges'!$A:$O,11,FALSE)),"")</f>
        <v/>
      </c>
      <c r="H44" s="107" t="str">
        <f>IFERROR(IF(VLOOKUP($A44,'Annex 2 Designated EHV charges'!$A:$O,12,FALSE)=0,"",VLOOKUP($A44,'Annex 2 Designated EHV charges'!$A:$O,12,FALSE)),"")</f>
        <v/>
      </c>
    </row>
    <row r="45" spans="1:8" ht="12.75" customHeight="1" x14ac:dyDescent="0.25">
      <c r="A45" s="100" t="str">
        <f t="array" ref="A45">IFERROR(INDEX('Annex 2 Designated EHV charges'!$A$11:$A$11, MATCH(0, IF(ISBLANK('Annex 2 Designated EHV charges'!$A$11:$A$11),1, COUNTIF(A$4:$A44, 'Annex 2 Designated EHV charges'!$A$11:$A$11)), 0)),"")</f>
        <v/>
      </c>
      <c r="B45" s="100" t="str">
        <f>IF($A45="","",VLOOKUP($A45,'Annex 2 Designated EHV charges'!$A:$O,2,0))</f>
        <v/>
      </c>
      <c r="C45" s="101" t="str">
        <f>IF($A45="","",VLOOKUP($A45,'Annex 2 Designated EHV charges'!$A:$O,3,0))</f>
        <v/>
      </c>
      <c r="D45" s="100" t="str">
        <f>IF($A45="","",VLOOKUP($A45,'Annex 2 Designated EHV charges'!$A:$O,7,0))</f>
        <v/>
      </c>
      <c r="E45" s="105" t="str">
        <f>IFERROR(IF(VLOOKUP($A45,'Annex 2 Designated EHV charges'!$A:$O,9,FALSE)=0,"",VLOOKUP($A45,'Annex 2 Designated EHV charges'!$A:$O,9,FALSE)),"")</f>
        <v/>
      </c>
      <c r="F45" s="106" t="str">
        <f>IFERROR(IF(VLOOKUP($A45,'Annex 2 Designated EHV charges'!$A:$O,10,FALSE)=0,"",VLOOKUP($A45,'Annex 2 Designated EHV charges'!$A:$O,10,FALSE)),"")</f>
        <v/>
      </c>
      <c r="G45" s="107" t="str">
        <f>IFERROR(IF(VLOOKUP($A45,'Annex 2 Designated EHV charges'!$A:$O,11,FALSE)=0,"",VLOOKUP($A45,'Annex 2 Designated EHV charges'!$A:$O,11,FALSE)),"")</f>
        <v/>
      </c>
      <c r="H45" s="107" t="str">
        <f>IFERROR(IF(VLOOKUP($A45,'Annex 2 Designated EHV charges'!$A:$O,12,FALSE)=0,"",VLOOKUP($A45,'Annex 2 Designated EHV charges'!$A:$O,12,FALSE)),"")</f>
        <v/>
      </c>
    </row>
    <row r="46" spans="1:8" ht="12.75" customHeight="1" x14ac:dyDescent="0.25">
      <c r="A46" s="100" t="str">
        <f t="array" ref="A46">IFERROR(INDEX('Annex 2 Designated EHV charges'!$A$11:$A$11, MATCH(0, IF(ISBLANK('Annex 2 Designated EHV charges'!$A$11:$A$11),1, COUNTIF(A$4:$A45, 'Annex 2 Designated EHV charges'!$A$11:$A$11)), 0)),"")</f>
        <v/>
      </c>
      <c r="B46" s="100" t="str">
        <f>IF($A46="","",VLOOKUP($A46,'Annex 2 Designated EHV charges'!$A:$O,2,0))</f>
        <v/>
      </c>
      <c r="C46" s="101" t="str">
        <f>IF($A46="","",VLOOKUP($A46,'Annex 2 Designated EHV charges'!$A:$O,3,0))</f>
        <v/>
      </c>
      <c r="D46" s="100" t="str">
        <f>IF($A46="","",VLOOKUP($A46,'Annex 2 Designated EHV charges'!$A:$O,7,0))</f>
        <v/>
      </c>
      <c r="E46" s="105" t="str">
        <f>IFERROR(IF(VLOOKUP($A46,'Annex 2 Designated EHV charges'!$A:$O,9,FALSE)=0,"",VLOOKUP($A46,'Annex 2 Designated EHV charges'!$A:$O,9,FALSE)),"")</f>
        <v/>
      </c>
      <c r="F46" s="106" t="str">
        <f>IFERROR(IF(VLOOKUP($A46,'Annex 2 Designated EHV charges'!$A:$O,10,FALSE)=0,"",VLOOKUP($A46,'Annex 2 Designated EHV charges'!$A:$O,10,FALSE)),"")</f>
        <v/>
      </c>
      <c r="G46" s="107" t="str">
        <f>IFERROR(IF(VLOOKUP($A46,'Annex 2 Designated EHV charges'!$A:$O,11,FALSE)=0,"",VLOOKUP($A46,'Annex 2 Designated EHV charges'!$A:$O,11,FALSE)),"")</f>
        <v/>
      </c>
      <c r="H46" s="107" t="str">
        <f>IFERROR(IF(VLOOKUP($A46,'Annex 2 Designated EHV charges'!$A:$O,12,FALSE)=0,"",VLOOKUP($A46,'Annex 2 Designated EHV charges'!$A:$O,12,FALSE)),"")</f>
        <v/>
      </c>
    </row>
    <row r="47" spans="1:8" ht="12.75" customHeight="1" x14ac:dyDescent="0.25">
      <c r="A47" s="100" t="str">
        <f t="array" ref="A47">IFERROR(INDEX('Annex 2 Designated EHV charges'!$A$11:$A$11, MATCH(0, IF(ISBLANK('Annex 2 Designated EHV charges'!$A$11:$A$11),1, COUNTIF(A$4:$A46, 'Annex 2 Designated EHV charges'!$A$11:$A$11)), 0)),"")</f>
        <v/>
      </c>
      <c r="B47" s="100" t="str">
        <f>IF($A47="","",VLOOKUP($A47,'Annex 2 Designated EHV charges'!$A:$O,2,0))</f>
        <v/>
      </c>
      <c r="C47" s="101" t="str">
        <f>IF($A47="","",VLOOKUP($A47,'Annex 2 Designated EHV charges'!$A:$O,3,0))</f>
        <v/>
      </c>
      <c r="D47" s="100" t="str">
        <f>IF($A47="","",VLOOKUP($A47,'Annex 2 Designated EHV charges'!$A:$O,7,0))</f>
        <v/>
      </c>
      <c r="E47" s="105" t="str">
        <f>IFERROR(IF(VLOOKUP($A47,'Annex 2 Designated EHV charges'!$A:$O,9,FALSE)=0,"",VLOOKUP($A47,'Annex 2 Designated EHV charges'!$A:$O,9,FALSE)),"")</f>
        <v/>
      </c>
      <c r="F47" s="106" t="str">
        <f>IFERROR(IF(VLOOKUP($A47,'Annex 2 Designated EHV charges'!$A:$O,10,FALSE)=0,"",VLOOKUP($A47,'Annex 2 Designated EHV charges'!$A:$O,10,FALSE)),"")</f>
        <v/>
      </c>
      <c r="G47" s="107" t="str">
        <f>IFERROR(IF(VLOOKUP($A47,'Annex 2 Designated EHV charges'!$A:$O,11,FALSE)=0,"",VLOOKUP($A47,'Annex 2 Designated EHV charges'!$A:$O,11,FALSE)),"")</f>
        <v/>
      </c>
      <c r="H47" s="107" t="str">
        <f>IFERROR(IF(VLOOKUP($A47,'Annex 2 Designated EHV charges'!$A:$O,12,FALSE)=0,"",VLOOKUP($A47,'Annex 2 Designated EHV charges'!$A:$O,12,FALSE)),"")</f>
        <v/>
      </c>
    </row>
    <row r="48" spans="1:8" ht="12.75" customHeight="1" x14ac:dyDescent="0.25">
      <c r="A48" s="100" t="str">
        <f t="array" ref="A48">IFERROR(INDEX('Annex 2 Designated EHV charges'!$A$11:$A$11, MATCH(0, IF(ISBLANK('Annex 2 Designated EHV charges'!$A$11:$A$11),1, COUNTIF(A$4:$A47, 'Annex 2 Designated EHV charges'!$A$11:$A$11)), 0)),"")</f>
        <v/>
      </c>
      <c r="B48" s="100" t="str">
        <f>IF($A48="","",VLOOKUP($A48,'Annex 2 Designated EHV charges'!$A:$O,2,0))</f>
        <v/>
      </c>
      <c r="C48" s="101" t="str">
        <f>IF($A48="","",VLOOKUP($A48,'Annex 2 Designated EHV charges'!$A:$O,3,0))</f>
        <v/>
      </c>
      <c r="D48" s="100" t="str">
        <f>IF($A48="","",VLOOKUP($A48,'Annex 2 Designated EHV charges'!$A:$O,7,0))</f>
        <v/>
      </c>
      <c r="E48" s="105" t="str">
        <f>IFERROR(IF(VLOOKUP($A48,'Annex 2 Designated EHV charges'!$A:$O,9,FALSE)=0,"",VLOOKUP($A48,'Annex 2 Designated EHV charges'!$A:$O,9,FALSE)),"")</f>
        <v/>
      </c>
      <c r="F48" s="106" t="str">
        <f>IFERROR(IF(VLOOKUP($A48,'Annex 2 Designated EHV charges'!$A:$O,10,FALSE)=0,"",VLOOKUP($A48,'Annex 2 Designated EHV charges'!$A:$O,10,FALSE)),"")</f>
        <v/>
      </c>
      <c r="G48" s="107" t="str">
        <f>IFERROR(IF(VLOOKUP($A48,'Annex 2 Designated EHV charges'!$A:$O,11,FALSE)=0,"",VLOOKUP($A48,'Annex 2 Designated EHV charges'!$A:$O,11,FALSE)),"")</f>
        <v/>
      </c>
      <c r="H48" s="107" t="str">
        <f>IFERROR(IF(VLOOKUP($A48,'Annex 2 Designated EHV charges'!$A:$O,12,FALSE)=0,"",VLOOKUP($A48,'Annex 2 Designated EHV charges'!$A:$O,12,FALSE)),"")</f>
        <v/>
      </c>
    </row>
    <row r="49" spans="1:8" ht="12.75" customHeight="1" x14ac:dyDescent="0.25">
      <c r="A49" s="100" t="str">
        <f t="array" ref="A49">IFERROR(INDEX('Annex 2 Designated EHV charges'!$A$11:$A$11, MATCH(0, IF(ISBLANK('Annex 2 Designated EHV charges'!$A$11:$A$11),1, COUNTIF(A$4:$A48, 'Annex 2 Designated EHV charges'!$A$11:$A$11)), 0)),"")</f>
        <v/>
      </c>
      <c r="B49" s="100" t="str">
        <f>IF($A49="","",VLOOKUP($A49,'Annex 2 Designated EHV charges'!$A:$O,2,0))</f>
        <v/>
      </c>
      <c r="C49" s="101" t="str">
        <f>IF($A49="","",VLOOKUP($A49,'Annex 2 Designated EHV charges'!$A:$O,3,0))</f>
        <v/>
      </c>
      <c r="D49" s="100" t="str">
        <f>IF($A49="","",VLOOKUP($A49,'Annex 2 Designated EHV charges'!$A:$O,7,0))</f>
        <v/>
      </c>
      <c r="E49" s="105" t="str">
        <f>IFERROR(IF(VLOOKUP($A49,'Annex 2 Designated EHV charges'!$A:$O,9,FALSE)=0,"",VLOOKUP($A49,'Annex 2 Designated EHV charges'!$A:$O,9,FALSE)),"")</f>
        <v/>
      </c>
      <c r="F49" s="106" t="str">
        <f>IFERROR(IF(VLOOKUP($A49,'Annex 2 Designated EHV charges'!$A:$O,10,FALSE)=0,"",VLOOKUP($A49,'Annex 2 Designated EHV charges'!$A:$O,10,FALSE)),"")</f>
        <v/>
      </c>
      <c r="G49" s="107" t="str">
        <f>IFERROR(IF(VLOOKUP($A49,'Annex 2 Designated EHV charges'!$A:$O,11,FALSE)=0,"",VLOOKUP($A49,'Annex 2 Designated EHV charges'!$A:$O,11,FALSE)),"")</f>
        <v/>
      </c>
      <c r="H49" s="107" t="str">
        <f>IFERROR(IF(VLOOKUP($A49,'Annex 2 Designated EHV charges'!$A:$O,12,FALSE)=0,"",VLOOKUP($A49,'Annex 2 Designated EHV charges'!$A:$O,12,FALSE)),"")</f>
        <v/>
      </c>
    </row>
    <row r="50" spans="1:8" ht="12.75" customHeight="1" x14ac:dyDescent="0.25">
      <c r="A50" s="100" t="str">
        <f t="array" ref="A50">IFERROR(INDEX('Annex 2 Designated EHV charges'!$A$11:$A$11, MATCH(0, IF(ISBLANK('Annex 2 Designated EHV charges'!$A$11:$A$11),1, COUNTIF(A$4:$A49, 'Annex 2 Designated EHV charges'!$A$11:$A$11)), 0)),"")</f>
        <v/>
      </c>
      <c r="B50" s="100" t="str">
        <f>IF($A50="","",VLOOKUP($A50,'Annex 2 Designated EHV charges'!$A:$O,2,0))</f>
        <v/>
      </c>
      <c r="C50" s="101" t="str">
        <f>IF($A50="","",VLOOKUP($A50,'Annex 2 Designated EHV charges'!$A:$O,3,0))</f>
        <v/>
      </c>
      <c r="D50" s="100" t="str">
        <f>IF($A50="","",VLOOKUP($A50,'Annex 2 Designated EHV charges'!$A:$O,7,0))</f>
        <v/>
      </c>
      <c r="E50" s="105" t="str">
        <f>IFERROR(IF(VLOOKUP($A50,'Annex 2 Designated EHV charges'!$A:$O,9,FALSE)=0,"",VLOOKUP($A50,'Annex 2 Designated EHV charges'!$A:$O,9,FALSE)),"")</f>
        <v/>
      </c>
      <c r="F50" s="106" t="str">
        <f>IFERROR(IF(VLOOKUP($A50,'Annex 2 Designated EHV charges'!$A:$O,10,FALSE)=0,"",VLOOKUP($A50,'Annex 2 Designated EHV charges'!$A:$O,10,FALSE)),"")</f>
        <v/>
      </c>
      <c r="G50" s="107" t="str">
        <f>IFERROR(IF(VLOOKUP($A50,'Annex 2 Designated EHV charges'!$A:$O,11,FALSE)=0,"",VLOOKUP($A50,'Annex 2 Designated EHV charges'!$A:$O,11,FALSE)),"")</f>
        <v/>
      </c>
      <c r="H50" s="107" t="str">
        <f>IFERROR(IF(VLOOKUP($A50,'Annex 2 Designated EHV charges'!$A:$O,12,FALSE)=0,"",VLOOKUP($A50,'Annex 2 Designated EHV charges'!$A:$O,12,FALSE)),"")</f>
        <v/>
      </c>
    </row>
    <row r="51" spans="1:8" ht="12.75" customHeight="1" x14ac:dyDescent="0.25">
      <c r="A51" s="100" t="str">
        <f t="array" ref="A51">IFERROR(INDEX('Annex 2 Designated EHV charges'!$A$11:$A$11, MATCH(0, IF(ISBLANK('Annex 2 Designated EHV charges'!$A$11:$A$11),1, COUNTIF(A$4:$A50, 'Annex 2 Designated EHV charges'!$A$11:$A$11)), 0)),"")</f>
        <v/>
      </c>
      <c r="B51" s="100" t="str">
        <f>IF($A51="","",VLOOKUP($A51,'Annex 2 Designated EHV charges'!$A:$O,2,0))</f>
        <v/>
      </c>
      <c r="C51" s="101" t="str">
        <f>IF($A51="","",VLOOKUP($A51,'Annex 2 Designated EHV charges'!$A:$O,3,0))</f>
        <v/>
      </c>
      <c r="D51" s="100" t="str">
        <f>IF($A51="","",VLOOKUP($A51,'Annex 2 Designated EHV charges'!$A:$O,7,0))</f>
        <v/>
      </c>
      <c r="E51" s="105" t="str">
        <f>IFERROR(IF(VLOOKUP($A51,'Annex 2 Designated EHV charges'!$A:$O,9,FALSE)=0,"",VLOOKUP($A51,'Annex 2 Designated EHV charges'!$A:$O,9,FALSE)),"")</f>
        <v/>
      </c>
      <c r="F51" s="106" t="str">
        <f>IFERROR(IF(VLOOKUP($A51,'Annex 2 Designated EHV charges'!$A:$O,10,FALSE)=0,"",VLOOKUP($A51,'Annex 2 Designated EHV charges'!$A:$O,10,FALSE)),"")</f>
        <v/>
      </c>
      <c r="G51" s="107" t="str">
        <f>IFERROR(IF(VLOOKUP($A51,'Annex 2 Designated EHV charges'!$A:$O,11,FALSE)=0,"",VLOOKUP($A51,'Annex 2 Designated EHV charges'!$A:$O,11,FALSE)),"")</f>
        <v/>
      </c>
      <c r="H51" s="107" t="str">
        <f>IFERROR(IF(VLOOKUP($A51,'Annex 2 Designated EHV charges'!$A:$O,12,FALSE)=0,"",VLOOKUP($A51,'Annex 2 Designated EHV charges'!$A:$O,12,FALSE)),"")</f>
        <v/>
      </c>
    </row>
    <row r="52" spans="1:8" ht="12.75" customHeight="1" x14ac:dyDescent="0.25">
      <c r="A52" s="100" t="str">
        <f t="array" ref="A52">IFERROR(INDEX('Annex 2 Designated EHV charges'!$A$11:$A$11, MATCH(0, IF(ISBLANK('Annex 2 Designated EHV charges'!$A$11:$A$11),1, COUNTIF(A$4:$A51, 'Annex 2 Designated EHV charges'!$A$11:$A$11)), 0)),"")</f>
        <v/>
      </c>
      <c r="B52" s="100" t="str">
        <f>IF($A52="","",VLOOKUP($A52,'Annex 2 Designated EHV charges'!$A:$O,2,0))</f>
        <v/>
      </c>
      <c r="C52" s="101" t="str">
        <f>IF($A52="","",VLOOKUP($A52,'Annex 2 Designated EHV charges'!$A:$O,3,0))</f>
        <v/>
      </c>
      <c r="D52" s="100" t="str">
        <f>IF($A52="","",VLOOKUP($A52,'Annex 2 Designated EHV charges'!$A:$O,7,0))</f>
        <v/>
      </c>
      <c r="E52" s="105" t="str">
        <f>IFERROR(IF(VLOOKUP($A52,'Annex 2 Designated EHV charges'!$A:$O,9,FALSE)=0,"",VLOOKUP($A52,'Annex 2 Designated EHV charges'!$A:$O,9,FALSE)),"")</f>
        <v/>
      </c>
      <c r="F52" s="106" t="str">
        <f>IFERROR(IF(VLOOKUP($A52,'Annex 2 Designated EHV charges'!$A:$O,10,FALSE)=0,"",VLOOKUP($A52,'Annex 2 Designated EHV charges'!$A:$O,10,FALSE)),"")</f>
        <v/>
      </c>
      <c r="G52" s="107" t="str">
        <f>IFERROR(IF(VLOOKUP($A52,'Annex 2 Designated EHV charges'!$A:$O,11,FALSE)=0,"",VLOOKUP($A52,'Annex 2 Designated EHV charges'!$A:$O,11,FALSE)),"")</f>
        <v/>
      </c>
      <c r="H52" s="107" t="str">
        <f>IFERROR(IF(VLOOKUP($A52,'Annex 2 Designated EHV charges'!$A:$O,12,FALSE)=0,"",VLOOKUP($A52,'Annex 2 Designated EHV charges'!$A:$O,12,FALSE)),"")</f>
        <v/>
      </c>
    </row>
    <row r="53" spans="1:8" ht="12.75" customHeight="1" x14ac:dyDescent="0.25">
      <c r="A53" s="100" t="str">
        <f t="array" ref="A53">IFERROR(INDEX('Annex 2 Designated EHV charges'!$A$11:$A$11, MATCH(0, IF(ISBLANK('Annex 2 Designated EHV charges'!$A$11:$A$11),1, COUNTIF(A$4:$A52, 'Annex 2 Designated EHV charges'!$A$11:$A$11)), 0)),"")</f>
        <v/>
      </c>
      <c r="B53" s="100" t="str">
        <f>IF($A53="","",VLOOKUP($A53,'Annex 2 Designated EHV charges'!$A:$O,2,0))</f>
        <v/>
      </c>
      <c r="C53" s="101" t="str">
        <f>IF($A53="","",VLOOKUP($A53,'Annex 2 Designated EHV charges'!$A:$O,3,0))</f>
        <v/>
      </c>
      <c r="D53" s="100" t="str">
        <f>IF($A53="","",VLOOKUP($A53,'Annex 2 Designated EHV charges'!$A:$O,7,0))</f>
        <v/>
      </c>
      <c r="E53" s="105" t="str">
        <f>IFERROR(IF(VLOOKUP($A53,'Annex 2 Designated EHV charges'!$A:$O,9,FALSE)=0,"",VLOOKUP($A53,'Annex 2 Designated EHV charges'!$A:$O,9,FALSE)),"")</f>
        <v/>
      </c>
      <c r="F53" s="106" t="str">
        <f>IFERROR(IF(VLOOKUP($A53,'Annex 2 Designated EHV charges'!$A:$O,10,FALSE)=0,"",VLOOKUP($A53,'Annex 2 Designated EHV charges'!$A:$O,10,FALSE)),"")</f>
        <v/>
      </c>
      <c r="G53" s="107" t="str">
        <f>IFERROR(IF(VLOOKUP($A53,'Annex 2 Designated EHV charges'!$A:$O,11,FALSE)=0,"",VLOOKUP($A53,'Annex 2 Designated EHV charges'!$A:$O,11,FALSE)),"")</f>
        <v/>
      </c>
      <c r="H53" s="107" t="str">
        <f>IFERROR(IF(VLOOKUP($A53,'Annex 2 Designated EHV charges'!$A:$O,12,FALSE)=0,"",VLOOKUP($A53,'Annex 2 Designated EHV charges'!$A:$O,12,FALSE)),"")</f>
        <v/>
      </c>
    </row>
    <row r="54" spans="1:8" ht="12.75" customHeight="1" x14ac:dyDescent="0.25">
      <c r="A54" s="100" t="str">
        <f t="array" ref="A54">IFERROR(INDEX('Annex 2 Designated EHV charges'!$A$11:$A$11, MATCH(0, IF(ISBLANK('Annex 2 Designated EHV charges'!$A$11:$A$11),1, COUNTIF(A$4:$A53, 'Annex 2 Designated EHV charges'!$A$11:$A$11)), 0)),"")</f>
        <v/>
      </c>
      <c r="B54" s="100" t="str">
        <f>IF($A54="","",VLOOKUP($A54,'Annex 2 Designated EHV charges'!$A:$O,2,0))</f>
        <v/>
      </c>
      <c r="C54" s="101" t="str">
        <f>IF($A54="","",VLOOKUP($A54,'Annex 2 Designated EHV charges'!$A:$O,3,0))</f>
        <v/>
      </c>
      <c r="D54" s="100" t="str">
        <f>IF($A54="","",VLOOKUP($A54,'Annex 2 Designated EHV charges'!$A:$O,7,0))</f>
        <v/>
      </c>
      <c r="E54" s="105" t="str">
        <f>IFERROR(IF(VLOOKUP($A54,'Annex 2 Designated EHV charges'!$A:$O,9,FALSE)=0,"",VLOOKUP($A54,'Annex 2 Designated EHV charges'!$A:$O,9,FALSE)),"")</f>
        <v/>
      </c>
      <c r="F54" s="106" t="str">
        <f>IFERROR(IF(VLOOKUP($A54,'Annex 2 Designated EHV charges'!$A:$O,10,FALSE)=0,"",VLOOKUP($A54,'Annex 2 Designated EHV charges'!$A:$O,10,FALSE)),"")</f>
        <v/>
      </c>
      <c r="G54" s="107" t="str">
        <f>IFERROR(IF(VLOOKUP($A54,'Annex 2 Designated EHV charges'!$A:$O,11,FALSE)=0,"",VLOOKUP($A54,'Annex 2 Designated EHV charges'!$A:$O,11,FALSE)),"")</f>
        <v/>
      </c>
      <c r="H54" s="107" t="str">
        <f>IFERROR(IF(VLOOKUP($A54,'Annex 2 Designated EHV charges'!$A:$O,12,FALSE)=0,"",VLOOKUP($A54,'Annex 2 Designated EHV charges'!$A:$O,12,FALSE)),"")</f>
        <v/>
      </c>
    </row>
    <row r="55" spans="1:8" ht="12.75" customHeight="1" x14ac:dyDescent="0.25">
      <c r="A55" s="100" t="str">
        <f t="array" ref="A55">IFERROR(INDEX('Annex 2 Designated EHV charges'!$A$11:$A$11, MATCH(0, IF(ISBLANK('Annex 2 Designated EHV charges'!$A$11:$A$11),1, COUNTIF(A$4:$A54, 'Annex 2 Designated EHV charges'!$A$11:$A$11)), 0)),"")</f>
        <v/>
      </c>
      <c r="B55" s="100" t="str">
        <f>IF($A55="","",VLOOKUP($A55,'Annex 2 Designated EHV charges'!$A:$O,2,0))</f>
        <v/>
      </c>
      <c r="C55" s="101" t="str">
        <f>IF($A55="","",VLOOKUP($A55,'Annex 2 Designated EHV charges'!$A:$O,3,0))</f>
        <v/>
      </c>
      <c r="D55" s="100" t="str">
        <f>IF($A55="","",VLOOKUP($A55,'Annex 2 Designated EHV charges'!$A:$O,7,0))</f>
        <v/>
      </c>
      <c r="E55" s="105" t="str">
        <f>IFERROR(IF(VLOOKUP($A55,'Annex 2 Designated EHV charges'!$A:$O,9,FALSE)=0,"",VLOOKUP($A55,'Annex 2 Designated EHV charges'!$A:$O,9,FALSE)),"")</f>
        <v/>
      </c>
      <c r="F55" s="106" t="str">
        <f>IFERROR(IF(VLOOKUP($A55,'Annex 2 Designated EHV charges'!$A:$O,10,FALSE)=0,"",VLOOKUP($A55,'Annex 2 Designated EHV charges'!$A:$O,10,FALSE)),"")</f>
        <v/>
      </c>
      <c r="G55" s="107" t="str">
        <f>IFERROR(IF(VLOOKUP($A55,'Annex 2 Designated EHV charges'!$A:$O,11,FALSE)=0,"",VLOOKUP($A55,'Annex 2 Designated EHV charges'!$A:$O,11,FALSE)),"")</f>
        <v/>
      </c>
      <c r="H55" s="107" t="str">
        <f>IFERROR(IF(VLOOKUP($A55,'Annex 2 Designated EHV charges'!$A:$O,12,FALSE)=0,"",VLOOKUP($A55,'Annex 2 Designated EHV charges'!$A:$O,12,FALSE)),"")</f>
        <v/>
      </c>
    </row>
    <row r="56" spans="1:8" ht="12.75" customHeight="1" x14ac:dyDescent="0.25">
      <c r="A56" s="100" t="str">
        <f t="array" ref="A56">IFERROR(INDEX('Annex 2 Designated EHV charges'!$A$11:$A$11, MATCH(0, IF(ISBLANK('Annex 2 Designated EHV charges'!$A$11:$A$11),1, COUNTIF(A$4:$A55, 'Annex 2 Designated EHV charges'!$A$11:$A$11)), 0)),"")</f>
        <v/>
      </c>
      <c r="B56" s="100" t="str">
        <f>IF($A56="","",VLOOKUP($A56,'Annex 2 Designated EHV charges'!$A:$O,2,0))</f>
        <v/>
      </c>
      <c r="C56" s="101" t="str">
        <f>IF($A56="","",VLOOKUP($A56,'Annex 2 Designated EHV charges'!$A:$O,3,0))</f>
        <v/>
      </c>
      <c r="D56" s="100" t="str">
        <f>IF($A56="","",VLOOKUP($A56,'Annex 2 Designated EHV charges'!$A:$O,7,0))</f>
        <v/>
      </c>
      <c r="E56" s="105" t="str">
        <f>IFERROR(IF(VLOOKUP($A56,'Annex 2 Designated EHV charges'!$A:$O,9,FALSE)=0,"",VLOOKUP($A56,'Annex 2 Designated EHV charges'!$A:$O,9,FALSE)),"")</f>
        <v/>
      </c>
      <c r="F56" s="106" t="str">
        <f>IFERROR(IF(VLOOKUP($A56,'Annex 2 Designated EHV charges'!$A:$O,10,FALSE)=0,"",VLOOKUP($A56,'Annex 2 Designated EHV charges'!$A:$O,10,FALSE)),"")</f>
        <v/>
      </c>
      <c r="G56" s="107" t="str">
        <f>IFERROR(IF(VLOOKUP($A56,'Annex 2 Designated EHV charges'!$A:$O,11,FALSE)=0,"",VLOOKUP($A56,'Annex 2 Designated EHV charges'!$A:$O,11,FALSE)),"")</f>
        <v/>
      </c>
      <c r="H56" s="107" t="str">
        <f>IFERROR(IF(VLOOKUP($A56,'Annex 2 Designated EHV charges'!$A:$O,12,FALSE)=0,"",VLOOKUP($A56,'Annex 2 Designated EHV charges'!$A:$O,12,FALSE)),"")</f>
        <v/>
      </c>
    </row>
    <row r="57" spans="1:8" ht="12.75" customHeight="1" x14ac:dyDescent="0.25">
      <c r="A57" s="100" t="str">
        <f t="array" ref="A57">IFERROR(INDEX('Annex 2 Designated EHV charges'!$A$11:$A$11, MATCH(0, IF(ISBLANK('Annex 2 Designated EHV charges'!$A$11:$A$11),1, COUNTIF(A$4:$A56, 'Annex 2 Designated EHV charges'!$A$11:$A$11)), 0)),"")</f>
        <v/>
      </c>
      <c r="B57" s="100" t="str">
        <f>IF($A57="","",VLOOKUP($A57,'Annex 2 Designated EHV charges'!$A:$O,2,0))</f>
        <v/>
      </c>
      <c r="C57" s="101" t="str">
        <f>IF($A57="","",VLOOKUP($A57,'Annex 2 Designated EHV charges'!$A:$O,3,0))</f>
        <v/>
      </c>
      <c r="D57" s="100" t="str">
        <f>IF($A57="","",VLOOKUP($A57,'Annex 2 Designated EHV charges'!$A:$O,7,0))</f>
        <v/>
      </c>
      <c r="E57" s="105" t="str">
        <f>IFERROR(IF(VLOOKUP($A57,'Annex 2 Designated EHV charges'!$A:$O,9,FALSE)=0,"",VLOOKUP($A57,'Annex 2 Designated EHV charges'!$A:$O,9,FALSE)),"")</f>
        <v/>
      </c>
      <c r="F57" s="106" t="str">
        <f>IFERROR(IF(VLOOKUP($A57,'Annex 2 Designated EHV charges'!$A:$O,10,FALSE)=0,"",VLOOKUP($A57,'Annex 2 Designated EHV charges'!$A:$O,10,FALSE)),"")</f>
        <v/>
      </c>
      <c r="G57" s="107" t="str">
        <f>IFERROR(IF(VLOOKUP($A57,'Annex 2 Designated EHV charges'!$A:$O,11,FALSE)=0,"",VLOOKUP($A57,'Annex 2 Designated EHV charges'!$A:$O,11,FALSE)),"")</f>
        <v/>
      </c>
      <c r="H57" s="107" t="str">
        <f>IFERROR(IF(VLOOKUP($A57,'Annex 2 Designated EHV charges'!$A:$O,12,FALSE)=0,"",VLOOKUP($A57,'Annex 2 Designated EHV charges'!$A:$O,12,FALSE)),"")</f>
        <v/>
      </c>
    </row>
    <row r="58" spans="1:8" ht="12.75" customHeight="1" x14ac:dyDescent="0.25">
      <c r="A58" s="100" t="str">
        <f t="array" ref="A58">IFERROR(INDEX('Annex 2 Designated EHV charges'!$A$11:$A$11, MATCH(0, IF(ISBLANK('Annex 2 Designated EHV charges'!$A$11:$A$11),1, COUNTIF(A$4:$A57, 'Annex 2 Designated EHV charges'!$A$11:$A$11)), 0)),"")</f>
        <v/>
      </c>
      <c r="B58" s="100" t="str">
        <f>IF($A58="","",VLOOKUP($A58,'Annex 2 Designated EHV charges'!$A:$O,2,0))</f>
        <v/>
      </c>
      <c r="C58" s="101" t="str">
        <f>IF($A58="","",VLOOKUP($A58,'Annex 2 Designated EHV charges'!$A:$O,3,0))</f>
        <v/>
      </c>
      <c r="D58" s="100" t="str">
        <f>IF($A58="","",VLOOKUP($A58,'Annex 2 Designated EHV charges'!$A:$O,7,0))</f>
        <v/>
      </c>
      <c r="E58" s="105" t="str">
        <f>IFERROR(IF(VLOOKUP($A58,'Annex 2 Designated EHV charges'!$A:$O,9,FALSE)=0,"",VLOOKUP($A58,'Annex 2 Designated EHV charges'!$A:$O,9,FALSE)),"")</f>
        <v/>
      </c>
      <c r="F58" s="106" t="str">
        <f>IFERROR(IF(VLOOKUP($A58,'Annex 2 Designated EHV charges'!$A:$O,10,FALSE)=0,"",VLOOKUP($A58,'Annex 2 Designated EHV charges'!$A:$O,10,FALSE)),"")</f>
        <v/>
      </c>
      <c r="G58" s="107" t="str">
        <f>IFERROR(IF(VLOOKUP($A58,'Annex 2 Designated EHV charges'!$A:$O,11,FALSE)=0,"",VLOOKUP($A58,'Annex 2 Designated EHV charges'!$A:$O,11,FALSE)),"")</f>
        <v/>
      </c>
      <c r="H58" s="107" t="str">
        <f>IFERROR(IF(VLOOKUP($A58,'Annex 2 Designated EHV charges'!$A:$O,12,FALSE)=0,"",VLOOKUP($A58,'Annex 2 Designated EHV charges'!$A:$O,12,FALSE)),"")</f>
        <v/>
      </c>
    </row>
    <row r="59" spans="1:8" ht="12.75" customHeight="1" x14ac:dyDescent="0.25">
      <c r="A59" s="100" t="str">
        <f t="array" ref="A59">IFERROR(INDEX('Annex 2 Designated EHV charges'!$A$11:$A$11, MATCH(0, IF(ISBLANK('Annex 2 Designated EHV charges'!$A$11:$A$11),1, COUNTIF(A$4:$A58, 'Annex 2 Designated EHV charges'!$A$11:$A$11)), 0)),"")</f>
        <v/>
      </c>
      <c r="B59" s="100" t="str">
        <f>IF($A59="","",VLOOKUP($A59,'Annex 2 Designated EHV charges'!$A:$O,2,0))</f>
        <v/>
      </c>
      <c r="C59" s="101" t="str">
        <f>IF($A59="","",VLOOKUP($A59,'Annex 2 Designated EHV charges'!$A:$O,3,0))</f>
        <v/>
      </c>
      <c r="D59" s="100" t="str">
        <f>IF($A59="","",VLOOKUP($A59,'Annex 2 Designated EHV charges'!$A:$O,7,0))</f>
        <v/>
      </c>
      <c r="E59" s="105" t="str">
        <f>IFERROR(IF(VLOOKUP($A59,'Annex 2 Designated EHV charges'!$A:$O,9,FALSE)=0,"",VLOOKUP($A59,'Annex 2 Designated EHV charges'!$A:$O,9,FALSE)),"")</f>
        <v/>
      </c>
      <c r="F59" s="106" t="str">
        <f>IFERROR(IF(VLOOKUP($A59,'Annex 2 Designated EHV charges'!$A:$O,10,FALSE)=0,"",VLOOKUP($A59,'Annex 2 Designated EHV charges'!$A:$O,10,FALSE)),"")</f>
        <v/>
      </c>
      <c r="G59" s="107" t="str">
        <f>IFERROR(IF(VLOOKUP($A59,'Annex 2 Designated EHV charges'!$A:$O,11,FALSE)=0,"",VLOOKUP($A59,'Annex 2 Designated EHV charges'!$A:$O,11,FALSE)),"")</f>
        <v/>
      </c>
      <c r="H59" s="107" t="str">
        <f>IFERROR(IF(VLOOKUP($A59,'Annex 2 Designated EHV charges'!$A:$O,12,FALSE)=0,"",VLOOKUP($A59,'Annex 2 Designated EHV charges'!$A:$O,12,FALSE)),"")</f>
        <v/>
      </c>
    </row>
    <row r="60" spans="1:8" ht="12.75" customHeight="1" x14ac:dyDescent="0.25">
      <c r="A60" s="100" t="str">
        <f t="array" ref="A60">IFERROR(INDEX('Annex 2 Designated EHV charges'!$A$11:$A$11, MATCH(0, IF(ISBLANK('Annex 2 Designated EHV charges'!$A$11:$A$11),1, COUNTIF(A$4:$A59, 'Annex 2 Designated EHV charges'!$A$11:$A$11)), 0)),"")</f>
        <v/>
      </c>
      <c r="B60" s="100" t="str">
        <f>IF($A60="","",VLOOKUP($A60,'Annex 2 Designated EHV charges'!$A:$O,2,0))</f>
        <v/>
      </c>
      <c r="C60" s="101" t="str">
        <f>IF($A60="","",VLOOKUP($A60,'Annex 2 Designated EHV charges'!$A:$O,3,0))</f>
        <v/>
      </c>
      <c r="D60" s="100" t="str">
        <f>IF($A60="","",VLOOKUP($A60,'Annex 2 Designated EHV charges'!$A:$O,7,0))</f>
        <v/>
      </c>
      <c r="E60" s="105" t="str">
        <f>IFERROR(IF(VLOOKUP($A60,'Annex 2 Designated EHV charges'!$A:$O,9,FALSE)=0,"",VLOOKUP($A60,'Annex 2 Designated EHV charges'!$A:$O,9,FALSE)),"")</f>
        <v/>
      </c>
      <c r="F60" s="106" t="str">
        <f>IFERROR(IF(VLOOKUP($A60,'Annex 2 Designated EHV charges'!$A:$O,10,FALSE)=0,"",VLOOKUP($A60,'Annex 2 Designated EHV charges'!$A:$O,10,FALSE)),"")</f>
        <v/>
      </c>
      <c r="G60" s="107" t="str">
        <f>IFERROR(IF(VLOOKUP($A60,'Annex 2 Designated EHV charges'!$A:$O,11,FALSE)=0,"",VLOOKUP($A60,'Annex 2 Designated EHV charges'!$A:$O,11,FALSE)),"")</f>
        <v/>
      </c>
      <c r="H60" s="107" t="str">
        <f>IFERROR(IF(VLOOKUP($A60,'Annex 2 Designated EHV charges'!$A:$O,12,FALSE)=0,"",VLOOKUP($A60,'Annex 2 Designated EHV charges'!$A:$O,12,FALSE)),"")</f>
        <v/>
      </c>
    </row>
    <row r="61" spans="1:8" ht="12.75" customHeight="1" x14ac:dyDescent="0.25">
      <c r="A61" s="100" t="str">
        <f t="array" ref="A61">IFERROR(INDEX('Annex 2 Designated EHV charges'!$A$11:$A$11, MATCH(0, IF(ISBLANK('Annex 2 Designated EHV charges'!$A$11:$A$11),1, COUNTIF(A$4:$A60, 'Annex 2 Designated EHV charges'!$A$11:$A$11)), 0)),"")</f>
        <v/>
      </c>
      <c r="B61" s="100" t="str">
        <f>IF($A61="","",VLOOKUP($A61,'Annex 2 Designated EHV charges'!$A:$O,2,0))</f>
        <v/>
      </c>
      <c r="C61" s="101" t="str">
        <f>IF($A61="","",VLOOKUP($A61,'Annex 2 Designated EHV charges'!$A:$O,3,0))</f>
        <v/>
      </c>
      <c r="D61" s="100" t="str">
        <f>IF($A61="","",VLOOKUP($A61,'Annex 2 Designated EHV charges'!$A:$O,7,0))</f>
        <v/>
      </c>
      <c r="E61" s="105" t="str">
        <f>IFERROR(IF(VLOOKUP($A61,'Annex 2 Designated EHV charges'!$A:$O,9,FALSE)=0,"",VLOOKUP($A61,'Annex 2 Designated EHV charges'!$A:$O,9,FALSE)),"")</f>
        <v/>
      </c>
      <c r="F61" s="106" t="str">
        <f>IFERROR(IF(VLOOKUP($A61,'Annex 2 Designated EHV charges'!$A:$O,10,FALSE)=0,"",VLOOKUP($A61,'Annex 2 Designated EHV charges'!$A:$O,10,FALSE)),"")</f>
        <v/>
      </c>
      <c r="G61" s="107" t="str">
        <f>IFERROR(IF(VLOOKUP($A61,'Annex 2 Designated EHV charges'!$A:$O,11,FALSE)=0,"",VLOOKUP($A61,'Annex 2 Designated EHV charges'!$A:$O,11,FALSE)),"")</f>
        <v/>
      </c>
      <c r="H61" s="107" t="str">
        <f>IFERROR(IF(VLOOKUP($A61,'Annex 2 Designated EHV charges'!$A:$O,12,FALSE)=0,"",VLOOKUP($A61,'Annex 2 Designated EHV charges'!$A:$O,12,FALSE)),"")</f>
        <v/>
      </c>
    </row>
    <row r="62" spans="1:8" ht="12.75" customHeight="1" x14ac:dyDescent="0.25">
      <c r="A62" s="100" t="str">
        <f t="array" ref="A62">IFERROR(INDEX('Annex 2 Designated EHV charges'!$A$11:$A$11, MATCH(0, IF(ISBLANK('Annex 2 Designated EHV charges'!$A$11:$A$11),1, COUNTIF(A$4:$A61, 'Annex 2 Designated EHV charges'!$A$11:$A$11)), 0)),"")</f>
        <v/>
      </c>
      <c r="B62" s="100" t="str">
        <f>IF($A62="","",VLOOKUP($A62,'Annex 2 Designated EHV charges'!$A:$O,2,0))</f>
        <v/>
      </c>
      <c r="C62" s="101" t="str">
        <f>IF($A62="","",VLOOKUP($A62,'Annex 2 Designated EHV charges'!$A:$O,3,0))</f>
        <v/>
      </c>
      <c r="D62" s="100" t="str">
        <f>IF($A62="","",VLOOKUP($A62,'Annex 2 Designated EHV charges'!$A:$O,7,0))</f>
        <v/>
      </c>
      <c r="E62" s="105" t="str">
        <f>IFERROR(IF(VLOOKUP($A62,'Annex 2 Designated EHV charges'!$A:$O,9,FALSE)=0,"",VLOOKUP($A62,'Annex 2 Designated EHV charges'!$A:$O,9,FALSE)),"")</f>
        <v/>
      </c>
      <c r="F62" s="106" t="str">
        <f>IFERROR(IF(VLOOKUP($A62,'Annex 2 Designated EHV charges'!$A:$O,10,FALSE)=0,"",VLOOKUP($A62,'Annex 2 Designated EHV charges'!$A:$O,10,FALSE)),"")</f>
        <v/>
      </c>
      <c r="G62" s="107" t="str">
        <f>IFERROR(IF(VLOOKUP($A62,'Annex 2 Designated EHV charges'!$A:$O,11,FALSE)=0,"",VLOOKUP($A62,'Annex 2 Designated EHV charges'!$A:$O,11,FALSE)),"")</f>
        <v/>
      </c>
      <c r="H62" s="107" t="str">
        <f>IFERROR(IF(VLOOKUP($A62,'Annex 2 Designated EHV charges'!$A:$O,12,FALSE)=0,"",VLOOKUP($A62,'Annex 2 Designated EHV charges'!$A:$O,12,FALSE)),"")</f>
        <v/>
      </c>
    </row>
    <row r="63" spans="1:8" ht="12.75" customHeight="1" x14ac:dyDescent="0.25">
      <c r="A63" s="100" t="str">
        <f t="array" ref="A63">IFERROR(INDEX('Annex 2 Designated EHV charges'!$A$11:$A$11, MATCH(0, IF(ISBLANK('Annex 2 Designated EHV charges'!$A$11:$A$11),1, COUNTIF(A$4:$A62, 'Annex 2 Designated EHV charges'!$A$11:$A$11)), 0)),"")</f>
        <v/>
      </c>
      <c r="B63" s="100" t="str">
        <f>IF($A63="","",VLOOKUP($A63,'Annex 2 Designated EHV charges'!$A:$O,2,0))</f>
        <v/>
      </c>
      <c r="C63" s="101" t="str">
        <f>IF($A63="","",VLOOKUP($A63,'Annex 2 Designated EHV charges'!$A:$O,3,0))</f>
        <v/>
      </c>
      <c r="D63" s="100" t="str">
        <f>IF($A63="","",VLOOKUP($A63,'Annex 2 Designated EHV charges'!$A:$O,7,0))</f>
        <v/>
      </c>
      <c r="E63" s="105" t="str">
        <f>IFERROR(IF(VLOOKUP($A63,'Annex 2 Designated EHV charges'!$A:$O,9,FALSE)=0,"",VLOOKUP($A63,'Annex 2 Designated EHV charges'!$A:$O,9,FALSE)),"")</f>
        <v/>
      </c>
      <c r="F63" s="106" t="str">
        <f>IFERROR(IF(VLOOKUP($A63,'Annex 2 Designated EHV charges'!$A:$O,10,FALSE)=0,"",VLOOKUP($A63,'Annex 2 Designated EHV charges'!$A:$O,10,FALSE)),"")</f>
        <v/>
      </c>
      <c r="G63" s="107" t="str">
        <f>IFERROR(IF(VLOOKUP($A63,'Annex 2 Designated EHV charges'!$A:$O,11,FALSE)=0,"",VLOOKUP($A63,'Annex 2 Designated EHV charges'!$A:$O,11,FALSE)),"")</f>
        <v/>
      </c>
      <c r="H63" s="107" t="str">
        <f>IFERROR(IF(VLOOKUP($A63,'Annex 2 Designated EHV charges'!$A:$O,12,FALSE)=0,"",VLOOKUP($A63,'Annex 2 Designated EHV charges'!$A:$O,12,FALSE)),"")</f>
        <v/>
      </c>
    </row>
    <row r="64" spans="1:8" ht="12.75" customHeight="1" x14ac:dyDescent="0.25">
      <c r="A64" s="100" t="str">
        <f t="array" ref="A64">IFERROR(INDEX('Annex 2 Designated EHV charges'!$A$11:$A$11, MATCH(0, IF(ISBLANK('Annex 2 Designated EHV charges'!$A$11:$A$11),1, COUNTIF(A$4:$A63, 'Annex 2 Designated EHV charges'!$A$11:$A$11)), 0)),"")</f>
        <v/>
      </c>
      <c r="B64" s="100" t="str">
        <f>IF($A64="","",VLOOKUP($A64,'Annex 2 Designated EHV charges'!$A:$O,2,0))</f>
        <v/>
      </c>
      <c r="C64" s="101" t="str">
        <f>IF($A64="","",VLOOKUP($A64,'Annex 2 Designated EHV charges'!$A:$O,3,0))</f>
        <v/>
      </c>
      <c r="D64" s="100" t="str">
        <f>IF($A64="","",VLOOKUP($A64,'Annex 2 Designated EHV charges'!$A:$O,7,0))</f>
        <v/>
      </c>
      <c r="E64" s="105" t="str">
        <f>IFERROR(IF(VLOOKUP($A64,'Annex 2 Designated EHV charges'!$A:$O,9,FALSE)=0,"",VLOOKUP($A64,'Annex 2 Designated EHV charges'!$A:$O,9,FALSE)),"")</f>
        <v/>
      </c>
      <c r="F64" s="106" t="str">
        <f>IFERROR(IF(VLOOKUP($A64,'Annex 2 Designated EHV charges'!$A:$O,10,FALSE)=0,"",VLOOKUP($A64,'Annex 2 Designated EHV charges'!$A:$O,10,FALSE)),"")</f>
        <v/>
      </c>
      <c r="G64" s="107" t="str">
        <f>IFERROR(IF(VLOOKUP($A64,'Annex 2 Designated EHV charges'!$A:$O,11,FALSE)=0,"",VLOOKUP($A64,'Annex 2 Designated EHV charges'!$A:$O,11,FALSE)),"")</f>
        <v/>
      </c>
      <c r="H64" s="107" t="str">
        <f>IFERROR(IF(VLOOKUP($A64,'Annex 2 Designated EHV charges'!$A:$O,12,FALSE)=0,"",VLOOKUP($A64,'Annex 2 Designated EHV charges'!$A:$O,12,FALSE)),"")</f>
        <v/>
      </c>
    </row>
    <row r="65" spans="1:8" ht="12.75" customHeight="1" x14ac:dyDescent="0.25">
      <c r="A65" s="100" t="str">
        <f t="array" ref="A65">IFERROR(INDEX('Annex 2 Designated EHV charges'!$A$11:$A$11, MATCH(0, IF(ISBLANK('Annex 2 Designated EHV charges'!$A$11:$A$11),1, COUNTIF(A$4:$A64, 'Annex 2 Designated EHV charges'!$A$11:$A$11)), 0)),"")</f>
        <v/>
      </c>
      <c r="B65" s="100" t="str">
        <f>IF($A65="","",VLOOKUP($A65,'Annex 2 Designated EHV charges'!$A:$O,2,0))</f>
        <v/>
      </c>
      <c r="C65" s="101" t="str">
        <f>IF($A65="","",VLOOKUP($A65,'Annex 2 Designated EHV charges'!$A:$O,3,0))</f>
        <v/>
      </c>
      <c r="D65" s="100" t="str">
        <f>IF($A65="","",VLOOKUP($A65,'Annex 2 Designated EHV charges'!$A:$O,7,0))</f>
        <v/>
      </c>
      <c r="E65" s="105" t="str">
        <f>IFERROR(IF(VLOOKUP($A65,'Annex 2 Designated EHV charges'!$A:$O,9,FALSE)=0,"",VLOOKUP($A65,'Annex 2 Designated EHV charges'!$A:$O,9,FALSE)),"")</f>
        <v/>
      </c>
      <c r="F65" s="106" t="str">
        <f>IFERROR(IF(VLOOKUP($A65,'Annex 2 Designated EHV charges'!$A:$O,10,FALSE)=0,"",VLOOKUP($A65,'Annex 2 Designated EHV charges'!$A:$O,10,FALSE)),"")</f>
        <v/>
      </c>
      <c r="G65" s="107" t="str">
        <f>IFERROR(IF(VLOOKUP($A65,'Annex 2 Designated EHV charges'!$A:$O,11,FALSE)=0,"",VLOOKUP($A65,'Annex 2 Designated EHV charges'!$A:$O,11,FALSE)),"")</f>
        <v/>
      </c>
      <c r="H65" s="107" t="str">
        <f>IFERROR(IF(VLOOKUP($A65,'Annex 2 Designated EHV charges'!$A:$O,12,FALSE)=0,"",VLOOKUP($A65,'Annex 2 Designated EHV charges'!$A:$O,12,FALSE)),"")</f>
        <v/>
      </c>
    </row>
    <row r="66" spans="1:8" ht="12.75" customHeight="1" x14ac:dyDescent="0.25">
      <c r="A66" s="100" t="str">
        <f t="array" ref="A66">IFERROR(INDEX('Annex 2 Designated EHV charges'!$A$11:$A$11, MATCH(0, IF(ISBLANK('Annex 2 Designated EHV charges'!$A$11:$A$11),1, COUNTIF(A$4:$A65, 'Annex 2 Designated EHV charges'!$A$11:$A$11)), 0)),"")</f>
        <v/>
      </c>
      <c r="B66" s="100" t="str">
        <f>IF($A66="","",VLOOKUP($A66,'Annex 2 Designated EHV charges'!$A:$O,2,0))</f>
        <v/>
      </c>
      <c r="C66" s="101" t="str">
        <f>IF($A66="","",VLOOKUP($A66,'Annex 2 Designated EHV charges'!$A:$O,3,0))</f>
        <v/>
      </c>
      <c r="D66" s="100" t="str">
        <f>IF($A66="","",VLOOKUP($A66,'Annex 2 Designated EHV charges'!$A:$O,7,0))</f>
        <v/>
      </c>
      <c r="E66" s="105" t="str">
        <f>IFERROR(IF(VLOOKUP($A66,'Annex 2 Designated EHV charges'!$A:$O,9,FALSE)=0,"",VLOOKUP($A66,'Annex 2 Designated EHV charges'!$A:$O,9,FALSE)),"")</f>
        <v/>
      </c>
      <c r="F66" s="106" t="str">
        <f>IFERROR(IF(VLOOKUP($A66,'Annex 2 Designated EHV charges'!$A:$O,10,FALSE)=0,"",VLOOKUP($A66,'Annex 2 Designated EHV charges'!$A:$O,10,FALSE)),"")</f>
        <v/>
      </c>
      <c r="G66" s="107" t="str">
        <f>IFERROR(IF(VLOOKUP($A66,'Annex 2 Designated EHV charges'!$A:$O,11,FALSE)=0,"",VLOOKUP($A66,'Annex 2 Designated EHV charges'!$A:$O,11,FALSE)),"")</f>
        <v/>
      </c>
      <c r="H66" s="107" t="str">
        <f>IFERROR(IF(VLOOKUP($A66,'Annex 2 Designated EHV charges'!$A:$O,12,FALSE)=0,"",VLOOKUP($A66,'Annex 2 Designated EHV charges'!$A:$O,12,FALSE)),"")</f>
        <v/>
      </c>
    </row>
    <row r="67" spans="1:8" ht="12.75" customHeight="1" x14ac:dyDescent="0.25">
      <c r="A67" s="100" t="str">
        <f t="array" ref="A67">IFERROR(INDEX('Annex 2 Designated EHV charges'!$A$11:$A$11, MATCH(0, IF(ISBLANK('Annex 2 Designated EHV charges'!$A$11:$A$11),1, COUNTIF(A$4:$A66, 'Annex 2 Designated EHV charges'!$A$11:$A$11)), 0)),"")</f>
        <v/>
      </c>
      <c r="B67" s="100" t="str">
        <f>IF($A67="","",VLOOKUP($A67,'Annex 2 Designated EHV charges'!$A:$O,2,0))</f>
        <v/>
      </c>
      <c r="C67" s="101" t="str">
        <f>IF($A67="","",VLOOKUP($A67,'Annex 2 Designated EHV charges'!$A:$O,3,0))</f>
        <v/>
      </c>
      <c r="D67" s="100" t="str">
        <f>IF($A67="","",VLOOKUP($A67,'Annex 2 Designated EHV charges'!$A:$O,7,0))</f>
        <v/>
      </c>
      <c r="E67" s="105" t="str">
        <f>IFERROR(IF(VLOOKUP($A67,'Annex 2 Designated EHV charges'!$A:$O,9,FALSE)=0,"",VLOOKUP($A67,'Annex 2 Designated EHV charges'!$A:$O,9,FALSE)),"")</f>
        <v/>
      </c>
      <c r="F67" s="106" t="str">
        <f>IFERROR(IF(VLOOKUP($A67,'Annex 2 Designated EHV charges'!$A:$O,10,FALSE)=0,"",VLOOKUP($A67,'Annex 2 Designated EHV charges'!$A:$O,10,FALSE)),"")</f>
        <v/>
      </c>
      <c r="G67" s="107" t="str">
        <f>IFERROR(IF(VLOOKUP($A67,'Annex 2 Designated EHV charges'!$A:$O,11,FALSE)=0,"",VLOOKUP($A67,'Annex 2 Designated EHV charges'!$A:$O,11,FALSE)),"")</f>
        <v/>
      </c>
      <c r="H67" s="107" t="str">
        <f>IFERROR(IF(VLOOKUP($A67,'Annex 2 Designated EHV charges'!$A:$O,12,FALSE)=0,"",VLOOKUP($A67,'Annex 2 Designated EHV charges'!$A:$O,12,FALSE)),"")</f>
        <v/>
      </c>
    </row>
    <row r="68" spans="1:8" ht="12.75" customHeight="1" x14ac:dyDescent="0.25">
      <c r="A68" s="100" t="str">
        <f t="array" ref="A68">IFERROR(INDEX('Annex 2 Designated EHV charges'!$A$11:$A$11, MATCH(0, IF(ISBLANK('Annex 2 Designated EHV charges'!$A$11:$A$11),1, COUNTIF(A$4:$A67, 'Annex 2 Designated EHV charges'!$A$11:$A$11)), 0)),"")</f>
        <v/>
      </c>
      <c r="B68" s="100" t="str">
        <f>IF($A68="","",VLOOKUP($A68,'Annex 2 Designated EHV charges'!$A:$O,2,0))</f>
        <v/>
      </c>
      <c r="C68" s="101" t="str">
        <f>IF($A68="","",VLOOKUP($A68,'Annex 2 Designated EHV charges'!$A:$O,3,0))</f>
        <v/>
      </c>
      <c r="D68" s="100" t="str">
        <f>IF($A68="","",VLOOKUP($A68,'Annex 2 Designated EHV charges'!$A:$O,7,0))</f>
        <v/>
      </c>
      <c r="E68" s="105" t="str">
        <f>IFERROR(IF(VLOOKUP($A68,'Annex 2 Designated EHV charges'!$A:$O,9,FALSE)=0,"",VLOOKUP($A68,'Annex 2 Designated EHV charges'!$A:$O,9,FALSE)),"")</f>
        <v/>
      </c>
      <c r="F68" s="106" t="str">
        <f>IFERROR(IF(VLOOKUP($A68,'Annex 2 Designated EHV charges'!$A:$O,10,FALSE)=0,"",VLOOKUP($A68,'Annex 2 Designated EHV charges'!$A:$O,10,FALSE)),"")</f>
        <v/>
      </c>
      <c r="G68" s="107" t="str">
        <f>IFERROR(IF(VLOOKUP($A68,'Annex 2 Designated EHV charges'!$A:$O,11,FALSE)=0,"",VLOOKUP($A68,'Annex 2 Designated EHV charges'!$A:$O,11,FALSE)),"")</f>
        <v/>
      </c>
      <c r="H68" s="107" t="str">
        <f>IFERROR(IF(VLOOKUP($A68,'Annex 2 Designated EHV charges'!$A:$O,12,FALSE)=0,"",VLOOKUP($A68,'Annex 2 Designated EHV charges'!$A:$O,12,FALSE)),"")</f>
        <v/>
      </c>
    </row>
    <row r="69" spans="1:8" ht="12.75" customHeight="1" x14ac:dyDescent="0.25">
      <c r="A69" s="100" t="str">
        <f t="array" ref="A69">IFERROR(INDEX('Annex 2 Designated EHV charges'!$A$11:$A$11, MATCH(0, IF(ISBLANK('Annex 2 Designated EHV charges'!$A$11:$A$11),1, COUNTIF(A$4:$A68, 'Annex 2 Designated EHV charges'!$A$11:$A$11)), 0)),"")</f>
        <v/>
      </c>
      <c r="B69" s="100" t="str">
        <f>IF($A69="","",VLOOKUP($A69,'Annex 2 Designated EHV charges'!$A:$O,2,0))</f>
        <v/>
      </c>
      <c r="C69" s="101" t="str">
        <f>IF($A69="","",VLOOKUP($A69,'Annex 2 Designated EHV charges'!$A:$O,3,0))</f>
        <v/>
      </c>
      <c r="D69" s="100" t="str">
        <f>IF($A69="","",VLOOKUP($A69,'Annex 2 Designated EHV charges'!$A:$O,7,0))</f>
        <v/>
      </c>
      <c r="E69" s="105" t="str">
        <f>IFERROR(IF(VLOOKUP($A69,'Annex 2 Designated EHV charges'!$A:$O,9,FALSE)=0,"",VLOOKUP($A69,'Annex 2 Designated EHV charges'!$A:$O,9,FALSE)),"")</f>
        <v/>
      </c>
      <c r="F69" s="106" t="str">
        <f>IFERROR(IF(VLOOKUP($A69,'Annex 2 Designated EHV charges'!$A:$O,10,FALSE)=0,"",VLOOKUP($A69,'Annex 2 Designated EHV charges'!$A:$O,10,FALSE)),"")</f>
        <v/>
      </c>
      <c r="G69" s="107" t="str">
        <f>IFERROR(IF(VLOOKUP($A69,'Annex 2 Designated EHV charges'!$A:$O,11,FALSE)=0,"",VLOOKUP($A69,'Annex 2 Designated EHV charges'!$A:$O,11,FALSE)),"")</f>
        <v/>
      </c>
      <c r="H69" s="107" t="str">
        <f>IFERROR(IF(VLOOKUP($A69,'Annex 2 Designated EHV charges'!$A:$O,12,FALSE)=0,"",VLOOKUP($A69,'Annex 2 Designated EHV charges'!$A:$O,12,FALSE)),"")</f>
        <v/>
      </c>
    </row>
    <row r="70" spans="1:8" ht="12.75" customHeight="1" x14ac:dyDescent="0.25">
      <c r="A70" s="100" t="str">
        <f t="array" ref="A70">IFERROR(INDEX('Annex 2 Designated EHV charges'!$A$11:$A$11, MATCH(0, IF(ISBLANK('Annex 2 Designated EHV charges'!$A$11:$A$11),1, COUNTIF(A$4:$A69, 'Annex 2 Designated EHV charges'!$A$11:$A$11)), 0)),"")</f>
        <v/>
      </c>
      <c r="B70" s="100" t="str">
        <f>IF($A70="","",VLOOKUP($A70,'Annex 2 Designated EHV charges'!$A:$O,2,0))</f>
        <v/>
      </c>
      <c r="C70" s="101" t="str">
        <f>IF($A70="","",VLOOKUP($A70,'Annex 2 Designated EHV charges'!$A:$O,3,0))</f>
        <v/>
      </c>
      <c r="D70" s="100" t="str">
        <f>IF($A70="","",VLOOKUP($A70,'Annex 2 Designated EHV charges'!$A:$O,7,0))</f>
        <v/>
      </c>
      <c r="E70" s="105" t="str">
        <f>IFERROR(IF(VLOOKUP($A70,'Annex 2 Designated EHV charges'!$A:$O,9,FALSE)=0,"",VLOOKUP($A70,'Annex 2 Designated EHV charges'!$A:$O,9,FALSE)),"")</f>
        <v/>
      </c>
      <c r="F70" s="106" t="str">
        <f>IFERROR(IF(VLOOKUP($A70,'Annex 2 Designated EHV charges'!$A:$O,10,FALSE)=0,"",VLOOKUP($A70,'Annex 2 Designated EHV charges'!$A:$O,10,FALSE)),"")</f>
        <v/>
      </c>
      <c r="G70" s="107" t="str">
        <f>IFERROR(IF(VLOOKUP($A70,'Annex 2 Designated EHV charges'!$A:$O,11,FALSE)=0,"",VLOOKUP($A70,'Annex 2 Designated EHV charges'!$A:$O,11,FALSE)),"")</f>
        <v/>
      </c>
      <c r="H70" s="107" t="str">
        <f>IFERROR(IF(VLOOKUP($A70,'Annex 2 Designated EHV charges'!$A:$O,12,FALSE)=0,"",VLOOKUP($A70,'Annex 2 Designated EHV charges'!$A:$O,12,FALSE)),"")</f>
        <v/>
      </c>
    </row>
    <row r="71" spans="1:8" ht="12.75" customHeight="1" x14ac:dyDescent="0.25">
      <c r="A71" s="100" t="str">
        <f t="array" ref="A71">IFERROR(INDEX('Annex 2 Designated EHV charges'!$A$11:$A$11, MATCH(0, IF(ISBLANK('Annex 2 Designated EHV charges'!$A$11:$A$11),1, COUNTIF(A$4:$A70, 'Annex 2 Designated EHV charges'!$A$11:$A$11)), 0)),"")</f>
        <v/>
      </c>
      <c r="B71" s="100" t="str">
        <f>IF($A71="","",VLOOKUP($A71,'Annex 2 Designated EHV charges'!$A:$O,2,0))</f>
        <v/>
      </c>
      <c r="C71" s="101" t="str">
        <f>IF($A71="","",VLOOKUP($A71,'Annex 2 Designated EHV charges'!$A:$O,3,0))</f>
        <v/>
      </c>
      <c r="D71" s="100" t="str">
        <f>IF($A71="","",VLOOKUP($A71,'Annex 2 Designated EHV charges'!$A:$O,7,0))</f>
        <v/>
      </c>
      <c r="E71" s="105" t="str">
        <f>IFERROR(IF(VLOOKUP($A71,'Annex 2 Designated EHV charges'!$A:$O,9,FALSE)=0,"",VLOOKUP($A71,'Annex 2 Designated EHV charges'!$A:$O,9,FALSE)),"")</f>
        <v/>
      </c>
      <c r="F71" s="106" t="str">
        <f>IFERROR(IF(VLOOKUP($A71,'Annex 2 Designated EHV charges'!$A:$O,10,FALSE)=0,"",VLOOKUP($A71,'Annex 2 Designated EHV charges'!$A:$O,10,FALSE)),"")</f>
        <v/>
      </c>
      <c r="G71" s="107" t="str">
        <f>IFERROR(IF(VLOOKUP($A71,'Annex 2 Designated EHV charges'!$A:$O,11,FALSE)=0,"",VLOOKUP($A71,'Annex 2 Designated EHV charges'!$A:$O,11,FALSE)),"")</f>
        <v/>
      </c>
      <c r="H71" s="107" t="str">
        <f>IFERROR(IF(VLOOKUP($A71,'Annex 2 Designated EHV charges'!$A:$O,12,FALSE)=0,"",VLOOKUP($A71,'Annex 2 Designated EHV charges'!$A:$O,12,FALSE)),"")</f>
        <v/>
      </c>
    </row>
    <row r="72" spans="1:8" ht="12.75" customHeight="1" x14ac:dyDescent="0.25">
      <c r="A72" s="100" t="str">
        <f t="array" ref="A72">IFERROR(INDEX('Annex 2 Designated EHV charges'!$A$11:$A$11, MATCH(0, IF(ISBLANK('Annex 2 Designated EHV charges'!$A$11:$A$11),1, COUNTIF(A$4:$A71, 'Annex 2 Designated EHV charges'!$A$11:$A$11)), 0)),"")</f>
        <v/>
      </c>
      <c r="B72" s="100" t="str">
        <f>IF($A72="","",VLOOKUP($A72,'Annex 2 Designated EHV charges'!$A:$O,2,0))</f>
        <v/>
      </c>
      <c r="C72" s="101" t="str">
        <f>IF($A72="","",VLOOKUP($A72,'Annex 2 Designated EHV charges'!$A:$O,3,0))</f>
        <v/>
      </c>
      <c r="D72" s="100" t="str">
        <f>IF($A72="","",VLOOKUP($A72,'Annex 2 Designated EHV charges'!$A:$O,7,0))</f>
        <v/>
      </c>
      <c r="E72" s="105" t="str">
        <f>IFERROR(IF(VLOOKUP($A72,'Annex 2 Designated EHV charges'!$A:$O,9,FALSE)=0,"",VLOOKUP($A72,'Annex 2 Designated EHV charges'!$A:$O,9,FALSE)),"")</f>
        <v/>
      </c>
      <c r="F72" s="106" t="str">
        <f>IFERROR(IF(VLOOKUP($A72,'Annex 2 Designated EHV charges'!$A:$O,10,FALSE)=0,"",VLOOKUP($A72,'Annex 2 Designated EHV charges'!$A:$O,10,FALSE)),"")</f>
        <v/>
      </c>
      <c r="G72" s="107" t="str">
        <f>IFERROR(IF(VLOOKUP($A72,'Annex 2 Designated EHV charges'!$A:$O,11,FALSE)=0,"",VLOOKUP($A72,'Annex 2 Designated EHV charges'!$A:$O,11,FALSE)),"")</f>
        <v/>
      </c>
      <c r="H72" s="107" t="str">
        <f>IFERROR(IF(VLOOKUP($A72,'Annex 2 Designated EHV charges'!$A:$O,12,FALSE)=0,"",VLOOKUP($A72,'Annex 2 Designated EHV charges'!$A:$O,12,FALSE)),"")</f>
        <v/>
      </c>
    </row>
    <row r="73" spans="1:8" ht="12.75" customHeight="1" x14ac:dyDescent="0.25">
      <c r="A73" s="100" t="str">
        <f t="array" ref="A73">IFERROR(INDEX('Annex 2 Designated EHV charges'!$A$11:$A$11, MATCH(0, IF(ISBLANK('Annex 2 Designated EHV charges'!$A$11:$A$11),1, COUNTIF(A$4:$A72, 'Annex 2 Designated EHV charges'!$A$11:$A$11)), 0)),"")</f>
        <v/>
      </c>
      <c r="B73" s="100" t="str">
        <f>IF($A73="","",VLOOKUP($A73,'Annex 2 Designated EHV charges'!$A:$O,2,0))</f>
        <v/>
      </c>
      <c r="C73" s="101" t="str">
        <f>IF($A73="","",VLOOKUP($A73,'Annex 2 Designated EHV charges'!$A:$O,3,0))</f>
        <v/>
      </c>
      <c r="D73" s="100" t="str">
        <f>IF($A73="","",VLOOKUP($A73,'Annex 2 Designated EHV charges'!$A:$O,7,0))</f>
        <v/>
      </c>
      <c r="E73" s="105" t="str">
        <f>IFERROR(IF(VLOOKUP($A73,'Annex 2 Designated EHV charges'!$A:$O,9,FALSE)=0,"",VLOOKUP($A73,'Annex 2 Designated EHV charges'!$A:$O,9,FALSE)),"")</f>
        <v/>
      </c>
      <c r="F73" s="106" t="str">
        <f>IFERROR(IF(VLOOKUP($A73,'Annex 2 Designated EHV charges'!$A:$O,10,FALSE)=0,"",VLOOKUP($A73,'Annex 2 Designated EHV charges'!$A:$O,10,FALSE)),"")</f>
        <v/>
      </c>
      <c r="G73" s="107" t="str">
        <f>IFERROR(IF(VLOOKUP($A73,'Annex 2 Designated EHV charges'!$A:$O,11,FALSE)=0,"",VLOOKUP($A73,'Annex 2 Designated EHV charges'!$A:$O,11,FALSE)),"")</f>
        <v/>
      </c>
      <c r="H73" s="107" t="str">
        <f>IFERROR(IF(VLOOKUP($A73,'Annex 2 Designated EHV charges'!$A:$O,12,FALSE)=0,"",VLOOKUP($A73,'Annex 2 Designated EHV charges'!$A:$O,12,FALSE)),"")</f>
        <v/>
      </c>
    </row>
    <row r="74" spans="1:8" ht="12.75" customHeight="1" x14ac:dyDescent="0.25">
      <c r="A74" s="100" t="str">
        <f t="array" ref="A74">IFERROR(INDEX('Annex 2 Designated EHV charges'!$A$11:$A$11, MATCH(0, IF(ISBLANK('Annex 2 Designated EHV charges'!$A$11:$A$11),1, COUNTIF(A$4:$A73, 'Annex 2 Designated EHV charges'!$A$11:$A$11)), 0)),"")</f>
        <v/>
      </c>
      <c r="B74" s="100" t="str">
        <f>IF($A74="","",VLOOKUP($A74,'Annex 2 Designated EHV charges'!$A:$O,2,0))</f>
        <v/>
      </c>
      <c r="C74" s="101" t="str">
        <f>IF($A74="","",VLOOKUP($A74,'Annex 2 Designated EHV charges'!$A:$O,3,0))</f>
        <v/>
      </c>
      <c r="D74" s="100" t="str">
        <f>IF($A74="","",VLOOKUP($A74,'Annex 2 Designated EHV charges'!$A:$O,7,0))</f>
        <v/>
      </c>
      <c r="E74" s="105" t="str">
        <f>IFERROR(IF(VLOOKUP($A74,'Annex 2 Designated EHV charges'!$A:$O,9,FALSE)=0,"",VLOOKUP($A74,'Annex 2 Designated EHV charges'!$A:$O,9,FALSE)),"")</f>
        <v/>
      </c>
      <c r="F74" s="106" t="str">
        <f>IFERROR(IF(VLOOKUP($A74,'Annex 2 Designated EHV charges'!$A:$O,10,FALSE)=0,"",VLOOKUP($A74,'Annex 2 Designated EHV charges'!$A:$O,10,FALSE)),"")</f>
        <v/>
      </c>
      <c r="G74" s="107" t="str">
        <f>IFERROR(IF(VLOOKUP($A74,'Annex 2 Designated EHV charges'!$A:$O,11,FALSE)=0,"",VLOOKUP($A74,'Annex 2 Designated EHV charges'!$A:$O,11,FALSE)),"")</f>
        <v/>
      </c>
      <c r="H74" s="107" t="str">
        <f>IFERROR(IF(VLOOKUP($A74,'Annex 2 Designated EHV charges'!$A:$O,12,FALSE)=0,"",VLOOKUP($A74,'Annex 2 Designated EHV charges'!$A:$O,12,FALSE)),"")</f>
        <v/>
      </c>
    </row>
    <row r="75" spans="1:8" ht="12.75" customHeight="1" x14ac:dyDescent="0.25">
      <c r="A75" s="100" t="str">
        <f t="array" ref="A75">IFERROR(INDEX('Annex 2 Designated EHV charges'!$A$11:$A$11, MATCH(0, IF(ISBLANK('Annex 2 Designated EHV charges'!$A$11:$A$11),1, COUNTIF(A$4:$A74, 'Annex 2 Designated EHV charges'!$A$11:$A$11)), 0)),"")</f>
        <v/>
      </c>
      <c r="B75" s="100" t="str">
        <f>IF($A75="","",VLOOKUP($A75,'Annex 2 Designated EHV charges'!$A:$O,2,0))</f>
        <v/>
      </c>
      <c r="C75" s="101" t="str">
        <f>IF($A75="","",VLOOKUP($A75,'Annex 2 Designated EHV charges'!$A:$O,3,0))</f>
        <v/>
      </c>
      <c r="D75" s="100" t="str">
        <f>IF($A75="","",VLOOKUP($A75,'Annex 2 Designated EHV charges'!$A:$O,7,0))</f>
        <v/>
      </c>
      <c r="E75" s="105" t="str">
        <f>IFERROR(IF(VLOOKUP($A75,'Annex 2 Designated EHV charges'!$A:$O,9,FALSE)=0,"",VLOOKUP($A75,'Annex 2 Designated EHV charges'!$A:$O,9,FALSE)),"")</f>
        <v/>
      </c>
      <c r="F75" s="106" t="str">
        <f>IFERROR(IF(VLOOKUP($A75,'Annex 2 Designated EHV charges'!$A:$O,10,FALSE)=0,"",VLOOKUP($A75,'Annex 2 Designated EHV charges'!$A:$O,10,FALSE)),"")</f>
        <v/>
      </c>
      <c r="G75" s="107" t="str">
        <f>IFERROR(IF(VLOOKUP($A75,'Annex 2 Designated EHV charges'!$A:$O,11,FALSE)=0,"",VLOOKUP($A75,'Annex 2 Designated EHV charges'!$A:$O,11,FALSE)),"")</f>
        <v/>
      </c>
      <c r="H75" s="107" t="str">
        <f>IFERROR(IF(VLOOKUP($A75,'Annex 2 Designated EHV charges'!$A:$O,12,FALSE)=0,"",VLOOKUP($A75,'Annex 2 Designated EHV charges'!$A:$O,12,FALSE)),"")</f>
        <v/>
      </c>
    </row>
    <row r="76" spans="1:8" ht="12.75" customHeight="1" x14ac:dyDescent="0.25">
      <c r="A76" s="100" t="str">
        <f t="array" ref="A76">IFERROR(INDEX('Annex 2 Designated EHV charges'!$A$11:$A$11, MATCH(0, IF(ISBLANK('Annex 2 Designated EHV charges'!$A$11:$A$11),1, COUNTIF(A$4:$A75, 'Annex 2 Designated EHV charges'!$A$11:$A$11)), 0)),"")</f>
        <v/>
      </c>
      <c r="B76" s="100" t="str">
        <f>IF($A76="","",VLOOKUP($A76,'Annex 2 Designated EHV charges'!$A:$O,2,0))</f>
        <v/>
      </c>
      <c r="C76" s="101" t="str">
        <f>IF($A76="","",VLOOKUP($A76,'Annex 2 Designated EHV charges'!$A:$O,3,0))</f>
        <v/>
      </c>
      <c r="D76" s="100" t="str">
        <f>IF($A76="","",VLOOKUP($A76,'Annex 2 Designated EHV charges'!$A:$O,7,0))</f>
        <v/>
      </c>
      <c r="E76" s="105" t="str">
        <f>IFERROR(IF(VLOOKUP($A76,'Annex 2 Designated EHV charges'!$A:$O,9,FALSE)=0,"",VLOOKUP($A76,'Annex 2 Designated EHV charges'!$A:$O,9,FALSE)),"")</f>
        <v/>
      </c>
      <c r="F76" s="106" t="str">
        <f>IFERROR(IF(VLOOKUP($A76,'Annex 2 Designated EHV charges'!$A:$O,10,FALSE)=0,"",VLOOKUP($A76,'Annex 2 Designated EHV charges'!$A:$O,10,FALSE)),"")</f>
        <v/>
      </c>
      <c r="G76" s="107" t="str">
        <f>IFERROR(IF(VLOOKUP($A76,'Annex 2 Designated EHV charges'!$A:$O,11,FALSE)=0,"",VLOOKUP($A76,'Annex 2 Designated EHV charges'!$A:$O,11,FALSE)),"")</f>
        <v/>
      </c>
      <c r="H76" s="107" t="str">
        <f>IFERROR(IF(VLOOKUP($A76,'Annex 2 Designated EHV charges'!$A:$O,12,FALSE)=0,"",VLOOKUP($A76,'Annex 2 Designated EHV charges'!$A:$O,12,FALSE)),"")</f>
        <v/>
      </c>
    </row>
    <row r="77" spans="1:8" ht="12.75" customHeight="1" x14ac:dyDescent="0.25">
      <c r="A77" s="100" t="str">
        <f t="array" ref="A77">IFERROR(INDEX('Annex 2 Designated EHV charges'!$A$11:$A$11, MATCH(0, IF(ISBLANK('Annex 2 Designated EHV charges'!$A$11:$A$11),1, COUNTIF(A$4:$A76, 'Annex 2 Designated EHV charges'!$A$11:$A$11)), 0)),"")</f>
        <v/>
      </c>
      <c r="B77" s="100" t="str">
        <f>IF($A77="","",VLOOKUP($A77,'Annex 2 Designated EHV charges'!$A:$O,2,0))</f>
        <v/>
      </c>
      <c r="C77" s="101" t="str">
        <f>IF($A77="","",VLOOKUP($A77,'Annex 2 Designated EHV charges'!$A:$O,3,0))</f>
        <v/>
      </c>
      <c r="D77" s="100" t="str">
        <f>IF($A77="","",VLOOKUP($A77,'Annex 2 Designated EHV charges'!$A:$O,7,0))</f>
        <v/>
      </c>
      <c r="E77" s="105" t="str">
        <f>IFERROR(IF(VLOOKUP($A77,'Annex 2 Designated EHV charges'!$A:$O,9,FALSE)=0,"",VLOOKUP($A77,'Annex 2 Designated EHV charges'!$A:$O,9,FALSE)),"")</f>
        <v/>
      </c>
      <c r="F77" s="106" t="str">
        <f>IFERROR(IF(VLOOKUP($A77,'Annex 2 Designated EHV charges'!$A:$O,10,FALSE)=0,"",VLOOKUP($A77,'Annex 2 Designated EHV charges'!$A:$O,10,FALSE)),"")</f>
        <v/>
      </c>
      <c r="G77" s="107" t="str">
        <f>IFERROR(IF(VLOOKUP($A77,'Annex 2 Designated EHV charges'!$A:$O,11,FALSE)=0,"",VLOOKUP($A77,'Annex 2 Designated EHV charges'!$A:$O,11,FALSE)),"")</f>
        <v/>
      </c>
      <c r="H77" s="107" t="str">
        <f>IFERROR(IF(VLOOKUP($A77,'Annex 2 Designated EHV charges'!$A:$O,12,FALSE)=0,"",VLOOKUP($A77,'Annex 2 Designated EHV charges'!$A:$O,12,FALSE)),"")</f>
        <v/>
      </c>
    </row>
    <row r="78" spans="1:8" ht="12.75" customHeight="1" x14ac:dyDescent="0.25">
      <c r="A78" s="100" t="str">
        <f t="array" ref="A78">IFERROR(INDEX('Annex 2 Designated EHV charges'!$A$11:$A$11, MATCH(0, IF(ISBLANK('Annex 2 Designated EHV charges'!$A$11:$A$11),1, COUNTIF(A$4:$A77, 'Annex 2 Designated EHV charges'!$A$11:$A$11)), 0)),"")</f>
        <v/>
      </c>
      <c r="B78" s="100" t="str">
        <f>IF($A78="","",VLOOKUP($A78,'Annex 2 Designated EHV charges'!$A:$O,2,0))</f>
        <v/>
      </c>
      <c r="C78" s="101" t="str">
        <f>IF($A78="","",VLOOKUP($A78,'Annex 2 Designated EHV charges'!$A:$O,3,0))</f>
        <v/>
      </c>
      <c r="D78" s="100" t="str">
        <f>IF($A78="","",VLOOKUP($A78,'Annex 2 Designated EHV charges'!$A:$O,7,0))</f>
        <v/>
      </c>
      <c r="E78" s="105" t="str">
        <f>IFERROR(IF(VLOOKUP($A78,'Annex 2 Designated EHV charges'!$A:$O,9,FALSE)=0,"",VLOOKUP($A78,'Annex 2 Designated EHV charges'!$A:$O,9,FALSE)),"")</f>
        <v/>
      </c>
      <c r="F78" s="106" t="str">
        <f>IFERROR(IF(VLOOKUP($A78,'Annex 2 Designated EHV charges'!$A:$O,10,FALSE)=0,"",VLOOKUP($A78,'Annex 2 Designated EHV charges'!$A:$O,10,FALSE)),"")</f>
        <v/>
      </c>
      <c r="G78" s="107" t="str">
        <f>IFERROR(IF(VLOOKUP($A78,'Annex 2 Designated EHV charges'!$A:$O,11,FALSE)=0,"",VLOOKUP($A78,'Annex 2 Designated EHV charges'!$A:$O,11,FALSE)),"")</f>
        <v/>
      </c>
      <c r="H78" s="107" t="str">
        <f>IFERROR(IF(VLOOKUP($A78,'Annex 2 Designated EHV charges'!$A:$O,12,FALSE)=0,"",VLOOKUP($A78,'Annex 2 Designated EHV charges'!$A:$O,12,FALSE)),"")</f>
        <v/>
      </c>
    </row>
    <row r="79" spans="1:8" ht="12.75" customHeight="1" x14ac:dyDescent="0.25">
      <c r="A79" s="100" t="str">
        <f t="array" ref="A79">IFERROR(INDEX('Annex 2 Designated EHV charges'!$A$11:$A$11, MATCH(0, IF(ISBLANK('Annex 2 Designated EHV charges'!$A$11:$A$11),1, COUNTIF(A$4:$A78, 'Annex 2 Designated EHV charges'!$A$11:$A$11)), 0)),"")</f>
        <v/>
      </c>
      <c r="B79" s="100" t="str">
        <f>IF($A79="","",VLOOKUP($A79,'Annex 2 Designated EHV charges'!$A:$O,2,0))</f>
        <v/>
      </c>
      <c r="C79" s="101" t="str">
        <f>IF($A79="","",VLOOKUP($A79,'Annex 2 Designated EHV charges'!$A:$O,3,0))</f>
        <v/>
      </c>
      <c r="D79" s="100" t="str">
        <f>IF($A79="","",VLOOKUP($A79,'Annex 2 Designated EHV charges'!$A:$O,7,0))</f>
        <v/>
      </c>
      <c r="E79" s="105" t="str">
        <f>IFERROR(IF(VLOOKUP($A79,'Annex 2 Designated EHV charges'!$A:$O,9,FALSE)=0,"",VLOOKUP($A79,'Annex 2 Designated EHV charges'!$A:$O,9,FALSE)),"")</f>
        <v/>
      </c>
      <c r="F79" s="106" t="str">
        <f>IFERROR(IF(VLOOKUP($A79,'Annex 2 Designated EHV charges'!$A:$O,10,FALSE)=0,"",VLOOKUP($A79,'Annex 2 Designated EHV charges'!$A:$O,10,FALSE)),"")</f>
        <v/>
      </c>
      <c r="G79" s="107" t="str">
        <f>IFERROR(IF(VLOOKUP($A79,'Annex 2 Designated EHV charges'!$A:$O,11,FALSE)=0,"",VLOOKUP($A79,'Annex 2 Designated EHV charges'!$A:$O,11,FALSE)),"")</f>
        <v/>
      </c>
      <c r="H79" s="107" t="str">
        <f>IFERROR(IF(VLOOKUP($A79,'Annex 2 Designated EHV charges'!$A:$O,12,FALSE)=0,"",VLOOKUP($A79,'Annex 2 Designated EHV charges'!$A:$O,12,FALSE)),"")</f>
        <v/>
      </c>
    </row>
    <row r="80" spans="1:8" ht="12.75" customHeight="1" x14ac:dyDescent="0.25">
      <c r="A80" s="100" t="str">
        <f t="array" ref="A80">IFERROR(INDEX('Annex 2 Designated EHV charges'!$A$11:$A$11, MATCH(0, IF(ISBLANK('Annex 2 Designated EHV charges'!$A$11:$A$11),1, COUNTIF(A$4:$A79, 'Annex 2 Designated EHV charges'!$A$11:$A$11)), 0)),"")</f>
        <v/>
      </c>
      <c r="B80" s="100" t="str">
        <f>IF($A80="","",VLOOKUP($A80,'Annex 2 Designated EHV charges'!$A:$O,2,0))</f>
        <v/>
      </c>
      <c r="C80" s="101" t="str">
        <f>IF($A80="","",VLOOKUP($A80,'Annex 2 Designated EHV charges'!$A:$O,3,0))</f>
        <v/>
      </c>
      <c r="D80" s="100" t="str">
        <f>IF($A80="","",VLOOKUP($A80,'Annex 2 Designated EHV charges'!$A:$O,7,0))</f>
        <v/>
      </c>
      <c r="E80" s="105" t="str">
        <f>IFERROR(IF(VLOOKUP($A80,'Annex 2 Designated EHV charges'!$A:$O,9,FALSE)=0,"",VLOOKUP($A80,'Annex 2 Designated EHV charges'!$A:$O,9,FALSE)),"")</f>
        <v/>
      </c>
      <c r="F80" s="106" t="str">
        <f>IFERROR(IF(VLOOKUP($A80,'Annex 2 Designated EHV charges'!$A:$O,10,FALSE)=0,"",VLOOKUP($A80,'Annex 2 Designated EHV charges'!$A:$O,10,FALSE)),"")</f>
        <v/>
      </c>
      <c r="G80" s="107" t="str">
        <f>IFERROR(IF(VLOOKUP($A80,'Annex 2 Designated EHV charges'!$A:$O,11,FALSE)=0,"",VLOOKUP($A80,'Annex 2 Designated EHV charges'!$A:$O,11,FALSE)),"")</f>
        <v/>
      </c>
      <c r="H80" s="107" t="str">
        <f>IFERROR(IF(VLOOKUP($A80,'Annex 2 Designated EHV charges'!$A:$O,12,FALSE)=0,"",VLOOKUP($A80,'Annex 2 Designated EHV charges'!$A:$O,12,FALSE)),"")</f>
        <v/>
      </c>
    </row>
    <row r="81" spans="1:8" ht="12.75" customHeight="1" x14ac:dyDescent="0.25">
      <c r="A81" s="100" t="str">
        <f t="array" ref="A81">IFERROR(INDEX('Annex 2 Designated EHV charges'!$A$11:$A$11, MATCH(0, IF(ISBLANK('Annex 2 Designated EHV charges'!$A$11:$A$11),1, COUNTIF(A$4:$A80, 'Annex 2 Designated EHV charges'!$A$11:$A$11)), 0)),"")</f>
        <v/>
      </c>
      <c r="B81" s="100" t="str">
        <f>IF($A81="","",VLOOKUP($A81,'Annex 2 Designated EHV charges'!$A:$O,2,0))</f>
        <v/>
      </c>
      <c r="C81" s="101" t="str">
        <f>IF($A81="","",VLOOKUP($A81,'Annex 2 Designated EHV charges'!$A:$O,3,0))</f>
        <v/>
      </c>
      <c r="D81" s="100" t="str">
        <f>IF($A81="","",VLOOKUP($A81,'Annex 2 Designated EHV charges'!$A:$O,7,0))</f>
        <v/>
      </c>
      <c r="E81" s="105" t="str">
        <f>IFERROR(IF(VLOOKUP($A81,'Annex 2 Designated EHV charges'!$A:$O,9,FALSE)=0,"",VLOOKUP($A81,'Annex 2 Designated EHV charges'!$A:$O,9,FALSE)),"")</f>
        <v/>
      </c>
      <c r="F81" s="106" t="str">
        <f>IFERROR(IF(VLOOKUP($A81,'Annex 2 Designated EHV charges'!$A:$O,10,FALSE)=0,"",VLOOKUP($A81,'Annex 2 Designated EHV charges'!$A:$O,10,FALSE)),"")</f>
        <v/>
      </c>
      <c r="G81" s="107" t="str">
        <f>IFERROR(IF(VLOOKUP($A81,'Annex 2 Designated EHV charges'!$A:$O,11,FALSE)=0,"",VLOOKUP($A81,'Annex 2 Designated EHV charges'!$A:$O,11,FALSE)),"")</f>
        <v/>
      </c>
      <c r="H81" s="107" t="str">
        <f>IFERROR(IF(VLOOKUP($A81,'Annex 2 Designated EHV charges'!$A:$O,12,FALSE)=0,"",VLOOKUP($A81,'Annex 2 Designated EHV charges'!$A:$O,12,FALSE)),"")</f>
        <v/>
      </c>
    </row>
    <row r="82" spans="1:8" ht="12.75" customHeight="1" x14ac:dyDescent="0.25">
      <c r="A82" s="100" t="str">
        <f t="array" ref="A82">IFERROR(INDEX('Annex 2 Designated EHV charges'!$A$11:$A$11, MATCH(0, IF(ISBLANK('Annex 2 Designated EHV charges'!$A$11:$A$11),1, COUNTIF(A$4:$A81, 'Annex 2 Designated EHV charges'!$A$11:$A$11)), 0)),"")</f>
        <v/>
      </c>
      <c r="B82" s="100" t="str">
        <f>IF($A82="","",VLOOKUP($A82,'Annex 2 Designated EHV charges'!$A:$O,2,0))</f>
        <v/>
      </c>
      <c r="C82" s="101" t="str">
        <f>IF($A82="","",VLOOKUP($A82,'Annex 2 Designated EHV charges'!$A:$O,3,0))</f>
        <v/>
      </c>
      <c r="D82" s="100" t="str">
        <f>IF($A82="","",VLOOKUP($A82,'Annex 2 Designated EHV charges'!$A:$O,7,0))</f>
        <v/>
      </c>
      <c r="E82" s="105" t="str">
        <f>IFERROR(IF(VLOOKUP($A82,'Annex 2 Designated EHV charges'!$A:$O,9,FALSE)=0,"",VLOOKUP($A82,'Annex 2 Designated EHV charges'!$A:$O,9,FALSE)),"")</f>
        <v/>
      </c>
      <c r="F82" s="106" t="str">
        <f>IFERROR(IF(VLOOKUP($A82,'Annex 2 Designated EHV charges'!$A:$O,10,FALSE)=0,"",VLOOKUP($A82,'Annex 2 Designated EHV charges'!$A:$O,10,FALSE)),"")</f>
        <v/>
      </c>
      <c r="G82" s="107" t="str">
        <f>IFERROR(IF(VLOOKUP($A82,'Annex 2 Designated EHV charges'!$A:$O,11,FALSE)=0,"",VLOOKUP($A82,'Annex 2 Designated EHV charges'!$A:$O,11,FALSE)),"")</f>
        <v/>
      </c>
      <c r="H82" s="107" t="str">
        <f>IFERROR(IF(VLOOKUP($A82,'Annex 2 Designated EHV charges'!$A:$O,12,FALSE)=0,"",VLOOKUP($A82,'Annex 2 Designated EHV charges'!$A:$O,12,FALSE)),"")</f>
        <v/>
      </c>
    </row>
    <row r="83" spans="1:8" ht="12.75" customHeight="1" x14ac:dyDescent="0.25">
      <c r="A83" s="100" t="str">
        <f t="array" ref="A83">IFERROR(INDEX('Annex 2 Designated EHV charges'!$A$11:$A$11, MATCH(0, IF(ISBLANK('Annex 2 Designated EHV charges'!$A$11:$A$11),1, COUNTIF(A$4:$A82, 'Annex 2 Designated EHV charges'!$A$11:$A$11)), 0)),"")</f>
        <v/>
      </c>
      <c r="B83" s="100" t="str">
        <f>IF($A83="","",VLOOKUP($A83,'Annex 2 Designated EHV charges'!$A:$O,2,0))</f>
        <v/>
      </c>
      <c r="C83" s="101" t="str">
        <f>IF($A83="","",VLOOKUP($A83,'Annex 2 Designated EHV charges'!$A:$O,3,0))</f>
        <v/>
      </c>
      <c r="D83" s="100" t="str">
        <f>IF($A83="","",VLOOKUP($A83,'Annex 2 Designated EHV charges'!$A:$O,7,0))</f>
        <v/>
      </c>
      <c r="E83" s="105" t="str">
        <f>IFERROR(IF(VLOOKUP($A83,'Annex 2 Designated EHV charges'!$A:$O,9,FALSE)=0,"",VLOOKUP($A83,'Annex 2 Designated EHV charges'!$A:$O,9,FALSE)),"")</f>
        <v/>
      </c>
      <c r="F83" s="106" t="str">
        <f>IFERROR(IF(VLOOKUP($A83,'Annex 2 Designated EHV charges'!$A:$O,10,FALSE)=0,"",VLOOKUP($A83,'Annex 2 Designated EHV charges'!$A:$O,10,FALSE)),"")</f>
        <v/>
      </c>
      <c r="G83" s="107" t="str">
        <f>IFERROR(IF(VLOOKUP($A83,'Annex 2 Designated EHV charges'!$A:$O,11,FALSE)=0,"",VLOOKUP($A83,'Annex 2 Designated EHV charges'!$A:$O,11,FALSE)),"")</f>
        <v/>
      </c>
      <c r="H83" s="107" t="str">
        <f>IFERROR(IF(VLOOKUP($A83,'Annex 2 Designated EHV charges'!$A:$O,12,FALSE)=0,"",VLOOKUP($A83,'Annex 2 Designated EHV charges'!$A:$O,12,FALSE)),"")</f>
        <v/>
      </c>
    </row>
    <row r="84" spans="1:8" ht="12.75" customHeight="1" x14ac:dyDescent="0.25">
      <c r="A84" s="100" t="str">
        <f t="array" ref="A84">IFERROR(INDEX('Annex 2 Designated EHV charges'!$A$11:$A$11, MATCH(0, IF(ISBLANK('Annex 2 Designated EHV charges'!$A$11:$A$11),1, COUNTIF(A$4:$A83, 'Annex 2 Designated EHV charges'!$A$11:$A$11)), 0)),"")</f>
        <v/>
      </c>
      <c r="B84" s="100" t="str">
        <f>IF($A84="","",VLOOKUP($A84,'Annex 2 Designated EHV charges'!$A:$O,2,0))</f>
        <v/>
      </c>
      <c r="C84" s="101" t="str">
        <f>IF($A84="","",VLOOKUP($A84,'Annex 2 Designated EHV charges'!$A:$O,3,0))</f>
        <v/>
      </c>
      <c r="D84" s="100" t="str">
        <f>IF($A84="","",VLOOKUP($A84,'Annex 2 Designated EHV charges'!$A:$O,7,0))</f>
        <v/>
      </c>
      <c r="E84" s="105" t="str">
        <f>IFERROR(IF(VLOOKUP($A84,'Annex 2 Designated EHV charges'!$A:$O,9,FALSE)=0,"",VLOOKUP($A84,'Annex 2 Designated EHV charges'!$A:$O,9,FALSE)),"")</f>
        <v/>
      </c>
      <c r="F84" s="106" t="str">
        <f>IFERROR(IF(VLOOKUP($A84,'Annex 2 Designated EHV charges'!$A:$O,10,FALSE)=0,"",VLOOKUP($A84,'Annex 2 Designated EHV charges'!$A:$O,10,FALSE)),"")</f>
        <v/>
      </c>
      <c r="G84" s="107" t="str">
        <f>IFERROR(IF(VLOOKUP($A84,'Annex 2 Designated EHV charges'!$A:$O,11,FALSE)=0,"",VLOOKUP($A84,'Annex 2 Designated EHV charges'!$A:$O,11,FALSE)),"")</f>
        <v/>
      </c>
      <c r="H84" s="107" t="str">
        <f>IFERROR(IF(VLOOKUP($A84,'Annex 2 Designated EHV charges'!$A:$O,12,FALSE)=0,"",VLOOKUP($A84,'Annex 2 Designated EHV charges'!$A:$O,12,FALSE)),"")</f>
        <v/>
      </c>
    </row>
    <row r="85" spans="1:8" ht="12.75" customHeight="1" x14ac:dyDescent="0.25">
      <c r="A85" s="100" t="str">
        <f t="array" ref="A85">IFERROR(INDEX('Annex 2 Designated EHV charges'!$A$11:$A$11, MATCH(0, IF(ISBLANK('Annex 2 Designated EHV charges'!$A$11:$A$11),1, COUNTIF(A$4:$A84, 'Annex 2 Designated EHV charges'!$A$11:$A$11)), 0)),"")</f>
        <v/>
      </c>
      <c r="B85" s="100" t="str">
        <f>IF($A85="","",VLOOKUP($A85,'Annex 2 Designated EHV charges'!$A:$O,2,0))</f>
        <v/>
      </c>
      <c r="C85" s="101" t="str">
        <f>IF($A85="","",VLOOKUP($A85,'Annex 2 Designated EHV charges'!$A:$O,3,0))</f>
        <v/>
      </c>
      <c r="D85" s="100" t="str">
        <f>IF($A85="","",VLOOKUP($A85,'Annex 2 Designated EHV charges'!$A:$O,7,0))</f>
        <v/>
      </c>
      <c r="E85" s="105" t="str">
        <f>IFERROR(IF(VLOOKUP($A85,'Annex 2 Designated EHV charges'!$A:$O,9,FALSE)=0,"",VLOOKUP($A85,'Annex 2 Designated EHV charges'!$A:$O,9,FALSE)),"")</f>
        <v/>
      </c>
      <c r="F85" s="106" t="str">
        <f>IFERROR(IF(VLOOKUP($A85,'Annex 2 Designated EHV charges'!$A:$O,10,FALSE)=0,"",VLOOKUP($A85,'Annex 2 Designated EHV charges'!$A:$O,10,FALSE)),"")</f>
        <v/>
      </c>
      <c r="G85" s="107" t="str">
        <f>IFERROR(IF(VLOOKUP($A85,'Annex 2 Designated EHV charges'!$A:$O,11,FALSE)=0,"",VLOOKUP($A85,'Annex 2 Designated EHV charges'!$A:$O,11,FALSE)),"")</f>
        <v/>
      </c>
      <c r="H85" s="107" t="str">
        <f>IFERROR(IF(VLOOKUP($A85,'Annex 2 Designated EHV charges'!$A:$O,12,FALSE)=0,"",VLOOKUP($A85,'Annex 2 Designated EHV charges'!$A:$O,12,FALSE)),"")</f>
        <v/>
      </c>
    </row>
    <row r="86" spans="1:8" ht="12.75" customHeight="1" x14ac:dyDescent="0.25">
      <c r="A86" s="100" t="str">
        <f t="array" ref="A86">IFERROR(INDEX('Annex 2 Designated EHV charges'!$A$11:$A$11, MATCH(0, IF(ISBLANK('Annex 2 Designated EHV charges'!$A$11:$A$11),1, COUNTIF(A$4:$A85, 'Annex 2 Designated EHV charges'!$A$11:$A$11)), 0)),"")</f>
        <v/>
      </c>
      <c r="B86" s="100" t="str">
        <f>IF($A86="","",VLOOKUP($A86,'Annex 2 Designated EHV charges'!$A:$O,2,0))</f>
        <v/>
      </c>
      <c r="C86" s="101" t="str">
        <f>IF($A86="","",VLOOKUP($A86,'Annex 2 Designated EHV charges'!$A:$O,3,0))</f>
        <v/>
      </c>
      <c r="D86" s="100" t="str">
        <f>IF($A86="","",VLOOKUP($A86,'Annex 2 Designated EHV charges'!$A:$O,7,0))</f>
        <v/>
      </c>
      <c r="E86" s="105" t="str">
        <f>IFERROR(IF(VLOOKUP($A86,'Annex 2 Designated EHV charges'!$A:$O,9,FALSE)=0,"",VLOOKUP($A86,'Annex 2 Designated EHV charges'!$A:$O,9,FALSE)),"")</f>
        <v/>
      </c>
      <c r="F86" s="106" t="str">
        <f>IFERROR(IF(VLOOKUP($A86,'Annex 2 Designated EHV charges'!$A:$O,10,FALSE)=0,"",VLOOKUP($A86,'Annex 2 Designated EHV charges'!$A:$O,10,FALSE)),"")</f>
        <v/>
      </c>
      <c r="G86" s="107" t="str">
        <f>IFERROR(IF(VLOOKUP($A86,'Annex 2 Designated EHV charges'!$A:$O,11,FALSE)=0,"",VLOOKUP($A86,'Annex 2 Designated EHV charges'!$A:$O,11,FALSE)),"")</f>
        <v/>
      </c>
      <c r="H86" s="107" t="str">
        <f>IFERROR(IF(VLOOKUP($A86,'Annex 2 Designated EHV charges'!$A:$O,12,FALSE)=0,"",VLOOKUP($A86,'Annex 2 Designated EHV charges'!$A:$O,12,FALSE)),"")</f>
        <v/>
      </c>
    </row>
    <row r="87" spans="1:8" ht="12.75" customHeight="1" x14ac:dyDescent="0.25">
      <c r="A87" s="100" t="str">
        <f t="array" ref="A87">IFERROR(INDEX('Annex 2 Designated EHV charges'!$A$11:$A$11, MATCH(0, IF(ISBLANK('Annex 2 Designated EHV charges'!$A$11:$A$11),1, COUNTIF(A$4:$A86, 'Annex 2 Designated EHV charges'!$A$11:$A$11)), 0)),"")</f>
        <v/>
      </c>
      <c r="B87" s="100" t="str">
        <f>IF($A87="","",VLOOKUP($A87,'Annex 2 Designated EHV charges'!$A:$O,2,0))</f>
        <v/>
      </c>
      <c r="C87" s="101" t="str">
        <f>IF($A87="","",VLOOKUP($A87,'Annex 2 Designated EHV charges'!$A:$O,3,0))</f>
        <v/>
      </c>
      <c r="D87" s="100" t="str">
        <f>IF($A87="","",VLOOKUP($A87,'Annex 2 Designated EHV charges'!$A:$O,7,0))</f>
        <v/>
      </c>
      <c r="E87" s="105" t="str">
        <f>IFERROR(IF(VLOOKUP($A87,'Annex 2 Designated EHV charges'!$A:$O,9,FALSE)=0,"",VLOOKUP($A87,'Annex 2 Designated EHV charges'!$A:$O,9,FALSE)),"")</f>
        <v/>
      </c>
      <c r="F87" s="106" t="str">
        <f>IFERROR(IF(VLOOKUP($A87,'Annex 2 Designated EHV charges'!$A:$O,10,FALSE)=0,"",VLOOKUP($A87,'Annex 2 Designated EHV charges'!$A:$O,10,FALSE)),"")</f>
        <v/>
      </c>
      <c r="G87" s="107" t="str">
        <f>IFERROR(IF(VLOOKUP($A87,'Annex 2 Designated EHV charges'!$A:$O,11,FALSE)=0,"",VLOOKUP($A87,'Annex 2 Designated EHV charges'!$A:$O,11,FALSE)),"")</f>
        <v/>
      </c>
      <c r="H87" s="107" t="str">
        <f>IFERROR(IF(VLOOKUP($A87,'Annex 2 Designated EHV charges'!$A:$O,12,FALSE)=0,"",VLOOKUP($A87,'Annex 2 Designated EHV charges'!$A:$O,12,FALSE)),"")</f>
        <v/>
      </c>
    </row>
    <row r="88" spans="1:8" ht="12.75" customHeight="1" x14ac:dyDescent="0.25">
      <c r="A88" s="100" t="str">
        <f t="array" ref="A88">IFERROR(INDEX('Annex 2 Designated EHV charges'!$A$11:$A$11, MATCH(0, IF(ISBLANK('Annex 2 Designated EHV charges'!$A$11:$A$11),1, COUNTIF(A$4:$A87, 'Annex 2 Designated EHV charges'!$A$11:$A$11)), 0)),"")</f>
        <v/>
      </c>
      <c r="B88" s="100" t="str">
        <f>IF($A88="","",VLOOKUP($A88,'Annex 2 Designated EHV charges'!$A:$O,2,0))</f>
        <v/>
      </c>
      <c r="C88" s="101" t="str">
        <f>IF($A88="","",VLOOKUP($A88,'Annex 2 Designated EHV charges'!$A:$O,3,0))</f>
        <v/>
      </c>
      <c r="D88" s="100" t="str">
        <f>IF($A88="","",VLOOKUP($A88,'Annex 2 Designated EHV charges'!$A:$O,7,0))</f>
        <v/>
      </c>
      <c r="E88" s="105" t="str">
        <f>IFERROR(IF(VLOOKUP($A88,'Annex 2 Designated EHV charges'!$A:$O,9,FALSE)=0,"",VLOOKUP($A88,'Annex 2 Designated EHV charges'!$A:$O,9,FALSE)),"")</f>
        <v/>
      </c>
      <c r="F88" s="106" t="str">
        <f>IFERROR(IF(VLOOKUP($A88,'Annex 2 Designated EHV charges'!$A:$O,10,FALSE)=0,"",VLOOKUP($A88,'Annex 2 Designated EHV charges'!$A:$O,10,FALSE)),"")</f>
        <v/>
      </c>
      <c r="G88" s="107" t="str">
        <f>IFERROR(IF(VLOOKUP($A88,'Annex 2 Designated EHV charges'!$A:$O,11,FALSE)=0,"",VLOOKUP($A88,'Annex 2 Designated EHV charges'!$A:$O,11,FALSE)),"")</f>
        <v/>
      </c>
      <c r="H88" s="107" t="str">
        <f>IFERROR(IF(VLOOKUP($A88,'Annex 2 Designated EHV charges'!$A:$O,12,FALSE)=0,"",VLOOKUP($A88,'Annex 2 Designated EHV charges'!$A:$O,12,FALSE)),"")</f>
        <v/>
      </c>
    </row>
    <row r="89" spans="1:8" ht="12.75" customHeight="1" x14ac:dyDescent="0.25">
      <c r="A89" s="100" t="str">
        <f t="array" ref="A89">IFERROR(INDEX('Annex 2 Designated EHV charges'!$A$11:$A$11, MATCH(0, IF(ISBLANK('Annex 2 Designated EHV charges'!$A$11:$A$11),1, COUNTIF(A$4:$A88, 'Annex 2 Designated EHV charges'!$A$11:$A$11)), 0)),"")</f>
        <v/>
      </c>
      <c r="B89" s="100" t="str">
        <f>IF($A89="","",VLOOKUP($A89,'Annex 2 Designated EHV charges'!$A:$O,2,0))</f>
        <v/>
      </c>
      <c r="C89" s="101" t="str">
        <f>IF($A89="","",VLOOKUP($A89,'Annex 2 Designated EHV charges'!$A:$O,3,0))</f>
        <v/>
      </c>
      <c r="D89" s="100" t="str">
        <f>IF($A89="","",VLOOKUP($A89,'Annex 2 Designated EHV charges'!$A:$O,7,0))</f>
        <v/>
      </c>
      <c r="E89" s="105" t="str">
        <f>IFERROR(IF(VLOOKUP($A89,'Annex 2 Designated EHV charges'!$A:$O,9,FALSE)=0,"",VLOOKUP($A89,'Annex 2 Designated EHV charges'!$A:$O,9,FALSE)),"")</f>
        <v/>
      </c>
      <c r="F89" s="106" t="str">
        <f>IFERROR(IF(VLOOKUP($A89,'Annex 2 Designated EHV charges'!$A:$O,10,FALSE)=0,"",VLOOKUP($A89,'Annex 2 Designated EHV charges'!$A:$O,10,FALSE)),"")</f>
        <v/>
      </c>
      <c r="G89" s="107" t="str">
        <f>IFERROR(IF(VLOOKUP($A89,'Annex 2 Designated EHV charges'!$A:$O,11,FALSE)=0,"",VLOOKUP($A89,'Annex 2 Designated EHV charges'!$A:$O,11,FALSE)),"")</f>
        <v/>
      </c>
      <c r="H89" s="107" t="str">
        <f>IFERROR(IF(VLOOKUP($A89,'Annex 2 Designated EHV charges'!$A:$O,12,FALSE)=0,"",VLOOKUP($A89,'Annex 2 Designated EHV charges'!$A:$O,12,FALSE)),"")</f>
        <v/>
      </c>
    </row>
    <row r="90" spans="1:8" ht="12.75" customHeight="1" x14ac:dyDescent="0.25">
      <c r="A90" s="100" t="str">
        <f t="array" ref="A90">IFERROR(INDEX('Annex 2 Designated EHV charges'!$A$11:$A$11, MATCH(0, IF(ISBLANK('Annex 2 Designated EHV charges'!$A$11:$A$11),1, COUNTIF(A$4:$A89, 'Annex 2 Designated EHV charges'!$A$11:$A$11)), 0)),"")</f>
        <v/>
      </c>
      <c r="B90" s="100" t="str">
        <f>IF($A90="","",VLOOKUP($A90,'Annex 2 Designated EHV charges'!$A:$O,2,0))</f>
        <v/>
      </c>
      <c r="C90" s="101" t="str">
        <f>IF($A90="","",VLOOKUP($A90,'Annex 2 Designated EHV charges'!$A:$O,3,0))</f>
        <v/>
      </c>
      <c r="D90" s="100" t="str">
        <f>IF($A90="","",VLOOKUP($A90,'Annex 2 Designated EHV charges'!$A:$O,7,0))</f>
        <v/>
      </c>
      <c r="E90" s="105" t="str">
        <f>IFERROR(IF(VLOOKUP($A90,'Annex 2 Designated EHV charges'!$A:$O,9,FALSE)=0,"",VLOOKUP($A90,'Annex 2 Designated EHV charges'!$A:$O,9,FALSE)),"")</f>
        <v/>
      </c>
      <c r="F90" s="106" t="str">
        <f>IFERROR(IF(VLOOKUP($A90,'Annex 2 Designated EHV charges'!$A:$O,10,FALSE)=0,"",VLOOKUP($A90,'Annex 2 Designated EHV charges'!$A:$O,10,FALSE)),"")</f>
        <v/>
      </c>
      <c r="G90" s="107" t="str">
        <f>IFERROR(IF(VLOOKUP($A90,'Annex 2 Designated EHV charges'!$A:$O,11,FALSE)=0,"",VLOOKUP($A90,'Annex 2 Designated EHV charges'!$A:$O,11,FALSE)),"")</f>
        <v/>
      </c>
      <c r="H90" s="107" t="str">
        <f>IFERROR(IF(VLOOKUP($A90,'Annex 2 Designated EHV charges'!$A:$O,12,FALSE)=0,"",VLOOKUP($A90,'Annex 2 Designated EHV charges'!$A:$O,12,FALSE)),"")</f>
        <v/>
      </c>
    </row>
    <row r="91" spans="1:8" ht="12.75" customHeight="1" x14ac:dyDescent="0.25">
      <c r="A91" s="100" t="str">
        <f t="array" ref="A91">IFERROR(INDEX('Annex 2 Designated EHV charges'!$A$11:$A$11, MATCH(0, IF(ISBLANK('Annex 2 Designated EHV charges'!$A$11:$A$11),1, COUNTIF(A$4:$A90, 'Annex 2 Designated EHV charges'!$A$11:$A$11)), 0)),"")</f>
        <v/>
      </c>
      <c r="B91" s="100" t="str">
        <f>IF($A91="","",VLOOKUP($A91,'Annex 2 Designated EHV charges'!$A:$O,2,0))</f>
        <v/>
      </c>
      <c r="C91" s="101" t="str">
        <f>IF($A91="","",VLOOKUP($A91,'Annex 2 Designated EHV charges'!$A:$O,3,0))</f>
        <v/>
      </c>
      <c r="D91" s="100" t="str">
        <f>IF($A91="","",VLOOKUP($A91,'Annex 2 Designated EHV charges'!$A:$O,7,0))</f>
        <v/>
      </c>
      <c r="E91" s="105" t="str">
        <f>IFERROR(IF(VLOOKUP($A91,'Annex 2 Designated EHV charges'!$A:$O,9,FALSE)=0,"",VLOOKUP($A91,'Annex 2 Designated EHV charges'!$A:$O,9,FALSE)),"")</f>
        <v/>
      </c>
      <c r="F91" s="106" t="str">
        <f>IFERROR(IF(VLOOKUP($A91,'Annex 2 Designated EHV charges'!$A:$O,10,FALSE)=0,"",VLOOKUP($A91,'Annex 2 Designated EHV charges'!$A:$O,10,FALSE)),"")</f>
        <v/>
      </c>
      <c r="G91" s="107" t="str">
        <f>IFERROR(IF(VLOOKUP($A91,'Annex 2 Designated EHV charges'!$A:$O,11,FALSE)=0,"",VLOOKUP($A91,'Annex 2 Designated EHV charges'!$A:$O,11,FALSE)),"")</f>
        <v/>
      </c>
      <c r="H91" s="107" t="str">
        <f>IFERROR(IF(VLOOKUP($A91,'Annex 2 Designated EHV charges'!$A:$O,12,FALSE)=0,"",VLOOKUP($A91,'Annex 2 Designated EHV charges'!$A:$O,12,FALSE)),"")</f>
        <v/>
      </c>
    </row>
    <row r="92" spans="1:8" ht="12.75" customHeight="1" x14ac:dyDescent="0.25">
      <c r="A92" s="100" t="str">
        <f t="array" ref="A92">IFERROR(INDEX('Annex 2 Designated EHV charges'!$A$11:$A$11, MATCH(0, IF(ISBLANK('Annex 2 Designated EHV charges'!$A$11:$A$11),1, COUNTIF(A$4:$A91, 'Annex 2 Designated EHV charges'!$A$11:$A$11)), 0)),"")</f>
        <v/>
      </c>
      <c r="B92" s="100" t="str">
        <f>IF($A92="","",VLOOKUP($A92,'Annex 2 Designated EHV charges'!$A:$O,2,0))</f>
        <v/>
      </c>
      <c r="C92" s="101" t="str">
        <f>IF($A92="","",VLOOKUP($A92,'Annex 2 Designated EHV charges'!$A:$O,3,0))</f>
        <v/>
      </c>
      <c r="D92" s="100" t="str">
        <f>IF($A92="","",VLOOKUP($A92,'Annex 2 Designated EHV charges'!$A:$O,7,0))</f>
        <v/>
      </c>
      <c r="E92" s="105" t="str">
        <f>IFERROR(IF(VLOOKUP($A92,'Annex 2 Designated EHV charges'!$A:$O,9,FALSE)=0,"",VLOOKUP($A92,'Annex 2 Designated EHV charges'!$A:$O,9,FALSE)),"")</f>
        <v/>
      </c>
      <c r="F92" s="106" t="str">
        <f>IFERROR(IF(VLOOKUP($A92,'Annex 2 Designated EHV charges'!$A:$O,10,FALSE)=0,"",VLOOKUP($A92,'Annex 2 Designated EHV charges'!$A:$O,10,FALSE)),"")</f>
        <v/>
      </c>
      <c r="G92" s="107" t="str">
        <f>IFERROR(IF(VLOOKUP($A92,'Annex 2 Designated EHV charges'!$A:$O,11,FALSE)=0,"",VLOOKUP($A92,'Annex 2 Designated EHV charges'!$A:$O,11,FALSE)),"")</f>
        <v/>
      </c>
      <c r="H92" s="107" t="str">
        <f>IFERROR(IF(VLOOKUP($A92,'Annex 2 Designated EHV charges'!$A:$O,12,FALSE)=0,"",VLOOKUP($A92,'Annex 2 Designated EHV charges'!$A:$O,12,FALSE)),"")</f>
        <v/>
      </c>
    </row>
    <row r="93" spans="1:8" ht="12.75" customHeight="1" x14ac:dyDescent="0.25">
      <c r="A93" s="100" t="str">
        <f t="array" ref="A93">IFERROR(INDEX('Annex 2 Designated EHV charges'!$A$11:$A$11, MATCH(0, IF(ISBLANK('Annex 2 Designated EHV charges'!$A$11:$A$11),1, COUNTIF(A$4:$A92, 'Annex 2 Designated EHV charges'!$A$11:$A$11)), 0)),"")</f>
        <v/>
      </c>
      <c r="B93" s="100" t="str">
        <f>IF($A93="","",VLOOKUP($A93,'Annex 2 Designated EHV charges'!$A:$O,2,0))</f>
        <v/>
      </c>
      <c r="C93" s="101" t="str">
        <f>IF($A93="","",VLOOKUP($A93,'Annex 2 Designated EHV charges'!$A:$O,3,0))</f>
        <v/>
      </c>
      <c r="D93" s="100" t="str">
        <f>IF($A93="","",VLOOKUP($A93,'Annex 2 Designated EHV charges'!$A:$O,7,0))</f>
        <v/>
      </c>
      <c r="E93" s="105" t="str">
        <f>IFERROR(IF(VLOOKUP($A93,'Annex 2 Designated EHV charges'!$A:$O,9,FALSE)=0,"",VLOOKUP($A93,'Annex 2 Designated EHV charges'!$A:$O,9,FALSE)),"")</f>
        <v/>
      </c>
      <c r="F93" s="106" t="str">
        <f>IFERROR(IF(VLOOKUP($A93,'Annex 2 Designated EHV charges'!$A:$O,10,FALSE)=0,"",VLOOKUP($A93,'Annex 2 Designated EHV charges'!$A:$O,10,FALSE)),"")</f>
        <v/>
      </c>
      <c r="G93" s="107" t="str">
        <f>IFERROR(IF(VLOOKUP($A93,'Annex 2 Designated EHV charges'!$A:$O,11,FALSE)=0,"",VLOOKUP($A93,'Annex 2 Designated EHV charges'!$A:$O,11,FALSE)),"")</f>
        <v/>
      </c>
      <c r="H93" s="107" t="str">
        <f>IFERROR(IF(VLOOKUP($A93,'Annex 2 Designated EHV charges'!$A:$O,12,FALSE)=0,"",VLOOKUP($A93,'Annex 2 Designated EHV charges'!$A:$O,12,FALSE)),"")</f>
        <v/>
      </c>
    </row>
    <row r="94" spans="1:8" ht="12.75" customHeight="1" x14ac:dyDescent="0.25">
      <c r="A94" s="100" t="str">
        <f t="array" ref="A94">IFERROR(INDEX('Annex 2 Designated EHV charges'!$A$11:$A$11, MATCH(0, IF(ISBLANK('Annex 2 Designated EHV charges'!$A$11:$A$11),1, COUNTIF(A$4:$A93, 'Annex 2 Designated EHV charges'!$A$11:$A$11)), 0)),"")</f>
        <v/>
      </c>
      <c r="B94" s="100" t="str">
        <f>IF($A94="","",VLOOKUP($A94,'Annex 2 Designated EHV charges'!$A:$O,2,0))</f>
        <v/>
      </c>
      <c r="C94" s="101" t="str">
        <f>IF($A94="","",VLOOKUP($A94,'Annex 2 Designated EHV charges'!$A:$O,3,0))</f>
        <v/>
      </c>
      <c r="D94" s="100" t="str">
        <f>IF($A94="","",VLOOKUP($A94,'Annex 2 Designated EHV charges'!$A:$O,7,0))</f>
        <v/>
      </c>
      <c r="E94" s="105" t="str">
        <f>IFERROR(IF(VLOOKUP($A94,'Annex 2 Designated EHV charges'!$A:$O,9,FALSE)=0,"",VLOOKUP($A94,'Annex 2 Designated EHV charges'!$A:$O,9,FALSE)),"")</f>
        <v/>
      </c>
      <c r="F94" s="106" t="str">
        <f>IFERROR(IF(VLOOKUP($A94,'Annex 2 Designated EHV charges'!$A:$O,10,FALSE)=0,"",VLOOKUP($A94,'Annex 2 Designated EHV charges'!$A:$O,10,FALSE)),"")</f>
        <v/>
      </c>
      <c r="G94" s="107" t="str">
        <f>IFERROR(IF(VLOOKUP($A94,'Annex 2 Designated EHV charges'!$A:$O,11,FALSE)=0,"",VLOOKUP($A94,'Annex 2 Designated EHV charges'!$A:$O,11,FALSE)),"")</f>
        <v/>
      </c>
      <c r="H94" s="107" t="str">
        <f>IFERROR(IF(VLOOKUP($A94,'Annex 2 Designated EHV charges'!$A:$O,12,FALSE)=0,"",VLOOKUP($A94,'Annex 2 Designated EHV charges'!$A:$O,12,FALSE)),"")</f>
        <v/>
      </c>
    </row>
    <row r="95" spans="1:8" ht="12.75" customHeight="1" x14ac:dyDescent="0.25">
      <c r="A95" s="100" t="str">
        <f t="array" ref="A95">IFERROR(INDEX('Annex 2 Designated EHV charges'!$A$11:$A$11, MATCH(0, IF(ISBLANK('Annex 2 Designated EHV charges'!$A$11:$A$11),1, COUNTIF(A$4:$A94, 'Annex 2 Designated EHV charges'!$A$11:$A$11)), 0)),"")</f>
        <v/>
      </c>
      <c r="B95" s="100" t="str">
        <f>IF($A95="","",VLOOKUP($A95,'Annex 2 Designated EHV charges'!$A:$O,2,0))</f>
        <v/>
      </c>
      <c r="C95" s="101" t="str">
        <f>IF($A95="","",VLOOKUP($A95,'Annex 2 Designated EHV charges'!$A:$O,3,0))</f>
        <v/>
      </c>
      <c r="D95" s="100" t="str">
        <f>IF($A95="","",VLOOKUP($A95,'Annex 2 Designated EHV charges'!$A:$O,7,0))</f>
        <v/>
      </c>
      <c r="E95" s="105" t="str">
        <f>IFERROR(IF(VLOOKUP($A95,'Annex 2 Designated EHV charges'!$A:$O,9,FALSE)=0,"",VLOOKUP($A95,'Annex 2 Designated EHV charges'!$A:$O,9,FALSE)),"")</f>
        <v/>
      </c>
      <c r="F95" s="106" t="str">
        <f>IFERROR(IF(VLOOKUP($A95,'Annex 2 Designated EHV charges'!$A:$O,10,FALSE)=0,"",VLOOKUP($A95,'Annex 2 Designated EHV charges'!$A:$O,10,FALSE)),"")</f>
        <v/>
      </c>
      <c r="G95" s="107" t="str">
        <f>IFERROR(IF(VLOOKUP($A95,'Annex 2 Designated EHV charges'!$A:$O,11,FALSE)=0,"",VLOOKUP($A95,'Annex 2 Designated EHV charges'!$A:$O,11,FALSE)),"")</f>
        <v/>
      </c>
      <c r="H95" s="107" t="str">
        <f>IFERROR(IF(VLOOKUP($A95,'Annex 2 Designated EHV charges'!$A:$O,12,FALSE)=0,"",VLOOKUP($A95,'Annex 2 Designated EHV charges'!$A:$O,12,FALSE)),"")</f>
        <v/>
      </c>
    </row>
    <row r="96" spans="1:8" ht="12.75" customHeight="1" x14ac:dyDescent="0.25">
      <c r="A96" s="100" t="str">
        <f t="array" ref="A96">IFERROR(INDEX('Annex 2 Designated EHV charges'!$A$11:$A$11, MATCH(0, IF(ISBLANK('Annex 2 Designated EHV charges'!$A$11:$A$11),1, COUNTIF(A$4:$A95, 'Annex 2 Designated EHV charges'!$A$11:$A$11)), 0)),"")</f>
        <v/>
      </c>
      <c r="B96" s="100" t="str">
        <f>IF($A96="","",VLOOKUP($A96,'Annex 2 Designated EHV charges'!$A:$O,2,0))</f>
        <v/>
      </c>
      <c r="C96" s="101" t="str">
        <f>IF($A96="","",VLOOKUP($A96,'Annex 2 Designated EHV charges'!$A:$O,3,0))</f>
        <v/>
      </c>
      <c r="D96" s="100" t="str">
        <f>IF($A96="","",VLOOKUP($A96,'Annex 2 Designated EHV charges'!$A:$O,7,0))</f>
        <v/>
      </c>
      <c r="E96" s="105" t="str">
        <f>IFERROR(IF(VLOOKUP($A96,'Annex 2 Designated EHV charges'!$A:$O,9,FALSE)=0,"",VLOOKUP($A96,'Annex 2 Designated EHV charges'!$A:$O,9,FALSE)),"")</f>
        <v/>
      </c>
      <c r="F96" s="106" t="str">
        <f>IFERROR(IF(VLOOKUP($A96,'Annex 2 Designated EHV charges'!$A:$O,10,FALSE)=0,"",VLOOKUP($A96,'Annex 2 Designated EHV charges'!$A:$O,10,FALSE)),"")</f>
        <v/>
      </c>
      <c r="G96" s="107" t="str">
        <f>IFERROR(IF(VLOOKUP($A96,'Annex 2 Designated EHV charges'!$A:$O,11,FALSE)=0,"",VLOOKUP($A96,'Annex 2 Designated EHV charges'!$A:$O,11,FALSE)),"")</f>
        <v/>
      </c>
      <c r="H96" s="107" t="str">
        <f>IFERROR(IF(VLOOKUP($A96,'Annex 2 Designated EHV charges'!$A:$O,12,FALSE)=0,"",VLOOKUP($A96,'Annex 2 Designated EHV charges'!$A:$O,12,FALSE)),"")</f>
        <v/>
      </c>
    </row>
    <row r="97" spans="1:8" ht="12.75" customHeight="1" x14ac:dyDescent="0.25">
      <c r="A97" s="100" t="str">
        <f t="array" ref="A97">IFERROR(INDEX('Annex 2 Designated EHV charges'!$A$11:$A$11, MATCH(0, IF(ISBLANK('Annex 2 Designated EHV charges'!$A$11:$A$11),1, COUNTIF(A$4:$A96, 'Annex 2 Designated EHV charges'!$A$11:$A$11)), 0)),"")</f>
        <v/>
      </c>
      <c r="B97" s="100" t="str">
        <f>IF($A97="","",VLOOKUP($A97,'Annex 2 Designated EHV charges'!$A:$O,2,0))</f>
        <v/>
      </c>
      <c r="C97" s="101" t="str">
        <f>IF($A97="","",VLOOKUP($A97,'Annex 2 Designated EHV charges'!$A:$O,3,0))</f>
        <v/>
      </c>
      <c r="D97" s="100" t="str">
        <f>IF($A97="","",VLOOKUP($A97,'Annex 2 Designated EHV charges'!$A:$O,7,0))</f>
        <v/>
      </c>
      <c r="E97" s="105" t="str">
        <f>IFERROR(IF(VLOOKUP($A97,'Annex 2 Designated EHV charges'!$A:$O,9,FALSE)=0,"",VLOOKUP($A97,'Annex 2 Designated EHV charges'!$A:$O,9,FALSE)),"")</f>
        <v/>
      </c>
      <c r="F97" s="106" t="str">
        <f>IFERROR(IF(VLOOKUP($A97,'Annex 2 Designated EHV charges'!$A:$O,10,FALSE)=0,"",VLOOKUP($A97,'Annex 2 Designated EHV charges'!$A:$O,10,FALSE)),"")</f>
        <v/>
      </c>
      <c r="G97" s="107" t="str">
        <f>IFERROR(IF(VLOOKUP($A97,'Annex 2 Designated EHV charges'!$A:$O,11,FALSE)=0,"",VLOOKUP($A97,'Annex 2 Designated EHV charges'!$A:$O,11,FALSE)),"")</f>
        <v/>
      </c>
      <c r="H97" s="107" t="str">
        <f>IFERROR(IF(VLOOKUP($A97,'Annex 2 Designated EHV charges'!$A:$O,12,FALSE)=0,"",VLOOKUP($A97,'Annex 2 Designated EHV charges'!$A:$O,12,FALSE)),"")</f>
        <v/>
      </c>
    </row>
    <row r="98" spans="1:8" ht="12.75" customHeight="1" x14ac:dyDescent="0.25">
      <c r="A98" s="100" t="str">
        <f t="array" ref="A98">IFERROR(INDEX('Annex 2 Designated EHV charges'!$A$11:$A$11, MATCH(0, IF(ISBLANK('Annex 2 Designated EHV charges'!$A$11:$A$11),1, COUNTIF(A$4:$A97, 'Annex 2 Designated EHV charges'!$A$11:$A$11)), 0)),"")</f>
        <v/>
      </c>
      <c r="B98" s="100" t="str">
        <f>IF($A98="","",VLOOKUP($A98,'Annex 2 Designated EHV charges'!$A:$O,2,0))</f>
        <v/>
      </c>
      <c r="C98" s="101" t="str">
        <f>IF($A98="","",VLOOKUP($A98,'Annex 2 Designated EHV charges'!$A:$O,3,0))</f>
        <v/>
      </c>
      <c r="D98" s="100" t="str">
        <f>IF($A98="","",VLOOKUP($A98,'Annex 2 Designated EHV charges'!$A:$O,7,0))</f>
        <v/>
      </c>
      <c r="E98" s="105" t="str">
        <f>IFERROR(IF(VLOOKUP($A98,'Annex 2 Designated EHV charges'!$A:$O,9,FALSE)=0,"",VLOOKUP($A98,'Annex 2 Designated EHV charges'!$A:$O,9,FALSE)),"")</f>
        <v/>
      </c>
      <c r="F98" s="106" t="str">
        <f>IFERROR(IF(VLOOKUP($A98,'Annex 2 Designated EHV charges'!$A:$O,10,FALSE)=0,"",VLOOKUP($A98,'Annex 2 Designated EHV charges'!$A:$O,10,FALSE)),"")</f>
        <v/>
      </c>
      <c r="G98" s="107" t="str">
        <f>IFERROR(IF(VLOOKUP($A98,'Annex 2 Designated EHV charges'!$A:$O,11,FALSE)=0,"",VLOOKUP($A98,'Annex 2 Designated EHV charges'!$A:$O,11,FALSE)),"")</f>
        <v/>
      </c>
      <c r="H98" s="107" t="str">
        <f>IFERROR(IF(VLOOKUP($A98,'Annex 2 Designated EHV charges'!$A:$O,12,FALSE)=0,"",VLOOKUP($A98,'Annex 2 Designated EHV charges'!$A:$O,12,FALSE)),"")</f>
        <v/>
      </c>
    </row>
    <row r="99" spans="1:8" ht="12.75" customHeight="1" x14ac:dyDescent="0.25">
      <c r="A99" s="100" t="str">
        <f t="array" ref="A99">IFERROR(INDEX('Annex 2 Designated EHV charges'!$A$11:$A$11, MATCH(0, IF(ISBLANK('Annex 2 Designated EHV charges'!$A$11:$A$11),1, COUNTIF(A$4:$A98, 'Annex 2 Designated EHV charges'!$A$11:$A$11)), 0)),"")</f>
        <v/>
      </c>
      <c r="B99" s="100" t="str">
        <f>IF($A99="","",VLOOKUP($A99,'Annex 2 Designated EHV charges'!$A:$O,2,0))</f>
        <v/>
      </c>
      <c r="C99" s="101" t="str">
        <f>IF($A99="","",VLOOKUP($A99,'Annex 2 Designated EHV charges'!$A:$O,3,0))</f>
        <v/>
      </c>
      <c r="D99" s="100" t="str">
        <f>IF($A99="","",VLOOKUP($A99,'Annex 2 Designated EHV charges'!$A:$O,7,0))</f>
        <v/>
      </c>
      <c r="E99" s="105" t="str">
        <f>IFERROR(IF(VLOOKUP($A99,'Annex 2 Designated EHV charges'!$A:$O,9,FALSE)=0,"",VLOOKUP($A99,'Annex 2 Designated EHV charges'!$A:$O,9,FALSE)),"")</f>
        <v/>
      </c>
      <c r="F99" s="106" t="str">
        <f>IFERROR(IF(VLOOKUP($A99,'Annex 2 Designated EHV charges'!$A:$O,10,FALSE)=0,"",VLOOKUP($A99,'Annex 2 Designated EHV charges'!$A:$O,10,FALSE)),"")</f>
        <v/>
      </c>
      <c r="G99" s="107" t="str">
        <f>IFERROR(IF(VLOOKUP($A99,'Annex 2 Designated EHV charges'!$A:$O,11,FALSE)=0,"",VLOOKUP($A99,'Annex 2 Designated EHV charges'!$A:$O,11,FALSE)),"")</f>
        <v/>
      </c>
      <c r="H99" s="107" t="str">
        <f>IFERROR(IF(VLOOKUP($A99,'Annex 2 Designated EHV charges'!$A:$O,12,FALSE)=0,"",VLOOKUP($A99,'Annex 2 Designated EHV charges'!$A:$O,12,FALSE)),"")</f>
        <v/>
      </c>
    </row>
    <row r="100" spans="1:8" ht="12.75" customHeight="1" x14ac:dyDescent="0.25">
      <c r="A100" s="100" t="str">
        <f t="array" ref="A100">IFERROR(INDEX('Annex 2 Designated EHV charges'!$A$11:$A$11, MATCH(0, IF(ISBLANK('Annex 2 Designated EHV charges'!$A$11:$A$11),1, COUNTIF(A$4:$A99, 'Annex 2 Designated EHV charges'!$A$11:$A$11)), 0)),"")</f>
        <v/>
      </c>
      <c r="B100" s="100" t="str">
        <f>IF($A100="","",VLOOKUP($A100,'Annex 2 Designated EHV charges'!$A:$O,2,0))</f>
        <v/>
      </c>
      <c r="C100" s="101" t="str">
        <f>IF($A100="","",VLOOKUP($A100,'Annex 2 Designated EHV charges'!$A:$O,3,0))</f>
        <v/>
      </c>
      <c r="D100" s="100" t="str">
        <f>IF($A100="","",VLOOKUP($A100,'Annex 2 Designated EHV charges'!$A:$O,7,0))</f>
        <v/>
      </c>
      <c r="E100" s="105" t="str">
        <f>IFERROR(IF(VLOOKUP($A100,'Annex 2 Designated EHV charges'!$A:$O,9,FALSE)=0,"",VLOOKUP($A100,'Annex 2 Designated EHV charges'!$A:$O,9,FALSE)),"")</f>
        <v/>
      </c>
      <c r="F100" s="106" t="str">
        <f>IFERROR(IF(VLOOKUP($A100,'Annex 2 Designated EHV charges'!$A:$O,10,FALSE)=0,"",VLOOKUP($A100,'Annex 2 Designated EHV charges'!$A:$O,10,FALSE)),"")</f>
        <v/>
      </c>
      <c r="G100" s="107" t="str">
        <f>IFERROR(IF(VLOOKUP($A100,'Annex 2 Designated EHV charges'!$A:$O,11,FALSE)=0,"",VLOOKUP($A100,'Annex 2 Designated EHV charges'!$A:$O,11,FALSE)),"")</f>
        <v/>
      </c>
      <c r="H100" s="107" t="str">
        <f>IFERROR(IF(VLOOKUP($A100,'Annex 2 Designated EHV charges'!$A:$O,12,FALSE)=0,"",VLOOKUP($A100,'Annex 2 Designated EHV charges'!$A:$O,12,FALSE)),"")</f>
        <v/>
      </c>
    </row>
    <row r="101" spans="1:8" ht="12.75" customHeight="1" x14ac:dyDescent="0.25">
      <c r="A101" s="100" t="str">
        <f t="array" ref="A101">IFERROR(INDEX('Annex 2 Designated EHV charges'!$A$11:$A$11, MATCH(0, IF(ISBLANK('Annex 2 Designated EHV charges'!$A$11:$A$11),1, COUNTIF(A$4:$A100, 'Annex 2 Designated EHV charges'!$A$11:$A$11)), 0)),"")</f>
        <v/>
      </c>
      <c r="B101" s="100" t="str">
        <f>IF($A101="","",VLOOKUP($A101,'Annex 2 Designated EHV charges'!$A:$O,2,0))</f>
        <v/>
      </c>
      <c r="C101" s="101" t="str">
        <f>IF($A101="","",VLOOKUP($A101,'Annex 2 Designated EHV charges'!$A:$O,3,0))</f>
        <v/>
      </c>
      <c r="D101" s="100" t="str">
        <f>IF($A101="","",VLOOKUP($A101,'Annex 2 Designated EHV charges'!$A:$O,7,0))</f>
        <v/>
      </c>
      <c r="E101" s="105" t="str">
        <f>IFERROR(IF(VLOOKUP($A101,'Annex 2 Designated EHV charges'!$A:$O,9,FALSE)=0,"",VLOOKUP($A101,'Annex 2 Designated EHV charges'!$A:$O,9,FALSE)),"")</f>
        <v/>
      </c>
      <c r="F101" s="106" t="str">
        <f>IFERROR(IF(VLOOKUP($A101,'Annex 2 Designated EHV charges'!$A:$O,10,FALSE)=0,"",VLOOKUP($A101,'Annex 2 Designated EHV charges'!$A:$O,10,FALSE)),"")</f>
        <v/>
      </c>
      <c r="G101" s="107" t="str">
        <f>IFERROR(IF(VLOOKUP($A101,'Annex 2 Designated EHV charges'!$A:$O,11,FALSE)=0,"",VLOOKUP($A101,'Annex 2 Designated EHV charges'!$A:$O,11,FALSE)),"")</f>
        <v/>
      </c>
      <c r="H101" s="107" t="str">
        <f>IFERROR(IF(VLOOKUP($A101,'Annex 2 Designated EHV charges'!$A:$O,12,FALSE)=0,"",VLOOKUP($A101,'Annex 2 Designated EHV charges'!$A:$O,12,FALSE)),"")</f>
        <v/>
      </c>
    </row>
    <row r="102" spans="1:8" ht="12.75" customHeight="1" x14ac:dyDescent="0.25">
      <c r="A102" s="100" t="str">
        <f t="array" ref="A102">IFERROR(INDEX('Annex 2 Designated EHV charges'!$A$11:$A$11, MATCH(0, IF(ISBLANK('Annex 2 Designated EHV charges'!$A$11:$A$11),1, COUNTIF(A$4:$A101, 'Annex 2 Designated EHV charges'!$A$11:$A$11)), 0)),"")</f>
        <v/>
      </c>
      <c r="B102" s="100" t="str">
        <f>IF($A102="","",VLOOKUP($A102,'Annex 2 Designated EHV charges'!$A:$O,2,0))</f>
        <v/>
      </c>
      <c r="C102" s="101" t="str">
        <f>IF($A102="","",VLOOKUP($A102,'Annex 2 Designated EHV charges'!$A:$O,3,0))</f>
        <v/>
      </c>
      <c r="D102" s="100" t="str">
        <f>IF($A102="","",VLOOKUP($A102,'Annex 2 Designated EHV charges'!$A:$O,7,0))</f>
        <v/>
      </c>
      <c r="E102" s="105" t="str">
        <f>IFERROR(IF(VLOOKUP($A102,'Annex 2 Designated EHV charges'!$A:$O,9,FALSE)=0,"",VLOOKUP($A102,'Annex 2 Designated EHV charges'!$A:$O,9,FALSE)),"")</f>
        <v/>
      </c>
      <c r="F102" s="106" t="str">
        <f>IFERROR(IF(VLOOKUP($A102,'Annex 2 Designated EHV charges'!$A:$O,10,FALSE)=0,"",VLOOKUP($A102,'Annex 2 Designated EHV charges'!$A:$O,10,FALSE)),"")</f>
        <v/>
      </c>
      <c r="G102" s="107" t="str">
        <f>IFERROR(IF(VLOOKUP($A102,'Annex 2 Designated EHV charges'!$A:$O,11,FALSE)=0,"",VLOOKUP($A102,'Annex 2 Designated EHV charges'!$A:$O,11,FALSE)),"")</f>
        <v/>
      </c>
      <c r="H102" s="107" t="str">
        <f>IFERROR(IF(VLOOKUP($A102,'Annex 2 Designated EHV charges'!$A:$O,12,FALSE)=0,"",VLOOKUP($A102,'Annex 2 Designated EHV charges'!$A:$O,12,FALSE)),"")</f>
        <v/>
      </c>
    </row>
    <row r="103" spans="1:8" ht="12.75" customHeight="1" x14ac:dyDescent="0.25">
      <c r="A103" s="100" t="str">
        <f t="array" ref="A103">IFERROR(INDEX('Annex 2 Designated EHV charges'!$A$11:$A$11, MATCH(0, IF(ISBLANK('Annex 2 Designated EHV charges'!$A$11:$A$11),1, COUNTIF(A$4:$A102, 'Annex 2 Designated EHV charges'!$A$11:$A$11)), 0)),"")</f>
        <v/>
      </c>
      <c r="B103" s="100" t="str">
        <f>IF($A103="","",VLOOKUP($A103,'Annex 2 Designated EHV charges'!$A:$O,2,0))</f>
        <v/>
      </c>
      <c r="C103" s="101" t="str">
        <f>IF($A103="","",VLOOKUP($A103,'Annex 2 Designated EHV charges'!$A:$O,3,0))</f>
        <v/>
      </c>
      <c r="D103" s="100" t="str">
        <f>IF($A103="","",VLOOKUP($A103,'Annex 2 Designated EHV charges'!$A:$O,7,0))</f>
        <v/>
      </c>
      <c r="E103" s="105" t="str">
        <f>IFERROR(IF(VLOOKUP($A103,'Annex 2 Designated EHV charges'!$A:$O,9,FALSE)=0,"",VLOOKUP($A103,'Annex 2 Designated EHV charges'!$A:$O,9,FALSE)),"")</f>
        <v/>
      </c>
      <c r="F103" s="106" t="str">
        <f>IFERROR(IF(VLOOKUP($A103,'Annex 2 Designated EHV charges'!$A:$O,10,FALSE)=0,"",VLOOKUP($A103,'Annex 2 Designated EHV charges'!$A:$O,10,FALSE)),"")</f>
        <v/>
      </c>
      <c r="G103" s="107" t="str">
        <f>IFERROR(IF(VLOOKUP($A103,'Annex 2 Designated EHV charges'!$A:$O,11,FALSE)=0,"",VLOOKUP($A103,'Annex 2 Designated EHV charges'!$A:$O,11,FALSE)),"")</f>
        <v/>
      </c>
      <c r="H103" s="107" t="str">
        <f>IFERROR(IF(VLOOKUP($A103,'Annex 2 Designated EHV charges'!$A:$O,12,FALSE)=0,"",VLOOKUP($A103,'Annex 2 Designated EHV charges'!$A:$O,12,FALSE)),"")</f>
        <v/>
      </c>
    </row>
    <row r="104" spans="1:8" ht="12.75" customHeight="1" x14ac:dyDescent="0.25">
      <c r="A104" s="100" t="str">
        <f t="array" ref="A104">IFERROR(INDEX('Annex 2 Designated EHV charges'!$A$11:$A$11, MATCH(0, IF(ISBLANK('Annex 2 Designated EHV charges'!$A$11:$A$11),1, COUNTIF(A$4:$A103, 'Annex 2 Designated EHV charges'!$A$11:$A$11)), 0)),"")</f>
        <v/>
      </c>
      <c r="B104" s="100" t="str">
        <f>IF($A104="","",VLOOKUP($A104,'Annex 2 Designated EHV charges'!$A:$O,2,0))</f>
        <v/>
      </c>
      <c r="C104" s="101" t="str">
        <f>IF($A104="","",VLOOKUP($A104,'Annex 2 Designated EHV charges'!$A:$O,3,0))</f>
        <v/>
      </c>
      <c r="D104" s="100" t="str">
        <f>IF($A104="","",VLOOKUP($A104,'Annex 2 Designated EHV charges'!$A:$O,7,0))</f>
        <v/>
      </c>
      <c r="E104" s="105" t="str">
        <f>IFERROR(IF(VLOOKUP($A104,'Annex 2 Designated EHV charges'!$A:$O,9,FALSE)=0,"",VLOOKUP($A104,'Annex 2 Designated EHV charges'!$A:$O,9,FALSE)),"")</f>
        <v/>
      </c>
      <c r="F104" s="106" t="str">
        <f>IFERROR(IF(VLOOKUP($A104,'Annex 2 Designated EHV charges'!$A:$O,10,FALSE)=0,"",VLOOKUP($A104,'Annex 2 Designated EHV charges'!$A:$O,10,FALSE)),"")</f>
        <v/>
      </c>
      <c r="G104" s="107" t="str">
        <f>IFERROR(IF(VLOOKUP($A104,'Annex 2 Designated EHV charges'!$A:$O,11,FALSE)=0,"",VLOOKUP($A104,'Annex 2 Designated EHV charges'!$A:$O,11,FALSE)),"")</f>
        <v/>
      </c>
      <c r="H104" s="107" t="str">
        <f>IFERROR(IF(VLOOKUP($A104,'Annex 2 Designated EHV charges'!$A:$O,12,FALSE)=0,"",VLOOKUP($A104,'Annex 2 Designated EHV charges'!$A:$O,12,FALSE)),"")</f>
        <v/>
      </c>
    </row>
    <row r="105" spans="1:8" ht="12.75" customHeight="1" x14ac:dyDescent="0.25">
      <c r="A105" s="100" t="str">
        <f t="array" ref="A105">IFERROR(INDEX('Annex 2 Designated EHV charges'!$A$11:$A$11, MATCH(0, IF(ISBLANK('Annex 2 Designated EHV charges'!$A$11:$A$11),1, COUNTIF(A$4:$A104, 'Annex 2 Designated EHV charges'!$A$11:$A$11)), 0)),"")</f>
        <v/>
      </c>
      <c r="B105" s="100" t="str">
        <f>IF($A105="","",VLOOKUP($A105,'Annex 2 Designated EHV charges'!$A:$O,2,0))</f>
        <v/>
      </c>
      <c r="C105" s="101" t="str">
        <f>IF($A105="","",VLOOKUP($A105,'Annex 2 Designated EHV charges'!$A:$O,3,0))</f>
        <v/>
      </c>
      <c r="D105" s="100" t="str">
        <f>IF($A105="","",VLOOKUP($A105,'Annex 2 Designated EHV charges'!$A:$O,7,0))</f>
        <v/>
      </c>
      <c r="E105" s="105" t="str">
        <f>IFERROR(IF(VLOOKUP($A105,'Annex 2 Designated EHV charges'!$A:$O,9,FALSE)=0,"",VLOOKUP($A105,'Annex 2 Designated EHV charges'!$A:$O,9,FALSE)),"")</f>
        <v/>
      </c>
      <c r="F105" s="106" t="str">
        <f>IFERROR(IF(VLOOKUP($A105,'Annex 2 Designated EHV charges'!$A:$O,10,FALSE)=0,"",VLOOKUP($A105,'Annex 2 Designated EHV charges'!$A:$O,10,FALSE)),"")</f>
        <v/>
      </c>
      <c r="G105" s="107" t="str">
        <f>IFERROR(IF(VLOOKUP($A105,'Annex 2 Designated EHV charges'!$A:$O,11,FALSE)=0,"",VLOOKUP($A105,'Annex 2 Designated EHV charges'!$A:$O,11,FALSE)),"")</f>
        <v/>
      </c>
      <c r="H105" s="107" t="str">
        <f>IFERROR(IF(VLOOKUP($A105,'Annex 2 Designated EHV charges'!$A:$O,12,FALSE)=0,"",VLOOKUP($A105,'Annex 2 Designated EHV charges'!$A:$O,12,FALSE)),"")</f>
        <v/>
      </c>
    </row>
    <row r="106" spans="1:8" ht="12.75" customHeight="1" x14ac:dyDescent="0.25">
      <c r="A106" s="100" t="str">
        <f t="array" ref="A106">IFERROR(INDEX('Annex 2 Designated EHV charges'!$A$11:$A$11, MATCH(0, IF(ISBLANK('Annex 2 Designated EHV charges'!$A$11:$A$11),1, COUNTIF(A$4:$A105, 'Annex 2 Designated EHV charges'!$A$11:$A$11)), 0)),"")</f>
        <v/>
      </c>
      <c r="B106" s="100" t="str">
        <f>IF($A106="","",VLOOKUP($A106,'Annex 2 Designated EHV charges'!$A:$O,2,0))</f>
        <v/>
      </c>
      <c r="C106" s="101" t="str">
        <f>IF($A106="","",VLOOKUP($A106,'Annex 2 Designated EHV charges'!$A:$O,3,0))</f>
        <v/>
      </c>
      <c r="D106" s="100" t="str">
        <f>IF($A106="","",VLOOKUP($A106,'Annex 2 Designated EHV charges'!$A:$O,7,0))</f>
        <v/>
      </c>
      <c r="E106" s="105" t="str">
        <f>IFERROR(IF(VLOOKUP($A106,'Annex 2 Designated EHV charges'!$A:$O,9,FALSE)=0,"",VLOOKUP($A106,'Annex 2 Designated EHV charges'!$A:$O,9,FALSE)),"")</f>
        <v/>
      </c>
      <c r="F106" s="106" t="str">
        <f>IFERROR(IF(VLOOKUP($A106,'Annex 2 Designated EHV charges'!$A:$O,10,FALSE)=0,"",VLOOKUP($A106,'Annex 2 Designated EHV charges'!$A:$O,10,FALSE)),"")</f>
        <v/>
      </c>
      <c r="G106" s="107" t="str">
        <f>IFERROR(IF(VLOOKUP($A106,'Annex 2 Designated EHV charges'!$A:$O,11,FALSE)=0,"",VLOOKUP($A106,'Annex 2 Designated EHV charges'!$A:$O,11,FALSE)),"")</f>
        <v/>
      </c>
      <c r="H106" s="107" t="str">
        <f>IFERROR(IF(VLOOKUP($A106,'Annex 2 Designated EHV charges'!$A:$O,12,FALSE)=0,"",VLOOKUP($A106,'Annex 2 Designated EHV charges'!$A:$O,12,FALSE)),"")</f>
        <v/>
      </c>
    </row>
    <row r="107" spans="1:8" ht="12.75" customHeight="1" x14ac:dyDescent="0.25">
      <c r="A107" s="100" t="str">
        <f t="array" ref="A107">IFERROR(INDEX('Annex 2 Designated EHV charges'!$A$11:$A$11, MATCH(0, IF(ISBLANK('Annex 2 Designated EHV charges'!$A$11:$A$11),1, COUNTIF(A$4:$A106, 'Annex 2 Designated EHV charges'!$A$11:$A$11)), 0)),"")</f>
        <v/>
      </c>
      <c r="B107" s="100" t="str">
        <f>IF($A107="","",VLOOKUP($A107,'Annex 2 Designated EHV charges'!$A:$O,2,0))</f>
        <v/>
      </c>
      <c r="C107" s="101" t="str">
        <f>IF($A107="","",VLOOKUP($A107,'Annex 2 Designated EHV charges'!$A:$O,3,0))</f>
        <v/>
      </c>
      <c r="D107" s="100" t="str">
        <f>IF($A107="","",VLOOKUP($A107,'Annex 2 Designated EHV charges'!$A:$O,7,0))</f>
        <v/>
      </c>
      <c r="E107" s="105" t="str">
        <f>IFERROR(IF(VLOOKUP($A107,'Annex 2 Designated EHV charges'!$A:$O,9,FALSE)=0,"",VLOOKUP($A107,'Annex 2 Designated EHV charges'!$A:$O,9,FALSE)),"")</f>
        <v/>
      </c>
      <c r="F107" s="106" t="str">
        <f>IFERROR(IF(VLOOKUP($A107,'Annex 2 Designated EHV charges'!$A:$O,10,FALSE)=0,"",VLOOKUP($A107,'Annex 2 Designated EHV charges'!$A:$O,10,FALSE)),"")</f>
        <v/>
      </c>
      <c r="G107" s="107" t="str">
        <f>IFERROR(IF(VLOOKUP($A107,'Annex 2 Designated EHV charges'!$A:$O,11,FALSE)=0,"",VLOOKUP($A107,'Annex 2 Designated EHV charges'!$A:$O,11,FALSE)),"")</f>
        <v/>
      </c>
      <c r="H107" s="107" t="str">
        <f>IFERROR(IF(VLOOKUP($A107,'Annex 2 Designated EHV charges'!$A:$O,12,FALSE)=0,"",VLOOKUP($A107,'Annex 2 Designated EHV charges'!$A:$O,12,FALSE)),"")</f>
        <v/>
      </c>
    </row>
    <row r="108" spans="1:8" ht="12.75" customHeight="1" x14ac:dyDescent="0.25">
      <c r="A108" s="100" t="str">
        <f t="array" ref="A108">IFERROR(INDEX('Annex 2 Designated EHV charges'!$A$11:$A$11, MATCH(0, IF(ISBLANK('Annex 2 Designated EHV charges'!$A$11:$A$11),1, COUNTIF(A$4:$A107, 'Annex 2 Designated EHV charges'!$A$11:$A$11)), 0)),"")</f>
        <v/>
      </c>
      <c r="B108" s="100" t="str">
        <f>IF($A108="","",VLOOKUP($A108,'Annex 2 Designated EHV charges'!$A:$O,2,0))</f>
        <v/>
      </c>
      <c r="C108" s="101" t="str">
        <f>IF($A108="","",VLOOKUP($A108,'Annex 2 Designated EHV charges'!$A:$O,3,0))</f>
        <v/>
      </c>
      <c r="D108" s="100" t="str">
        <f>IF($A108="","",VLOOKUP($A108,'Annex 2 Designated EHV charges'!$A:$O,7,0))</f>
        <v/>
      </c>
      <c r="E108" s="105" t="str">
        <f>IFERROR(IF(VLOOKUP($A108,'Annex 2 Designated EHV charges'!$A:$O,9,FALSE)=0,"",VLOOKUP($A108,'Annex 2 Designated EHV charges'!$A:$O,9,FALSE)),"")</f>
        <v/>
      </c>
      <c r="F108" s="106" t="str">
        <f>IFERROR(IF(VLOOKUP($A108,'Annex 2 Designated EHV charges'!$A:$O,10,FALSE)=0,"",VLOOKUP($A108,'Annex 2 Designated EHV charges'!$A:$O,10,FALSE)),"")</f>
        <v/>
      </c>
      <c r="G108" s="107" t="str">
        <f>IFERROR(IF(VLOOKUP($A108,'Annex 2 Designated EHV charges'!$A:$O,11,FALSE)=0,"",VLOOKUP($A108,'Annex 2 Designated EHV charges'!$A:$O,11,FALSE)),"")</f>
        <v/>
      </c>
      <c r="H108" s="107" t="str">
        <f>IFERROR(IF(VLOOKUP($A108,'Annex 2 Designated EHV charges'!$A:$O,12,FALSE)=0,"",VLOOKUP($A108,'Annex 2 Designated EHV charges'!$A:$O,12,FALSE)),"")</f>
        <v/>
      </c>
    </row>
    <row r="109" spans="1:8" ht="12.75" customHeight="1" x14ac:dyDescent="0.25">
      <c r="A109" s="100" t="str">
        <f t="array" ref="A109">IFERROR(INDEX('Annex 2 Designated EHV charges'!$A$11:$A$11, MATCH(0, IF(ISBLANK('Annex 2 Designated EHV charges'!$A$11:$A$11),1, COUNTIF(A$4:$A108, 'Annex 2 Designated EHV charges'!$A$11:$A$11)), 0)),"")</f>
        <v/>
      </c>
      <c r="B109" s="100" t="str">
        <f>IF($A109="","",VLOOKUP($A109,'Annex 2 Designated EHV charges'!$A:$O,2,0))</f>
        <v/>
      </c>
      <c r="C109" s="101" t="str">
        <f>IF($A109="","",VLOOKUP($A109,'Annex 2 Designated EHV charges'!$A:$O,3,0))</f>
        <v/>
      </c>
      <c r="D109" s="100" t="str">
        <f>IF($A109="","",VLOOKUP($A109,'Annex 2 Designated EHV charges'!$A:$O,7,0))</f>
        <v/>
      </c>
      <c r="E109" s="105" t="str">
        <f>IFERROR(IF(VLOOKUP($A109,'Annex 2 Designated EHV charges'!$A:$O,9,FALSE)=0,"",VLOOKUP($A109,'Annex 2 Designated EHV charges'!$A:$O,9,FALSE)),"")</f>
        <v/>
      </c>
      <c r="F109" s="106" t="str">
        <f>IFERROR(IF(VLOOKUP($A109,'Annex 2 Designated EHV charges'!$A:$O,10,FALSE)=0,"",VLOOKUP($A109,'Annex 2 Designated EHV charges'!$A:$O,10,FALSE)),"")</f>
        <v/>
      </c>
      <c r="G109" s="107" t="str">
        <f>IFERROR(IF(VLOOKUP($A109,'Annex 2 Designated EHV charges'!$A:$O,11,FALSE)=0,"",VLOOKUP($A109,'Annex 2 Designated EHV charges'!$A:$O,11,FALSE)),"")</f>
        <v/>
      </c>
      <c r="H109" s="107" t="str">
        <f>IFERROR(IF(VLOOKUP($A109,'Annex 2 Designated EHV charges'!$A:$O,12,FALSE)=0,"",VLOOKUP($A109,'Annex 2 Designated EHV charges'!$A:$O,12,FALSE)),"")</f>
        <v/>
      </c>
    </row>
    <row r="110" spans="1:8" ht="12.75" customHeight="1" x14ac:dyDescent="0.25">
      <c r="A110" s="100" t="str">
        <f t="array" ref="A110">IFERROR(INDEX('Annex 2 Designated EHV charges'!$A$11:$A$11, MATCH(0, IF(ISBLANK('Annex 2 Designated EHV charges'!$A$11:$A$11),1, COUNTIF(A$4:$A109, 'Annex 2 Designated EHV charges'!$A$11:$A$11)), 0)),"")</f>
        <v/>
      </c>
      <c r="B110" s="100" t="str">
        <f>IF($A110="","",VLOOKUP($A110,'Annex 2 Designated EHV charges'!$A:$O,2,0))</f>
        <v/>
      </c>
      <c r="C110" s="101" t="str">
        <f>IF($A110="","",VLOOKUP($A110,'Annex 2 Designated EHV charges'!$A:$O,3,0))</f>
        <v/>
      </c>
      <c r="D110" s="100" t="str">
        <f>IF($A110="","",VLOOKUP($A110,'Annex 2 Designated EHV charges'!$A:$O,7,0))</f>
        <v/>
      </c>
      <c r="E110" s="105" t="str">
        <f>IFERROR(IF(VLOOKUP($A110,'Annex 2 Designated EHV charges'!$A:$O,9,FALSE)=0,"",VLOOKUP($A110,'Annex 2 Designated EHV charges'!$A:$O,9,FALSE)),"")</f>
        <v/>
      </c>
      <c r="F110" s="106" t="str">
        <f>IFERROR(IF(VLOOKUP($A110,'Annex 2 Designated EHV charges'!$A:$O,10,FALSE)=0,"",VLOOKUP($A110,'Annex 2 Designated EHV charges'!$A:$O,10,FALSE)),"")</f>
        <v/>
      </c>
      <c r="G110" s="107" t="str">
        <f>IFERROR(IF(VLOOKUP($A110,'Annex 2 Designated EHV charges'!$A:$O,11,FALSE)=0,"",VLOOKUP($A110,'Annex 2 Designated EHV charges'!$A:$O,11,FALSE)),"")</f>
        <v/>
      </c>
      <c r="H110" s="107" t="str">
        <f>IFERROR(IF(VLOOKUP($A110,'Annex 2 Designated EHV charges'!$A:$O,12,FALSE)=0,"",VLOOKUP($A110,'Annex 2 Designated EHV charges'!$A:$O,12,FALSE)),"")</f>
        <v/>
      </c>
    </row>
    <row r="111" spans="1:8" ht="12.75" customHeight="1" x14ac:dyDescent="0.25">
      <c r="A111" s="100" t="str">
        <f t="array" ref="A111">IFERROR(INDEX('Annex 2 Designated EHV charges'!$A$11:$A$11, MATCH(0, IF(ISBLANK('Annex 2 Designated EHV charges'!$A$11:$A$11),1, COUNTIF(A$4:$A110, 'Annex 2 Designated EHV charges'!$A$11:$A$11)), 0)),"")</f>
        <v/>
      </c>
      <c r="B111" s="100" t="str">
        <f>IF($A111="","",VLOOKUP($A111,'Annex 2 Designated EHV charges'!$A:$O,2,0))</f>
        <v/>
      </c>
      <c r="C111" s="101" t="str">
        <f>IF($A111="","",VLOOKUP($A111,'Annex 2 Designated EHV charges'!$A:$O,3,0))</f>
        <v/>
      </c>
      <c r="D111" s="100" t="str">
        <f>IF($A111="","",VLOOKUP($A111,'Annex 2 Designated EHV charges'!$A:$O,7,0))</f>
        <v/>
      </c>
      <c r="E111" s="105" t="str">
        <f>IFERROR(IF(VLOOKUP($A111,'Annex 2 Designated EHV charges'!$A:$O,9,FALSE)=0,"",VLOOKUP($A111,'Annex 2 Designated EHV charges'!$A:$O,9,FALSE)),"")</f>
        <v/>
      </c>
      <c r="F111" s="106" t="str">
        <f>IFERROR(IF(VLOOKUP($A111,'Annex 2 Designated EHV charges'!$A:$O,10,FALSE)=0,"",VLOOKUP($A111,'Annex 2 Designated EHV charges'!$A:$O,10,FALSE)),"")</f>
        <v/>
      </c>
      <c r="G111" s="107" t="str">
        <f>IFERROR(IF(VLOOKUP($A111,'Annex 2 Designated EHV charges'!$A:$O,11,FALSE)=0,"",VLOOKUP($A111,'Annex 2 Designated EHV charges'!$A:$O,11,FALSE)),"")</f>
        <v/>
      </c>
      <c r="H111" s="107" t="str">
        <f>IFERROR(IF(VLOOKUP($A111,'Annex 2 Designated EHV charges'!$A:$O,12,FALSE)=0,"",VLOOKUP($A111,'Annex 2 Designated EHV charges'!$A:$O,12,FALSE)),"")</f>
        <v/>
      </c>
    </row>
    <row r="112" spans="1:8" ht="12.75" customHeight="1" x14ac:dyDescent="0.25">
      <c r="A112" s="100" t="str">
        <f t="array" ref="A112">IFERROR(INDEX('Annex 2 Designated EHV charges'!$A$11:$A$11, MATCH(0, IF(ISBLANK('Annex 2 Designated EHV charges'!$A$11:$A$11),1, COUNTIF(A$4:$A111, 'Annex 2 Designated EHV charges'!$A$11:$A$11)), 0)),"")</f>
        <v/>
      </c>
      <c r="B112" s="100" t="str">
        <f>IF($A112="","",VLOOKUP($A112,'Annex 2 Designated EHV charges'!$A:$O,2,0))</f>
        <v/>
      </c>
      <c r="C112" s="101" t="str">
        <f>IF($A112="","",VLOOKUP($A112,'Annex 2 Designated EHV charges'!$A:$O,3,0))</f>
        <v/>
      </c>
      <c r="D112" s="100" t="str">
        <f>IF($A112="","",VLOOKUP($A112,'Annex 2 Designated EHV charges'!$A:$O,7,0))</f>
        <v/>
      </c>
      <c r="E112" s="105" t="str">
        <f>IFERROR(IF(VLOOKUP($A112,'Annex 2 Designated EHV charges'!$A:$O,9,FALSE)=0,"",VLOOKUP($A112,'Annex 2 Designated EHV charges'!$A:$O,9,FALSE)),"")</f>
        <v/>
      </c>
      <c r="F112" s="106" t="str">
        <f>IFERROR(IF(VLOOKUP($A112,'Annex 2 Designated EHV charges'!$A:$O,10,FALSE)=0,"",VLOOKUP($A112,'Annex 2 Designated EHV charges'!$A:$O,10,FALSE)),"")</f>
        <v/>
      </c>
      <c r="G112" s="107" t="str">
        <f>IFERROR(IF(VLOOKUP($A112,'Annex 2 Designated EHV charges'!$A:$O,11,FALSE)=0,"",VLOOKUP($A112,'Annex 2 Designated EHV charges'!$A:$O,11,FALSE)),"")</f>
        <v/>
      </c>
      <c r="H112" s="107" t="str">
        <f>IFERROR(IF(VLOOKUP($A112,'Annex 2 Designated EHV charges'!$A:$O,12,FALSE)=0,"",VLOOKUP($A112,'Annex 2 Designated EHV charges'!$A:$O,12,FALSE)),"")</f>
        <v/>
      </c>
    </row>
    <row r="113" spans="1:8" ht="12.75" customHeight="1" x14ac:dyDescent="0.25">
      <c r="A113" s="100" t="str">
        <f t="array" ref="A113">IFERROR(INDEX('Annex 2 Designated EHV charges'!$A$11:$A$11, MATCH(0, IF(ISBLANK('Annex 2 Designated EHV charges'!$A$11:$A$11),1, COUNTIF(A$4:$A112, 'Annex 2 Designated EHV charges'!$A$11:$A$11)), 0)),"")</f>
        <v/>
      </c>
      <c r="B113" s="100" t="str">
        <f>IF($A113="","",VLOOKUP($A113,'Annex 2 Designated EHV charges'!$A:$O,2,0))</f>
        <v/>
      </c>
      <c r="C113" s="101" t="str">
        <f>IF($A113="","",VLOOKUP($A113,'Annex 2 Designated EHV charges'!$A:$O,3,0))</f>
        <v/>
      </c>
      <c r="D113" s="100" t="str">
        <f>IF($A113="","",VLOOKUP($A113,'Annex 2 Designated EHV charges'!$A:$O,7,0))</f>
        <v/>
      </c>
      <c r="E113" s="105" t="str">
        <f>IFERROR(IF(VLOOKUP($A113,'Annex 2 Designated EHV charges'!$A:$O,9,FALSE)=0,"",VLOOKUP($A113,'Annex 2 Designated EHV charges'!$A:$O,9,FALSE)),"")</f>
        <v/>
      </c>
      <c r="F113" s="106" t="str">
        <f>IFERROR(IF(VLOOKUP($A113,'Annex 2 Designated EHV charges'!$A:$O,10,FALSE)=0,"",VLOOKUP($A113,'Annex 2 Designated EHV charges'!$A:$O,10,FALSE)),"")</f>
        <v/>
      </c>
      <c r="G113" s="107" t="str">
        <f>IFERROR(IF(VLOOKUP($A113,'Annex 2 Designated EHV charges'!$A:$O,11,FALSE)=0,"",VLOOKUP($A113,'Annex 2 Designated EHV charges'!$A:$O,11,FALSE)),"")</f>
        <v/>
      </c>
      <c r="H113" s="107" t="str">
        <f>IFERROR(IF(VLOOKUP($A113,'Annex 2 Designated EHV charges'!$A:$O,12,FALSE)=0,"",VLOOKUP($A113,'Annex 2 Designated EHV charges'!$A:$O,12,FALSE)),"")</f>
        <v/>
      </c>
    </row>
    <row r="114" spans="1:8" ht="12.75" customHeight="1" x14ac:dyDescent="0.25">
      <c r="A114" s="100" t="str">
        <f t="array" ref="A114">IFERROR(INDEX('Annex 2 Designated EHV charges'!$A$11:$A$11, MATCH(0, IF(ISBLANK('Annex 2 Designated EHV charges'!$A$11:$A$11),1, COUNTIF(A$4:$A113, 'Annex 2 Designated EHV charges'!$A$11:$A$11)), 0)),"")</f>
        <v/>
      </c>
      <c r="B114" s="100" t="str">
        <f>IF($A114="","",VLOOKUP($A114,'Annex 2 Designated EHV charges'!$A:$O,2,0))</f>
        <v/>
      </c>
      <c r="C114" s="101" t="str">
        <f>IF($A114="","",VLOOKUP($A114,'Annex 2 Designated EHV charges'!$A:$O,3,0))</f>
        <v/>
      </c>
      <c r="D114" s="100" t="str">
        <f>IF($A114="","",VLOOKUP($A114,'Annex 2 Designated EHV charges'!$A:$O,7,0))</f>
        <v/>
      </c>
      <c r="E114" s="105" t="str">
        <f>IFERROR(IF(VLOOKUP($A114,'Annex 2 Designated EHV charges'!$A:$O,9,FALSE)=0,"",VLOOKUP($A114,'Annex 2 Designated EHV charges'!$A:$O,9,FALSE)),"")</f>
        <v/>
      </c>
      <c r="F114" s="106" t="str">
        <f>IFERROR(IF(VLOOKUP($A114,'Annex 2 Designated EHV charges'!$A:$O,10,FALSE)=0,"",VLOOKUP($A114,'Annex 2 Designated EHV charges'!$A:$O,10,FALSE)),"")</f>
        <v/>
      </c>
      <c r="G114" s="107" t="str">
        <f>IFERROR(IF(VLOOKUP($A114,'Annex 2 Designated EHV charges'!$A:$O,11,FALSE)=0,"",VLOOKUP($A114,'Annex 2 Designated EHV charges'!$A:$O,11,FALSE)),"")</f>
        <v/>
      </c>
      <c r="H114" s="107" t="str">
        <f>IFERROR(IF(VLOOKUP($A114,'Annex 2 Designated EHV charges'!$A:$O,12,FALSE)=0,"",VLOOKUP($A114,'Annex 2 Designated EHV charges'!$A:$O,12,FALSE)),"")</f>
        <v/>
      </c>
    </row>
    <row r="115" spans="1:8" ht="12.75" customHeight="1" x14ac:dyDescent="0.25">
      <c r="A115" s="100" t="str">
        <f t="array" ref="A115">IFERROR(INDEX('Annex 2 Designated EHV charges'!$A$11:$A$11, MATCH(0, IF(ISBLANK('Annex 2 Designated EHV charges'!$A$11:$A$11),1, COUNTIF(A$4:$A114, 'Annex 2 Designated EHV charges'!$A$11:$A$11)), 0)),"")</f>
        <v/>
      </c>
      <c r="B115" s="100" t="str">
        <f>IF($A115="","",VLOOKUP($A115,'Annex 2 Designated EHV charges'!$A:$O,2,0))</f>
        <v/>
      </c>
      <c r="C115" s="101" t="str">
        <f>IF($A115="","",VLOOKUP($A115,'Annex 2 Designated EHV charges'!$A:$O,3,0))</f>
        <v/>
      </c>
      <c r="D115" s="100" t="str">
        <f>IF($A115="","",VLOOKUP($A115,'Annex 2 Designated EHV charges'!$A:$O,7,0))</f>
        <v/>
      </c>
      <c r="E115" s="105" t="str">
        <f>IFERROR(IF(VLOOKUP($A115,'Annex 2 Designated EHV charges'!$A:$O,9,FALSE)=0,"",VLOOKUP($A115,'Annex 2 Designated EHV charges'!$A:$O,9,FALSE)),"")</f>
        <v/>
      </c>
      <c r="F115" s="106" t="str">
        <f>IFERROR(IF(VLOOKUP($A115,'Annex 2 Designated EHV charges'!$A:$O,10,FALSE)=0,"",VLOOKUP($A115,'Annex 2 Designated EHV charges'!$A:$O,10,FALSE)),"")</f>
        <v/>
      </c>
      <c r="G115" s="107" t="str">
        <f>IFERROR(IF(VLOOKUP($A115,'Annex 2 Designated EHV charges'!$A:$O,11,FALSE)=0,"",VLOOKUP($A115,'Annex 2 Designated EHV charges'!$A:$O,11,FALSE)),"")</f>
        <v/>
      </c>
      <c r="H115" s="107" t="str">
        <f>IFERROR(IF(VLOOKUP($A115,'Annex 2 Designated EHV charges'!$A:$O,12,FALSE)=0,"",VLOOKUP($A115,'Annex 2 Designated EHV charges'!$A:$O,12,FALSE)),"")</f>
        <v/>
      </c>
    </row>
    <row r="116" spans="1:8" ht="12.75" customHeight="1" x14ac:dyDescent="0.25">
      <c r="A116" s="100" t="str">
        <f t="array" ref="A116">IFERROR(INDEX('Annex 2 Designated EHV charges'!$A$11:$A$11, MATCH(0, IF(ISBLANK('Annex 2 Designated EHV charges'!$A$11:$A$11),1, COUNTIF(A$4:$A115, 'Annex 2 Designated EHV charges'!$A$11:$A$11)), 0)),"")</f>
        <v/>
      </c>
      <c r="B116" s="100" t="str">
        <f>IF($A116="","",VLOOKUP($A116,'Annex 2 Designated EHV charges'!$A:$O,2,0))</f>
        <v/>
      </c>
      <c r="C116" s="101" t="str">
        <f>IF($A116="","",VLOOKUP($A116,'Annex 2 Designated EHV charges'!$A:$O,3,0))</f>
        <v/>
      </c>
      <c r="D116" s="100" t="str">
        <f>IF($A116="","",VLOOKUP($A116,'Annex 2 Designated EHV charges'!$A:$O,7,0))</f>
        <v/>
      </c>
      <c r="E116" s="105" t="str">
        <f>IFERROR(IF(VLOOKUP($A116,'Annex 2 Designated EHV charges'!$A:$O,9,FALSE)=0,"",VLOOKUP($A116,'Annex 2 Designated EHV charges'!$A:$O,9,FALSE)),"")</f>
        <v/>
      </c>
      <c r="F116" s="106" t="str">
        <f>IFERROR(IF(VLOOKUP($A116,'Annex 2 Designated EHV charges'!$A:$O,10,FALSE)=0,"",VLOOKUP($A116,'Annex 2 Designated EHV charges'!$A:$O,10,FALSE)),"")</f>
        <v/>
      </c>
      <c r="G116" s="107" t="str">
        <f>IFERROR(IF(VLOOKUP($A116,'Annex 2 Designated EHV charges'!$A:$O,11,FALSE)=0,"",VLOOKUP($A116,'Annex 2 Designated EHV charges'!$A:$O,11,FALSE)),"")</f>
        <v/>
      </c>
      <c r="H116" s="107" t="str">
        <f>IFERROR(IF(VLOOKUP($A116,'Annex 2 Designated EHV charges'!$A:$O,12,FALSE)=0,"",VLOOKUP($A116,'Annex 2 Designated EHV charges'!$A:$O,12,FALSE)),"")</f>
        <v/>
      </c>
    </row>
    <row r="117" spans="1:8" ht="12.75" customHeight="1" x14ac:dyDescent="0.25">
      <c r="A117" s="100" t="str">
        <f t="array" ref="A117">IFERROR(INDEX('Annex 2 Designated EHV charges'!$A$11:$A$11, MATCH(0, IF(ISBLANK('Annex 2 Designated EHV charges'!$A$11:$A$11),1, COUNTIF(A$4:$A116, 'Annex 2 Designated EHV charges'!$A$11:$A$11)), 0)),"")</f>
        <v/>
      </c>
      <c r="B117" s="100" t="str">
        <f>IF($A117="","",VLOOKUP($A117,'Annex 2 Designated EHV charges'!$A:$O,2,0))</f>
        <v/>
      </c>
      <c r="C117" s="101" t="str">
        <f>IF($A117="","",VLOOKUP($A117,'Annex 2 Designated EHV charges'!$A:$O,3,0))</f>
        <v/>
      </c>
      <c r="D117" s="100" t="str">
        <f>IF($A117="","",VLOOKUP($A117,'Annex 2 Designated EHV charges'!$A:$O,7,0))</f>
        <v/>
      </c>
      <c r="E117" s="105" t="str">
        <f>IFERROR(IF(VLOOKUP($A117,'Annex 2 Designated EHV charges'!$A:$O,9,FALSE)=0,"",VLOOKUP($A117,'Annex 2 Designated EHV charges'!$A:$O,9,FALSE)),"")</f>
        <v/>
      </c>
      <c r="F117" s="106" t="str">
        <f>IFERROR(IF(VLOOKUP($A117,'Annex 2 Designated EHV charges'!$A:$O,10,FALSE)=0,"",VLOOKUP($A117,'Annex 2 Designated EHV charges'!$A:$O,10,FALSE)),"")</f>
        <v/>
      </c>
      <c r="G117" s="107" t="str">
        <f>IFERROR(IF(VLOOKUP($A117,'Annex 2 Designated EHV charges'!$A:$O,11,FALSE)=0,"",VLOOKUP($A117,'Annex 2 Designated EHV charges'!$A:$O,11,FALSE)),"")</f>
        <v/>
      </c>
      <c r="H117" s="107" t="str">
        <f>IFERROR(IF(VLOOKUP($A117,'Annex 2 Designated EHV charges'!$A:$O,12,FALSE)=0,"",VLOOKUP($A117,'Annex 2 Designated EHV charges'!$A:$O,12,FALSE)),"")</f>
        <v/>
      </c>
    </row>
    <row r="118" spans="1:8" ht="12.75" customHeight="1" x14ac:dyDescent="0.25">
      <c r="A118" s="100" t="str">
        <f t="array" ref="A118">IFERROR(INDEX('Annex 2 Designated EHV charges'!$A$11:$A$11, MATCH(0, IF(ISBLANK('Annex 2 Designated EHV charges'!$A$11:$A$11),1, COUNTIF(A$4:$A117, 'Annex 2 Designated EHV charges'!$A$11:$A$11)), 0)),"")</f>
        <v/>
      </c>
      <c r="B118" s="100" t="str">
        <f>IF($A118="","",VLOOKUP($A118,'Annex 2 Designated EHV charges'!$A:$O,2,0))</f>
        <v/>
      </c>
      <c r="C118" s="101" t="str">
        <f>IF($A118="","",VLOOKUP($A118,'Annex 2 Designated EHV charges'!$A:$O,3,0))</f>
        <v/>
      </c>
      <c r="D118" s="100" t="str">
        <f>IF($A118="","",VLOOKUP($A118,'Annex 2 Designated EHV charges'!$A:$O,7,0))</f>
        <v/>
      </c>
      <c r="E118" s="105" t="str">
        <f>IFERROR(IF(VLOOKUP($A118,'Annex 2 Designated EHV charges'!$A:$O,9,FALSE)=0,"",VLOOKUP($A118,'Annex 2 Designated EHV charges'!$A:$O,9,FALSE)),"")</f>
        <v/>
      </c>
      <c r="F118" s="106" t="str">
        <f>IFERROR(IF(VLOOKUP($A118,'Annex 2 Designated EHV charges'!$A:$O,10,FALSE)=0,"",VLOOKUP($A118,'Annex 2 Designated EHV charges'!$A:$O,10,FALSE)),"")</f>
        <v/>
      </c>
      <c r="G118" s="107" t="str">
        <f>IFERROR(IF(VLOOKUP($A118,'Annex 2 Designated EHV charges'!$A:$O,11,FALSE)=0,"",VLOOKUP($A118,'Annex 2 Designated EHV charges'!$A:$O,11,FALSE)),"")</f>
        <v/>
      </c>
      <c r="H118" s="107" t="str">
        <f>IFERROR(IF(VLOOKUP($A118,'Annex 2 Designated EHV charges'!$A:$O,12,FALSE)=0,"",VLOOKUP($A118,'Annex 2 Designated EHV charges'!$A:$O,12,FALSE)),"")</f>
        <v/>
      </c>
    </row>
    <row r="119" spans="1:8" ht="12.75" customHeight="1" x14ac:dyDescent="0.25">
      <c r="A119" s="100" t="str">
        <f t="array" ref="A119">IFERROR(INDEX('Annex 2 Designated EHV charges'!$A$11:$A$11, MATCH(0, IF(ISBLANK('Annex 2 Designated EHV charges'!$A$11:$A$11),1, COUNTIF(A$4:$A118, 'Annex 2 Designated EHV charges'!$A$11:$A$11)), 0)),"")</f>
        <v/>
      </c>
      <c r="B119" s="100" t="str">
        <f>IF($A119="","",VLOOKUP($A119,'Annex 2 Designated EHV charges'!$A:$O,2,0))</f>
        <v/>
      </c>
      <c r="C119" s="101" t="str">
        <f>IF($A119="","",VLOOKUP($A119,'Annex 2 Designated EHV charges'!$A:$O,3,0))</f>
        <v/>
      </c>
      <c r="D119" s="100" t="str">
        <f>IF($A119="","",VLOOKUP($A119,'Annex 2 Designated EHV charges'!$A:$O,7,0))</f>
        <v/>
      </c>
      <c r="E119" s="105" t="str">
        <f>IFERROR(IF(VLOOKUP($A119,'Annex 2 Designated EHV charges'!$A:$O,9,FALSE)=0,"",VLOOKUP($A119,'Annex 2 Designated EHV charges'!$A:$O,9,FALSE)),"")</f>
        <v/>
      </c>
      <c r="F119" s="106" t="str">
        <f>IFERROR(IF(VLOOKUP($A119,'Annex 2 Designated EHV charges'!$A:$O,10,FALSE)=0,"",VLOOKUP($A119,'Annex 2 Designated EHV charges'!$A:$O,10,FALSE)),"")</f>
        <v/>
      </c>
      <c r="G119" s="107" t="str">
        <f>IFERROR(IF(VLOOKUP($A119,'Annex 2 Designated EHV charges'!$A:$O,11,FALSE)=0,"",VLOOKUP($A119,'Annex 2 Designated EHV charges'!$A:$O,11,FALSE)),"")</f>
        <v/>
      </c>
      <c r="H119" s="107" t="str">
        <f>IFERROR(IF(VLOOKUP($A119,'Annex 2 Designated EHV charges'!$A:$O,12,FALSE)=0,"",VLOOKUP($A119,'Annex 2 Designated EHV charges'!$A:$O,12,FALSE)),"")</f>
        <v/>
      </c>
    </row>
    <row r="120" spans="1:8" ht="12.75" customHeight="1" x14ac:dyDescent="0.25">
      <c r="A120" s="100" t="str">
        <f t="array" ref="A120">IFERROR(INDEX('Annex 2 Designated EHV charges'!$A$11:$A$11, MATCH(0, IF(ISBLANK('Annex 2 Designated EHV charges'!$A$11:$A$11),1, COUNTIF(A$4:$A119, 'Annex 2 Designated EHV charges'!$A$11:$A$11)), 0)),"")</f>
        <v/>
      </c>
      <c r="B120" s="100" t="str">
        <f>IF($A120="","",VLOOKUP($A120,'Annex 2 Designated EHV charges'!$A:$O,2,0))</f>
        <v/>
      </c>
      <c r="C120" s="101" t="str">
        <f>IF($A120="","",VLOOKUP($A120,'Annex 2 Designated EHV charges'!$A:$O,3,0))</f>
        <v/>
      </c>
      <c r="D120" s="100" t="str">
        <f>IF($A120="","",VLOOKUP($A120,'Annex 2 Designated EHV charges'!$A:$O,7,0))</f>
        <v/>
      </c>
      <c r="E120" s="105" t="str">
        <f>IFERROR(IF(VLOOKUP($A120,'Annex 2 Designated EHV charges'!$A:$O,9,FALSE)=0,"",VLOOKUP($A120,'Annex 2 Designated EHV charges'!$A:$O,9,FALSE)),"")</f>
        <v/>
      </c>
      <c r="F120" s="106" t="str">
        <f>IFERROR(IF(VLOOKUP($A120,'Annex 2 Designated EHV charges'!$A:$O,10,FALSE)=0,"",VLOOKUP($A120,'Annex 2 Designated EHV charges'!$A:$O,10,FALSE)),"")</f>
        <v/>
      </c>
      <c r="G120" s="107" t="str">
        <f>IFERROR(IF(VLOOKUP($A120,'Annex 2 Designated EHV charges'!$A:$O,11,FALSE)=0,"",VLOOKUP($A120,'Annex 2 Designated EHV charges'!$A:$O,11,FALSE)),"")</f>
        <v/>
      </c>
      <c r="H120" s="107" t="str">
        <f>IFERROR(IF(VLOOKUP($A120,'Annex 2 Designated EHV charges'!$A:$O,12,FALSE)=0,"",VLOOKUP($A120,'Annex 2 Designated EHV charges'!$A:$O,12,FALSE)),"")</f>
        <v/>
      </c>
    </row>
    <row r="121" spans="1:8" ht="12.75" customHeight="1" x14ac:dyDescent="0.25">
      <c r="A121" s="100" t="str">
        <f t="array" ref="A121">IFERROR(INDEX('Annex 2 Designated EHV charges'!$A$11:$A$11, MATCH(0, IF(ISBLANK('Annex 2 Designated EHV charges'!$A$11:$A$11),1, COUNTIF(A$4:$A120, 'Annex 2 Designated EHV charges'!$A$11:$A$11)), 0)),"")</f>
        <v/>
      </c>
      <c r="B121" s="100" t="str">
        <f>IF($A121="","",VLOOKUP($A121,'Annex 2 Designated EHV charges'!$A:$O,2,0))</f>
        <v/>
      </c>
      <c r="C121" s="101" t="str">
        <f>IF($A121="","",VLOOKUP($A121,'Annex 2 Designated EHV charges'!$A:$O,3,0))</f>
        <v/>
      </c>
      <c r="D121" s="100" t="str">
        <f>IF($A121="","",VLOOKUP($A121,'Annex 2 Designated EHV charges'!$A:$O,7,0))</f>
        <v/>
      </c>
      <c r="E121" s="105" t="str">
        <f>IFERROR(IF(VLOOKUP($A121,'Annex 2 Designated EHV charges'!$A:$O,9,FALSE)=0,"",VLOOKUP($A121,'Annex 2 Designated EHV charges'!$A:$O,9,FALSE)),"")</f>
        <v/>
      </c>
      <c r="F121" s="106" t="str">
        <f>IFERROR(IF(VLOOKUP($A121,'Annex 2 Designated EHV charges'!$A:$O,10,FALSE)=0,"",VLOOKUP($A121,'Annex 2 Designated EHV charges'!$A:$O,10,FALSE)),"")</f>
        <v/>
      </c>
      <c r="G121" s="107" t="str">
        <f>IFERROR(IF(VLOOKUP($A121,'Annex 2 Designated EHV charges'!$A:$O,11,FALSE)=0,"",VLOOKUP($A121,'Annex 2 Designated EHV charges'!$A:$O,11,FALSE)),"")</f>
        <v/>
      </c>
      <c r="H121" s="107" t="str">
        <f>IFERROR(IF(VLOOKUP($A121,'Annex 2 Designated EHV charges'!$A:$O,12,FALSE)=0,"",VLOOKUP($A121,'Annex 2 Designated EHV charges'!$A:$O,12,FALSE)),"")</f>
        <v/>
      </c>
    </row>
    <row r="122" spans="1:8" ht="12.75" customHeight="1" x14ac:dyDescent="0.25">
      <c r="A122" s="100" t="str">
        <f t="array" ref="A122">IFERROR(INDEX('Annex 2 Designated EHV charges'!$A$11:$A$11, MATCH(0, IF(ISBLANK('Annex 2 Designated EHV charges'!$A$11:$A$11),1, COUNTIF(A$4:$A121, 'Annex 2 Designated EHV charges'!$A$11:$A$11)), 0)),"")</f>
        <v/>
      </c>
      <c r="B122" s="100" t="str">
        <f>IF($A122="","",VLOOKUP($A122,'Annex 2 Designated EHV charges'!$A:$O,2,0))</f>
        <v/>
      </c>
      <c r="C122" s="101" t="str">
        <f>IF($A122="","",VLOOKUP($A122,'Annex 2 Designated EHV charges'!$A:$O,3,0))</f>
        <v/>
      </c>
      <c r="D122" s="100" t="str">
        <f>IF($A122="","",VLOOKUP($A122,'Annex 2 Designated EHV charges'!$A:$O,7,0))</f>
        <v/>
      </c>
      <c r="E122" s="105" t="str">
        <f>IFERROR(IF(VLOOKUP($A122,'Annex 2 Designated EHV charges'!$A:$O,9,FALSE)=0,"",VLOOKUP($A122,'Annex 2 Designated EHV charges'!$A:$O,9,FALSE)),"")</f>
        <v/>
      </c>
      <c r="F122" s="106" t="str">
        <f>IFERROR(IF(VLOOKUP($A122,'Annex 2 Designated EHV charges'!$A:$O,10,FALSE)=0,"",VLOOKUP($A122,'Annex 2 Designated EHV charges'!$A:$O,10,FALSE)),"")</f>
        <v/>
      </c>
      <c r="G122" s="107" t="str">
        <f>IFERROR(IF(VLOOKUP($A122,'Annex 2 Designated EHV charges'!$A:$O,11,FALSE)=0,"",VLOOKUP($A122,'Annex 2 Designated EHV charges'!$A:$O,11,FALSE)),"")</f>
        <v/>
      </c>
      <c r="H122" s="107" t="str">
        <f>IFERROR(IF(VLOOKUP($A122,'Annex 2 Designated EHV charges'!$A:$O,12,FALSE)=0,"",VLOOKUP($A122,'Annex 2 Designated EHV charges'!$A:$O,12,FALSE)),"")</f>
        <v/>
      </c>
    </row>
    <row r="123" spans="1:8" ht="12.75" customHeight="1" x14ac:dyDescent="0.25">
      <c r="A123" s="100" t="str">
        <f t="array" ref="A123">IFERROR(INDEX('Annex 2 Designated EHV charges'!$A$11:$A$11, MATCH(0, IF(ISBLANK('Annex 2 Designated EHV charges'!$A$11:$A$11),1, COUNTIF(A$4:$A122, 'Annex 2 Designated EHV charges'!$A$11:$A$11)), 0)),"")</f>
        <v/>
      </c>
      <c r="B123" s="100" t="str">
        <f>IF($A123="","",VLOOKUP($A123,'Annex 2 Designated EHV charges'!$A:$O,2,0))</f>
        <v/>
      </c>
      <c r="C123" s="101" t="str">
        <f>IF($A123="","",VLOOKUP($A123,'Annex 2 Designated EHV charges'!$A:$O,3,0))</f>
        <v/>
      </c>
      <c r="D123" s="100" t="str">
        <f>IF($A123="","",VLOOKUP($A123,'Annex 2 Designated EHV charges'!$A:$O,7,0))</f>
        <v/>
      </c>
      <c r="E123" s="105" t="str">
        <f>IFERROR(IF(VLOOKUP($A123,'Annex 2 Designated EHV charges'!$A:$O,9,FALSE)=0,"",VLOOKUP($A123,'Annex 2 Designated EHV charges'!$A:$O,9,FALSE)),"")</f>
        <v/>
      </c>
      <c r="F123" s="106" t="str">
        <f>IFERROR(IF(VLOOKUP($A123,'Annex 2 Designated EHV charges'!$A:$O,10,FALSE)=0,"",VLOOKUP($A123,'Annex 2 Designated EHV charges'!$A:$O,10,FALSE)),"")</f>
        <v/>
      </c>
      <c r="G123" s="107" t="str">
        <f>IFERROR(IF(VLOOKUP($A123,'Annex 2 Designated EHV charges'!$A:$O,11,FALSE)=0,"",VLOOKUP($A123,'Annex 2 Designated EHV charges'!$A:$O,11,FALSE)),"")</f>
        <v/>
      </c>
      <c r="H123" s="107" t="str">
        <f>IFERROR(IF(VLOOKUP($A123,'Annex 2 Designated EHV charges'!$A:$O,12,FALSE)=0,"",VLOOKUP($A123,'Annex 2 Designated EHV charges'!$A:$O,12,FALSE)),"")</f>
        <v/>
      </c>
    </row>
    <row r="124" spans="1:8" ht="12.75" customHeight="1" x14ac:dyDescent="0.25">
      <c r="A124" s="100" t="str">
        <f t="array" ref="A124">IFERROR(INDEX('Annex 2 Designated EHV charges'!$A$11:$A$11, MATCH(0, IF(ISBLANK('Annex 2 Designated EHV charges'!$A$11:$A$11),1, COUNTIF(A$4:$A123, 'Annex 2 Designated EHV charges'!$A$11:$A$11)), 0)),"")</f>
        <v/>
      </c>
      <c r="B124" s="100" t="str">
        <f>IF($A124="","",VLOOKUP($A124,'Annex 2 Designated EHV charges'!$A:$O,2,0))</f>
        <v/>
      </c>
      <c r="C124" s="101" t="str">
        <f>IF($A124="","",VLOOKUP($A124,'Annex 2 Designated EHV charges'!$A:$O,3,0))</f>
        <v/>
      </c>
      <c r="D124" s="100" t="str">
        <f>IF($A124="","",VLOOKUP($A124,'Annex 2 Designated EHV charges'!$A:$O,7,0))</f>
        <v/>
      </c>
      <c r="E124" s="105" t="str">
        <f>IFERROR(IF(VLOOKUP($A124,'Annex 2 Designated EHV charges'!$A:$O,9,FALSE)=0,"",VLOOKUP($A124,'Annex 2 Designated EHV charges'!$A:$O,9,FALSE)),"")</f>
        <v/>
      </c>
      <c r="F124" s="106" t="str">
        <f>IFERROR(IF(VLOOKUP($A124,'Annex 2 Designated EHV charges'!$A:$O,10,FALSE)=0,"",VLOOKUP($A124,'Annex 2 Designated EHV charges'!$A:$O,10,FALSE)),"")</f>
        <v/>
      </c>
      <c r="G124" s="107" t="str">
        <f>IFERROR(IF(VLOOKUP($A124,'Annex 2 Designated EHV charges'!$A:$O,11,FALSE)=0,"",VLOOKUP($A124,'Annex 2 Designated EHV charges'!$A:$O,11,FALSE)),"")</f>
        <v/>
      </c>
      <c r="H124" s="107" t="str">
        <f>IFERROR(IF(VLOOKUP($A124,'Annex 2 Designated EHV charges'!$A:$O,12,FALSE)=0,"",VLOOKUP($A124,'Annex 2 Designated EHV charges'!$A:$O,12,FALSE)),"")</f>
        <v/>
      </c>
    </row>
    <row r="125" spans="1:8" ht="12.75" customHeight="1" x14ac:dyDescent="0.25">
      <c r="A125" s="100" t="str">
        <f t="array" ref="A125">IFERROR(INDEX('Annex 2 Designated EHV charges'!$A$11:$A$11, MATCH(0, IF(ISBLANK('Annex 2 Designated EHV charges'!$A$11:$A$11),1, COUNTIF(A$4:$A124, 'Annex 2 Designated EHV charges'!$A$11:$A$11)), 0)),"")</f>
        <v/>
      </c>
      <c r="B125" s="100" t="str">
        <f>IF($A125="","",VLOOKUP($A125,'Annex 2 Designated EHV charges'!$A:$O,2,0))</f>
        <v/>
      </c>
      <c r="C125" s="101" t="str">
        <f>IF($A125="","",VLOOKUP($A125,'Annex 2 Designated EHV charges'!$A:$O,3,0))</f>
        <v/>
      </c>
      <c r="D125" s="100" t="str">
        <f>IF($A125="","",VLOOKUP($A125,'Annex 2 Designated EHV charges'!$A:$O,7,0))</f>
        <v/>
      </c>
      <c r="E125" s="105" t="str">
        <f>IFERROR(IF(VLOOKUP($A125,'Annex 2 Designated EHV charges'!$A:$O,9,FALSE)=0,"",VLOOKUP($A125,'Annex 2 Designated EHV charges'!$A:$O,9,FALSE)),"")</f>
        <v/>
      </c>
      <c r="F125" s="106" t="str">
        <f>IFERROR(IF(VLOOKUP($A125,'Annex 2 Designated EHV charges'!$A:$O,10,FALSE)=0,"",VLOOKUP($A125,'Annex 2 Designated EHV charges'!$A:$O,10,FALSE)),"")</f>
        <v/>
      </c>
      <c r="G125" s="107" t="str">
        <f>IFERROR(IF(VLOOKUP($A125,'Annex 2 Designated EHV charges'!$A:$O,11,FALSE)=0,"",VLOOKUP($A125,'Annex 2 Designated EHV charges'!$A:$O,11,FALSE)),"")</f>
        <v/>
      </c>
      <c r="H125" s="107" t="str">
        <f>IFERROR(IF(VLOOKUP($A125,'Annex 2 Designated EHV charges'!$A:$O,12,FALSE)=0,"",VLOOKUP($A125,'Annex 2 Designated EHV charges'!$A:$O,12,FALSE)),"")</f>
        <v/>
      </c>
    </row>
    <row r="126" spans="1:8" ht="12.75" customHeight="1" x14ac:dyDescent="0.25">
      <c r="A126" s="100" t="str">
        <f t="array" ref="A126">IFERROR(INDEX('Annex 2 Designated EHV charges'!$A$11:$A$11, MATCH(0, IF(ISBLANK('Annex 2 Designated EHV charges'!$A$11:$A$11),1, COUNTIF(A$4:$A125, 'Annex 2 Designated EHV charges'!$A$11:$A$11)), 0)),"")</f>
        <v/>
      </c>
      <c r="B126" s="100" t="str">
        <f>IF($A126="","",VLOOKUP($A126,'Annex 2 Designated EHV charges'!$A:$O,2,0))</f>
        <v/>
      </c>
      <c r="C126" s="101" t="str">
        <f>IF($A126="","",VLOOKUP($A126,'Annex 2 Designated EHV charges'!$A:$O,3,0))</f>
        <v/>
      </c>
      <c r="D126" s="100" t="str">
        <f>IF($A126="","",VLOOKUP($A126,'Annex 2 Designated EHV charges'!$A:$O,7,0))</f>
        <v/>
      </c>
      <c r="E126" s="105" t="str">
        <f>IFERROR(IF(VLOOKUP($A126,'Annex 2 Designated EHV charges'!$A:$O,9,FALSE)=0,"",VLOOKUP($A126,'Annex 2 Designated EHV charges'!$A:$O,9,FALSE)),"")</f>
        <v/>
      </c>
      <c r="F126" s="106" t="str">
        <f>IFERROR(IF(VLOOKUP($A126,'Annex 2 Designated EHV charges'!$A:$O,10,FALSE)=0,"",VLOOKUP($A126,'Annex 2 Designated EHV charges'!$A:$O,10,FALSE)),"")</f>
        <v/>
      </c>
      <c r="G126" s="107" t="str">
        <f>IFERROR(IF(VLOOKUP($A126,'Annex 2 Designated EHV charges'!$A:$O,11,FALSE)=0,"",VLOOKUP($A126,'Annex 2 Designated EHV charges'!$A:$O,11,FALSE)),"")</f>
        <v/>
      </c>
      <c r="H126" s="107" t="str">
        <f>IFERROR(IF(VLOOKUP($A126,'Annex 2 Designated EHV charges'!$A:$O,12,FALSE)=0,"",VLOOKUP($A126,'Annex 2 Designated EHV charges'!$A:$O,12,FALSE)),"")</f>
        <v/>
      </c>
    </row>
    <row r="127" spans="1:8" ht="12.75" customHeight="1" x14ac:dyDescent="0.25">
      <c r="A127" s="100" t="str">
        <f t="array" ref="A127">IFERROR(INDEX('Annex 2 Designated EHV charges'!$A$11:$A$11, MATCH(0, IF(ISBLANK('Annex 2 Designated EHV charges'!$A$11:$A$11),1, COUNTIF(A$4:$A126, 'Annex 2 Designated EHV charges'!$A$11:$A$11)), 0)),"")</f>
        <v/>
      </c>
      <c r="B127" s="100" t="str">
        <f>IF($A127="","",VLOOKUP($A127,'Annex 2 Designated EHV charges'!$A:$O,2,0))</f>
        <v/>
      </c>
      <c r="C127" s="101" t="str">
        <f>IF($A127="","",VLOOKUP($A127,'Annex 2 Designated EHV charges'!$A:$O,3,0))</f>
        <v/>
      </c>
      <c r="D127" s="100" t="str">
        <f>IF($A127="","",VLOOKUP($A127,'Annex 2 Designated EHV charges'!$A:$O,7,0))</f>
        <v/>
      </c>
      <c r="E127" s="105" t="str">
        <f>IFERROR(IF(VLOOKUP($A127,'Annex 2 Designated EHV charges'!$A:$O,9,FALSE)=0,"",VLOOKUP($A127,'Annex 2 Designated EHV charges'!$A:$O,9,FALSE)),"")</f>
        <v/>
      </c>
      <c r="F127" s="106" t="str">
        <f>IFERROR(IF(VLOOKUP($A127,'Annex 2 Designated EHV charges'!$A:$O,10,FALSE)=0,"",VLOOKUP($A127,'Annex 2 Designated EHV charges'!$A:$O,10,FALSE)),"")</f>
        <v/>
      </c>
      <c r="G127" s="107" t="str">
        <f>IFERROR(IF(VLOOKUP($A127,'Annex 2 Designated EHV charges'!$A:$O,11,FALSE)=0,"",VLOOKUP($A127,'Annex 2 Designated EHV charges'!$A:$O,11,FALSE)),"")</f>
        <v/>
      </c>
      <c r="H127" s="107" t="str">
        <f>IFERROR(IF(VLOOKUP($A127,'Annex 2 Designated EHV charges'!$A:$O,12,FALSE)=0,"",VLOOKUP($A127,'Annex 2 Designated EHV charges'!$A:$O,12,FALSE)),"")</f>
        <v/>
      </c>
    </row>
    <row r="128" spans="1:8" ht="12.75" customHeight="1" x14ac:dyDescent="0.25">
      <c r="A128" s="100" t="str">
        <f t="array" ref="A128">IFERROR(INDEX('Annex 2 Designated EHV charges'!$A$11:$A$11, MATCH(0, IF(ISBLANK('Annex 2 Designated EHV charges'!$A$11:$A$11),1, COUNTIF(A$4:$A127, 'Annex 2 Designated EHV charges'!$A$11:$A$11)), 0)),"")</f>
        <v/>
      </c>
      <c r="B128" s="100" t="str">
        <f>IF($A128="","",VLOOKUP($A128,'Annex 2 Designated EHV charges'!$A:$O,2,0))</f>
        <v/>
      </c>
      <c r="C128" s="101" t="str">
        <f>IF($A128="","",VLOOKUP($A128,'Annex 2 Designated EHV charges'!$A:$O,3,0))</f>
        <v/>
      </c>
      <c r="D128" s="100" t="str">
        <f>IF($A128="","",VLOOKUP($A128,'Annex 2 Designated EHV charges'!$A:$O,7,0))</f>
        <v/>
      </c>
      <c r="E128" s="105" t="str">
        <f>IFERROR(IF(VLOOKUP($A128,'Annex 2 Designated EHV charges'!$A:$O,9,FALSE)=0,"",VLOOKUP($A128,'Annex 2 Designated EHV charges'!$A:$O,9,FALSE)),"")</f>
        <v/>
      </c>
      <c r="F128" s="106" t="str">
        <f>IFERROR(IF(VLOOKUP($A128,'Annex 2 Designated EHV charges'!$A:$O,10,FALSE)=0,"",VLOOKUP($A128,'Annex 2 Designated EHV charges'!$A:$O,10,FALSE)),"")</f>
        <v/>
      </c>
      <c r="G128" s="107" t="str">
        <f>IFERROR(IF(VLOOKUP($A128,'Annex 2 Designated EHV charges'!$A:$O,11,FALSE)=0,"",VLOOKUP($A128,'Annex 2 Designated EHV charges'!$A:$O,11,FALSE)),"")</f>
        <v/>
      </c>
      <c r="H128" s="107" t="str">
        <f>IFERROR(IF(VLOOKUP($A128,'Annex 2 Designated EHV charges'!$A:$O,12,FALSE)=0,"",VLOOKUP($A128,'Annex 2 Designated EHV charges'!$A:$O,12,FALSE)),"")</f>
        <v/>
      </c>
    </row>
    <row r="129" spans="1:9" ht="12.75" customHeight="1" x14ac:dyDescent="0.25">
      <c r="A129" s="100" t="str">
        <f t="array" ref="A129">IFERROR(INDEX('Annex 2 Designated EHV charges'!$A$11:$A$11, MATCH(0, IF(ISBLANK('Annex 2 Designated EHV charges'!$A$11:$A$11),1, COUNTIF(A$4:$A128, 'Annex 2 Designated EHV charges'!$A$11:$A$11)), 0)),"")</f>
        <v/>
      </c>
      <c r="B129" s="100" t="str">
        <f>IF($A129="","",VLOOKUP($A129,'Annex 2 Designated EHV charges'!$A:$O,2,0))</f>
        <v/>
      </c>
      <c r="C129" s="101" t="str">
        <f>IF($A129="","",VLOOKUP($A129,'Annex 2 Designated EHV charges'!$A:$O,3,0))</f>
        <v/>
      </c>
      <c r="D129" s="100" t="str">
        <f>IF($A129="","",VLOOKUP($A129,'Annex 2 Designated EHV charges'!$A:$O,7,0))</f>
        <v/>
      </c>
      <c r="E129" s="105" t="str">
        <f>IFERROR(IF(VLOOKUP($A129,'Annex 2 Designated EHV charges'!$A:$O,9,FALSE)=0,"",VLOOKUP($A129,'Annex 2 Designated EHV charges'!$A:$O,9,FALSE)),"")</f>
        <v/>
      </c>
      <c r="F129" s="106" t="str">
        <f>IFERROR(IF(VLOOKUP($A129,'Annex 2 Designated EHV charges'!$A:$O,10,FALSE)=0,"",VLOOKUP($A129,'Annex 2 Designated EHV charges'!$A:$O,10,FALSE)),"")</f>
        <v/>
      </c>
      <c r="G129" s="107" t="str">
        <f>IFERROR(IF(VLOOKUP($A129,'Annex 2 Designated EHV charges'!$A:$O,11,FALSE)=0,"",VLOOKUP($A129,'Annex 2 Designated EHV charges'!$A:$O,11,FALSE)),"")</f>
        <v/>
      </c>
      <c r="H129" s="107" t="str">
        <f>IFERROR(IF(VLOOKUP($A129,'Annex 2 Designated EHV charges'!$A:$O,12,FALSE)=0,"",VLOOKUP($A129,'Annex 2 Designated EHV charges'!$A:$O,12,FALSE)),"")</f>
        <v/>
      </c>
    </row>
    <row r="130" spans="1:9" ht="12.75" customHeight="1" x14ac:dyDescent="0.25">
      <c r="A130" s="100" t="str">
        <f t="array" ref="A130">IFERROR(INDEX('Annex 2 Designated EHV charges'!$A$11:$A$11, MATCH(0, IF(ISBLANK('Annex 2 Designated EHV charges'!$A$11:$A$11),1, COUNTIF(A$4:$A129, 'Annex 2 Designated EHV charges'!$A$11:$A$11)), 0)),"")</f>
        <v/>
      </c>
      <c r="B130" s="100" t="str">
        <f>IF($A130="","",VLOOKUP($A130,'Annex 2 Designated EHV charges'!$A:$O,2,0))</f>
        <v/>
      </c>
      <c r="C130" s="101" t="str">
        <f>IF($A130="","",VLOOKUP($A130,'Annex 2 Designated EHV charges'!$A:$O,3,0))</f>
        <v/>
      </c>
      <c r="D130" s="100" t="str">
        <f>IF($A130="","",VLOOKUP($A130,'Annex 2 Designated EHV charges'!$A:$O,7,0))</f>
        <v/>
      </c>
      <c r="E130" s="105" t="str">
        <f>IFERROR(IF(VLOOKUP($A130,'Annex 2 Designated EHV charges'!$A:$O,9,FALSE)=0,"",VLOOKUP($A130,'Annex 2 Designated EHV charges'!$A:$O,9,FALSE)),"")</f>
        <v/>
      </c>
      <c r="F130" s="106" t="str">
        <f>IFERROR(IF(VLOOKUP($A130,'Annex 2 Designated EHV charges'!$A:$O,10,FALSE)=0,"",VLOOKUP($A130,'Annex 2 Designated EHV charges'!$A:$O,10,FALSE)),"")</f>
        <v/>
      </c>
      <c r="G130" s="107" t="str">
        <f>IFERROR(IF(VLOOKUP($A130,'Annex 2 Designated EHV charges'!$A:$O,11,FALSE)=0,"",VLOOKUP($A130,'Annex 2 Designated EHV charges'!$A:$O,11,FALSE)),"")</f>
        <v/>
      </c>
      <c r="H130" s="107" t="str">
        <f>IFERROR(IF(VLOOKUP($A130,'Annex 2 Designated EHV charges'!$A:$O,12,FALSE)=0,"",VLOOKUP($A130,'Annex 2 Designated EHV charges'!$A:$O,12,FALSE)),"")</f>
        <v/>
      </c>
    </row>
    <row r="131" spans="1:9" ht="12.75" customHeight="1" x14ac:dyDescent="0.25">
      <c r="A131" s="100" t="str">
        <f t="array" ref="A131">IFERROR(INDEX('Annex 2 Designated EHV charges'!$A$11:$A$11, MATCH(0, IF(ISBLANK('Annex 2 Designated EHV charges'!$A$11:$A$11),1, COUNTIF(A$4:$A130, 'Annex 2 Designated EHV charges'!$A$11:$A$11)), 0)),"")</f>
        <v/>
      </c>
      <c r="B131" s="100" t="str">
        <f>IF($A131="","",VLOOKUP($A131,'Annex 2 Designated EHV charges'!$A:$O,2,0))</f>
        <v/>
      </c>
      <c r="C131" s="101" t="str">
        <f>IF($A131="","",VLOOKUP($A131,'Annex 2 Designated EHV charges'!$A:$O,3,0))</f>
        <v/>
      </c>
      <c r="D131" s="100" t="str">
        <f>IF($A131="","",VLOOKUP($A131,'Annex 2 Designated EHV charges'!$A:$O,7,0))</f>
        <v/>
      </c>
      <c r="E131" s="105" t="str">
        <f>IFERROR(IF(VLOOKUP($A131,'Annex 2 Designated EHV charges'!$A:$O,9,FALSE)=0,"",VLOOKUP($A131,'Annex 2 Designated EHV charges'!$A:$O,9,FALSE)),"")</f>
        <v/>
      </c>
      <c r="F131" s="106" t="str">
        <f>IFERROR(IF(VLOOKUP($A131,'Annex 2 Designated EHV charges'!$A:$O,10,FALSE)=0,"",VLOOKUP($A131,'Annex 2 Designated EHV charges'!$A:$O,10,FALSE)),"")</f>
        <v/>
      </c>
      <c r="G131" s="107" t="str">
        <f>IFERROR(IF(VLOOKUP($A131,'Annex 2 Designated EHV charges'!$A:$O,11,FALSE)=0,"",VLOOKUP($A131,'Annex 2 Designated EHV charges'!$A:$O,11,FALSE)),"")</f>
        <v/>
      </c>
      <c r="H131" s="107" t="str">
        <f>IFERROR(IF(VLOOKUP($A131,'Annex 2 Designated EHV charges'!$A:$O,12,FALSE)=0,"",VLOOKUP($A131,'Annex 2 Designated EHV charges'!$A:$O,12,FALSE)),"")</f>
        <v/>
      </c>
    </row>
    <row r="132" spans="1:9" ht="12.75" customHeight="1" x14ac:dyDescent="0.25">
      <c r="A132" s="100" t="str">
        <f t="array" ref="A132">IFERROR(INDEX('Annex 2 Designated EHV charges'!$A$11:$A$11, MATCH(0, IF(ISBLANK('Annex 2 Designated EHV charges'!$A$11:$A$11),1, COUNTIF(A$4:$A131, 'Annex 2 Designated EHV charges'!$A$11:$A$11)), 0)),"")</f>
        <v/>
      </c>
      <c r="B132" s="100" t="str">
        <f>IF($A132="","",VLOOKUP($A132,'Annex 2 Designated EHV charges'!$A:$O,2,0))</f>
        <v/>
      </c>
      <c r="C132" s="101" t="str">
        <f>IF($A132="","",VLOOKUP($A132,'Annex 2 Designated EHV charges'!$A:$O,3,0))</f>
        <v/>
      </c>
      <c r="D132" s="100" t="str">
        <f>IF($A132="","",VLOOKUP($A132,'Annex 2 Designated EHV charges'!$A:$O,7,0))</f>
        <v/>
      </c>
      <c r="E132" s="105" t="str">
        <f>IFERROR(IF(VLOOKUP($A132,'Annex 2 Designated EHV charges'!$A:$O,9,FALSE)=0,"",VLOOKUP($A132,'Annex 2 Designated EHV charges'!$A:$O,9,FALSE)),"")</f>
        <v/>
      </c>
      <c r="F132" s="106" t="str">
        <f>IFERROR(IF(VLOOKUP($A132,'Annex 2 Designated EHV charges'!$A:$O,10,FALSE)=0,"",VLOOKUP($A132,'Annex 2 Designated EHV charges'!$A:$O,10,FALSE)),"")</f>
        <v/>
      </c>
      <c r="G132" s="107" t="str">
        <f>IFERROR(IF(VLOOKUP($A132,'Annex 2 Designated EHV charges'!$A:$O,11,FALSE)=0,"",VLOOKUP($A132,'Annex 2 Designated EHV charges'!$A:$O,11,FALSE)),"")</f>
        <v/>
      </c>
      <c r="H132" s="107" t="str">
        <f>IFERROR(IF(VLOOKUP($A132,'Annex 2 Designated EHV charges'!$A:$O,12,FALSE)=0,"",VLOOKUP($A132,'Annex 2 Designated EHV charges'!$A:$O,12,FALSE)),"")</f>
        <v/>
      </c>
    </row>
    <row r="133" spans="1:9" ht="12.75" customHeight="1" x14ac:dyDescent="0.25">
      <c r="A133" s="100" t="str">
        <f t="array" ref="A133">IFERROR(INDEX('Annex 2 Designated EHV charges'!$A$11:$A$11, MATCH(0, IF(ISBLANK('Annex 2 Designated EHV charges'!$A$11:$A$11),1, COUNTIF(A$4:$A132, 'Annex 2 Designated EHV charges'!$A$11:$A$11)), 0)),"")</f>
        <v/>
      </c>
      <c r="B133" s="100" t="str">
        <f>IF($A133="","",VLOOKUP($A133,'Annex 2 Designated EHV charges'!$A:$O,2,0))</f>
        <v/>
      </c>
      <c r="C133" s="101" t="str">
        <f>IF($A133="","",VLOOKUP($A133,'Annex 2 Designated EHV charges'!$A:$O,3,0))</f>
        <v/>
      </c>
      <c r="D133" s="100" t="str">
        <f>IF($A133="","",VLOOKUP($A133,'Annex 2 Designated EHV charges'!$A:$O,7,0))</f>
        <v/>
      </c>
      <c r="E133" s="105" t="str">
        <f>IFERROR(IF(VLOOKUP($A133,'Annex 2 Designated EHV charges'!$A:$O,9,FALSE)=0,"",VLOOKUP($A133,'Annex 2 Designated EHV charges'!$A:$O,9,FALSE)),"")</f>
        <v/>
      </c>
      <c r="F133" s="106" t="str">
        <f>IFERROR(IF(VLOOKUP($A133,'Annex 2 Designated EHV charges'!$A:$O,10,FALSE)=0,"",VLOOKUP($A133,'Annex 2 Designated EHV charges'!$A:$O,10,FALSE)),"")</f>
        <v/>
      </c>
      <c r="G133" s="107" t="str">
        <f>IFERROR(IF(VLOOKUP($A133,'Annex 2 Designated EHV charges'!$A:$O,11,FALSE)=0,"",VLOOKUP($A133,'Annex 2 Designated EHV charges'!$A:$O,11,FALSE)),"")</f>
        <v/>
      </c>
      <c r="H133" s="107" t="str">
        <f>IFERROR(IF(VLOOKUP($A133,'Annex 2 Designated EHV charges'!$A:$O,12,FALSE)=0,"",VLOOKUP($A133,'Annex 2 Designated EHV charges'!$A:$O,12,FALSE)),"")</f>
        <v/>
      </c>
    </row>
    <row r="134" spans="1:9" ht="12.75" customHeight="1" x14ac:dyDescent="0.25">
      <c r="A134" s="100" t="str">
        <f t="array" ref="A134">IFERROR(INDEX('Annex 2 Designated EHV charges'!$A$11:$A$11, MATCH(0, IF(ISBLANK('Annex 2 Designated EHV charges'!$A$11:$A$11),1, COUNTIF(A$4:$A133, 'Annex 2 Designated EHV charges'!$A$11:$A$11)), 0)),"")</f>
        <v/>
      </c>
      <c r="B134" s="100" t="str">
        <f>IF($A134="","",VLOOKUP($A134,'Annex 2 Designated EHV charges'!$A:$O,2,0))</f>
        <v/>
      </c>
      <c r="C134" s="101" t="str">
        <f>IF($A134="","",VLOOKUP($A134,'Annex 2 Designated EHV charges'!$A:$O,3,0))</f>
        <v/>
      </c>
      <c r="D134" s="100" t="str">
        <f>IF($A134="","",VLOOKUP($A134,'Annex 2 Designated EHV charges'!$A:$O,7,0))</f>
        <v/>
      </c>
      <c r="E134" s="105" t="str">
        <f>IFERROR(IF(VLOOKUP($A134,'Annex 2 Designated EHV charges'!$A:$O,9,FALSE)=0,"",VLOOKUP($A134,'Annex 2 Designated EHV charges'!$A:$O,9,FALSE)),"")</f>
        <v/>
      </c>
      <c r="F134" s="106" t="str">
        <f>IFERROR(IF(VLOOKUP($A134,'Annex 2 Designated EHV charges'!$A:$O,10,FALSE)=0,"",VLOOKUP($A134,'Annex 2 Designated EHV charges'!$A:$O,10,FALSE)),"")</f>
        <v/>
      </c>
      <c r="G134" s="107" t="str">
        <f>IFERROR(IF(VLOOKUP($A134,'Annex 2 Designated EHV charges'!$A:$O,11,FALSE)=0,"",VLOOKUP($A134,'Annex 2 Designated EHV charges'!$A:$O,11,FALSE)),"")</f>
        <v/>
      </c>
      <c r="H134" s="107" t="str">
        <f>IFERROR(IF(VLOOKUP($A134,'Annex 2 Designated EHV charges'!$A:$O,12,FALSE)=0,"",VLOOKUP($A134,'Annex 2 Designated EHV charges'!$A:$O,12,FALSE)),"")</f>
        <v/>
      </c>
    </row>
    <row r="135" spans="1:9" ht="12.75" customHeight="1" x14ac:dyDescent="0.25">
      <c r="A135" s="100" t="str">
        <f t="array" ref="A135">IFERROR(INDEX('Annex 2 Designated EHV charges'!$A$11:$A$11, MATCH(0, IF(ISBLANK('Annex 2 Designated EHV charges'!$A$11:$A$11),1, COUNTIF(A$4:$A134, 'Annex 2 Designated EHV charges'!$A$11:$A$11)), 0)),"")</f>
        <v/>
      </c>
      <c r="B135" s="100" t="str">
        <f>IF($A135="","",VLOOKUP($A135,'Annex 2 Designated EHV charges'!$A:$O,2,0))</f>
        <v/>
      </c>
      <c r="C135" s="101" t="str">
        <f>IF($A135="","",VLOOKUP($A135,'Annex 2 Designated EHV charges'!$A:$O,3,0))</f>
        <v/>
      </c>
      <c r="D135" s="100" t="str">
        <f>IF($A135="","",VLOOKUP($A135,'Annex 2 Designated EHV charges'!$A:$O,7,0))</f>
        <v/>
      </c>
      <c r="E135" s="105" t="str">
        <f>IFERROR(IF(VLOOKUP($A135,'Annex 2 Designated EHV charges'!$A:$O,9,FALSE)=0,"",VLOOKUP($A135,'Annex 2 Designated EHV charges'!$A:$O,9,FALSE)),"")</f>
        <v/>
      </c>
      <c r="F135" s="106" t="str">
        <f>IFERROR(IF(VLOOKUP($A135,'Annex 2 Designated EHV charges'!$A:$O,10,FALSE)=0,"",VLOOKUP($A135,'Annex 2 Designated EHV charges'!$A:$O,10,FALSE)),"")</f>
        <v/>
      </c>
      <c r="G135" s="107" t="str">
        <f>IFERROR(IF(VLOOKUP($A135,'Annex 2 Designated EHV charges'!$A:$O,11,FALSE)=0,"",VLOOKUP($A135,'Annex 2 Designated EHV charges'!$A:$O,11,FALSE)),"")</f>
        <v/>
      </c>
      <c r="H135" s="107" t="str">
        <f>IFERROR(IF(VLOOKUP($A135,'Annex 2 Designated EHV charges'!$A:$O,12,FALSE)=0,"",VLOOKUP($A135,'Annex 2 Designated EHV charges'!$A:$O,12,FALSE)),"")</f>
        <v/>
      </c>
    </row>
    <row r="136" spans="1:9" ht="12.75" customHeight="1" x14ac:dyDescent="0.25">
      <c r="A136" s="100" t="str">
        <f t="array" ref="A136">IFERROR(INDEX('Annex 2 Designated EHV charges'!$A$11:$A$11, MATCH(0, IF(ISBLANK('Annex 2 Designated EHV charges'!$A$11:$A$11),1, COUNTIF(A$4:$A135, 'Annex 2 Designated EHV charges'!$A$11:$A$11)), 0)),"")</f>
        <v/>
      </c>
      <c r="B136" s="100" t="str">
        <f>IF($A136="","",VLOOKUP($A136,'Annex 2 Designated EHV charges'!$A:$O,2,0))</f>
        <v/>
      </c>
      <c r="C136" s="101" t="str">
        <f>IF($A136="","",VLOOKUP($A136,'Annex 2 Designated EHV charges'!$A:$O,3,0))</f>
        <v/>
      </c>
      <c r="D136" s="100" t="str">
        <f>IF($A136="","",VLOOKUP($A136,'Annex 2 Designated EHV charges'!$A:$O,7,0))</f>
        <v/>
      </c>
      <c r="E136" s="105" t="str">
        <f>IFERROR(IF(VLOOKUP($A136,'Annex 2 Designated EHV charges'!$A:$O,9,FALSE)=0,"",VLOOKUP($A136,'Annex 2 Designated EHV charges'!$A:$O,9,FALSE)),"")</f>
        <v/>
      </c>
      <c r="F136" s="106" t="str">
        <f>IFERROR(IF(VLOOKUP($A136,'Annex 2 Designated EHV charges'!$A:$O,10,FALSE)=0,"",VLOOKUP($A136,'Annex 2 Designated EHV charges'!$A:$O,10,FALSE)),"")</f>
        <v/>
      </c>
      <c r="G136" s="107" t="str">
        <f>IFERROR(IF(VLOOKUP($A136,'Annex 2 Designated EHV charges'!$A:$O,11,FALSE)=0,"",VLOOKUP($A136,'Annex 2 Designated EHV charges'!$A:$O,11,FALSE)),"")</f>
        <v/>
      </c>
      <c r="H136" s="107" t="str">
        <f>IFERROR(IF(VLOOKUP($A136,'Annex 2 Designated EHV charges'!$A:$O,12,FALSE)=0,"",VLOOKUP($A136,'Annex 2 Designated EHV charges'!$A:$O,12,FALSE)),"")</f>
        <v/>
      </c>
    </row>
    <row r="137" spans="1:9" ht="12.75" customHeight="1" x14ac:dyDescent="0.25">
      <c r="A137" s="100" t="str">
        <f t="array" ref="A137">IFERROR(INDEX('Annex 2 Designated EHV charges'!$A$11:$A$11, MATCH(0, IF(ISBLANK('Annex 2 Designated EHV charges'!$A$11:$A$11),1, COUNTIF(A$4:$A136, 'Annex 2 Designated EHV charges'!$A$11:$A$11)), 0)),"")</f>
        <v/>
      </c>
      <c r="B137" s="100" t="str">
        <f>IF($A137="","",VLOOKUP($A137,'Annex 2 Designated EHV charges'!$A:$O,2,0))</f>
        <v/>
      </c>
      <c r="C137" s="101" t="str">
        <f>IF($A137="","",VLOOKUP($A137,'Annex 2 Designated EHV charges'!$A:$O,3,0))</f>
        <v/>
      </c>
      <c r="D137" s="100" t="str">
        <f>IF($A137="","",VLOOKUP($A137,'Annex 2 Designated EHV charges'!$A:$O,7,0))</f>
        <v/>
      </c>
      <c r="E137" s="105" t="str">
        <f>IFERROR(IF(VLOOKUP($A137,'Annex 2 Designated EHV charges'!$A:$O,9,FALSE)=0,"",VLOOKUP($A137,'Annex 2 Designated EHV charges'!$A:$O,9,FALSE)),"")</f>
        <v/>
      </c>
      <c r="F137" s="106" t="str">
        <f>IFERROR(IF(VLOOKUP($A137,'Annex 2 Designated EHV charges'!$A:$O,10,FALSE)=0,"",VLOOKUP($A137,'Annex 2 Designated EHV charges'!$A:$O,10,FALSE)),"")</f>
        <v/>
      </c>
      <c r="G137" s="107" t="str">
        <f>IFERROR(IF(VLOOKUP($A137,'Annex 2 Designated EHV charges'!$A:$O,11,FALSE)=0,"",VLOOKUP($A137,'Annex 2 Designated EHV charges'!$A:$O,11,FALSE)),"")</f>
        <v/>
      </c>
      <c r="H137" s="107" t="str">
        <f>IFERROR(IF(VLOOKUP($A137,'Annex 2 Designated EHV charges'!$A:$O,12,FALSE)=0,"",VLOOKUP($A137,'Annex 2 Designated EHV charges'!$A:$O,12,FALSE)),"")</f>
        <v/>
      </c>
    </row>
    <row r="138" spans="1:9" ht="12.75" customHeight="1" x14ac:dyDescent="0.25">
      <c r="A138" s="100" t="str">
        <f t="array" ref="A138">IFERROR(INDEX('Annex 2 Designated EHV charges'!$A$11:$A$11, MATCH(0, IF(ISBLANK('Annex 2 Designated EHV charges'!$A$11:$A$11),1, COUNTIF(A$4:$A137, 'Annex 2 Designated EHV charges'!$A$11:$A$11)), 0)),"")</f>
        <v/>
      </c>
      <c r="B138" s="100" t="str">
        <f>IF($A138="","",VLOOKUP($A138,'Annex 2 Designated EHV charges'!$A:$O,2,0))</f>
        <v/>
      </c>
      <c r="C138" s="101" t="str">
        <f>IF($A138="","",VLOOKUP($A138,'Annex 2 Designated EHV charges'!$A:$O,3,0))</f>
        <v/>
      </c>
      <c r="D138" s="100" t="str">
        <f>IF($A138="","",VLOOKUP($A138,'Annex 2 Designated EHV charges'!$A:$O,7,0))</f>
        <v/>
      </c>
      <c r="E138" s="105" t="str">
        <f>IFERROR(IF(VLOOKUP($A138,'Annex 2 Designated EHV charges'!$A:$O,9,FALSE)=0,"",VLOOKUP($A138,'Annex 2 Designated EHV charges'!$A:$O,9,FALSE)),"")</f>
        <v/>
      </c>
      <c r="F138" s="106" t="str">
        <f>IFERROR(IF(VLOOKUP($A138,'Annex 2 Designated EHV charges'!$A:$O,10,FALSE)=0,"",VLOOKUP($A138,'Annex 2 Designated EHV charges'!$A:$O,10,FALSE)),"")</f>
        <v/>
      </c>
      <c r="G138" s="107" t="str">
        <f>IFERROR(IF(VLOOKUP($A138,'Annex 2 Designated EHV charges'!$A:$O,11,FALSE)=0,"",VLOOKUP($A138,'Annex 2 Designated EHV charges'!$A:$O,11,FALSE)),"")</f>
        <v/>
      </c>
      <c r="H138" s="107" t="str">
        <f>IFERROR(IF(VLOOKUP($A138,'Annex 2 Designated EHV charges'!$A:$O,12,FALSE)=0,"",VLOOKUP($A138,'Annex 2 Designated EHV charges'!$A:$O,12,FALSE)),"")</f>
        <v/>
      </c>
    </row>
    <row r="139" spans="1:9" ht="12.75" customHeight="1" x14ac:dyDescent="0.25">
      <c r="A139" s="100" t="str">
        <f t="array" ref="A139">IFERROR(INDEX('Annex 2 Designated EHV charges'!$A$11:$A$11, MATCH(0, IF(ISBLANK('Annex 2 Designated EHV charges'!$A$11:$A$11),1, COUNTIF(A$4:$A138, 'Annex 2 Designated EHV charges'!$A$11:$A$11)), 0)),"")</f>
        <v/>
      </c>
      <c r="B139" s="100" t="str">
        <f>IF($A139="","",VLOOKUP($A139,'Annex 2 Designated EHV charges'!$A:$O,2,0))</f>
        <v/>
      </c>
      <c r="C139" s="101" t="str">
        <f>IF($A139="","",VLOOKUP($A139,'Annex 2 Designated EHV charges'!$A:$O,3,0))</f>
        <v/>
      </c>
      <c r="D139" s="100" t="str">
        <f>IF($A139="","",VLOOKUP($A139,'Annex 2 Designated EHV charges'!$A:$O,7,0))</f>
        <v/>
      </c>
      <c r="E139" s="105" t="str">
        <f>IFERROR(IF(VLOOKUP($A139,'Annex 2 Designated EHV charges'!$A:$O,9,FALSE)=0,"",VLOOKUP($A139,'Annex 2 Designated EHV charges'!$A:$O,9,FALSE)),"")</f>
        <v/>
      </c>
      <c r="F139" s="106" t="str">
        <f>IFERROR(IF(VLOOKUP($A139,'Annex 2 Designated EHV charges'!$A:$O,10,FALSE)=0,"",VLOOKUP($A139,'Annex 2 Designated EHV charges'!$A:$O,10,FALSE)),"")</f>
        <v/>
      </c>
      <c r="G139" s="107" t="str">
        <f>IFERROR(IF(VLOOKUP($A139,'Annex 2 Designated EHV charges'!$A:$O,11,FALSE)=0,"",VLOOKUP($A139,'Annex 2 Designated EHV charges'!$A:$O,11,FALSE)),"")</f>
        <v/>
      </c>
      <c r="H139" s="107" t="str">
        <f>IFERROR(IF(VLOOKUP($A139,'Annex 2 Designated EHV charges'!$A:$O,12,FALSE)=0,"",VLOOKUP($A139,'Annex 2 Designated EHV charges'!$A:$O,12,FALSE)),"")</f>
        <v/>
      </c>
    </row>
    <row r="140" spans="1:9" ht="12.75" customHeight="1" x14ac:dyDescent="0.25">
      <c r="A140" s="100" t="str">
        <f t="array" ref="A140">IFERROR(INDEX('Annex 2 Designated EHV charges'!$A$11:$A$11, MATCH(0, IF(ISBLANK('Annex 2 Designated EHV charges'!$A$11:$A$11),1, COUNTIF(A$4:$A139, 'Annex 2 Designated EHV charges'!$A$11:$A$11)), 0)),"")</f>
        <v/>
      </c>
      <c r="B140" s="100" t="str">
        <f>IF($A140="","",VLOOKUP($A140,'Annex 2 Designated EHV charges'!$A:$O,2,0))</f>
        <v/>
      </c>
      <c r="C140" s="101" t="str">
        <f>IF($A140="","",VLOOKUP($A140,'Annex 2 Designated EHV charges'!$A:$O,3,0))</f>
        <v/>
      </c>
      <c r="D140" s="100" t="str">
        <f>IF($A140="","",VLOOKUP($A140,'Annex 2 Designated EHV charges'!$A:$O,7,0))</f>
        <v/>
      </c>
      <c r="E140" s="105" t="str">
        <f>IFERROR(IF(VLOOKUP($A140,'Annex 2 Designated EHV charges'!$A:$O,9,FALSE)=0,"",VLOOKUP($A140,'Annex 2 Designated EHV charges'!$A:$O,9,FALSE)),"")</f>
        <v/>
      </c>
      <c r="F140" s="106" t="str">
        <f>IFERROR(IF(VLOOKUP($A140,'Annex 2 Designated EHV charges'!$A:$O,10,FALSE)=0,"",VLOOKUP($A140,'Annex 2 Designated EHV charges'!$A:$O,10,FALSE)),"")</f>
        <v/>
      </c>
      <c r="G140" s="107" t="str">
        <f>IFERROR(IF(VLOOKUP($A140,'Annex 2 Designated EHV charges'!$A:$O,11,FALSE)=0,"",VLOOKUP($A140,'Annex 2 Designated EHV charges'!$A:$O,11,FALSE)),"")</f>
        <v/>
      </c>
      <c r="H140" s="107" t="str">
        <f>IFERROR(IF(VLOOKUP($A140,'Annex 2 Designated EHV charges'!$A:$O,12,FALSE)=0,"",VLOOKUP($A140,'Annex 2 Designated EHV charges'!$A:$O,12,FALSE)),"")</f>
        <v/>
      </c>
    </row>
    <row r="141" spans="1:9" ht="12.75" customHeight="1" x14ac:dyDescent="0.25">
      <c r="A141" s="100" t="str">
        <f t="array" ref="A141">IFERROR(INDEX('Annex 2 Designated EHV charges'!$A$11:$A$11, MATCH(0, IF(ISBLANK('Annex 2 Designated EHV charges'!$A$11:$A$11),1, COUNTIF(A$4:$A140, 'Annex 2 Designated EHV charges'!$A$11:$A$11)), 0)),"")</f>
        <v/>
      </c>
      <c r="B141" s="100" t="str">
        <f>IF($A141="","",VLOOKUP($A141,'Annex 2 Designated EHV charges'!$A:$O,2,0))</f>
        <v/>
      </c>
      <c r="C141" s="101" t="str">
        <f>IF($A141="","",VLOOKUP($A141,'Annex 2 Designated EHV charges'!$A:$O,3,0))</f>
        <v/>
      </c>
      <c r="D141" s="100" t="str">
        <f>IF($A141="","",VLOOKUP($A141,'Annex 2 Designated EHV charges'!$A:$O,7,0))</f>
        <v/>
      </c>
      <c r="E141" s="105" t="str">
        <f>IFERROR(IF(VLOOKUP($A141,'Annex 2 Designated EHV charges'!$A:$O,9,FALSE)=0,"",VLOOKUP($A141,'Annex 2 Designated EHV charges'!$A:$O,9,FALSE)),"")</f>
        <v/>
      </c>
      <c r="F141" s="106" t="str">
        <f>IFERROR(IF(VLOOKUP($A141,'Annex 2 Designated EHV charges'!$A:$O,10,FALSE)=0,"",VLOOKUP($A141,'Annex 2 Designated EHV charges'!$A:$O,10,FALSE)),"")</f>
        <v/>
      </c>
      <c r="G141" s="107" t="str">
        <f>IFERROR(IF(VLOOKUP($A141,'Annex 2 Designated EHV charges'!$A:$O,11,FALSE)=0,"",VLOOKUP($A141,'Annex 2 Designated EHV charges'!$A:$O,11,FALSE)),"")</f>
        <v/>
      </c>
      <c r="H141" s="107" t="str">
        <f>IFERROR(IF(VLOOKUP($A141,'Annex 2 Designated EHV charges'!$A:$O,12,FALSE)=0,"",VLOOKUP($A141,'Annex 2 Designated EHV charges'!$A:$O,12,FALSE)),"")</f>
        <v/>
      </c>
    </row>
    <row r="142" spans="1:9" ht="12.75" customHeight="1" x14ac:dyDescent="0.25">
      <c r="A142" s="100" t="str">
        <f t="array" ref="A142">IFERROR(INDEX('Annex 2 Designated EHV charges'!$A$11:$A$11, MATCH(0, IF(ISBLANK('Annex 2 Designated EHV charges'!$A$11:$A$11),1, COUNTIF(A$4:$A141, 'Annex 2 Designated EHV charges'!$A$11:$A$11)), 0)),"")</f>
        <v/>
      </c>
      <c r="B142" s="100" t="str">
        <f>IF($A142="","",VLOOKUP($A142,'Annex 2 Designated EHV charges'!$A:$O,2,0))</f>
        <v/>
      </c>
      <c r="C142" s="101" t="str">
        <f>IF($A142="","",VLOOKUP($A142,'Annex 2 Designated EHV charges'!$A:$O,3,0))</f>
        <v/>
      </c>
      <c r="D142" s="100" t="str">
        <f>IF($A142="","",VLOOKUP($A142,'Annex 2 Designated EHV charges'!$A:$O,7,0))</f>
        <v/>
      </c>
      <c r="E142" s="105" t="str">
        <f>IFERROR(IF(VLOOKUP($A142,'Annex 2 Designated EHV charges'!$A:$O,9,FALSE)=0,"",VLOOKUP($A142,'Annex 2 Designated EHV charges'!$A:$O,9,FALSE)),"")</f>
        <v/>
      </c>
      <c r="F142" s="106" t="str">
        <f>IFERROR(IF(VLOOKUP($A142,'Annex 2 Designated EHV charges'!$A:$O,10,FALSE)=0,"",VLOOKUP($A142,'Annex 2 Designated EHV charges'!$A:$O,10,FALSE)),"")</f>
        <v/>
      </c>
      <c r="G142" s="107" t="str">
        <f>IFERROR(IF(VLOOKUP($A142,'Annex 2 Designated EHV charges'!$A:$O,11,FALSE)=0,"",VLOOKUP($A142,'Annex 2 Designated EHV charges'!$A:$O,11,FALSE)),"")</f>
        <v/>
      </c>
      <c r="H142" s="107" t="str">
        <f>IFERROR(IF(VLOOKUP($A142,'Annex 2 Designated EHV charges'!$A:$O,12,FALSE)=0,"",VLOOKUP($A142,'Annex 2 Designated EHV charges'!$A:$O,12,FALSE)),"")</f>
        <v/>
      </c>
    </row>
    <row r="143" spans="1:9" ht="12.75" customHeight="1" x14ac:dyDescent="0.25">
      <c r="A143" s="100" t="str">
        <f t="array" ref="A143">IFERROR(INDEX('Annex 2 Designated EHV charges'!$A$11:$A$11, MATCH(0, IF(ISBLANK('Annex 2 Designated EHV charges'!$A$11:$A$11),1, COUNTIF(A$4:$A142, 'Annex 2 Designated EHV charges'!$A$11:$A$11)), 0)),"")</f>
        <v/>
      </c>
      <c r="B143" s="100" t="str">
        <f>IF($A143="","",VLOOKUP($A143,'Annex 2 Designated EHV charges'!$A:$O,2,0))</f>
        <v/>
      </c>
      <c r="C143" s="101" t="str">
        <f>IF($A143="","",VLOOKUP($A143,'Annex 2 Designated EHV charges'!$A:$O,3,0))</f>
        <v/>
      </c>
      <c r="D143" s="100" t="str">
        <f>IF($A143="","",VLOOKUP($A143,'Annex 2 Designated EHV charges'!$A:$O,7,0))</f>
        <v/>
      </c>
      <c r="E143" s="105" t="str">
        <f>IFERROR(IF(VLOOKUP($A143,'Annex 2 Designated EHV charges'!$A:$O,9,FALSE)=0,"",VLOOKUP($A143,'Annex 2 Designated EHV charges'!$A:$O,9,FALSE)),"")</f>
        <v/>
      </c>
      <c r="F143" s="106" t="str">
        <f>IFERROR(IF(VLOOKUP($A143,'Annex 2 Designated EHV charges'!$A:$O,10,FALSE)=0,"",VLOOKUP($A143,'Annex 2 Designated EHV charges'!$A:$O,10,FALSE)),"")</f>
        <v/>
      </c>
      <c r="G143" s="107" t="str">
        <f>IFERROR(IF(VLOOKUP($A143,'Annex 2 Designated EHV charges'!$A:$O,11,FALSE)=0,"",VLOOKUP($A143,'Annex 2 Designated EHV charges'!$A:$O,11,FALSE)),"")</f>
        <v/>
      </c>
      <c r="H143" s="107" t="str">
        <f>IFERROR(IF(VLOOKUP($A143,'Annex 2 Designated EHV charges'!$A:$O,12,FALSE)=0,"",VLOOKUP($A143,'Annex 2 Designated EHV charges'!$A:$O,12,FALSE)),"")</f>
        <v/>
      </c>
      <c r="I143" s="215"/>
    </row>
    <row r="144" spans="1:9" x14ac:dyDescent="0.25">
      <c r="A144" s="100" t="str">
        <f t="array" ref="A144">IFERROR(INDEX('Annex 2 Designated EHV charges'!$A$11:$A$11, MATCH(0, IF(ISBLANK('Annex 2 Designated EHV charges'!$A$11:$A$11),1, COUNTIF(A$4:$A143, 'Annex 2 Designated EHV charges'!$A$11:$A$11)), 0)),"")</f>
        <v/>
      </c>
      <c r="B144" s="100" t="str">
        <f>IF($A144="","",VLOOKUP($A144,'Annex 2 Designated EHV charges'!$A:$O,2,0))</f>
        <v/>
      </c>
      <c r="C144" s="101" t="str">
        <f>IF($A144="","",VLOOKUP($A144,'Annex 2 Designated EHV charges'!$A:$O,3,0))</f>
        <v/>
      </c>
      <c r="D144" s="100" t="str">
        <f>IF($A144="","",VLOOKUP($A144,'Annex 2 Designated EHV charges'!$A:$O,7,0))</f>
        <v/>
      </c>
      <c r="E144" s="105" t="str">
        <f>IFERROR(IF(VLOOKUP($A144,'Annex 2 Designated EHV charges'!$A:$O,9,FALSE)=0,"",VLOOKUP($A144,'Annex 2 Designated EHV charges'!$A:$O,9,FALSE)),"")</f>
        <v/>
      </c>
      <c r="F144" s="106" t="str">
        <f>IFERROR(IF(VLOOKUP($A144,'Annex 2 Designated EHV charges'!$A:$O,10,FALSE)=0,"",VLOOKUP($A144,'Annex 2 Designated EHV charges'!$A:$O,10,FALSE)),"")</f>
        <v/>
      </c>
      <c r="G144" s="107" t="str">
        <f>IFERROR(IF(VLOOKUP($A144,'Annex 2 Designated EHV charges'!$A:$O,11,FALSE)=0,"",VLOOKUP($A144,'Annex 2 Designated EHV charges'!$A:$O,11,FALSE)),"")</f>
        <v/>
      </c>
      <c r="H144" s="107" t="str">
        <f>IFERROR(IF(VLOOKUP($A144,'Annex 2 Designated EHV charges'!$A:$O,12,FALSE)=0,"",VLOOKUP($A144,'Annex 2 Designated EHV charges'!$A:$O,12,FALSE)),"")</f>
        <v/>
      </c>
      <c r="I144" s="215"/>
    </row>
    <row r="145" spans="1:9" x14ac:dyDescent="0.25">
      <c r="A145" s="100" t="str">
        <f t="array" ref="A145">IFERROR(INDEX('Annex 2 Designated EHV charges'!$A$11:$A$11, MATCH(0, IF(ISBLANK('Annex 2 Designated EHV charges'!$A$11:$A$11),1, COUNTIF(A$4:$A144, 'Annex 2 Designated EHV charges'!$A$11:$A$11)), 0)),"")</f>
        <v/>
      </c>
      <c r="B145" s="100" t="str">
        <f>IF($A145="","",VLOOKUP($A145,'Annex 2 Designated EHV charges'!$A:$O,2,0))</f>
        <v/>
      </c>
      <c r="C145" s="101" t="str">
        <f>IF($A145="","",VLOOKUP($A145,'Annex 2 Designated EHV charges'!$A:$O,3,0))</f>
        <v/>
      </c>
      <c r="D145" s="100" t="str">
        <f>IF($A145="","",VLOOKUP($A145,'Annex 2 Designated EHV charges'!$A:$O,7,0))</f>
        <v/>
      </c>
      <c r="E145" s="105" t="str">
        <f>IFERROR(IF(VLOOKUP($A145,'Annex 2 Designated EHV charges'!$A:$O,9,FALSE)=0,"",VLOOKUP($A145,'Annex 2 Designated EHV charges'!$A:$O,9,FALSE)),"")</f>
        <v/>
      </c>
      <c r="F145" s="106" t="str">
        <f>IFERROR(IF(VLOOKUP($A145,'Annex 2 Designated EHV charges'!$A:$O,10,FALSE)=0,"",VLOOKUP($A145,'Annex 2 Designated EHV charges'!$A:$O,10,FALSE)),"")</f>
        <v/>
      </c>
      <c r="G145" s="107" t="str">
        <f>IFERROR(IF(VLOOKUP($A145,'Annex 2 Designated EHV charges'!$A:$O,11,FALSE)=0,"",VLOOKUP($A145,'Annex 2 Designated EHV charges'!$A:$O,11,FALSE)),"")</f>
        <v/>
      </c>
      <c r="H145" s="107" t="str">
        <f>IFERROR(IF(VLOOKUP($A145,'Annex 2 Designated EHV charges'!$A:$O,12,FALSE)=0,"",VLOOKUP($A145,'Annex 2 Designated EHV charges'!$A:$O,12,FALSE)),"")</f>
        <v/>
      </c>
      <c r="I145" s="215"/>
    </row>
    <row r="146" spans="1:9" x14ac:dyDescent="0.25">
      <c r="A146" s="100" t="str">
        <f t="array" ref="A146">IFERROR(INDEX('Annex 2 Designated EHV charges'!$A$11:$A$11, MATCH(0, IF(ISBLANK('Annex 2 Designated EHV charges'!$A$11:$A$11),1, COUNTIF(A$4:$A145, 'Annex 2 Designated EHV charges'!$A$11:$A$11)), 0)),"")</f>
        <v/>
      </c>
      <c r="B146" s="100" t="str">
        <f>IF($A146="","",VLOOKUP($A146,'Annex 2 Designated EHV charges'!$A:$O,2,0))</f>
        <v/>
      </c>
      <c r="C146" s="101" t="str">
        <f>IF($A146="","",VLOOKUP($A146,'Annex 2 Designated EHV charges'!$A:$O,3,0))</f>
        <v/>
      </c>
      <c r="D146" s="100" t="str">
        <f>IF($A146="","",VLOOKUP($A146,'Annex 2 Designated EHV charges'!$A:$O,7,0))</f>
        <v/>
      </c>
      <c r="E146" s="105" t="str">
        <f>IFERROR(IF(VLOOKUP($A146,'Annex 2 Designated EHV charges'!$A:$O,9,FALSE)=0,"",VLOOKUP($A146,'Annex 2 Designated EHV charges'!$A:$O,9,FALSE)),"")</f>
        <v/>
      </c>
      <c r="F146" s="106" t="str">
        <f>IFERROR(IF(VLOOKUP($A146,'Annex 2 Designated EHV charges'!$A:$O,10,FALSE)=0,"",VLOOKUP($A146,'Annex 2 Designated EHV charges'!$A:$O,10,FALSE)),"")</f>
        <v/>
      </c>
      <c r="G146" s="107" t="str">
        <f>IFERROR(IF(VLOOKUP($A146,'Annex 2 Designated EHV charges'!$A:$O,11,FALSE)=0,"",VLOOKUP($A146,'Annex 2 Designated EHV charges'!$A:$O,11,FALSE)),"")</f>
        <v/>
      </c>
      <c r="H146" s="107" t="str">
        <f>IFERROR(IF(VLOOKUP($A146,'Annex 2 Designated EHV charges'!$A:$O,12,FALSE)=0,"",VLOOKUP($A146,'Annex 2 Designated EHV charges'!$A:$O,12,FALSE)),"")</f>
        <v/>
      </c>
      <c r="I146" s="215"/>
    </row>
    <row r="147" spans="1:9" x14ac:dyDescent="0.25">
      <c r="A147" s="100" t="str">
        <f t="array" ref="A147">IFERROR(INDEX('Annex 2 Designated EHV charges'!$A$11:$A$11, MATCH(0, IF(ISBLANK('Annex 2 Designated EHV charges'!$A$11:$A$11),1, COUNTIF(A$4:$A146, 'Annex 2 Designated EHV charges'!$A$11:$A$11)), 0)),"")</f>
        <v/>
      </c>
      <c r="B147" s="100" t="str">
        <f>IF($A147="","",VLOOKUP($A147,'Annex 2 Designated EHV charges'!$A:$O,2,0))</f>
        <v/>
      </c>
      <c r="C147" s="101" t="str">
        <f>IF($A147="","",VLOOKUP($A147,'Annex 2 Designated EHV charges'!$A:$O,3,0))</f>
        <v/>
      </c>
      <c r="D147" s="100" t="str">
        <f>IF($A147="","",VLOOKUP($A147,'Annex 2 Designated EHV charges'!$A:$O,7,0))</f>
        <v/>
      </c>
      <c r="E147" s="105" t="str">
        <f>IFERROR(IF(VLOOKUP($A147,'Annex 2 Designated EHV charges'!$A:$O,9,FALSE)=0,"",VLOOKUP($A147,'Annex 2 Designated EHV charges'!$A:$O,9,FALSE)),"")</f>
        <v/>
      </c>
      <c r="F147" s="106" t="str">
        <f>IFERROR(IF(VLOOKUP($A147,'Annex 2 Designated EHV charges'!$A:$O,10,FALSE)=0,"",VLOOKUP($A147,'Annex 2 Designated EHV charges'!$A:$O,10,FALSE)),"")</f>
        <v/>
      </c>
      <c r="G147" s="107" t="str">
        <f>IFERROR(IF(VLOOKUP($A147,'Annex 2 Designated EHV charges'!$A:$O,11,FALSE)=0,"",VLOOKUP($A147,'Annex 2 Designated EHV charges'!$A:$O,11,FALSE)),"")</f>
        <v/>
      </c>
      <c r="H147" s="107" t="str">
        <f>IFERROR(IF(VLOOKUP($A147,'Annex 2 Designated EHV charges'!$A:$O,12,FALSE)=0,"",VLOOKUP($A147,'Annex 2 Designated EHV charges'!$A:$O,12,FALSE)),"")</f>
        <v/>
      </c>
      <c r="I147" s="215"/>
    </row>
    <row r="148" spans="1:9" x14ac:dyDescent="0.25">
      <c r="A148" s="100" t="str">
        <f t="array" ref="A148">IFERROR(INDEX('Annex 2 Designated EHV charges'!$A$11:$A$11, MATCH(0, IF(ISBLANK('Annex 2 Designated EHV charges'!$A$11:$A$11),1, COUNTIF(A$4:$A147, 'Annex 2 Designated EHV charges'!$A$11:$A$11)), 0)),"")</f>
        <v/>
      </c>
      <c r="B148" s="100" t="str">
        <f>IF($A148="","",VLOOKUP($A148,'Annex 2 Designated EHV charges'!$A:$O,2,0))</f>
        <v/>
      </c>
      <c r="C148" s="101" t="str">
        <f>IF($A148="","",VLOOKUP($A148,'Annex 2 Designated EHV charges'!$A:$O,3,0))</f>
        <v/>
      </c>
      <c r="D148" s="100" t="str">
        <f>IF($A148="","",VLOOKUP($A148,'Annex 2 Designated EHV charges'!$A:$O,7,0))</f>
        <v/>
      </c>
      <c r="E148" s="105" t="str">
        <f>IFERROR(IF(VLOOKUP($A148,'Annex 2 Designated EHV charges'!$A:$O,9,FALSE)=0,"",VLOOKUP($A148,'Annex 2 Designated EHV charges'!$A:$O,9,FALSE)),"")</f>
        <v/>
      </c>
      <c r="F148" s="106" t="str">
        <f>IFERROR(IF(VLOOKUP($A148,'Annex 2 Designated EHV charges'!$A:$O,10,FALSE)=0,"",VLOOKUP($A148,'Annex 2 Designated EHV charges'!$A:$O,10,FALSE)),"")</f>
        <v/>
      </c>
      <c r="G148" s="107" t="str">
        <f>IFERROR(IF(VLOOKUP($A148,'Annex 2 Designated EHV charges'!$A:$O,11,FALSE)=0,"",VLOOKUP($A148,'Annex 2 Designated EHV charges'!$A:$O,11,FALSE)),"")</f>
        <v/>
      </c>
      <c r="H148" s="107" t="str">
        <f>IFERROR(IF(VLOOKUP($A148,'Annex 2 Designated EHV charges'!$A:$O,12,FALSE)=0,"",VLOOKUP($A148,'Annex 2 Designated EHV charges'!$A:$O,12,FALSE)),"")</f>
        <v/>
      </c>
      <c r="I148" s="215"/>
    </row>
    <row r="149" spans="1:9" x14ac:dyDescent="0.25">
      <c r="A149" s="100" t="str">
        <f t="array" ref="A149">IFERROR(INDEX('Annex 2 Designated EHV charges'!$A$11:$A$11, MATCH(0, IF(ISBLANK('Annex 2 Designated EHV charges'!$A$11:$A$11),1, COUNTIF(A$4:$A148, 'Annex 2 Designated EHV charges'!$A$11:$A$11)), 0)),"")</f>
        <v/>
      </c>
      <c r="B149" s="100" t="str">
        <f>IF($A149="","",VLOOKUP($A149,'Annex 2 Designated EHV charges'!$A:$O,2,0))</f>
        <v/>
      </c>
      <c r="C149" s="101" t="str">
        <f>IF($A149="","",VLOOKUP($A149,'Annex 2 Designated EHV charges'!$A:$O,3,0))</f>
        <v/>
      </c>
      <c r="D149" s="100" t="str">
        <f>IF($A149="","",VLOOKUP($A149,'Annex 2 Designated EHV charges'!$A:$O,7,0))</f>
        <v/>
      </c>
      <c r="E149" s="105" t="str">
        <f>IFERROR(IF(VLOOKUP($A149,'Annex 2 Designated EHV charges'!$A:$O,9,FALSE)=0,"",VLOOKUP($A149,'Annex 2 Designated EHV charges'!$A:$O,9,FALSE)),"")</f>
        <v/>
      </c>
      <c r="F149" s="106" t="str">
        <f>IFERROR(IF(VLOOKUP($A149,'Annex 2 Designated EHV charges'!$A:$O,10,FALSE)=0,"",VLOOKUP($A149,'Annex 2 Designated EHV charges'!$A:$O,10,FALSE)),"")</f>
        <v/>
      </c>
      <c r="G149" s="107" t="str">
        <f>IFERROR(IF(VLOOKUP($A149,'Annex 2 Designated EHV charges'!$A:$O,11,FALSE)=0,"",VLOOKUP($A149,'Annex 2 Designated EHV charges'!$A:$O,11,FALSE)),"")</f>
        <v/>
      </c>
      <c r="H149" s="107" t="str">
        <f>IFERROR(IF(VLOOKUP($A149,'Annex 2 Designated EHV charges'!$A:$O,12,FALSE)=0,"",VLOOKUP($A149,'Annex 2 Designated EHV charges'!$A:$O,12,FALSE)),"")</f>
        <v/>
      </c>
      <c r="I149" s="215"/>
    </row>
    <row r="150" spans="1:9" x14ac:dyDescent="0.25">
      <c r="A150" s="100" t="str">
        <f t="array" ref="A150">IFERROR(INDEX('Annex 2 Designated EHV charges'!$A$11:$A$11, MATCH(0, IF(ISBLANK('Annex 2 Designated EHV charges'!$A$11:$A$11),1, COUNTIF(A$4:$A149, 'Annex 2 Designated EHV charges'!$A$11:$A$11)), 0)),"")</f>
        <v/>
      </c>
      <c r="B150" s="100" t="str">
        <f>IF($A150="","",VLOOKUP($A150,'Annex 2 Designated EHV charges'!$A:$O,2,0))</f>
        <v/>
      </c>
      <c r="C150" s="101" t="str">
        <f>IF($A150="","",VLOOKUP($A150,'Annex 2 Designated EHV charges'!$A:$O,3,0))</f>
        <v/>
      </c>
      <c r="D150" s="100" t="str">
        <f>IF($A150="","",VLOOKUP($A150,'Annex 2 Designated EHV charges'!$A:$O,7,0))</f>
        <v/>
      </c>
      <c r="E150" s="105" t="str">
        <f>IFERROR(IF(VLOOKUP($A150,'Annex 2 Designated EHV charges'!$A:$O,9,FALSE)=0,"",VLOOKUP($A150,'Annex 2 Designated EHV charges'!$A:$O,9,FALSE)),"")</f>
        <v/>
      </c>
      <c r="F150" s="106" t="str">
        <f>IFERROR(IF(VLOOKUP($A150,'Annex 2 Designated EHV charges'!$A:$O,10,FALSE)=0,"",VLOOKUP($A150,'Annex 2 Designated EHV charges'!$A:$O,10,FALSE)),"")</f>
        <v/>
      </c>
      <c r="G150" s="107" t="str">
        <f>IFERROR(IF(VLOOKUP($A150,'Annex 2 Designated EHV charges'!$A:$O,11,FALSE)=0,"",VLOOKUP($A150,'Annex 2 Designated EHV charges'!$A:$O,11,FALSE)),"")</f>
        <v/>
      </c>
      <c r="H150" s="107" t="str">
        <f>IFERROR(IF(VLOOKUP($A150,'Annex 2 Designated EHV charges'!$A:$O,12,FALSE)=0,"",VLOOKUP($A150,'Annex 2 Designated EHV charges'!$A:$O,12,FALSE)),"")</f>
        <v/>
      </c>
      <c r="I150" s="216"/>
    </row>
    <row r="151" spans="1:9" x14ac:dyDescent="0.25">
      <c r="A151" s="100" t="str">
        <f t="array" ref="A151">IFERROR(INDEX('Annex 2 Designated EHV charges'!$A$11:$A$11, MATCH(0, IF(ISBLANK('Annex 2 Designated EHV charges'!$A$11:$A$11),1, COUNTIF(A$4:$A150, 'Annex 2 Designated EHV charges'!$A$11:$A$11)), 0)),"")</f>
        <v/>
      </c>
      <c r="B151" s="100" t="str">
        <f>IF($A151="","",VLOOKUP($A151,'Annex 2 Designated EHV charges'!$A:$O,2,0))</f>
        <v/>
      </c>
      <c r="C151" s="101" t="str">
        <f>IF($A151="","",VLOOKUP($A151,'Annex 2 Designated EHV charges'!$A:$O,3,0))</f>
        <v/>
      </c>
      <c r="D151" s="100" t="str">
        <f>IF($A151="","",VLOOKUP($A151,'Annex 2 Designated EHV charges'!$A:$O,7,0))</f>
        <v/>
      </c>
      <c r="E151" s="105" t="str">
        <f>IFERROR(IF(VLOOKUP($A151,'Annex 2 Designated EHV charges'!$A:$O,9,FALSE)=0,"",VLOOKUP($A151,'Annex 2 Designated EHV charges'!$A:$O,9,FALSE)),"")</f>
        <v/>
      </c>
      <c r="F151" s="106" t="str">
        <f>IFERROR(IF(VLOOKUP($A151,'Annex 2 Designated EHV charges'!$A:$O,10,FALSE)=0,"",VLOOKUP($A151,'Annex 2 Designated EHV charges'!$A:$O,10,FALSE)),"")</f>
        <v/>
      </c>
      <c r="G151" s="107" t="str">
        <f>IFERROR(IF(VLOOKUP($A151,'Annex 2 Designated EHV charges'!$A:$O,11,FALSE)=0,"",VLOOKUP($A151,'Annex 2 Designated EHV charges'!$A:$O,11,FALSE)),"")</f>
        <v/>
      </c>
      <c r="H151" s="107" t="str">
        <f>IFERROR(IF(VLOOKUP($A151,'Annex 2 Designated EHV charges'!$A:$O,12,FALSE)=0,"",VLOOKUP($A151,'Annex 2 Designated EHV charges'!$A:$O,12,FALSE)),"")</f>
        <v/>
      </c>
    </row>
    <row r="152" spans="1:9" x14ac:dyDescent="0.25">
      <c r="A152" s="100" t="str">
        <f t="array" ref="A152">IFERROR(INDEX('Annex 2 Designated EHV charges'!$A$11:$A$11, MATCH(0, IF(ISBLANK('Annex 2 Designated EHV charges'!$A$11:$A$11),1, COUNTIF(A$4:$A151, 'Annex 2 Designated EHV charges'!$A$11:$A$11)), 0)),"")</f>
        <v/>
      </c>
      <c r="B152" s="100" t="str">
        <f>IF($A152="","",VLOOKUP($A152,'Annex 2 Designated EHV charges'!$A:$O,2,0))</f>
        <v/>
      </c>
      <c r="C152" s="101" t="str">
        <f>IF($A152="","",VLOOKUP($A152,'Annex 2 Designated EHV charges'!$A:$O,3,0))</f>
        <v/>
      </c>
      <c r="D152" s="100" t="str">
        <f>IF($A152="","",VLOOKUP($A152,'Annex 2 Designated EHV charges'!$A:$O,7,0))</f>
        <v/>
      </c>
      <c r="E152" s="105" t="str">
        <f>IFERROR(IF(VLOOKUP($A152,'Annex 2 Designated EHV charges'!$A:$O,9,FALSE)=0,"",VLOOKUP($A152,'Annex 2 Designated EHV charges'!$A:$O,9,FALSE)),"")</f>
        <v/>
      </c>
      <c r="F152" s="106" t="str">
        <f>IFERROR(IF(VLOOKUP($A152,'Annex 2 Designated EHV charges'!$A:$O,10,FALSE)=0,"",VLOOKUP($A152,'Annex 2 Designated EHV charges'!$A:$O,10,FALSE)),"")</f>
        <v/>
      </c>
      <c r="G152" s="107" t="str">
        <f>IFERROR(IF(VLOOKUP($A152,'Annex 2 Designated EHV charges'!$A:$O,11,FALSE)=0,"",VLOOKUP($A152,'Annex 2 Designated EHV charges'!$A:$O,11,FALSE)),"")</f>
        <v/>
      </c>
      <c r="H152" s="107" t="str">
        <f>IFERROR(IF(VLOOKUP($A152,'Annex 2 Designated EHV charges'!$A:$O,12,FALSE)=0,"",VLOOKUP($A152,'Annex 2 Designated EHV charges'!$A:$O,12,FALSE)),"")</f>
        <v/>
      </c>
    </row>
    <row r="153" spans="1:9" x14ac:dyDescent="0.25">
      <c r="A153" s="100" t="str">
        <f t="array" ref="A153">IFERROR(INDEX('Annex 2 Designated EHV charges'!$A$11:$A$11, MATCH(0, IF(ISBLANK('Annex 2 Designated EHV charges'!$A$11:$A$11),1, COUNTIF(A$4:$A152, 'Annex 2 Designated EHV charges'!$A$11:$A$11)), 0)),"")</f>
        <v/>
      </c>
      <c r="B153" s="100" t="str">
        <f>IF($A153="","",VLOOKUP($A153,'Annex 2 Designated EHV charges'!$A:$O,2,0))</f>
        <v/>
      </c>
      <c r="C153" s="101" t="str">
        <f>IF($A153="","",VLOOKUP($A153,'Annex 2 Designated EHV charges'!$A:$O,3,0))</f>
        <v/>
      </c>
      <c r="D153" s="100" t="str">
        <f>IF($A153="","",VLOOKUP($A153,'Annex 2 Designated EHV charges'!$A:$O,7,0))</f>
        <v/>
      </c>
      <c r="E153" s="105" t="str">
        <f>IFERROR(IF(VLOOKUP($A153,'Annex 2 Designated EHV charges'!$A:$O,9,FALSE)=0,"",VLOOKUP($A153,'Annex 2 Designated EHV charges'!$A:$O,9,FALSE)),"")</f>
        <v/>
      </c>
      <c r="F153" s="106" t="str">
        <f>IFERROR(IF(VLOOKUP($A153,'Annex 2 Designated EHV charges'!$A:$O,10,FALSE)=0,"",VLOOKUP($A153,'Annex 2 Designated EHV charges'!$A:$O,10,FALSE)),"")</f>
        <v/>
      </c>
      <c r="G153" s="107" t="str">
        <f>IFERROR(IF(VLOOKUP($A153,'Annex 2 Designated EHV charges'!$A:$O,11,FALSE)=0,"",VLOOKUP($A153,'Annex 2 Designated EHV charges'!$A:$O,11,FALSE)),"")</f>
        <v/>
      </c>
      <c r="H153" s="107" t="str">
        <f>IFERROR(IF(VLOOKUP($A153,'Annex 2 Designated EHV charges'!$A:$O,12,FALSE)=0,"",VLOOKUP($A153,'Annex 2 Designated EHV charges'!$A:$O,12,FALSE)),"")</f>
        <v/>
      </c>
    </row>
    <row r="154" spans="1:9" x14ac:dyDescent="0.25">
      <c r="A154" s="100" t="str">
        <f t="array" ref="A154">IFERROR(INDEX('Annex 2 Designated EHV charges'!$A$11:$A$11, MATCH(0, IF(ISBLANK('Annex 2 Designated EHV charges'!$A$11:$A$11),1, COUNTIF(A$4:$A153, 'Annex 2 Designated EHV charges'!$A$11:$A$11)), 0)),"")</f>
        <v/>
      </c>
      <c r="B154" s="100" t="str">
        <f>IF($A154="","",VLOOKUP($A154,'Annex 2 Designated EHV charges'!$A:$O,2,0))</f>
        <v/>
      </c>
      <c r="C154" s="101" t="str">
        <f>IF($A154="","",VLOOKUP($A154,'Annex 2 Designated EHV charges'!$A:$O,3,0))</f>
        <v/>
      </c>
      <c r="D154" s="100" t="str">
        <f>IF($A154="","",VLOOKUP($A154,'Annex 2 Designated EHV charges'!$A:$O,7,0))</f>
        <v/>
      </c>
      <c r="E154" s="105" t="str">
        <f>IFERROR(IF(VLOOKUP($A154,'Annex 2 Designated EHV charges'!$A:$O,9,FALSE)=0,"",VLOOKUP($A154,'Annex 2 Designated EHV charges'!$A:$O,9,FALSE)),"")</f>
        <v/>
      </c>
      <c r="F154" s="106" t="str">
        <f>IFERROR(IF(VLOOKUP($A154,'Annex 2 Designated EHV charges'!$A:$O,10,FALSE)=0,"",VLOOKUP($A154,'Annex 2 Designated EHV charges'!$A:$O,10,FALSE)),"")</f>
        <v/>
      </c>
      <c r="G154" s="107" t="str">
        <f>IFERROR(IF(VLOOKUP($A154,'Annex 2 Designated EHV charges'!$A:$O,11,FALSE)=0,"",VLOOKUP($A154,'Annex 2 Designated EHV charges'!$A:$O,11,FALSE)),"")</f>
        <v/>
      </c>
      <c r="H154" s="107" t="str">
        <f>IFERROR(IF(VLOOKUP($A154,'Annex 2 Designated EHV charges'!$A:$O,12,FALSE)=0,"",VLOOKUP($A154,'Annex 2 Designated EHV charges'!$A:$O,12,FALSE)),"")</f>
        <v/>
      </c>
    </row>
    <row r="155" spans="1:9" x14ac:dyDescent="0.25">
      <c r="A155" s="100" t="str">
        <f t="array" ref="A155">IFERROR(INDEX('Annex 2 Designated EHV charges'!$A$11:$A$11, MATCH(0, IF(ISBLANK('Annex 2 Designated EHV charges'!$A$11:$A$11),1, COUNTIF(A$4:$A154, 'Annex 2 Designated EHV charges'!$A$11:$A$11)), 0)),"")</f>
        <v/>
      </c>
      <c r="B155" s="100" t="str">
        <f>IF($A155="","",VLOOKUP($A155,'Annex 2 Designated EHV charges'!$A:$O,2,0))</f>
        <v/>
      </c>
      <c r="C155" s="101" t="str">
        <f>IF($A155="","",VLOOKUP($A155,'Annex 2 Designated EHV charges'!$A:$O,3,0))</f>
        <v/>
      </c>
      <c r="D155" s="100" t="str">
        <f>IF($A155="","",VLOOKUP($A155,'Annex 2 Designated EHV charges'!$A:$O,7,0))</f>
        <v/>
      </c>
      <c r="E155" s="105" t="str">
        <f>IFERROR(IF(VLOOKUP($A155,'Annex 2 Designated EHV charges'!$A:$O,9,FALSE)=0,"",VLOOKUP($A155,'Annex 2 Designated EHV charges'!$A:$O,9,FALSE)),"")</f>
        <v/>
      </c>
      <c r="F155" s="106" t="str">
        <f>IFERROR(IF(VLOOKUP($A155,'Annex 2 Designated EHV charges'!$A:$O,10,FALSE)=0,"",VLOOKUP($A155,'Annex 2 Designated EHV charges'!$A:$O,10,FALSE)),"")</f>
        <v/>
      </c>
      <c r="G155" s="107" t="str">
        <f>IFERROR(IF(VLOOKUP($A155,'Annex 2 Designated EHV charges'!$A:$O,11,FALSE)=0,"",VLOOKUP($A155,'Annex 2 Designated EHV charges'!$A:$O,11,FALSE)),"")</f>
        <v/>
      </c>
      <c r="H155" s="107" t="str">
        <f>IFERROR(IF(VLOOKUP($A155,'Annex 2 Designated EHV charges'!$A:$O,12,FALSE)=0,"",VLOOKUP($A155,'Annex 2 Designated EHV charges'!$A:$O,12,FALSE)),"")</f>
        <v/>
      </c>
    </row>
    <row r="156" spans="1:9" x14ac:dyDescent="0.25">
      <c r="A156" s="100" t="str">
        <f t="array" ref="A156">IFERROR(INDEX('Annex 2 Designated EHV charges'!$A$11:$A$11, MATCH(0, IF(ISBLANK('Annex 2 Designated EHV charges'!$A$11:$A$11),1, COUNTIF(A$4:$A155, 'Annex 2 Designated EHV charges'!$A$11:$A$11)), 0)),"")</f>
        <v/>
      </c>
      <c r="B156" s="100" t="str">
        <f>IF($A156="","",VLOOKUP($A156,'Annex 2 Designated EHV charges'!$A:$O,2,0))</f>
        <v/>
      </c>
      <c r="C156" s="101" t="str">
        <f>IF($A156="","",VLOOKUP($A156,'Annex 2 Designated EHV charges'!$A:$O,3,0))</f>
        <v/>
      </c>
      <c r="D156" s="100" t="str">
        <f>IF($A156="","",VLOOKUP($A156,'Annex 2 Designated EHV charges'!$A:$O,7,0))</f>
        <v/>
      </c>
      <c r="E156" s="105" t="str">
        <f>IFERROR(IF(VLOOKUP($A156,'Annex 2 Designated EHV charges'!$A:$O,9,FALSE)=0,"",VLOOKUP($A156,'Annex 2 Designated EHV charges'!$A:$O,9,FALSE)),"")</f>
        <v/>
      </c>
      <c r="F156" s="106" t="str">
        <f>IFERROR(IF(VLOOKUP($A156,'Annex 2 Designated EHV charges'!$A:$O,10,FALSE)=0,"",VLOOKUP($A156,'Annex 2 Designated EHV charges'!$A:$O,10,FALSE)),"")</f>
        <v/>
      </c>
      <c r="G156" s="107" t="str">
        <f>IFERROR(IF(VLOOKUP($A156,'Annex 2 Designated EHV charges'!$A:$O,11,FALSE)=0,"",VLOOKUP($A156,'Annex 2 Designated EHV charges'!$A:$O,11,FALSE)),"")</f>
        <v/>
      </c>
      <c r="H156" s="107" t="str">
        <f>IFERROR(IF(VLOOKUP($A156,'Annex 2 Designated EHV charges'!$A:$O,12,FALSE)=0,"",VLOOKUP($A156,'Annex 2 Designated EHV charges'!$A:$O,12,FALSE)),"")</f>
        <v/>
      </c>
    </row>
    <row r="157" spans="1:9" x14ac:dyDescent="0.25">
      <c r="A157" s="100" t="str">
        <f t="array" ref="A157">IFERROR(INDEX('Annex 2 Designated EHV charges'!$A$11:$A$11, MATCH(0, IF(ISBLANK('Annex 2 Designated EHV charges'!$A$11:$A$11),1, COUNTIF(A$4:$A156, 'Annex 2 Designated EHV charges'!$A$11:$A$11)), 0)),"")</f>
        <v/>
      </c>
      <c r="B157" s="100" t="str">
        <f>IF($A157="","",VLOOKUP($A157,'Annex 2 Designated EHV charges'!$A:$O,2,0))</f>
        <v/>
      </c>
      <c r="C157" s="101" t="str">
        <f>IF($A157="","",VLOOKUP($A157,'Annex 2 Designated EHV charges'!$A:$O,3,0))</f>
        <v/>
      </c>
      <c r="D157" s="100" t="str">
        <f>IF($A157="","",VLOOKUP($A157,'Annex 2 Designated EHV charges'!$A:$O,7,0))</f>
        <v/>
      </c>
      <c r="E157" s="105" t="str">
        <f>IFERROR(IF(VLOOKUP($A157,'Annex 2 Designated EHV charges'!$A:$O,9,FALSE)=0,"",VLOOKUP($A157,'Annex 2 Designated EHV charges'!$A:$O,9,FALSE)),"")</f>
        <v/>
      </c>
      <c r="F157" s="106" t="str">
        <f>IFERROR(IF(VLOOKUP($A157,'Annex 2 Designated EHV charges'!$A:$O,10,FALSE)=0,"",VLOOKUP($A157,'Annex 2 Designated EHV charges'!$A:$O,10,FALSE)),"")</f>
        <v/>
      </c>
      <c r="G157" s="107" t="str">
        <f>IFERROR(IF(VLOOKUP($A157,'Annex 2 Designated EHV charges'!$A:$O,11,FALSE)=0,"",VLOOKUP($A157,'Annex 2 Designated EHV charges'!$A:$O,11,FALSE)),"")</f>
        <v/>
      </c>
      <c r="H157" s="107" t="str">
        <f>IFERROR(IF(VLOOKUP($A157,'Annex 2 Designated EHV charges'!$A:$O,12,FALSE)=0,"",VLOOKUP($A157,'Annex 2 Designated EHV charges'!$A:$O,12,FALSE)),"")</f>
        <v/>
      </c>
    </row>
    <row r="158" spans="1:9" x14ac:dyDescent="0.25">
      <c r="A158" s="100" t="str">
        <f t="array" ref="A158">IFERROR(INDEX('Annex 2 Designated EHV charges'!$A$11:$A$11, MATCH(0, IF(ISBLANK('Annex 2 Designated EHV charges'!$A$11:$A$11),1, COUNTIF(A$4:$A157, 'Annex 2 Designated EHV charges'!$A$11:$A$11)), 0)),"")</f>
        <v/>
      </c>
      <c r="B158" s="100" t="str">
        <f>IF($A158="","",VLOOKUP($A158,'Annex 2 Designated EHV charges'!$A:$O,2,0))</f>
        <v/>
      </c>
      <c r="C158" s="101" t="str">
        <f>IF($A158="","",VLOOKUP($A158,'Annex 2 Designated EHV charges'!$A:$O,3,0))</f>
        <v/>
      </c>
      <c r="D158" s="100" t="str">
        <f>IF($A158="","",VLOOKUP($A158,'Annex 2 Designated EHV charges'!$A:$O,7,0))</f>
        <v/>
      </c>
      <c r="E158" s="105" t="str">
        <f>IFERROR(IF(VLOOKUP($A158,'Annex 2 Designated EHV charges'!$A:$O,9,FALSE)=0,"",VLOOKUP($A158,'Annex 2 Designated EHV charges'!$A:$O,9,FALSE)),"")</f>
        <v/>
      </c>
      <c r="F158" s="106" t="str">
        <f>IFERROR(IF(VLOOKUP($A158,'Annex 2 Designated EHV charges'!$A:$O,10,FALSE)=0,"",VLOOKUP($A158,'Annex 2 Designated EHV charges'!$A:$O,10,FALSE)),"")</f>
        <v/>
      </c>
      <c r="G158" s="107" t="str">
        <f>IFERROR(IF(VLOOKUP($A158,'Annex 2 Designated EHV charges'!$A:$O,11,FALSE)=0,"",VLOOKUP($A158,'Annex 2 Designated EHV charges'!$A:$O,11,FALSE)),"")</f>
        <v/>
      </c>
      <c r="H158" s="107" t="str">
        <f>IFERROR(IF(VLOOKUP($A158,'Annex 2 Designated EHV charges'!$A:$O,12,FALSE)=0,"",VLOOKUP($A158,'Annex 2 Designated EHV charges'!$A:$O,12,FALSE)),"")</f>
        <v/>
      </c>
    </row>
    <row r="159" spans="1:9" x14ac:dyDescent="0.25">
      <c r="A159" s="100" t="str">
        <f t="array" ref="A159">IFERROR(INDEX('Annex 2 Designated EHV charges'!$A$11:$A$11, MATCH(0, IF(ISBLANK('Annex 2 Designated EHV charges'!$A$11:$A$11),1, COUNTIF(A$4:$A158, 'Annex 2 Designated EHV charges'!$A$11:$A$11)), 0)),"")</f>
        <v/>
      </c>
      <c r="B159" s="100" t="str">
        <f>IF($A159="","",VLOOKUP($A159,'Annex 2 Designated EHV charges'!$A:$O,2,0))</f>
        <v/>
      </c>
      <c r="C159" s="101" t="str">
        <f>IF($A159="","",VLOOKUP($A159,'Annex 2 Designated EHV charges'!$A:$O,3,0))</f>
        <v/>
      </c>
      <c r="D159" s="100" t="str">
        <f>IF($A159="","",VLOOKUP($A159,'Annex 2 Designated EHV charges'!$A:$O,7,0))</f>
        <v/>
      </c>
      <c r="E159" s="105" t="str">
        <f>IFERROR(IF(VLOOKUP($A159,'Annex 2 Designated EHV charges'!$A:$O,9,FALSE)=0,"",VLOOKUP($A159,'Annex 2 Designated EHV charges'!$A:$O,9,FALSE)),"")</f>
        <v/>
      </c>
      <c r="F159" s="106" t="str">
        <f>IFERROR(IF(VLOOKUP($A159,'Annex 2 Designated EHV charges'!$A:$O,10,FALSE)=0,"",VLOOKUP($A159,'Annex 2 Designated EHV charges'!$A:$O,10,FALSE)),"")</f>
        <v/>
      </c>
      <c r="G159" s="107" t="str">
        <f>IFERROR(IF(VLOOKUP($A159,'Annex 2 Designated EHV charges'!$A:$O,11,FALSE)=0,"",VLOOKUP($A159,'Annex 2 Designated EHV charges'!$A:$O,11,FALSE)),"")</f>
        <v/>
      </c>
      <c r="H159" s="107" t="str">
        <f>IFERROR(IF(VLOOKUP($A159,'Annex 2 Designated EHV charges'!$A:$O,12,FALSE)=0,"",VLOOKUP($A159,'Annex 2 Designated EHV charges'!$A:$O,12,FALSE)),"")</f>
        <v/>
      </c>
    </row>
    <row r="160" spans="1:9" x14ac:dyDescent="0.25">
      <c r="A160" s="100" t="str">
        <f t="array" ref="A160">IFERROR(INDEX('Annex 2 Designated EHV charges'!$A$11:$A$11, MATCH(0, IF(ISBLANK('Annex 2 Designated EHV charges'!$A$11:$A$11),1, COUNTIF(A$4:$A159, 'Annex 2 Designated EHV charges'!$A$11:$A$11)), 0)),"")</f>
        <v/>
      </c>
      <c r="B160" s="100" t="str">
        <f>IF($A160="","",VLOOKUP($A160,'Annex 2 Designated EHV charges'!$A:$O,2,0))</f>
        <v/>
      </c>
      <c r="C160" s="101" t="str">
        <f>IF($A160="","",VLOOKUP($A160,'Annex 2 Designated EHV charges'!$A:$O,3,0))</f>
        <v/>
      </c>
      <c r="D160" s="100" t="str">
        <f>IF($A160="","",VLOOKUP($A160,'Annex 2 Designated EHV charges'!$A:$O,7,0))</f>
        <v/>
      </c>
      <c r="E160" s="105" t="str">
        <f>IFERROR(IF(VLOOKUP($A160,'Annex 2 Designated EHV charges'!$A:$O,9,FALSE)=0,"",VLOOKUP($A160,'Annex 2 Designated EHV charges'!$A:$O,9,FALSE)),"")</f>
        <v/>
      </c>
      <c r="F160" s="106" t="str">
        <f>IFERROR(IF(VLOOKUP($A160,'Annex 2 Designated EHV charges'!$A:$O,10,FALSE)=0,"",VLOOKUP($A160,'Annex 2 Designated EHV charges'!$A:$O,10,FALSE)),"")</f>
        <v/>
      </c>
      <c r="G160" s="107" t="str">
        <f>IFERROR(IF(VLOOKUP($A160,'Annex 2 Designated EHV charges'!$A:$O,11,FALSE)=0,"",VLOOKUP($A160,'Annex 2 Designated EHV charges'!$A:$O,11,FALSE)),"")</f>
        <v/>
      </c>
      <c r="H160" s="107" t="str">
        <f>IFERROR(IF(VLOOKUP($A160,'Annex 2 Designated EHV charges'!$A:$O,12,FALSE)=0,"",VLOOKUP($A160,'Annex 2 Designated EHV charges'!$A:$O,12,FALSE)),"")</f>
        <v/>
      </c>
    </row>
    <row r="161" spans="1:8" x14ac:dyDescent="0.25">
      <c r="A161" s="100" t="str">
        <f t="array" ref="A161">IFERROR(INDEX('Annex 2 Designated EHV charges'!$A$11:$A$11, MATCH(0, IF(ISBLANK('Annex 2 Designated EHV charges'!$A$11:$A$11),1, COUNTIF(A$4:$A160, 'Annex 2 Designated EHV charges'!$A$11:$A$11)), 0)),"")</f>
        <v/>
      </c>
      <c r="B161" s="100" t="str">
        <f>IF($A161="","",VLOOKUP($A161,'Annex 2 Designated EHV charges'!$A:$O,2,0))</f>
        <v/>
      </c>
      <c r="C161" s="101" t="str">
        <f>IF($A161="","",VLOOKUP($A161,'Annex 2 Designated EHV charges'!$A:$O,3,0))</f>
        <v/>
      </c>
      <c r="D161" s="100" t="str">
        <f>IF($A161="","",VLOOKUP($A161,'Annex 2 Designated EHV charges'!$A:$O,7,0))</f>
        <v/>
      </c>
      <c r="E161" s="105" t="str">
        <f>IFERROR(IF(VLOOKUP($A161,'Annex 2 Designated EHV charges'!$A:$O,9,FALSE)=0,"",VLOOKUP($A161,'Annex 2 Designated EHV charges'!$A:$O,9,FALSE)),"")</f>
        <v/>
      </c>
      <c r="F161" s="106" t="str">
        <f>IFERROR(IF(VLOOKUP($A161,'Annex 2 Designated EHV charges'!$A:$O,10,FALSE)=0,"",VLOOKUP($A161,'Annex 2 Designated EHV charges'!$A:$O,10,FALSE)),"")</f>
        <v/>
      </c>
      <c r="G161" s="107" t="str">
        <f>IFERROR(IF(VLOOKUP($A161,'Annex 2 Designated EHV charges'!$A:$O,11,FALSE)=0,"",VLOOKUP($A161,'Annex 2 Designated EHV charges'!$A:$O,11,FALSE)),"")</f>
        <v/>
      </c>
      <c r="H161" s="107" t="str">
        <f>IFERROR(IF(VLOOKUP($A161,'Annex 2 Designated EHV charges'!$A:$O,12,FALSE)=0,"",VLOOKUP($A161,'Annex 2 Designated EHV charges'!$A:$O,12,FALSE)),"")</f>
        <v/>
      </c>
    </row>
    <row r="162" spans="1:8" x14ac:dyDescent="0.25">
      <c r="A162" s="100" t="str">
        <f t="array" ref="A162">IFERROR(INDEX('Annex 2 Designated EHV charges'!$A$11:$A$11, MATCH(0, IF(ISBLANK('Annex 2 Designated EHV charges'!$A$11:$A$11),1, COUNTIF(A$4:$A161, 'Annex 2 Designated EHV charges'!$A$11:$A$11)), 0)),"")</f>
        <v/>
      </c>
      <c r="B162" s="100" t="str">
        <f>IF($A162="","",VLOOKUP($A162,'Annex 2 Designated EHV charges'!$A:$O,2,0))</f>
        <v/>
      </c>
      <c r="C162" s="101" t="str">
        <f>IF($A162="","",VLOOKUP($A162,'Annex 2 Designated EHV charges'!$A:$O,3,0))</f>
        <v/>
      </c>
      <c r="D162" s="100" t="str">
        <f>IF($A162="","",VLOOKUP($A162,'Annex 2 Designated EHV charges'!$A:$O,7,0))</f>
        <v/>
      </c>
      <c r="E162" s="105" t="str">
        <f>IFERROR(IF(VLOOKUP($A162,'Annex 2 Designated EHV charges'!$A:$O,9,FALSE)=0,"",VLOOKUP($A162,'Annex 2 Designated EHV charges'!$A:$O,9,FALSE)),"")</f>
        <v/>
      </c>
      <c r="F162" s="106" t="str">
        <f>IFERROR(IF(VLOOKUP($A162,'Annex 2 Designated EHV charges'!$A:$O,10,FALSE)=0,"",VLOOKUP($A162,'Annex 2 Designated EHV charges'!$A:$O,10,FALSE)),"")</f>
        <v/>
      </c>
      <c r="G162" s="107" t="str">
        <f>IFERROR(IF(VLOOKUP($A162,'Annex 2 Designated EHV charges'!$A:$O,11,FALSE)=0,"",VLOOKUP($A162,'Annex 2 Designated EHV charges'!$A:$O,11,FALSE)),"")</f>
        <v/>
      </c>
      <c r="H162" s="107" t="str">
        <f>IFERROR(IF(VLOOKUP($A162,'Annex 2 Designated EHV charges'!$A:$O,12,FALSE)=0,"",VLOOKUP($A162,'Annex 2 Designated EHV charges'!$A:$O,12,FALSE)),"")</f>
        <v/>
      </c>
    </row>
    <row r="163" spans="1:8" x14ac:dyDescent="0.25">
      <c r="A163" s="100" t="str">
        <f t="array" ref="A163">IFERROR(INDEX('Annex 2 Designated EHV charges'!$A$11:$A$11, MATCH(0, IF(ISBLANK('Annex 2 Designated EHV charges'!$A$11:$A$11),1, COUNTIF(A$4:$A162, 'Annex 2 Designated EHV charges'!$A$11:$A$11)), 0)),"")</f>
        <v/>
      </c>
      <c r="B163" s="100" t="str">
        <f>IF($A163="","",VLOOKUP($A163,'Annex 2 Designated EHV charges'!$A:$O,2,0))</f>
        <v/>
      </c>
      <c r="C163" s="101" t="str">
        <f>IF($A163="","",VLOOKUP($A163,'Annex 2 Designated EHV charges'!$A:$O,3,0))</f>
        <v/>
      </c>
      <c r="D163" s="100" t="str">
        <f>IF($A163="","",VLOOKUP($A163,'Annex 2 Designated EHV charges'!$A:$O,7,0))</f>
        <v/>
      </c>
      <c r="E163" s="105" t="str">
        <f>IFERROR(IF(VLOOKUP($A163,'Annex 2 Designated EHV charges'!$A:$O,9,FALSE)=0,"",VLOOKUP($A163,'Annex 2 Designated EHV charges'!$A:$O,9,FALSE)),"")</f>
        <v/>
      </c>
      <c r="F163" s="106" t="str">
        <f>IFERROR(IF(VLOOKUP($A163,'Annex 2 Designated EHV charges'!$A:$O,10,FALSE)=0,"",VLOOKUP($A163,'Annex 2 Designated EHV charges'!$A:$O,10,FALSE)),"")</f>
        <v/>
      </c>
      <c r="G163" s="107" t="str">
        <f>IFERROR(IF(VLOOKUP($A163,'Annex 2 Designated EHV charges'!$A:$O,11,FALSE)=0,"",VLOOKUP($A163,'Annex 2 Designated EHV charges'!$A:$O,11,FALSE)),"")</f>
        <v/>
      </c>
      <c r="H163" s="107" t="str">
        <f>IFERROR(IF(VLOOKUP($A163,'Annex 2 Designated EHV charges'!$A:$O,12,FALSE)=0,"",VLOOKUP($A163,'Annex 2 Designated EHV charges'!$A:$O,12,FALSE)),"")</f>
        <v/>
      </c>
    </row>
    <row r="164" spans="1:8" x14ac:dyDescent="0.25">
      <c r="A164" s="100" t="str">
        <f t="array" ref="A164">IFERROR(INDEX('Annex 2 Designated EHV charges'!$A$11:$A$11, MATCH(0, IF(ISBLANK('Annex 2 Designated EHV charges'!$A$11:$A$11),1, COUNTIF(A$4:$A163, 'Annex 2 Designated EHV charges'!$A$11:$A$11)), 0)),"")</f>
        <v/>
      </c>
      <c r="B164" s="100" t="str">
        <f>IF($A164="","",VLOOKUP($A164,'Annex 2 Designated EHV charges'!$A:$O,2,0))</f>
        <v/>
      </c>
      <c r="C164" s="101" t="str">
        <f>IF($A164="","",VLOOKUP($A164,'Annex 2 Designated EHV charges'!$A:$O,3,0))</f>
        <v/>
      </c>
      <c r="D164" s="100" t="str">
        <f>IF($A164="","",VLOOKUP($A164,'Annex 2 Designated EHV charges'!$A:$O,7,0))</f>
        <v/>
      </c>
      <c r="E164" s="105" t="str">
        <f>IFERROR(IF(VLOOKUP($A164,'Annex 2 Designated EHV charges'!$A:$O,9,FALSE)=0,"",VLOOKUP($A164,'Annex 2 Designated EHV charges'!$A:$O,9,FALSE)),"")</f>
        <v/>
      </c>
      <c r="F164" s="106" t="str">
        <f>IFERROR(IF(VLOOKUP($A164,'Annex 2 Designated EHV charges'!$A:$O,10,FALSE)=0,"",VLOOKUP($A164,'Annex 2 Designated EHV charges'!$A:$O,10,FALSE)),"")</f>
        <v/>
      </c>
      <c r="G164" s="107" t="str">
        <f>IFERROR(IF(VLOOKUP($A164,'Annex 2 Designated EHV charges'!$A:$O,11,FALSE)=0,"",VLOOKUP($A164,'Annex 2 Designated EHV charges'!$A:$O,11,FALSE)),"")</f>
        <v/>
      </c>
      <c r="H164" s="107" t="str">
        <f>IFERROR(IF(VLOOKUP($A164,'Annex 2 Designated EHV charges'!$A:$O,12,FALSE)=0,"",VLOOKUP($A164,'Annex 2 Designated EHV charges'!$A:$O,12,FALSE)),"")</f>
        <v/>
      </c>
    </row>
    <row r="165" spans="1:8" x14ac:dyDescent="0.25">
      <c r="A165" s="100" t="str">
        <f t="array" ref="A165">IFERROR(INDEX('Annex 2 Designated EHV charges'!$A$11:$A$11, MATCH(0, IF(ISBLANK('Annex 2 Designated EHV charges'!$A$11:$A$11),1, COUNTIF(A$4:$A164, 'Annex 2 Designated EHV charges'!$A$11:$A$11)), 0)),"")</f>
        <v/>
      </c>
      <c r="B165" s="100" t="str">
        <f>IF($A165="","",VLOOKUP($A165,'Annex 2 Designated EHV charges'!$A:$O,2,0))</f>
        <v/>
      </c>
      <c r="C165" s="101" t="str">
        <f>IF($A165="","",VLOOKUP($A165,'Annex 2 Designated EHV charges'!$A:$O,3,0))</f>
        <v/>
      </c>
      <c r="D165" s="100" t="str">
        <f>IF($A165="","",VLOOKUP($A165,'Annex 2 Designated EHV charges'!$A:$O,7,0))</f>
        <v/>
      </c>
      <c r="E165" s="105" t="str">
        <f>IFERROR(IF(VLOOKUP($A165,'Annex 2 Designated EHV charges'!$A:$O,9,FALSE)=0,"",VLOOKUP($A165,'Annex 2 Designated EHV charges'!$A:$O,9,FALSE)),"")</f>
        <v/>
      </c>
      <c r="F165" s="106" t="str">
        <f>IFERROR(IF(VLOOKUP($A165,'Annex 2 Designated EHV charges'!$A:$O,10,FALSE)=0,"",VLOOKUP($A165,'Annex 2 Designated EHV charges'!$A:$O,10,FALSE)),"")</f>
        <v/>
      </c>
      <c r="G165" s="107" t="str">
        <f>IFERROR(IF(VLOOKUP($A165,'Annex 2 Designated EHV charges'!$A:$O,11,FALSE)=0,"",VLOOKUP($A165,'Annex 2 Designated EHV charges'!$A:$O,11,FALSE)),"")</f>
        <v/>
      </c>
      <c r="H165" s="107" t="str">
        <f>IFERROR(IF(VLOOKUP($A165,'Annex 2 Designated EHV charges'!$A:$O,12,FALSE)=0,"",VLOOKUP($A165,'Annex 2 Designated EHV charges'!$A:$O,12,FALSE)),"")</f>
        <v/>
      </c>
    </row>
    <row r="166" spans="1:8" x14ac:dyDescent="0.25">
      <c r="A166" s="100" t="str">
        <f t="array" ref="A166">IFERROR(INDEX('Annex 2 Designated EHV charges'!$A$11:$A$11, MATCH(0, IF(ISBLANK('Annex 2 Designated EHV charges'!$A$11:$A$11),1, COUNTIF(A$4:$A165, 'Annex 2 Designated EHV charges'!$A$11:$A$11)), 0)),"")</f>
        <v/>
      </c>
      <c r="B166" s="100" t="str">
        <f>IF($A166="","",VLOOKUP($A166,'Annex 2 Designated EHV charges'!$A:$O,2,0))</f>
        <v/>
      </c>
      <c r="C166" s="101" t="str">
        <f>IF($A166="","",VLOOKUP($A166,'Annex 2 Designated EHV charges'!$A:$O,3,0))</f>
        <v/>
      </c>
      <c r="D166" s="100" t="str">
        <f>IF($A166="","",VLOOKUP($A166,'Annex 2 Designated EHV charges'!$A:$O,7,0))</f>
        <v/>
      </c>
      <c r="E166" s="105" t="str">
        <f>IFERROR(IF(VLOOKUP($A166,'Annex 2 Designated EHV charges'!$A:$O,9,FALSE)=0,"",VLOOKUP($A166,'Annex 2 Designated EHV charges'!$A:$O,9,FALSE)),"")</f>
        <v/>
      </c>
      <c r="F166" s="106" t="str">
        <f>IFERROR(IF(VLOOKUP($A166,'Annex 2 Designated EHV charges'!$A:$O,10,FALSE)=0,"",VLOOKUP($A166,'Annex 2 Designated EHV charges'!$A:$O,10,FALSE)),"")</f>
        <v/>
      </c>
      <c r="G166" s="107" t="str">
        <f>IFERROR(IF(VLOOKUP($A166,'Annex 2 Designated EHV charges'!$A:$O,11,FALSE)=0,"",VLOOKUP($A166,'Annex 2 Designated EHV charges'!$A:$O,11,FALSE)),"")</f>
        <v/>
      </c>
      <c r="H166" s="107" t="str">
        <f>IFERROR(IF(VLOOKUP($A166,'Annex 2 Designated EHV charges'!$A:$O,12,FALSE)=0,"",VLOOKUP($A166,'Annex 2 Designated EHV charges'!$A:$O,12,FALSE)),"")</f>
        <v/>
      </c>
    </row>
    <row r="167" spans="1:8" x14ac:dyDescent="0.25">
      <c r="A167" s="100" t="str">
        <f t="array" ref="A167">IFERROR(INDEX('Annex 2 Designated EHV charges'!$A$11:$A$11, MATCH(0, IF(ISBLANK('Annex 2 Designated EHV charges'!$A$11:$A$11),1, COUNTIF(A$4:$A166, 'Annex 2 Designated EHV charges'!$A$11:$A$11)), 0)),"")</f>
        <v/>
      </c>
      <c r="B167" s="100" t="str">
        <f>IF($A167="","",VLOOKUP($A167,'Annex 2 Designated EHV charges'!$A:$O,2,0))</f>
        <v/>
      </c>
      <c r="C167" s="101" t="str">
        <f>IF($A167="","",VLOOKUP($A167,'Annex 2 Designated EHV charges'!$A:$O,3,0))</f>
        <v/>
      </c>
      <c r="D167" s="100" t="str">
        <f>IF($A167="","",VLOOKUP($A167,'Annex 2 Designated EHV charges'!$A:$O,7,0))</f>
        <v/>
      </c>
      <c r="E167" s="105" t="str">
        <f>IFERROR(IF(VLOOKUP($A167,'Annex 2 Designated EHV charges'!$A:$O,9,FALSE)=0,"",VLOOKUP($A167,'Annex 2 Designated EHV charges'!$A:$O,9,FALSE)),"")</f>
        <v/>
      </c>
      <c r="F167" s="106" t="str">
        <f>IFERROR(IF(VLOOKUP($A167,'Annex 2 Designated EHV charges'!$A:$O,10,FALSE)=0,"",VLOOKUP($A167,'Annex 2 Designated EHV charges'!$A:$O,10,FALSE)),"")</f>
        <v/>
      </c>
      <c r="G167" s="107" t="str">
        <f>IFERROR(IF(VLOOKUP($A167,'Annex 2 Designated EHV charges'!$A:$O,11,FALSE)=0,"",VLOOKUP($A167,'Annex 2 Designated EHV charges'!$A:$O,11,FALSE)),"")</f>
        <v/>
      </c>
      <c r="H167" s="107" t="str">
        <f>IFERROR(IF(VLOOKUP($A167,'Annex 2 Designated EHV charges'!$A:$O,12,FALSE)=0,"",VLOOKUP($A167,'Annex 2 Designated EHV charges'!$A:$O,12,FALSE)),"")</f>
        <v/>
      </c>
    </row>
    <row r="168" spans="1:8" x14ac:dyDescent="0.25">
      <c r="A168" s="100" t="str">
        <f t="array" ref="A168">IFERROR(INDEX('Annex 2 Designated EHV charges'!$A$11:$A$11, MATCH(0, IF(ISBLANK('Annex 2 Designated EHV charges'!$A$11:$A$11),1, COUNTIF(A$4:$A167, 'Annex 2 Designated EHV charges'!$A$11:$A$11)), 0)),"")</f>
        <v/>
      </c>
      <c r="B168" s="100" t="str">
        <f>IF($A168="","",VLOOKUP($A168,'Annex 2 Designated EHV charges'!$A:$O,2,0))</f>
        <v/>
      </c>
      <c r="C168" s="101" t="str">
        <f>IF($A168="","",VLOOKUP($A168,'Annex 2 Designated EHV charges'!$A:$O,3,0))</f>
        <v/>
      </c>
      <c r="D168" s="100" t="str">
        <f>IF($A168="","",VLOOKUP($A168,'Annex 2 Designated EHV charges'!$A:$O,7,0))</f>
        <v/>
      </c>
      <c r="E168" s="105" t="str">
        <f>IFERROR(IF(VLOOKUP($A168,'Annex 2 Designated EHV charges'!$A:$O,9,FALSE)=0,"",VLOOKUP($A168,'Annex 2 Designated EHV charges'!$A:$O,9,FALSE)),"")</f>
        <v/>
      </c>
      <c r="F168" s="106" t="str">
        <f>IFERROR(IF(VLOOKUP($A168,'Annex 2 Designated EHV charges'!$A:$O,10,FALSE)=0,"",VLOOKUP($A168,'Annex 2 Designated EHV charges'!$A:$O,10,FALSE)),"")</f>
        <v/>
      </c>
      <c r="G168" s="107" t="str">
        <f>IFERROR(IF(VLOOKUP($A168,'Annex 2 Designated EHV charges'!$A:$O,11,FALSE)=0,"",VLOOKUP($A168,'Annex 2 Designated EHV charges'!$A:$O,11,FALSE)),"")</f>
        <v/>
      </c>
      <c r="H168" s="107" t="str">
        <f>IFERROR(IF(VLOOKUP($A168,'Annex 2 Designated EHV charges'!$A:$O,12,FALSE)=0,"",VLOOKUP($A168,'Annex 2 Designated EHV charges'!$A:$O,12,FALSE)),"")</f>
        <v/>
      </c>
    </row>
    <row r="169" spans="1:8" x14ac:dyDescent="0.25">
      <c r="A169" s="100" t="str">
        <f t="array" ref="A169">IFERROR(INDEX('Annex 2 Designated EHV charges'!$A$11:$A$11, MATCH(0, IF(ISBLANK('Annex 2 Designated EHV charges'!$A$11:$A$11),1, COUNTIF(A$4:$A168, 'Annex 2 Designated EHV charges'!$A$11:$A$11)), 0)),"")</f>
        <v/>
      </c>
      <c r="B169" s="100" t="str">
        <f>IF($A169="","",VLOOKUP($A169,'Annex 2 Designated EHV charges'!$A:$O,2,0))</f>
        <v/>
      </c>
      <c r="C169" s="101" t="str">
        <f>IF($A169="","",VLOOKUP($A169,'Annex 2 Designated EHV charges'!$A:$O,3,0))</f>
        <v/>
      </c>
      <c r="D169" s="100" t="str">
        <f>IF($A169="","",VLOOKUP($A169,'Annex 2 Designated EHV charges'!$A:$O,7,0))</f>
        <v/>
      </c>
      <c r="E169" s="105" t="str">
        <f>IFERROR(IF(VLOOKUP($A169,'Annex 2 Designated EHV charges'!$A:$O,9,FALSE)=0,"",VLOOKUP($A169,'Annex 2 Designated EHV charges'!$A:$O,9,FALSE)),"")</f>
        <v/>
      </c>
      <c r="F169" s="106" t="str">
        <f>IFERROR(IF(VLOOKUP($A169,'Annex 2 Designated EHV charges'!$A:$O,10,FALSE)=0,"",VLOOKUP($A169,'Annex 2 Designated EHV charges'!$A:$O,10,FALSE)),"")</f>
        <v/>
      </c>
      <c r="G169" s="107" t="str">
        <f>IFERROR(IF(VLOOKUP($A169,'Annex 2 Designated EHV charges'!$A:$O,11,FALSE)=0,"",VLOOKUP($A169,'Annex 2 Designated EHV charges'!$A:$O,11,FALSE)),"")</f>
        <v/>
      </c>
      <c r="H169" s="107" t="str">
        <f>IFERROR(IF(VLOOKUP($A169,'Annex 2 Designated EHV charges'!$A:$O,12,FALSE)=0,"",VLOOKUP($A169,'Annex 2 Designated EHV charges'!$A:$O,12,FALSE)),"")</f>
        <v/>
      </c>
    </row>
    <row r="170" spans="1:8" x14ac:dyDescent="0.25">
      <c r="A170" s="100" t="str">
        <f t="array" ref="A170">IFERROR(INDEX('Annex 2 Designated EHV charges'!$A$11:$A$11, MATCH(0, IF(ISBLANK('Annex 2 Designated EHV charges'!$A$11:$A$11),1, COUNTIF(A$4:$A169, 'Annex 2 Designated EHV charges'!$A$11:$A$11)), 0)),"")</f>
        <v/>
      </c>
      <c r="B170" s="100" t="str">
        <f>IF($A170="","",VLOOKUP($A170,'Annex 2 Designated EHV charges'!$A:$O,2,0))</f>
        <v/>
      </c>
      <c r="C170" s="101" t="str">
        <f>IF($A170="","",VLOOKUP($A170,'Annex 2 Designated EHV charges'!$A:$O,3,0))</f>
        <v/>
      </c>
      <c r="D170" s="100" t="str">
        <f>IF($A170="","",VLOOKUP($A170,'Annex 2 Designated EHV charges'!$A:$O,7,0))</f>
        <v/>
      </c>
      <c r="E170" s="105" t="str">
        <f>IFERROR(IF(VLOOKUP($A170,'Annex 2 Designated EHV charges'!$A:$O,9,FALSE)=0,"",VLOOKUP($A170,'Annex 2 Designated EHV charges'!$A:$O,9,FALSE)),"")</f>
        <v/>
      </c>
      <c r="F170" s="106" t="str">
        <f>IFERROR(IF(VLOOKUP($A170,'Annex 2 Designated EHV charges'!$A:$O,10,FALSE)=0,"",VLOOKUP($A170,'Annex 2 Designated EHV charges'!$A:$O,10,FALSE)),"")</f>
        <v/>
      </c>
      <c r="G170" s="107" t="str">
        <f>IFERROR(IF(VLOOKUP($A170,'Annex 2 Designated EHV charges'!$A:$O,11,FALSE)=0,"",VLOOKUP($A170,'Annex 2 Designated EHV charges'!$A:$O,11,FALSE)),"")</f>
        <v/>
      </c>
      <c r="H170" s="107" t="str">
        <f>IFERROR(IF(VLOOKUP($A170,'Annex 2 Designated EHV charges'!$A:$O,12,FALSE)=0,"",VLOOKUP($A170,'Annex 2 Designated EHV charges'!$A:$O,12,FALSE)),"")</f>
        <v/>
      </c>
    </row>
    <row r="171" spans="1:8" x14ac:dyDescent="0.25">
      <c r="A171" s="100" t="str">
        <f t="array" ref="A171">IFERROR(INDEX('Annex 2 Designated EHV charges'!$A$11:$A$11, MATCH(0, IF(ISBLANK('Annex 2 Designated EHV charges'!$A$11:$A$11),1, COUNTIF(A$4:$A170, 'Annex 2 Designated EHV charges'!$A$11:$A$11)), 0)),"")</f>
        <v/>
      </c>
      <c r="B171" s="100" t="str">
        <f>IF($A171="","",VLOOKUP($A171,'Annex 2 Designated EHV charges'!$A:$O,2,0))</f>
        <v/>
      </c>
      <c r="C171" s="101" t="str">
        <f>IF($A171="","",VLOOKUP($A171,'Annex 2 Designated EHV charges'!$A:$O,3,0))</f>
        <v/>
      </c>
      <c r="D171" s="100" t="str">
        <f>IF($A171="","",VLOOKUP($A171,'Annex 2 Designated EHV charges'!$A:$O,7,0))</f>
        <v/>
      </c>
      <c r="E171" s="105" t="str">
        <f>IFERROR(IF(VLOOKUP($A171,'Annex 2 Designated EHV charges'!$A:$O,9,FALSE)=0,"",VLOOKUP($A171,'Annex 2 Designated EHV charges'!$A:$O,9,FALSE)),"")</f>
        <v/>
      </c>
      <c r="F171" s="106" t="str">
        <f>IFERROR(IF(VLOOKUP($A171,'Annex 2 Designated EHV charges'!$A:$O,10,FALSE)=0,"",VLOOKUP($A171,'Annex 2 Designated EHV charges'!$A:$O,10,FALSE)),"")</f>
        <v/>
      </c>
      <c r="G171" s="107" t="str">
        <f>IFERROR(IF(VLOOKUP($A171,'Annex 2 Designated EHV charges'!$A:$O,11,FALSE)=0,"",VLOOKUP($A171,'Annex 2 Designated EHV charges'!$A:$O,11,FALSE)),"")</f>
        <v/>
      </c>
      <c r="H171" s="107" t="str">
        <f>IFERROR(IF(VLOOKUP($A171,'Annex 2 Designated EHV charges'!$A:$O,12,FALSE)=0,"",VLOOKUP($A171,'Annex 2 Designated EHV charges'!$A:$O,12,FALSE)),"")</f>
        <v/>
      </c>
    </row>
    <row r="172" spans="1:8" x14ac:dyDescent="0.25">
      <c r="A172" s="100" t="str">
        <f t="array" ref="A172">IFERROR(INDEX('Annex 2 Designated EHV charges'!$A$11:$A$11, MATCH(0, IF(ISBLANK('Annex 2 Designated EHV charges'!$A$11:$A$11),1, COUNTIF(A$4:$A171, 'Annex 2 Designated EHV charges'!$A$11:$A$11)), 0)),"")</f>
        <v/>
      </c>
      <c r="B172" s="100" t="str">
        <f>IF($A172="","",VLOOKUP($A172,'Annex 2 Designated EHV charges'!$A:$O,2,0))</f>
        <v/>
      </c>
      <c r="C172" s="101" t="str">
        <f>IF($A172="","",VLOOKUP($A172,'Annex 2 Designated EHV charges'!$A:$O,3,0))</f>
        <v/>
      </c>
      <c r="D172" s="100" t="str">
        <f>IF($A172="","",VLOOKUP($A172,'Annex 2 Designated EHV charges'!$A:$O,7,0))</f>
        <v/>
      </c>
      <c r="E172" s="105" t="str">
        <f>IFERROR(IF(VLOOKUP($A172,'Annex 2 Designated EHV charges'!$A:$O,9,FALSE)=0,"",VLOOKUP($A172,'Annex 2 Designated EHV charges'!$A:$O,9,FALSE)),"")</f>
        <v/>
      </c>
      <c r="F172" s="106" t="str">
        <f>IFERROR(IF(VLOOKUP($A172,'Annex 2 Designated EHV charges'!$A:$O,10,FALSE)=0,"",VLOOKUP($A172,'Annex 2 Designated EHV charges'!$A:$O,10,FALSE)),"")</f>
        <v/>
      </c>
      <c r="G172" s="107" t="str">
        <f>IFERROR(IF(VLOOKUP($A172,'Annex 2 Designated EHV charges'!$A:$O,11,FALSE)=0,"",VLOOKUP($A172,'Annex 2 Designated EHV charges'!$A:$O,11,FALSE)),"")</f>
        <v/>
      </c>
      <c r="H172" s="107" t="str">
        <f>IFERROR(IF(VLOOKUP($A172,'Annex 2 Designated EHV charges'!$A:$O,12,FALSE)=0,"",VLOOKUP($A172,'Annex 2 Designated EHV charges'!$A:$O,12,FALSE)),"")</f>
        <v/>
      </c>
    </row>
    <row r="173" spans="1:8" x14ac:dyDescent="0.25">
      <c r="A173" s="100" t="str">
        <f t="array" ref="A173">IFERROR(INDEX('Annex 2 Designated EHV charges'!$A$11:$A$11, MATCH(0, IF(ISBLANK('Annex 2 Designated EHV charges'!$A$11:$A$11),1, COUNTIF(A$4:$A172, 'Annex 2 Designated EHV charges'!$A$11:$A$11)), 0)),"")</f>
        <v/>
      </c>
      <c r="B173" s="100" t="str">
        <f>IF($A173="","",VLOOKUP($A173,'Annex 2 Designated EHV charges'!$A:$O,2,0))</f>
        <v/>
      </c>
      <c r="C173" s="101" t="str">
        <f>IF($A173="","",VLOOKUP($A173,'Annex 2 Designated EHV charges'!$A:$O,3,0))</f>
        <v/>
      </c>
      <c r="D173" s="100" t="str">
        <f>IF($A173="","",VLOOKUP($A173,'Annex 2 Designated EHV charges'!$A:$O,7,0))</f>
        <v/>
      </c>
      <c r="E173" s="105" t="str">
        <f>IFERROR(IF(VLOOKUP($A173,'Annex 2 Designated EHV charges'!$A:$O,9,FALSE)=0,"",VLOOKUP($A173,'Annex 2 Designated EHV charges'!$A:$O,9,FALSE)),"")</f>
        <v/>
      </c>
      <c r="F173" s="106" t="str">
        <f>IFERROR(IF(VLOOKUP($A173,'Annex 2 Designated EHV charges'!$A:$O,10,FALSE)=0,"",VLOOKUP($A173,'Annex 2 Designated EHV charges'!$A:$O,10,FALSE)),"")</f>
        <v/>
      </c>
      <c r="G173" s="107" t="str">
        <f>IFERROR(IF(VLOOKUP($A173,'Annex 2 Designated EHV charges'!$A:$O,11,FALSE)=0,"",VLOOKUP($A173,'Annex 2 Designated EHV charges'!$A:$O,11,FALSE)),"")</f>
        <v/>
      </c>
      <c r="H173" s="107" t="str">
        <f>IFERROR(IF(VLOOKUP($A173,'Annex 2 Designated EHV charges'!$A:$O,12,FALSE)=0,"",VLOOKUP($A173,'Annex 2 Designated EHV charges'!$A:$O,12,FALSE)),"")</f>
        <v/>
      </c>
    </row>
    <row r="174" spans="1:8" x14ac:dyDescent="0.25">
      <c r="A174" s="100" t="str">
        <f t="array" ref="A174">IFERROR(INDEX('Annex 2 Designated EHV charges'!$A$11:$A$11, MATCH(0, IF(ISBLANK('Annex 2 Designated EHV charges'!$A$11:$A$11),1, COUNTIF(A$4:$A173, 'Annex 2 Designated EHV charges'!$A$11:$A$11)), 0)),"")</f>
        <v/>
      </c>
      <c r="B174" s="100" t="str">
        <f>IF($A174="","",VLOOKUP($A174,'Annex 2 Designated EHV charges'!$A:$O,2,0))</f>
        <v/>
      </c>
      <c r="C174" s="101" t="str">
        <f>IF($A174="","",VLOOKUP($A174,'Annex 2 Designated EHV charges'!$A:$O,3,0))</f>
        <v/>
      </c>
      <c r="D174" s="100" t="str">
        <f>IF($A174="","",VLOOKUP($A174,'Annex 2 Designated EHV charges'!$A:$O,7,0))</f>
        <v/>
      </c>
      <c r="E174" s="105" t="str">
        <f>IFERROR(IF(VLOOKUP($A174,'Annex 2 Designated EHV charges'!$A:$O,9,FALSE)=0,"",VLOOKUP($A174,'Annex 2 Designated EHV charges'!$A:$O,9,FALSE)),"")</f>
        <v/>
      </c>
      <c r="F174" s="106" t="str">
        <f>IFERROR(IF(VLOOKUP($A174,'Annex 2 Designated EHV charges'!$A:$O,10,FALSE)=0,"",VLOOKUP($A174,'Annex 2 Designated EHV charges'!$A:$O,10,FALSE)),"")</f>
        <v/>
      </c>
      <c r="G174" s="107" t="str">
        <f>IFERROR(IF(VLOOKUP($A174,'Annex 2 Designated EHV charges'!$A:$O,11,FALSE)=0,"",VLOOKUP($A174,'Annex 2 Designated EHV charges'!$A:$O,11,FALSE)),"")</f>
        <v/>
      </c>
      <c r="H174" s="107" t="str">
        <f>IFERROR(IF(VLOOKUP($A174,'Annex 2 Designated EHV charges'!$A:$O,12,FALSE)=0,"",VLOOKUP($A174,'Annex 2 Designated EHV charges'!$A:$O,12,FALSE)),"")</f>
        <v/>
      </c>
    </row>
    <row r="175" spans="1:8" x14ac:dyDescent="0.25">
      <c r="A175" s="100" t="str">
        <f t="array" ref="A175">IFERROR(INDEX('Annex 2 Designated EHV charges'!$A$11:$A$11, MATCH(0, IF(ISBLANK('Annex 2 Designated EHV charges'!$A$11:$A$11),1, COUNTIF(A$4:$A174, 'Annex 2 Designated EHV charges'!$A$11:$A$11)), 0)),"")</f>
        <v/>
      </c>
      <c r="B175" s="100" t="str">
        <f>IF($A175="","",VLOOKUP($A175,'Annex 2 Designated EHV charges'!$A:$O,2,0))</f>
        <v/>
      </c>
      <c r="C175" s="101" t="str">
        <f>IF($A175="","",VLOOKUP($A175,'Annex 2 Designated EHV charges'!$A:$O,3,0))</f>
        <v/>
      </c>
      <c r="D175" s="100" t="str">
        <f>IF($A175="","",VLOOKUP($A175,'Annex 2 Designated EHV charges'!$A:$O,7,0))</f>
        <v/>
      </c>
      <c r="E175" s="105" t="str">
        <f>IFERROR(IF(VLOOKUP($A175,'Annex 2 Designated EHV charges'!$A:$O,9,FALSE)=0,"",VLOOKUP($A175,'Annex 2 Designated EHV charges'!$A:$O,9,FALSE)),"")</f>
        <v/>
      </c>
      <c r="F175" s="106" t="str">
        <f>IFERROR(IF(VLOOKUP($A175,'Annex 2 Designated EHV charges'!$A:$O,10,FALSE)=0,"",VLOOKUP($A175,'Annex 2 Designated EHV charges'!$A:$O,10,FALSE)),"")</f>
        <v/>
      </c>
      <c r="G175" s="107" t="str">
        <f>IFERROR(IF(VLOOKUP($A175,'Annex 2 Designated EHV charges'!$A:$O,11,FALSE)=0,"",VLOOKUP($A175,'Annex 2 Designated EHV charges'!$A:$O,11,FALSE)),"")</f>
        <v/>
      </c>
      <c r="H175" s="107" t="str">
        <f>IFERROR(IF(VLOOKUP($A175,'Annex 2 Designated EHV charges'!$A:$O,12,FALSE)=0,"",VLOOKUP($A175,'Annex 2 Designated EHV charges'!$A:$O,12,FALSE)),"")</f>
        <v/>
      </c>
    </row>
    <row r="176" spans="1:8" x14ac:dyDescent="0.25">
      <c r="A176" s="100" t="str">
        <f t="array" ref="A176">IFERROR(INDEX('Annex 2 Designated EHV charges'!$A$11:$A$11, MATCH(0, IF(ISBLANK('Annex 2 Designated EHV charges'!$A$11:$A$11),1, COUNTIF(A$4:$A175, 'Annex 2 Designated EHV charges'!$A$11:$A$11)), 0)),"")</f>
        <v/>
      </c>
      <c r="B176" s="100" t="str">
        <f>IF($A176="","",VLOOKUP($A176,'Annex 2 Designated EHV charges'!$A:$O,2,0))</f>
        <v/>
      </c>
      <c r="C176" s="101" t="str">
        <f>IF($A176="","",VLOOKUP($A176,'Annex 2 Designated EHV charges'!$A:$O,3,0))</f>
        <v/>
      </c>
      <c r="D176" s="100" t="str">
        <f>IF($A176="","",VLOOKUP($A176,'Annex 2 Designated EHV charges'!$A:$O,7,0))</f>
        <v/>
      </c>
      <c r="E176" s="105" t="str">
        <f>IFERROR(IF(VLOOKUP($A176,'Annex 2 Designated EHV charges'!$A:$O,9,FALSE)=0,"",VLOOKUP($A176,'Annex 2 Designated EHV charges'!$A:$O,9,FALSE)),"")</f>
        <v/>
      </c>
      <c r="F176" s="106" t="str">
        <f>IFERROR(IF(VLOOKUP($A176,'Annex 2 Designated EHV charges'!$A:$O,10,FALSE)=0,"",VLOOKUP($A176,'Annex 2 Designated EHV charges'!$A:$O,10,FALSE)),"")</f>
        <v/>
      </c>
      <c r="G176" s="107" t="str">
        <f>IFERROR(IF(VLOOKUP($A176,'Annex 2 Designated EHV charges'!$A:$O,11,FALSE)=0,"",VLOOKUP($A176,'Annex 2 Designated EHV charges'!$A:$O,11,FALSE)),"")</f>
        <v/>
      </c>
      <c r="H176" s="107" t="str">
        <f>IFERROR(IF(VLOOKUP($A176,'Annex 2 Designated EHV charges'!$A:$O,12,FALSE)=0,"",VLOOKUP($A176,'Annex 2 Designated EHV charges'!$A:$O,12,FALSE)),"")</f>
        <v/>
      </c>
    </row>
    <row r="177" spans="1:8" x14ac:dyDescent="0.25">
      <c r="A177" s="100" t="str">
        <f t="array" ref="A177">IFERROR(INDEX('Annex 2 Designated EHV charges'!$A$11:$A$11, MATCH(0, IF(ISBLANK('Annex 2 Designated EHV charges'!$A$11:$A$11),1, COUNTIF(A$4:$A176, 'Annex 2 Designated EHV charges'!$A$11:$A$11)), 0)),"")</f>
        <v/>
      </c>
      <c r="B177" s="100" t="str">
        <f>IF($A177="","",VLOOKUP($A177,'Annex 2 Designated EHV charges'!$A:$O,2,0))</f>
        <v/>
      </c>
      <c r="C177" s="101" t="str">
        <f>IF($A177="","",VLOOKUP($A177,'Annex 2 Designated EHV charges'!$A:$O,3,0))</f>
        <v/>
      </c>
      <c r="D177" s="100" t="str">
        <f>IF($A177="","",VLOOKUP($A177,'Annex 2 Designated EHV charges'!$A:$O,7,0))</f>
        <v/>
      </c>
      <c r="E177" s="105" t="str">
        <f>IFERROR(IF(VLOOKUP($A177,'Annex 2 Designated EHV charges'!$A:$O,9,FALSE)=0,"",VLOOKUP($A177,'Annex 2 Designated EHV charges'!$A:$O,9,FALSE)),"")</f>
        <v/>
      </c>
      <c r="F177" s="106" t="str">
        <f>IFERROR(IF(VLOOKUP($A177,'Annex 2 Designated EHV charges'!$A:$O,10,FALSE)=0,"",VLOOKUP($A177,'Annex 2 Designated EHV charges'!$A:$O,10,FALSE)),"")</f>
        <v/>
      </c>
      <c r="G177" s="107" t="str">
        <f>IFERROR(IF(VLOOKUP($A177,'Annex 2 Designated EHV charges'!$A:$O,11,FALSE)=0,"",VLOOKUP($A177,'Annex 2 Designated EHV charges'!$A:$O,11,FALSE)),"")</f>
        <v/>
      </c>
      <c r="H177" s="107" t="str">
        <f>IFERROR(IF(VLOOKUP($A177,'Annex 2 Designated EHV charges'!$A:$O,12,FALSE)=0,"",VLOOKUP($A177,'Annex 2 Designated EHV charges'!$A:$O,12,FALSE)),"")</f>
        <v/>
      </c>
    </row>
    <row r="178" spans="1:8" x14ac:dyDescent="0.25">
      <c r="A178" s="100" t="str">
        <f t="array" ref="A178">IFERROR(INDEX('Annex 2 Designated EHV charges'!$A$11:$A$11, MATCH(0, IF(ISBLANK('Annex 2 Designated EHV charges'!$A$11:$A$11),1, COUNTIF(A$4:$A177, 'Annex 2 Designated EHV charges'!$A$11:$A$11)), 0)),"")</f>
        <v/>
      </c>
      <c r="B178" s="100" t="str">
        <f>IF($A178="","",VLOOKUP($A178,'Annex 2 Designated EHV charges'!$A:$O,2,0))</f>
        <v/>
      </c>
      <c r="C178" s="101" t="str">
        <f>IF($A178="","",VLOOKUP($A178,'Annex 2 Designated EHV charges'!$A:$O,3,0))</f>
        <v/>
      </c>
      <c r="D178" s="100" t="str">
        <f>IF($A178="","",VLOOKUP($A178,'Annex 2 Designated EHV charges'!$A:$O,7,0))</f>
        <v/>
      </c>
      <c r="E178" s="105" t="str">
        <f>IFERROR(IF(VLOOKUP($A178,'Annex 2 Designated EHV charges'!$A:$O,9,FALSE)=0,"",VLOOKUP($A178,'Annex 2 Designated EHV charges'!$A:$O,9,FALSE)),"")</f>
        <v/>
      </c>
      <c r="F178" s="106" t="str">
        <f>IFERROR(IF(VLOOKUP($A178,'Annex 2 Designated EHV charges'!$A:$O,10,FALSE)=0,"",VLOOKUP($A178,'Annex 2 Designated EHV charges'!$A:$O,10,FALSE)),"")</f>
        <v/>
      </c>
      <c r="G178" s="107" t="str">
        <f>IFERROR(IF(VLOOKUP($A178,'Annex 2 Designated EHV charges'!$A:$O,11,FALSE)=0,"",VLOOKUP($A178,'Annex 2 Designated EHV charges'!$A:$O,11,FALSE)),"")</f>
        <v/>
      </c>
      <c r="H178" s="107" t="str">
        <f>IFERROR(IF(VLOOKUP($A178,'Annex 2 Designated EHV charges'!$A:$O,12,FALSE)=0,"",VLOOKUP($A178,'Annex 2 Designated EHV charges'!$A:$O,12,FALSE)),"")</f>
        <v/>
      </c>
    </row>
    <row r="179" spans="1:8" x14ac:dyDescent="0.25">
      <c r="A179" s="100" t="str">
        <f t="array" ref="A179">IFERROR(INDEX('Annex 2 Designated EHV charges'!$A$11:$A$11, MATCH(0, IF(ISBLANK('Annex 2 Designated EHV charges'!$A$11:$A$11),1, COUNTIF(A$4:$A178, 'Annex 2 Designated EHV charges'!$A$11:$A$11)), 0)),"")</f>
        <v/>
      </c>
      <c r="B179" s="100" t="str">
        <f>IF($A179="","",VLOOKUP($A179,'Annex 2 Designated EHV charges'!$A:$O,2,0))</f>
        <v/>
      </c>
      <c r="C179" s="101" t="str">
        <f>IF($A179="","",VLOOKUP($A179,'Annex 2 Designated EHV charges'!$A:$O,3,0))</f>
        <v/>
      </c>
      <c r="D179" s="100" t="str">
        <f>IF($A179="","",VLOOKUP($A179,'Annex 2 Designated EHV charges'!$A:$O,7,0))</f>
        <v/>
      </c>
      <c r="E179" s="105" t="str">
        <f>IFERROR(IF(VLOOKUP($A179,'Annex 2 Designated EHV charges'!$A:$O,9,FALSE)=0,"",VLOOKUP($A179,'Annex 2 Designated EHV charges'!$A:$O,9,FALSE)),"")</f>
        <v/>
      </c>
      <c r="F179" s="106" t="str">
        <f>IFERROR(IF(VLOOKUP($A179,'Annex 2 Designated EHV charges'!$A:$O,10,FALSE)=0,"",VLOOKUP($A179,'Annex 2 Designated EHV charges'!$A:$O,10,FALSE)),"")</f>
        <v/>
      </c>
      <c r="G179" s="107" t="str">
        <f>IFERROR(IF(VLOOKUP($A179,'Annex 2 Designated EHV charges'!$A:$O,11,FALSE)=0,"",VLOOKUP($A179,'Annex 2 Designated EHV charges'!$A:$O,11,FALSE)),"")</f>
        <v/>
      </c>
      <c r="H179" s="107" t="str">
        <f>IFERROR(IF(VLOOKUP($A179,'Annex 2 Designated EHV charges'!$A:$O,12,FALSE)=0,"",VLOOKUP($A179,'Annex 2 Designated EHV charges'!$A:$O,12,FALSE)),"")</f>
        <v/>
      </c>
    </row>
    <row r="180" spans="1:8" x14ac:dyDescent="0.25">
      <c r="A180" s="100" t="str">
        <f t="array" ref="A180">IFERROR(INDEX('Annex 2 Designated EHV charges'!$A$11:$A$11, MATCH(0, IF(ISBLANK('Annex 2 Designated EHV charges'!$A$11:$A$11),1, COUNTIF(A$4:$A179, 'Annex 2 Designated EHV charges'!$A$11:$A$11)), 0)),"")</f>
        <v/>
      </c>
      <c r="B180" s="100" t="str">
        <f>IF($A180="","",VLOOKUP($A180,'Annex 2 Designated EHV charges'!$A:$O,2,0))</f>
        <v/>
      </c>
      <c r="C180" s="101" t="str">
        <f>IF($A180="","",VLOOKUP($A180,'Annex 2 Designated EHV charges'!$A:$O,3,0))</f>
        <v/>
      </c>
      <c r="D180" s="100" t="str">
        <f>IF($A180="","",VLOOKUP($A180,'Annex 2 Designated EHV charges'!$A:$O,7,0))</f>
        <v/>
      </c>
      <c r="E180" s="105" t="str">
        <f>IFERROR(IF(VLOOKUP($A180,'Annex 2 Designated EHV charges'!$A:$O,9,FALSE)=0,"",VLOOKUP($A180,'Annex 2 Designated EHV charges'!$A:$O,9,FALSE)),"")</f>
        <v/>
      </c>
      <c r="F180" s="106" t="str">
        <f>IFERROR(IF(VLOOKUP($A180,'Annex 2 Designated EHV charges'!$A:$O,10,FALSE)=0,"",VLOOKUP($A180,'Annex 2 Designated EHV charges'!$A:$O,10,FALSE)),"")</f>
        <v/>
      </c>
      <c r="G180" s="107" t="str">
        <f>IFERROR(IF(VLOOKUP($A180,'Annex 2 Designated EHV charges'!$A:$O,11,FALSE)=0,"",VLOOKUP($A180,'Annex 2 Designated EHV charges'!$A:$O,11,FALSE)),"")</f>
        <v/>
      </c>
      <c r="H180" s="107" t="str">
        <f>IFERROR(IF(VLOOKUP($A180,'Annex 2 Designated EHV charges'!$A:$O,12,FALSE)=0,"",VLOOKUP($A180,'Annex 2 Designated EHV charges'!$A:$O,12,FALSE)),"")</f>
        <v/>
      </c>
    </row>
    <row r="181" spans="1:8" x14ac:dyDescent="0.25">
      <c r="A181" s="100" t="str">
        <f t="array" ref="A181">IFERROR(INDEX('Annex 2 Designated EHV charges'!$A$11:$A$11, MATCH(0, IF(ISBLANK('Annex 2 Designated EHV charges'!$A$11:$A$11),1, COUNTIF(A$4:$A180, 'Annex 2 Designated EHV charges'!$A$11:$A$11)), 0)),"")</f>
        <v/>
      </c>
      <c r="B181" s="100" t="str">
        <f>IF($A181="","",VLOOKUP($A181,'Annex 2 Designated EHV charges'!$A:$O,2,0))</f>
        <v/>
      </c>
      <c r="C181" s="101" t="str">
        <f>IF($A181="","",VLOOKUP($A181,'Annex 2 Designated EHV charges'!$A:$O,3,0))</f>
        <v/>
      </c>
      <c r="D181" s="100" t="str">
        <f>IF($A181="","",VLOOKUP($A181,'Annex 2 Designated EHV charges'!$A:$O,7,0))</f>
        <v/>
      </c>
      <c r="E181" s="105" t="str">
        <f>IFERROR(IF(VLOOKUP($A181,'Annex 2 Designated EHV charges'!$A:$O,9,FALSE)=0,"",VLOOKUP($A181,'Annex 2 Designated EHV charges'!$A:$O,9,FALSE)),"")</f>
        <v/>
      </c>
      <c r="F181" s="106" t="str">
        <f>IFERROR(IF(VLOOKUP($A181,'Annex 2 Designated EHV charges'!$A:$O,10,FALSE)=0,"",VLOOKUP($A181,'Annex 2 Designated EHV charges'!$A:$O,10,FALSE)),"")</f>
        <v/>
      </c>
      <c r="G181" s="107" t="str">
        <f>IFERROR(IF(VLOOKUP($A181,'Annex 2 Designated EHV charges'!$A:$O,11,FALSE)=0,"",VLOOKUP($A181,'Annex 2 Designated EHV charges'!$A:$O,11,FALSE)),"")</f>
        <v/>
      </c>
      <c r="H181" s="107" t="str">
        <f>IFERROR(IF(VLOOKUP($A181,'Annex 2 Designated EHV charges'!$A:$O,12,FALSE)=0,"",VLOOKUP($A181,'Annex 2 Designated EHV charges'!$A:$O,12,FALSE)),"")</f>
        <v/>
      </c>
    </row>
    <row r="182" spans="1:8" x14ac:dyDescent="0.25">
      <c r="A182" s="100" t="str">
        <f t="array" ref="A182">IFERROR(INDEX('Annex 2 Designated EHV charges'!$A$11:$A$11, MATCH(0, IF(ISBLANK('Annex 2 Designated EHV charges'!$A$11:$A$11),1, COUNTIF(A$4:$A181, 'Annex 2 Designated EHV charges'!$A$11:$A$11)), 0)),"")</f>
        <v/>
      </c>
      <c r="B182" s="100" t="str">
        <f>IF($A182="","",VLOOKUP($A182,'Annex 2 Designated EHV charges'!$A:$O,2,0))</f>
        <v/>
      </c>
      <c r="C182" s="101" t="str">
        <f>IF($A182="","",VLOOKUP($A182,'Annex 2 Designated EHV charges'!$A:$O,3,0))</f>
        <v/>
      </c>
      <c r="D182" s="100" t="str">
        <f>IF($A182="","",VLOOKUP($A182,'Annex 2 Designated EHV charges'!$A:$O,7,0))</f>
        <v/>
      </c>
      <c r="E182" s="105" t="str">
        <f>IFERROR(IF(VLOOKUP($A182,'Annex 2 Designated EHV charges'!$A:$O,9,FALSE)=0,"",VLOOKUP($A182,'Annex 2 Designated EHV charges'!$A:$O,9,FALSE)),"")</f>
        <v/>
      </c>
      <c r="F182" s="106" t="str">
        <f>IFERROR(IF(VLOOKUP($A182,'Annex 2 Designated EHV charges'!$A:$O,10,FALSE)=0,"",VLOOKUP($A182,'Annex 2 Designated EHV charges'!$A:$O,10,FALSE)),"")</f>
        <v/>
      </c>
      <c r="G182" s="107" t="str">
        <f>IFERROR(IF(VLOOKUP($A182,'Annex 2 Designated EHV charges'!$A:$O,11,FALSE)=0,"",VLOOKUP($A182,'Annex 2 Designated EHV charges'!$A:$O,11,FALSE)),"")</f>
        <v/>
      </c>
      <c r="H182" s="107" t="str">
        <f>IFERROR(IF(VLOOKUP($A182,'Annex 2 Designated EHV charges'!$A:$O,12,FALSE)=0,"",VLOOKUP($A182,'Annex 2 Designated EHV charges'!$A:$O,12,FALSE)),"")</f>
        <v/>
      </c>
    </row>
    <row r="183" spans="1:8" x14ac:dyDescent="0.25">
      <c r="A183" s="100" t="str">
        <f t="array" ref="A183">IFERROR(INDEX('Annex 2 Designated EHV charges'!$A$11:$A$11, MATCH(0, IF(ISBLANK('Annex 2 Designated EHV charges'!$A$11:$A$11),1, COUNTIF(A$4:$A182, 'Annex 2 Designated EHV charges'!$A$11:$A$11)), 0)),"")</f>
        <v/>
      </c>
      <c r="B183" s="100" t="str">
        <f>IF($A183="","",VLOOKUP($A183,'Annex 2 Designated EHV charges'!$A:$O,2,0))</f>
        <v/>
      </c>
      <c r="C183" s="101" t="str">
        <f>IF($A183="","",VLOOKUP($A183,'Annex 2 Designated EHV charges'!$A:$O,3,0))</f>
        <v/>
      </c>
      <c r="D183" s="100" t="str">
        <f>IF($A183="","",VLOOKUP($A183,'Annex 2 Designated EHV charges'!$A:$O,7,0))</f>
        <v/>
      </c>
      <c r="E183" s="105" t="str">
        <f>IFERROR(IF(VLOOKUP($A183,'Annex 2 Designated EHV charges'!$A:$O,9,FALSE)=0,"",VLOOKUP($A183,'Annex 2 Designated EHV charges'!$A:$O,9,FALSE)),"")</f>
        <v/>
      </c>
      <c r="F183" s="106" t="str">
        <f>IFERROR(IF(VLOOKUP($A183,'Annex 2 Designated EHV charges'!$A:$O,10,FALSE)=0,"",VLOOKUP($A183,'Annex 2 Designated EHV charges'!$A:$O,10,FALSE)),"")</f>
        <v/>
      </c>
      <c r="G183" s="107" t="str">
        <f>IFERROR(IF(VLOOKUP($A183,'Annex 2 Designated EHV charges'!$A:$O,11,FALSE)=0,"",VLOOKUP($A183,'Annex 2 Designated EHV charges'!$A:$O,11,FALSE)),"")</f>
        <v/>
      </c>
      <c r="H183" s="107" t="str">
        <f>IFERROR(IF(VLOOKUP($A183,'Annex 2 Designated EHV charges'!$A:$O,12,FALSE)=0,"",VLOOKUP($A183,'Annex 2 Designated EHV charges'!$A:$O,12,FALSE)),"")</f>
        <v/>
      </c>
    </row>
    <row r="184" spans="1:8" x14ac:dyDescent="0.25">
      <c r="A184" s="100" t="str">
        <f t="array" ref="A184">IFERROR(INDEX('Annex 2 Designated EHV charges'!$A$11:$A$11, MATCH(0, IF(ISBLANK('Annex 2 Designated EHV charges'!$A$11:$A$11),1, COUNTIF(A$4:$A183, 'Annex 2 Designated EHV charges'!$A$11:$A$11)), 0)),"")</f>
        <v/>
      </c>
      <c r="B184" s="100" t="str">
        <f>IF($A184="","",VLOOKUP($A184,'Annex 2 Designated EHV charges'!$A:$O,2,0))</f>
        <v/>
      </c>
      <c r="C184" s="101" t="str">
        <f>IF($A184="","",VLOOKUP($A184,'Annex 2 Designated EHV charges'!$A:$O,3,0))</f>
        <v/>
      </c>
      <c r="D184" s="100" t="str">
        <f>IF($A184="","",VLOOKUP($A184,'Annex 2 Designated EHV charges'!$A:$O,7,0))</f>
        <v/>
      </c>
      <c r="E184" s="105" t="str">
        <f>IFERROR(IF(VLOOKUP($A184,'Annex 2 Designated EHV charges'!$A:$O,9,FALSE)=0,"",VLOOKUP($A184,'Annex 2 Designated EHV charges'!$A:$O,9,FALSE)),"")</f>
        <v/>
      </c>
      <c r="F184" s="106" t="str">
        <f>IFERROR(IF(VLOOKUP($A184,'Annex 2 Designated EHV charges'!$A:$O,10,FALSE)=0,"",VLOOKUP($A184,'Annex 2 Designated EHV charges'!$A:$O,10,FALSE)),"")</f>
        <v/>
      </c>
      <c r="G184" s="107" t="str">
        <f>IFERROR(IF(VLOOKUP($A184,'Annex 2 Designated EHV charges'!$A:$O,11,FALSE)=0,"",VLOOKUP($A184,'Annex 2 Designated EHV charges'!$A:$O,11,FALSE)),"")</f>
        <v/>
      </c>
      <c r="H184" s="107" t="str">
        <f>IFERROR(IF(VLOOKUP($A184,'Annex 2 Designated EHV charges'!$A:$O,12,FALSE)=0,"",VLOOKUP($A184,'Annex 2 Designated EHV charges'!$A:$O,12,FALSE)),"")</f>
        <v/>
      </c>
    </row>
    <row r="185" spans="1:8" x14ac:dyDescent="0.25">
      <c r="A185" s="100" t="str">
        <f t="array" ref="A185">IFERROR(INDEX('Annex 2 Designated EHV charges'!$A$11:$A$11, MATCH(0, IF(ISBLANK('Annex 2 Designated EHV charges'!$A$11:$A$11),1, COUNTIF(A$4:$A184, 'Annex 2 Designated EHV charges'!$A$11:$A$11)), 0)),"")</f>
        <v/>
      </c>
      <c r="B185" s="100" t="str">
        <f>IF($A185="","",VLOOKUP($A185,'Annex 2 Designated EHV charges'!$A:$O,2,0))</f>
        <v/>
      </c>
      <c r="C185" s="101" t="str">
        <f>IF($A185="","",VLOOKUP($A185,'Annex 2 Designated EHV charges'!$A:$O,3,0))</f>
        <v/>
      </c>
      <c r="D185" s="100" t="str">
        <f>IF($A185="","",VLOOKUP($A185,'Annex 2 Designated EHV charges'!$A:$O,7,0))</f>
        <v/>
      </c>
      <c r="E185" s="105" t="str">
        <f>IFERROR(IF(VLOOKUP($A185,'Annex 2 Designated EHV charges'!$A:$O,9,FALSE)=0,"",VLOOKUP($A185,'Annex 2 Designated EHV charges'!$A:$O,9,FALSE)),"")</f>
        <v/>
      </c>
      <c r="F185" s="106" t="str">
        <f>IFERROR(IF(VLOOKUP($A185,'Annex 2 Designated EHV charges'!$A:$O,10,FALSE)=0,"",VLOOKUP($A185,'Annex 2 Designated EHV charges'!$A:$O,10,FALSE)),"")</f>
        <v/>
      </c>
      <c r="G185" s="107" t="str">
        <f>IFERROR(IF(VLOOKUP($A185,'Annex 2 Designated EHV charges'!$A:$O,11,FALSE)=0,"",VLOOKUP($A185,'Annex 2 Designated EHV charges'!$A:$O,11,FALSE)),"")</f>
        <v/>
      </c>
      <c r="H185" s="107" t="str">
        <f>IFERROR(IF(VLOOKUP($A185,'Annex 2 Designated EHV charges'!$A:$O,12,FALSE)=0,"",VLOOKUP($A185,'Annex 2 Designated EHV charges'!$A:$O,12,FALSE)),"")</f>
        <v/>
      </c>
    </row>
    <row r="186" spans="1:8" x14ac:dyDescent="0.25">
      <c r="A186" s="100" t="str">
        <f t="array" ref="A186">IFERROR(INDEX('Annex 2 Designated EHV charges'!$A$11:$A$11, MATCH(0, IF(ISBLANK('Annex 2 Designated EHV charges'!$A$11:$A$11),1, COUNTIF(A$4:$A185, 'Annex 2 Designated EHV charges'!$A$11:$A$11)), 0)),"")</f>
        <v/>
      </c>
      <c r="B186" s="100" t="str">
        <f>IF($A186="","",VLOOKUP($A186,'Annex 2 Designated EHV charges'!$A:$O,2,0))</f>
        <v/>
      </c>
      <c r="C186" s="101" t="str">
        <f>IF($A186="","",VLOOKUP($A186,'Annex 2 Designated EHV charges'!$A:$O,3,0))</f>
        <v/>
      </c>
      <c r="D186" s="100" t="str">
        <f>IF($A186="","",VLOOKUP($A186,'Annex 2 Designated EHV charges'!$A:$O,7,0))</f>
        <v/>
      </c>
      <c r="E186" s="105" t="str">
        <f>IFERROR(IF(VLOOKUP($A186,'Annex 2 Designated EHV charges'!$A:$O,9,FALSE)=0,"",VLOOKUP($A186,'Annex 2 Designated EHV charges'!$A:$O,9,FALSE)),"")</f>
        <v/>
      </c>
      <c r="F186" s="106" t="str">
        <f>IFERROR(IF(VLOOKUP($A186,'Annex 2 Designated EHV charges'!$A:$O,10,FALSE)=0,"",VLOOKUP($A186,'Annex 2 Designated EHV charges'!$A:$O,10,FALSE)),"")</f>
        <v/>
      </c>
      <c r="G186" s="107" t="str">
        <f>IFERROR(IF(VLOOKUP($A186,'Annex 2 Designated EHV charges'!$A:$O,11,FALSE)=0,"",VLOOKUP($A186,'Annex 2 Designated EHV charges'!$A:$O,11,FALSE)),"")</f>
        <v/>
      </c>
      <c r="H186" s="107" t="str">
        <f>IFERROR(IF(VLOOKUP($A186,'Annex 2 Designated EHV charges'!$A:$O,12,FALSE)=0,"",VLOOKUP($A186,'Annex 2 Designated EHV charges'!$A:$O,12,FALSE)),"")</f>
        <v/>
      </c>
    </row>
    <row r="187" spans="1:8" x14ac:dyDescent="0.25">
      <c r="A187" s="100" t="str">
        <f t="array" ref="A187">IFERROR(INDEX('Annex 2 Designated EHV charges'!$A$11:$A$11, MATCH(0, IF(ISBLANK('Annex 2 Designated EHV charges'!$A$11:$A$11),1, COUNTIF(A$4:$A186, 'Annex 2 Designated EHV charges'!$A$11:$A$11)), 0)),"")</f>
        <v/>
      </c>
      <c r="B187" s="100" t="str">
        <f>IF($A187="","",VLOOKUP($A187,'Annex 2 Designated EHV charges'!$A:$O,2,0))</f>
        <v/>
      </c>
      <c r="C187" s="101" t="str">
        <f>IF($A187="","",VLOOKUP($A187,'Annex 2 Designated EHV charges'!$A:$O,3,0))</f>
        <v/>
      </c>
      <c r="D187" s="100" t="str">
        <f>IF($A187="","",VLOOKUP($A187,'Annex 2 Designated EHV charges'!$A:$O,7,0))</f>
        <v/>
      </c>
      <c r="E187" s="105" t="str">
        <f>IFERROR(IF(VLOOKUP($A187,'Annex 2 Designated EHV charges'!$A:$O,9,FALSE)=0,"",VLOOKUP($A187,'Annex 2 Designated EHV charges'!$A:$O,9,FALSE)),"")</f>
        <v/>
      </c>
      <c r="F187" s="106" t="str">
        <f>IFERROR(IF(VLOOKUP($A187,'Annex 2 Designated EHV charges'!$A:$O,10,FALSE)=0,"",VLOOKUP($A187,'Annex 2 Designated EHV charges'!$A:$O,10,FALSE)),"")</f>
        <v/>
      </c>
      <c r="G187" s="107" t="str">
        <f>IFERROR(IF(VLOOKUP($A187,'Annex 2 Designated EHV charges'!$A:$O,11,FALSE)=0,"",VLOOKUP($A187,'Annex 2 Designated EHV charges'!$A:$O,11,FALSE)),"")</f>
        <v/>
      </c>
      <c r="H187" s="107" t="str">
        <f>IFERROR(IF(VLOOKUP($A187,'Annex 2 Designated EHV charges'!$A:$O,12,FALSE)=0,"",VLOOKUP($A187,'Annex 2 Designated EHV charges'!$A:$O,12,FALSE)),"")</f>
        <v/>
      </c>
    </row>
    <row r="188" spans="1:8" x14ac:dyDescent="0.25">
      <c r="A188" s="100" t="str">
        <f t="array" ref="A188">IFERROR(INDEX('Annex 2 Designated EHV charges'!$A$11:$A$11, MATCH(0, IF(ISBLANK('Annex 2 Designated EHV charges'!$A$11:$A$11),1, COUNTIF(A$4:$A187, 'Annex 2 Designated EHV charges'!$A$11:$A$11)), 0)),"")</f>
        <v/>
      </c>
      <c r="B188" s="100" t="str">
        <f>IF($A188="","",VLOOKUP($A188,'Annex 2 Designated EHV charges'!$A:$O,2,0))</f>
        <v/>
      </c>
      <c r="C188" s="101" t="str">
        <f>IF($A188="","",VLOOKUP($A188,'Annex 2 Designated EHV charges'!$A:$O,3,0))</f>
        <v/>
      </c>
      <c r="D188" s="100" t="str">
        <f>IF($A188="","",VLOOKUP($A188,'Annex 2 Designated EHV charges'!$A:$O,7,0))</f>
        <v/>
      </c>
      <c r="E188" s="105" t="str">
        <f>IFERROR(IF(VLOOKUP($A188,'Annex 2 Designated EHV charges'!$A:$O,9,FALSE)=0,"",VLOOKUP($A188,'Annex 2 Designated EHV charges'!$A:$O,9,FALSE)),"")</f>
        <v/>
      </c>
      <c r="F188" s="106" t="str">
        <f>IFERROR(IF(VLOOKUP($A188,'Annex 2 Designated EHV charges'!$A:$O,10,FALSE)=0,"",VLOOKUP($A188,'Annex 2 Designated EHV charges'!$A:$O,10,FALSE)),"")</f>
        <v/>
      </c>
      <c r="G188" s="107" t="str">
        <f>IFERROR(IF(VLOOKUP($A188,'Annex 2 Designated EHV charges'!$A:$O,11,FALSE)=0,"",VLOOKUP($A188,'Annex 2 Designated EHV charges'!$A:$O,11,FALSE)),"")</f>
        <v/>
      </c>
      <c r="H188" s="107" t="str">
        <f>IFERROR(IF(VLOOKUP($A188,'Annex 2 Designated EHV charges'!$A:$O,12,FALSE)=0,"",VLOOKUP($A188,'Annex 2 Designated EHV charges'!$A:$O,12,FALSE)),"")</f>
        <v/>
      </c>
    </row>
    <row r="189" spans="1:8" x14ac:dyDescent="0.25">
      <c r="A189" s="100" t="str">
        <f t="array" ref="A189">IFERROR(INDEX('Annex 2 Designated EHV charges'!$A$11:$A$11, MATCH(0, IF(ISBLANK('Annex 2 Designated EHV charges'!$A$11:$A$11),1, COUNTIF(A$4:$A188, 'Annex 2 Designated EHV charges'!$A$11:$A$11)), 0)),"")</f>
        <v/>
      </c>
      <c r="B189" s="100" t="str">
        <f>IF($A189="","",VLOOKUP($A189,'Annex 2 Designated EHV charges'!$A:$O,2,0))</f>
        <v/>
      </c>
      <c r="C189" s="101" t="str">
        <f>IF($A189="","",VLOOKUP($A189,'Annex 2 Designated EHV charges'!$A:$O,3,0))</f>
        <v/>
      </c>
      <c r="D189" s="100" t="str">
        <f>IF($A189="","",VLOOKUP($A189,'Annex 2 Designated EHV charges'!$A:$O,7,0))</f>
        <v/>
      </c>
      <c r="E189" s="105" t="str">
        <f>IFERROR(IF(VLOOKUP($A189,'Annex 2 Designated EHV charges'!$A:$O,9,FALSE)=0,"",VLOOKUP($A189,'Annex 2 Designated EHV charges'!$A:$O,9,FALSE)),"")</f>
        <v/>
      </c>
      <c r="F189" s="106" t="str">
        <f>IFERROR(IF(VLOOKUP($A189,'Annex 2 Designated EHV charges'!$A:$O,10,FALSE)=0,"",VLOOKUP($A189,'Annex 2 Designated EHV charges'!$A:$O,10,FALSE)),"")</f>
        <v/>
      </c>
      <c r="G189" s="107" t="str">
        <f>IFERROR(IF(VLOOKUP($A189,'Annex 2 Designated EHV charges'!$A:$O,11,FALSE)=0,"",VLOOKUP($A189,'Annex 2 Designated EHV charges'!$A:$O,11,FALSE)),"")</f>
        <v/>
      </c>
      <c r="H189" s="107" t="str">
        <f>IFERROR(IF(VLOOKUP($A189,'Annex 2 Designated EHV charges'!$A:$O,12,FALSE)=0,"",VLOOKUP($A189,'Annex 2 Designated EHV charges'!$A:$O,12,FALSE)),"")</f>
        <v/>
      </c>
    </row>
    <row r="190" spans="1:8" x14ac:dyDescent="0.25">
      <c r="A190" s="100" t="str">
        <f t="array" ref="A190">IFERROR(INDEX('Annex 2 Designated EHV charges'!$A$11:$A$11, MATCH(0, IF(ISBLANK('Annex 2 Designated EHV charges'!$A$11:$A$11),1, COUNTIF(A$4:$A189, 'Annex 2 Designated EHV charges'!$A$11:$A$11)), 0)),"")</f>
        <v/>
      </c>
      <c r="B190" s="100" t="str">
        <f>IF($A190="","",VLOOKUP($A190,'Annex 2 Designated EHV charges'!$A:$O,2,0))</f>
        <v/>
      </c>
      <c r="C190" s="101" t="str">
        <f>IF($A190="","",VLOOKUP($A190,'Annex 2 Designated EHV charges'!$A:$O,3,0))</f>
        <v/>
      </c>
      <c r="D190" s="100" t="str">
        <f>IF($A190="","",VLOOKUP($A190,'Annex 2 Designated EHV charges'!$A:$O,7,0))</f>
        <v/>
      </c>
      <c r="E190" s="105" t="str">
        <f>IFERROR(IF(VLOOKUP($A190,'Annex 2 Designated EHV charges'!$A:$O,9,FALSE)=0,"",VLOOKUP($A190,'Annex 2 Designated EHV charges'!$A:$O,9,FALSE)),"")</f>
        <v/>
      </c>
      <c r="F190" s="106" t="str">
        <f>IFERROR(IF(VLOOKUP($A190,'Annex 2 Designated EHV charges'!$A:$O,10,FALSE)=0,"",VLOOKUP($A190,'Annex 2 Designated EHV charges'!$A:$O,10,FALSE)),"")</f>
        <v/>
      </c>
      <c r="G190" s="107" t="str">
        <f>IFERROR(IF(VLOOKUP($A190,'Annex 2 Designated EHV charges'!$A:$O,11,FALSE)=0,"",VLOOKUP($A190,'Annex 2 Designated EHV charges'!$A:$O,11,FALSE)),"")</f>
        <v/>
      </c>
      <c r="H190" s="107" t="str">
        <f>IFERROR(IF(VLOOKUP($A190,'Annex 2 Designated EHV charges'!$A:$O,12,FALSE)=0,"",VLOOKUP($A190,'Annex 2 Designated EHV charges'!$A:$O,12,FALSE)),"")</f>
        <v/>
      </c>
    </row>
    <row r="191" spans="1:8" x14ac:dyDescent="0.25">
      <c r="A191" s="100" t="str">
        <f t="array" ref="A191">IFERROR(INDEX('Annex 2 Designated EHV charges'!$A$11:$A$11, MATCH(0, IF(ISBLANK('Annex 2 Designated EHV charges'!$A$11:$A$11),1, COUNTIF(A$4:$A190, 'Annex 2 Designated EHV charges'!$A$11:$A$11)), 0)),"")</f>
        <v/>
      </c>
      <c r="B191" s="100" t="str">
        <f>IF($A191="","",VLOOKUP($A191,'Annex 2 Designated EHV charges'!$A:$O,2,0))</f>
        <v/>
      </c>
      <c r="C191" s="101" t="str">
        <f>IF($A191="","",VLOOKUP($A191,'Annex 2 Designated EHV charges'!$A:$O,3,0))</f>
        <v/>
      </c>
      <c r="D191" s="100" t="str">
        <f>IF($A191="","",VLOOKUP($A191,'Annex 2 Designated EHV charges'!$A:$O,7,0))</f>
        <v/>
      </c>
      <c r="E191" s="105" t="str">
        <f>IFERROR(IF(VLOOKUP($A191,'Annex 2 Designated EHV charges'!$A:$O,9,FALSE)=0,"",VLOOKUP($A191,'Annex 2 Designated EHV charges'!$A:$O,9,FALSE)),"")</f>
        <v/>
      </c>
      <c r="F191" s="106" t="str">
        <f>IFERROR(IF(VLOOKUP($A191,'Annex 2 Designated EHV charges'!$A:$O,10,FALSE)=0,"",VLOOKUP($A191,'Annex 2 Designated EHV charges'!$A:$O,10,FALSE)),"")</f>
        <v/>
      </c>
      <c r="G191" s="107" t="str">
        <f>IFERROR(IF(VLOOKUP($A191,'Annex 2 Designated EHV charges'!$A:$O,11,FALSE)=0,"",VLOOKUP($A191,'Annex 2 Designated EHV charges'!$A:$O,11,FALSE)),"")</f>
        <v/>
      </c>
      <c r="H191" s="107" t="str">
        <f>IFERROR(IF(VLOOKUP($A191,'Annex 2 Designated EHV charges'!$A:$O,12,FALSE)=0,"",VLOOKUP($A191,'Annex 2 Designated EHV charges'!$A:$O,12,FALSE)),"")</f>
        <v/>
      </c>
    </row>
    <row r="192" spans="1:8" x14ac:dyDescent="0.25">
      <c r="A192" s="100" t="str">
        <f t="array" ref="A192">IFERROR(INDEX('Annex 2 Designated EHV charges'!$A$11:$A$11, MATCH(0, IF(ISBLANK('Annex 2 Designated EHV charges'!$A$11:$A$11),1, COUNTIF(A$4:$A191, 'Annex 2 Designated EHV charges'!$A$11:$A$11)), 0)),"")</f>
        <v/>
      </c>
      <c r="B192" s="100" t="str">
        <f>IF($A192="","",VLOOKUP($A192,'Annex 2 Designated EHV charges'!$A:$O,2,0))</f>
        <v/>
      </c>
      <c r="C192" s="101" t="str">
        <f>IF($A192="","",VLOOKUP($A192,'Annex 2 Designated EHV charges'!$A:$O,3,0))</f>
        <v/>
      </c>
      <c r="D192" s="100" t="str">
        <f>IF($A192="","",VLOOKUP($A192,'Annex 2 Designated EHV charges'!$A:$O,7,0))</f>
        <v/>
      </c>
      <c r="E192" s="105" t="str">
        <f>IFERROR(IF(VLOOKUP($A192,'Annex 2 Designated EHV charges'!$A:$O,9,FALSE)=0,"",VLOOKUP($A192,'Annex 2 Designated EHV charges'!$A:$O,9,FALSE)),"")</f>
        <v/>
      </c>
      <c r="F192" s="106" t="str">
        <f>IFERROR(IF(VLOOKUP($A192,'Annex 2 Designated EHV charges'!$A:$O,10,FALSE)=0,"",VLOOKUP($A192,'Annex 2 Designated EHV charges'!$A:$O,10,FALSE)),"")</f>
        <v/>
      </c>
      <c r="G192" s="107" t="str">
        <f>IFERROR(IF(VLOOKUP($A192,'Annex 2 Designated EHV charges'!$A:$O,11,FALSE)=0,"",VLOOKUP($A192,'Annex 2 Designated EHV charges'!$A:$O,11,FALSE)),"")</f>
        <v/>
      </c>
      <c r="H192" s="107" t="str">
        <f>IFERROR(IF(VLOOKUP($A192,'Annex 2 Designated EHV charges'!$A:$O,12,FALSE)=0,"",VLOOKUP($A192,'Annex 2 Designated EHV charges'!$A:$O,12,FALSE)),"")</f>
        <v/>
      </c>
    </row>
    <row r="193" spans="1:8" x14ac:dyDescent="0.25">
      <c r="A193" s="100" t="str">
        <f t="array" ref="A193">IFERROR(INDEX('Annex 2 Designated EHV charges'!$A$11:$A$11, MATCH(0, IF(ISBLANK('Annex 2 Designated EHV charges'!$A$11:$A$11),1, COUNTIF(A$4:$A192, 'Annex 2 Designated EHV charges'!$A$11:$A$11)), 0)),"")</f>
        <v/>
      </c>
      <c r="B193" s="100" t="str">
        <f>IF($A193="","",VLOOKUP($A193,'Annex 2 Designated EHV charges'!$A:$O,2,0))</f>
        <v/>
      </c>
      <c r="C193" s="101" t="str">
        <f>IF($A193="","",VLOOKUP($A193,'Annex 2 Designated EHV charges'!$A:$O,3,0))</f>
        <v/>
      </c>
      <c r="D193" s="100" t="str">
        <f>IF($A193="","",VLOOKUP($A193,'Annex 2 Designated EHV charges'!$A:$O,7,0))</f>
        <v/>
      </c>
      <c r="E193" s="105" t="str">
        <f>IFERROR(IF(VLOOKUP($A193,'Annex 2 Designated EHV charges'!$A:$O,9,FALSE)=0,"",VLOOKUP($A193,'Annex 2 Designated EHV charges'!$A:$O,9,FALSE)),"")</f>
        <v/>
      </c>
      <c r="F193" s="106" t="str">
        <f>IFERROR(IF(VLOOKUP($A193,'Annex 2 Designated EHV charges'!$A:$O,10,FALSE)=0,"",VLOOKUP($A193,'Annex 2 Designated EHV charges'!$A:$O,10,FALSE)),"")</f>
        <v/>
      </c>
      <c r="G193" s="107" t="str">
        <f>IFERROR(IF(VLOOKUP($A193,'Annex 2 Designated EHV charges'!$A:$O,11,FALSE)=0,"",VLOOKUP($A193,'Annex 2 Designated EHV charges'!$A:$O,11,FALSE)),"")</f>
        <v/>
      </c>
      <c r="H193" s="107" t="str">
        <f>IFERROR(IF(VLOOKUP($A193,'Annex 2 Designated EHV charges'!$A:$O,12,FALSE)=0,"",VLOOKUP($A193,'Annex 2 Designated EHV charges'!$A:$O,12,FALSE)),"")</f>
        <v/>
      </c>
    </row>
    <row r="194" spans="1:8" x14ac:dyDescent="0.25">
      <c r="A194" s="100" t="str">
        <f t="array" ref="A194">IFERROR(INDEX('Annex 2 Designated EHV charges'!$A$11:$A$11, MATCH(0, IF(ISBLANK('Annex 2 Designated EHV charges'!$A$11:$A$11),1, COUNTIF(A$4:$A193, 'Annex 2 Designated EHV charges'!$A$11:$A$11)), 0)),"")</f>
        <v/>
      </c>
      <c r="B194" s="100" t="str">
        <f>IF($A194="","",VLOOKUP($A194,'Annex 2 Designated EHV charges'!$A:$O,2,0))</f>
        <v/>
      </c>
      <c r="C194" s="101" t="str">
        <f>IF($A194="","",VLOOKUP($A194,'Annex 2 Designated EHV charges'!$A:$O,3,0))</f>
        <v/>
      </c>
      <c r="D194" s="100" t="str">
        <f>IF($A194="","",VLOOKUP($A194,'Annex 2 Designated EHV charges'!$A:$O,7,0))</f>
        <v/>
      </c>
      <c r="E194" s="105" t="str">
        <f>IFERROR(IF(VLOOKUP($A194,'Annex 2 Designated EHV charges'!$A:$O,9,FALSE)=0,"",VLOOKUP($A194,'Annex 2 Designated EHV charges'!$A:$O,9,FALSE)),"")</f>
        <v/>
      </c>
      <c r="F194" s="106" t="str">
        <f>IFERROR(IF(VLOOKUP($A194,'Annex 2 Designated EHV charges'!$A:$O,10,FALSE)=0,"",VLOOKUP($A194,'Annex 2 Designated EHV charges'!$A:$O,10,FALSE)),"")</f>
        <v/>
      </c>
      <c r="G194" s="107" t="str">
        <f>IFERROR(IF(VLOOKUP($A194,'Annex 2 Designated EHV charges'!$A:$O,11,FALSE)=0,"",VLOOKUP($A194,'Annex 2 Designated EHV charges'!$A:$O,11,FALSE)),"")</f>
        <v/>
      </c>
      <c r="H194" s="107" t="str">
        <f>IFERROR(IF(VLOOKUP($A194,'Annex 2 Designated EHV charges'!$A:$O,12,FALSE)=0,"",VLOOKUP($A194,'Annex 2 Designated EHV charges'!$A:$O,12,FALSE)),"")</f>
        <v/>
      </c>
    </row>
    <row r="195" spans="1:8" x14ac:dyDescent="0.25">
      <c r="A195" s="100" t="str">
        <f t="array" ref="A195">IFERROR(INDEX('Annex 2 Designated EHV charges'!$A$11:$A$11, MATCH(0, IF(ISBLANK('Annex 2 Designated EHV charges'!$A$11:$A$11),1, COUNTIF(A$4:$A194, 'Annex 2 Designated EHV charges'!$A$11:$A$11)), 0)),"")</f>
        <v/>
      </c>
      <c r="B195" s="100" t="str">
        <f>IF($A195="","",VLOOKUP($A195,'Annex 2 Designated EHV charges'!$A:$O,2,0))</f>
        <v/>
      </c>
      <c r="C195" s="101" t="str">
        <f>IF($A195="","",VLOOKUP($A195,'Annex 2 Designated EHV charges'!$A:$O,3,0))</f>
        <v/>
      </c>
      <c r="D195" s="100" t="str">
        <f>IF($A195="","",VLOOKUP($A195,'Annex 2 Designated EHV charges'!$A:$O,7,0))</f>
        <v/>
      </c>
      <c r="E195" s="105" t="str">
        <f>IFERROR(IF(VLOOKUP($A195,'Annex 2 Designated EHV charges'!$A:$O,9,FALSE)=0,"",VLOOKUP($A195,'Annex 2 Designated EHV charges'!$A:$O,9,FALSE)),"")</f>
        <v/>
      </c>
      <c r="F195" s="106" t="str">
        <f>IFERROR(IF(VLOOKUP($A195,'Annex 2 Designated EHV charges'!$A:$O,10,FALSE)=0,"",VLOOKUP($A195,'Annex 2 Designated EHV charges'!$A:$O,10,FALSE)),"")</f>
        <v/>
      </c>
      <c r="G195" s="107" t="str">
        <f>IFERROR(IF(VLOOKUP($A195,'Annex 2 Designated EHV charges'!$A:$O,11,FALSE)=0,"",VLOOKUP($A195,'Annex 2 Designated EHV charges'!$A:$O,11,FALSE)),"")</f>
        <v/>
      </c>
      <c r="H195" s="107" t="str">
        <f>IFERROR(IF(VLOOKUP($A195,'Annex 2 Designated EHV charges'!$A:$O,12,FALSE)=0,"",VLOOKUP($A195,'Annex 2 Designated EHV charges'!$A:$O,12,FALSE)),"")</f>
        <v/>
      </c>
    </row>
    <row r="196" spans="1:8" x14ac:dyDescent="0.25">
      <c r="A196" s="100" t="str">
        <f t="array" ref="A196">IFERROR(INDEX('Annex 2 Designated EHV charges'!$A$11:$A$11, MATCH(0, IF(ISBLANK('Annex 2 Designated EHV charges'!$A$11:$A$11),1, COUNTIF(A$4:$A195, 'Annex 2 Designated EHV charges'!$A$11:$A$11)), 0)),"")</f>
        <v/>
      </c>
      <c r="B196" s="100" t="str">
        <f>IF($A196="","",VLOOKUP($A196,'Annex 2 Designated EHV charges'!$A:$O,2,0))</f>
        <v/>
      </c>
      <c r="C196" s="101" t="str">
        <f>IF($A196="","",VLOOKUP($A196,'Annex 2 Designated EHV charges'!$A:$O,3,0))</f>
        <v/>
      </c>
      <c r="D196" s="100" t="str">
        <f>IF($A196="","",VLOOKUP($A196,'Annex 2 Designated EHV charges'!$A:$O,7,0))</f>
        <v/>
      </c>
      <c r="E196" s="105" t="str">
        <f>IFERROR(IF(VLOOKUP($A196,'Annex 2 Designated EHV charges'!$A:$O,9,FALSE)=0,"",VLOOKUP($A196,'Annex 2 Designated EHV charges'!$A:$O,9,FALSE)),"")</f>
        <v/>
      </c>
      <c r="F196" s="106" t="str">
        <f>IFERROR(IF(VLOOKUP($A196,'Annex 2 Designated EHV charges'!$A:$O,10,FALSE)=0,"",VLOOKUP($A196,'Annex 2 Designated EHV charges'!$A:$O,10,FALSE)),"")</f>
        <v/>
      </c>
      <c r="G196" s="107" t="str">
        <f>IFERROR(IF(VLOOKUP($A196,'Annex 2 Designated EHV charges'!$A:$O,11,FALSE)=0,"",VLOOKUP($A196,'Annex 2 Designated EHV charges'!$A:$O,11,FALSE)),"")</f>
        <v/>
      </c>
      <c r="H196" s="107" t="str">
        <f>IFERROR(IF(VLOOKUP($A196,'Annex 2 Designated EHV charges'!$A:$O,12,FALSE)=0,"",VLOOKUP($A196,'Annex 2 Designated EHV charges'!$A:$O,12,FALSE)),"")</f>
        <v/>
      </c>
    </row>
    <row r="197" spans="1:8" x14ac:dyDescent="0.25">
      <c r="A197" s="100" t="str">
        <f t="array" ref="A197">IFERROR(INDEX('Annex 2 Designated EHV charges'!$A$11:$A$11, MATCH(0, IF(ISBLANK('Annex 2 Designated EHV charges'!$A$11:$A$11),1, COUNTIF(A$4:$A196, 'Annex 2 Designated EHV charges'!$A$11:$A$11)), 0)),"")</f>
        <v/>
      </c>
      <c r="B197" s="100" t="str">
        <f>IF($A197="","",VLOOKUP($A197,'Annex 2 Designated EHV charges'!$A:$O,2,0))</f>
        <v/>
      </c>
      <c r="C197" s="101" t="str">
        <f>IF($A197="","",VLOOKUP($A197,'Annex 2 Designated EHV charges'!$A:$O,3,0))</f>
        <v/>
      </c>
      <c r="D197" s="100" t="str">
        <f>IF($A197="","",VLOOKUP($A197,'Annex 2 Designated EHV charges'!$A:$O,7,0))</f>
        <v/>
      </c>
      <c r="E197" s="105" t="str">
        <f>IFERROR(IF(VLOOKUP($A197,'Annex 2 Designated EHV charges'!$A:$O,9,FALSE)=0,"",VLOOKUP($A197,'Annex 2 Designated EHV charges'!$A:$O,9,FALSE)),"")</f>
        <v/>
      </c>
      <c r="F197" s="106" t="str">
        <f>IFERROR(IF(VLOOKUP($A197,'Annex 2 Designated EHV charges'!$A:$O,10,FALSE)=0,"",VLOOKUP($A197,'Annex 2 Designated EHV charges'!$A:$O,10,FALSE)),"")</f>
        <v/>
      </c>
      <c r="G197" s="107" t="str">
        <f>IFERROR(IF(VLOOKUP($A197,'Annex 2 Designated EHV charges'!$A:$O,11,FALSE)=0,"",VLOOKUP($A197,'Annex 2 Designated EHV charges'!$A:$O,11,FALSE)),"")</f>
        <v/>
      </c>
      <c r="H197" s="107" t="str">
        <f>IFERROR(IF(VLOOKUP($A197,'Annex 2 Designated EHV charges'!$A:$O,12,FALSE)=0,"",VLOOKUP($A197,'Annex 2 Designated EHV charges'!$A:$O,12,FALSE)),"")</f>
        <v/>
      </c>
    </row>
    <row r="198" spans="1:8" x14ac:dyDescent="0.25">
      <c r="A198" s="100" t="str">
        <f t="array" ref="A198">IFERROR(INDEX('Annex 2 Designated EHV charges'!$A$11:$A$11, MATCH(0, IF(ISBLANK('Annex 2 Designated EHV charges'!$A$11:$A$11),1, COUNTIF(A$4:$A197, 'Annex 2 Designated EHV charges'!$A$11:$A$11)), 0)),"")</f>
        <v/>
      </c>
      <c r="B198" s="100" t="str">
        <f>IF($A198="","",VLOOKUP($A198,'Annex 2 Designated EHV charges'!$A:$O,2,0))</f>
        <v/>
      </c>
      <c r="C198" s="101" t="str">
        <f>IF($A198="","",VLOOKUP($A198,'Annex 2 Designated EHV charges'!$A:$O,3,0))</f>
        <v/>
      </c>
      <c r="D198" s="100" t="str">
        <f>IF($A198="","",VLOOKUP($A198,'Annex 2 Designated EHV charges'!$A:$O,7,0))</f>
        <v/>
      </c>
      <c r="E198" s="105" t="str">
        <f>IFERROR(IF(VLOOKUP($A198,'Annex 2 Designated EHV charges'!$A:$O,9,FALSE)=0,"",VLOOKUP($A198,'Annex 2 Designated EHV charges'!$A:$O,9,FALSE)),"")</f>
        <v/>
      </c>
      <c r="F198" s="106" t="str">
        <f>IFERROR(IF(VLOOKUP($A198,'Annex 2 Designated EHV charges'!$A:$O,10,FALSE)=0,"",VLOOKUP($A198,'Annex 2 Designated EHV charges'!$A:$O,10,FALSE)),"")</f>
        <v/>
      </c>
      <c r="G198" s="107" t="str">
        <f>IFERROR(IF(VLOOKUP($A198,'Annex 2 Designated EHV charges'!$A:$O,11,FALSE)=0,"",VLOOKUP($A198,'Annex 2 Designated EHV charges'!$A:$O,11,FALSE)),"")</f>
        <v/>
      </c>
      <c r="H198" s="107" t="str">
        <f>IFERROR(IF(VLOOKUP($A198,'Annex 2 Designated EHV charges'!$A:$O,12,FALSE)=0,"",VLOOKUP($A198,'Annex 2 Designated EHV charges'!$A:$O,12,FALSE)),"")</f>
        <v/>
      </c>
    </row>
    <row r="199" spans="1:8" x14ac:dyDescent="0.25">
      <c r="A199" s="100" t="str">
        <f t="array" ref="A199">IFERROR(INDEX('Annex 2 Designated EHV charges'!$A$11:$A$11, MATCH(0, IF(ISBLANK('Annex 2 Designated EHV charges'!$A$11:$A$11),1, COUNTIF(A$4:$A198, 'Annex 2 Designated EHV charges'!$A$11:$A$11)), 0)),"")</f>
        <v/>
      </c>
      <c r="B199" s="100" t="str">
        <f>IF($A199="","",VLOOKUP($A199,'Annex 2 Designated EHV charges'!$A:$O,2,0))</f>
        <v/>
      </c>
      <c r="C199" s="101" t="str">
        <f>IF($A199="","",VLOOKUP($A199,'Annex 2 Designated EHV charges'!$A:$O,3,0))</f>
        <v/>
      </c>
      <c r="D199" s="100" t="str">
        <f>IF($A199="","",VLOOKUP($A199,'Annex 2 Designated EHV charges'!$A:$O,7,0))</f>
        <v/>
      </c>
      <c r="E199" s="105" t="str">
        <f>IFERROR(IF(VLOOKUP($A199,'Annex 2 Designated EHV charges'!$A:$O,9,FALSE)=0,"",VLOOKUP($A199,'Annex 2 Designated EHV charges'!$A:$O,9,FALSE)),"")</f>
        <v/>
      </c>
      <c r="F199" s="106" t="str">
        <f>IFERROR(IF(VLOOKUP($A199,'Annex 2 Designated EHV charges'!$A:$O,10,FALSE)=0,"",VLOOKUP($A199,'Annex 2 Designated EHV charges'!$A:$O,10,FALSE)),"")</f>
        <v/>
      </c>
      <c r="G199" s="107" t="str">
        <f>IFERROR(IF(VLOOKUP($A199,'Annex 2 Designated EHV charges'!$A:$O,11,FALSE)=0,"",VLOOKUP($A199,'Annex 2 Designated EHV charges'!$A:$O,11,FALSE)),"")</f>
        <v/>
      </c>
      <c r="H199" s="107" t="str">
        <f>IFERROR(IF(VLOOKUP($A199,'Annex 2 Designated EHV charges'!$A:$O,12,FALSE)=0,"",VLOOKUP($A199,'Annex 2 Designated EHV charges'!$A:$O,12,FALSE)),"")</f>
        <v/>
      </c>
    </row>
    <row r="200" spans="1:8" x14ac:dyDescent="0.25">
      <c r="A200" s="100" t="str">
        <f t="array" ref="A200">IFERROR(INDEX('Annex 2 Designated EHV charges'!$A$11:$A$11, MATCH(0, IF(ISBLANK('Annex 2 Designated EHV charges'!$A$11:$A$11),1, COUNTIF(A$4:$A199, 'Annex 2 Designated EHV charges'!$A$11:$A$11)), 0)),"")</f>
        <v/>
      </c>
      <c r="B200" s="100" t="str">
        <f>IF($A200="","",VLOOKUP($A200,'Annex 2 Designated EHV charges'!$A:$O,2,0))</f>
        <v/>
      </c>
      <c r="C200" s="101" t="str">
        <f>IF($A200="","",VLOOKUP($A200,'Annex 2 Designated EHV charges'!$A:$O,3,0))</f>
        <v/>
      </c>
      <c r="D200" s="100" t="str">
        <f>IF($A200="","",VLOOKUP($A200,'Annex 2 Designated EHV charges'!$A:$O,7,0))</f>
        <v/>
      </c>
      <c r="E200" s="105" t="str">
        <f>IFERROR(IF(VLOOKUP($A200,'Annex 2 Designated EHV charges'!$A:$O,9,FALSE)=0,"",VLOOKUP($A200,'Annex 2 Designated EHV charges'!$A:$O,9,FALSE)),"")</f>
        <v/>
      </c>
      <c r="F200" s="106" t="str">
        <f>IFERROR(IF(VLOOKUP($A200,'Annex 2 Designated EHV charges'!$A:$O,10,FALSE)=0,"",VLOOKUP($A200,'Annex 2 Designated EHV charges'!$A:$O,10,FALSE)),"")</f>
        <v/>
      </c>
      <c r="G200" s="107" t="str">
        <f>IFERROR(IF(VLOOKUP($A200,'Annex 2 Designated EHV charges'!$A:$O,11,FALSE)=0,"",VLOOKUP($A200,'Annex 2 Designated EHV charges'!$A:$O,11,FALSE)),"")</f>
        <v/>
      </c>
      <c r="H200" s="107" t="str">
        <f>IFERROR(IF(VLOOKUP($A200,'Annex 2 Designated EHV charges'!$A:$O,12,FALSE)=0,"",VLOOKUP($A200,'Annex 2 Designated EHV charges'!$A:$O,12,FALSE)),"")</f>
        <v/>
      </c>
    </row>
    <row r="201" spans="1:8" x14ac:dyDescent="0.25">
      <c r="A201" s="100" t="str">
        <f t="array" ref="A201">IFERROR(INDEX('Annex 2 Designated EHV charges'!$A$11:$A$11, MATCH(0, IF(ISBLANK('Annex 2 Designated EHV charges'!$A$11:$A$11),1, COUNTIF(A$4:$A200, 'Annex 2 Designated EHV charges'!$A$11:$A$11)), 0)),"")</f>
        <v/>
      </c>
      <c r="B201" s="100" t="str">
        <f>IF($A201="","",VLOOKUP($A201,'Annex 2 Designated EHV charges'!$A:$O,2,0))</f>
        <v/>
      </c>
      <c r="C201" s="101" t="str">
        <f>IF($A201="","",VLOOKUP($A201,'Annex 2 Designated EHV charges'!$A:$O,3,0))</f>
        <v/>
      </c>
      <c r="D201" s="100" t="str">
        <f>IF($A201="","",VLOOKUP($A201,'Annex 2 Designated EHV charges'!$A:$O,7,0))</f>
        <v/>
      </c>
      <c r="E201" s="105" t="str">
        <f>IFERROR(IF(VLOOKUP($A201,'Annex 2 Designated EHV charges'!$A:$O,9,FALSE)=0,"",VLOOKUP($A201,'Annex 2 Designated EHV charges'!$A:$O,9,FALSE)),"")</f>
        <v/>
      </c>
      <c r="F201" s="106" t="str">
        <f>IFERROR(IF(VLOOKUP($A201,'Annex 2 Designated EHV charges'!$A:$O,10,FALSE)=0,"",VLOOKUP($A201,'Annex 2 Designated EHV charges'!$A:$O,10,FALSE)),"")</f>
        <v/>
      </c>
      <c r="G201" s="107" t="str">
        <f>IFERROR(IF(VLOOKUP($A201,'Annex 2 Designated EHV charges'!$A:$O,11,FALSE)=0,"",VLOOKUP($A201,'Annex 2 Designated EHV charges'!$A:$O,11,FALSE)),"")</f>
        <v/>
      </c>
      <c r="H201" s="107" t="str">
        <f>IFERROR(IF(VLOOKUP($A201,'Annex 2 Designated EHV charges'!$A:$O,12,FALSE)=0,"",VLOOKUP($A201,'Annex 2 Designated EHV charges'!$A:$O,12,FALSE)),"")</f>
        <v/>
      </c>
    </row>
    <row r="202" spans="1:8" x14ac:dyDescent="0.25">
      <c r="A202" s="100" t="str">
        <f t="array" ref="A202">IFERROR(INDEX('Annex 2 Designated EHV charges'!$A$11:$A$11, MATCH(0, IF(ISBLANK('Annex 2 Designated EHV charges'!$A$11:$A$11),1, COUNTIF(A$4:$A201, 'Annex 2 Designated EHV charges'!$A$11:$A$11)), 0)),"")</f>
        <v/>
      </c>
      <c r="B202" s="100" t="str">
        <f>IF($A202="","",VLOOKUP($A202,'Annex 2 Designated EHV charges'!$A:$O,2,0))</f>
        <v/>
      </c>
      <c r="C202" s="101" t="str">
        <f>IF($A202="","",VLOOKUP($A202,'Annex 2 Designated EHV charges'!$A:$O,3,0))</f>
        <v/>
      </c>
      <c r="D202" s="100" t="str">
        <f>IF($A202="","",VLOOKUP($A202,'Annex 2 Designated EHV charges'!$A:$O,7,0))</f>
        <v/>
      </c>
      <c r="E202" s="105" t="str">
        <f>IFERROR(IF(VLOOKUP($A202,'Annex 2 Designated EHV charges'!$A:$O,9,FALSE)=0,"",VLOOKUP($A202,'Annex 2 Designated EHV charges'!$A:$O,9,FALSE)),"")</f>
        <v/>
      </c>
      <c r="F202" s="106" t="str">
        <f>IFERROR(IF(VLOOKUP($A202,'Annex 2 Designated EHV charges'!$A:$O,10,FALSE)=0,"",VLOOKUP($A202,'Annex 2 Designated EHV charges'!$A:$O,10,FALSE)),"")</f>
        <v/>
      </c>
      <c r="G202" s="107" t="str">
        <f>IFERROR(IF(VLOOKUP($A202,'Annex 2 Designated EHV charges'!$A:$O,11,FALSE)=0,"",VLOOKUP($A202,'Annex 2 Designated EHV charges'!$A:$O,11,FALSE)),"")</f>
        <v/>
      </c>
      <c r="H202" s="107" t="str">
        <f>IFERROR(IF(VLOOKUP($A202,'Annex 2 Designated EHV charges'!$A:$O,12,FALSE)=0,"",VLOOKUP($A202,'Annex 2 Designated EHV charges'!$A:$O,12,FALSE)),"")</f>
        <v/>
      </c>
    </row>
    <row r="203" spans="1:8" x14ac:dyDescent="0.25">
      <c r="A203" s="100" t="str">
        <f t="array" ref="A203">IFERROR(INDEX('Annex 2 Designated EHV charges'!$A$11:$A$11, MATCH(0, IF(ISBLANK('Annex 2 Designated EHV charges'!$A$11:$A$11),1, COUNTIF(A$4:$A202, 'Annex 2 Designated EHV charges'!$A$11:$A$11)), 0)),"")</f>
        <v/>
      </c>
      <c r="B203" s="100" t="str">
        <f>IF($A203="","",VLOOKUP($A203,'Annex 2 Designated EHV charges'!$A:$O,2,0))</f>
        <v/>
      </c>
      <c r="C203" s="101" t="str">
        <f>IF($A203="","",VLOOKUP($A203,'Annex 2 Designated EHV charges'!$A:$O,3,0))</f>
        <v/>
      </c>
      <c r="D203" s="100" t="str">
        <f>IF($A203="","",VLOOKUP($A203,'Annex 2 Designated EHV charges'!$A:$O,7,0))</f>
        <v/>
      </c>
      <c r="E203" s="105" t="str">
        <f>IFERROR(IF(VLOOKUP($A203,'Annex 2 Designated EHV charges'!$A:$O,9,FALSE)=0,"",VLOOKUP($A203,'Annex 2 Designated EHV charges'!$A:$O,9,FALSE)),"")</f>
        <v/>
      </c>
      <c r="F203" s="106" t="str">
        <f>IFERROR(IF(VLOOKUP($A203,'Annex 2 Designated EHV charges'!$A:$O,10,FALSE)=0,"",VLOOKUP($A203,'Annex 2 Designated EHV charges'!$A:$O,10,FALSE)),"")</f>
        <v/>
      </c>
      <c r="G203" s="107" t="str">
        <f>IFERROR(IF(VLOOKUP($A203,'Annex 2 Designated EHV charges'!$A:$O,11,FALSE)=0,"",VLOOKUP($A203,'Annex 2 Designated EHV charges'!$A:$O,11,FALSE)),"")</f>
        <v/>
      </c>
      <c r="H203" s="107" t="str">
        <f>IFERROR(IF(VLOOKUP($A203,'Annex 2 Designated EHV charges'!$A:$O,12,FALSE)=0,"",VLOOKUP($A203,'Annex 2 Designated EHV charges'!$A:$O,12,FALSE)),"")</f>
        <v/>
      </c>
    </row>
    <row r="204" spans="1:8" x14ac:dyDescent="0.25">
      <c r="A204" s="100" t="str">
        <f t="array" ref="A204">IFERROR(INDEX('Annex 2 Designated EHV charges'!$A$11:$A$11, MATCH(0, IF(ISBLANK('Annex 2 Designated EHV charges'!$A$11:$A$11),1, COUNTIF(A$4:$A203, 'Annex 2 Designated EHV charges'!$A$11:$A$11)), 0)),"")</f>
        <v/>
      </c>
      <c r="B204" s="100" t="str">
        <f>IF($A204="","",VLOOKUP($A204,'Annex 2 Designated EHV charges'!$A:$O,2,0))</f>
        <v/>
      </c>
      <c r="C204" s="101" t="str">
        <f>IF($A204="","",VLOOKUP($A204,'Annex 2 Designated EHV charges'!$A:$O,3,0))</f>
        <v/>
      </c>
      <c r="D204" s="100" t="str">
        <f>IF($A204="","",VLOOKUP($A204,'Annex 2 Designated EHV charges'!$A:$O,7,0))</f>
        <v/>
      </c>
      <c r="E204" s="105" t="str">
        <f>IFERROR(IF(VLOOKUP($A204,'Annex 2 Designated EHV charges'!$A:$O,9,FALSE)=0,"",VLOOKUP($A204,'Annex 2 Designated EHV charges'!$A:$O,9,FALSE)),"")</f>
        <v/>
      </c>
      <c r="F204" s="106" t="str">
        <f>IFERROR(IF(VLOOKUP($A204,'Annex 2 Designated EHV charges'!$A:$O,10,FALSE)=0,"",VLOOKUP($A204,'Annex 2 Designated EHV charges'!$A:$O,10,FALSE)),"")</f>
        <v/>
      </c>
      <c r="G204" s="107" t="str">
        <f>IFERROR(IF(VLOOKUP($A204,'Annex 2 Designated EHV charges'!$A:$O,11,FALSE)=0,"",VLOOKUP($A204,'Annex 2 Designated EHV charges'!$A:$O,11,FALSE)),"")</f>
        <v/>
      </c>
      <c r="H204" s="107" t="str">
        <f>IFERROR(IF(VLOOKUP($A204,'Annex 2 Designated EHV charges'!$A:$O,12,FALSE)=0,"",VLOOKUP($A204,'Annex 2 Designated EHV charges'!$A:$O,12,FALSE)),"")</f>
        <v/>
      </c>
    </row>
    <row r="205" spans="1:8" x14ac:dyDescent="0.25">
      <c r="A205" s="100" t="str">
        <f t="array" ref="A205">IFERROR(INDEX('Annex 2 Designated EHV charges'!$A$11:$A$11, MATCH(0, IF(ISBLANK('Annex 2 Designated EHV charges'!$A$11:$A$11),1, COUNTIF(A$4:$A204, 'Annex 2 Designated EHV charges'!$A$11:$A$11)), 0)),"")</f>
        <v/>
      </c>
      <c r="B205" s="100" t="str">
        <f>IF($A205="","",VLOOKUP($A205,'Annex 2 Designated EHV charges'!$A:$O,2,0))</f>
        <v/>
      </c>
      <c r="C205" s="101" t="str">
        <f>IF($A205="","",VLOOKUP($A205,'Annex 2 Designated EHV charges'!$A:$O,3,0))</f>
        <v/>
      </c>
      <c r="D205" s="100" t="str">
        <f>IF($A205="","",VLOOKUP($A205,'Annex 2 Designated EHV charges'!$A:$O,7,0))</f>
        <v/>
      </c>
      <c r="E205" s="105" t="str">
        <f>IFERROR(IF(VLOOKUP($A205,'Annex 2 Designated EHV charges'!$A:$O,9,FALSE)=0,"",VLOOKUP($A205,'Annex 2 Designated EHV charges'!$A:$O,9,FALSE)),"")</f>
        <v/>
      </c>
      <c r="F205" s="106" t="str">
        <f>IFERROR(IF(VLOOKUP($A205,'Annex 2 Designated EHV charges'!$A:$O,10,FALSE)=0,"",VLOOKUP($A205,'Annex 2 Designated EHV charges'!$A:$O,10,FALSE)),"")</f>
        <v/>
      </c>
      <c r="G205" s="107" t="str">
        <f>IFERROR(IF(VLOOKUP($A205,'Annex 2 Designated EHV charges'!$A:$O,11,FALSE)=0,"",VLOOKUP($A205,'Annex 2 Designated EHV charges'!$A:$O,11,FALSE)),"")</f>
        <v/>
      </c>
      <c r="H205" s="107" t="str">
        <f>IFERROR(IF(VLOOKUP($A205,'Annex 2 Designated EHV charges'!$A:$O,12,FALSE)=0,"",VLOOKUP($A205,'Annex 2 Designated EHV charges'!$A:$O,12,FALSE)),"")</f>
        <v/>
      </c>
    </row>
    <row r="206" spans="1:8" x14ac:dyDescent="0.25">
      <c r="A206" s="100" t="str">
        <f t="array" ref="A206">IFERROR(INDEX('Annex 2 Designated EHV charges'!$A$11:$A$11, MATCH(0, IF(ISBLANK('Annex 2 Designated EHV charges'!$A$11:$A$11),1, COUNTIF(A$4:$A205, 'Annex 2 Designated EHV charges'!$A$11:$A$11)), 0)),"")</f>
        <v/>
      </c>
      <c r="B206" s="100" t="str">
        <f>IF($A206="","",VLOOKUP($A206,'Annex 2 Designated EHV charges'!$A:$O,2,0))</f>
        <v/>
      </c>
      <c r="C206" s="101" t="str">
        <f>IF($A206="","",VLOOKUP($A206,'Annex 2 Designated EHV charges'!$A:$O,3,0))</f>
        <v/>
      </c>
      <c r="D206" s="100" t="str">
        <f>IF($A206="","",VLOOKUP($A206,'Annex 2 Designated EHV charges'!$A:$O,7,0))</f>
        <v/>
      </c>
      <c r="E206" s="105" t="str">
        <f>IFERROR(IF(VLOOKUP($A206,'Annex 2 Designated EHV charges'!$A:$O,9,FALSE)=0,"",VLOOKUP($A206,'Annex 2 Designated EHV charges'!$A:$O,9,FALSE)),"")</f>
        <v/>
      </c>
      <c r="F206" s="106" t="str">
        <f>IFERROR(IF(VLOOKUP($A206,'Annex 2 Designated EHV charges'!$A:$O,10,FALSE)=0,"",VLOOKUP($A206,'Annex 2 Designated EHV charges'!$A:$O,10,FALSE)),"")</f>
        <v/>
      </c>
      <c r="G206" s="107" t="str">
        <f>IFERROR(IF(VLOOKUP($A206,'Annex 2 Designated EHV charges'!$A:$O,11,FALSE)=0,"",VLOOKUP($A206,'Annex 2 Designated EHV charges'!$A:$O,11,FALSE)),"")</f>
        <v/>
      </c>
      <c r="H206" s="107" t="str">
        <f>IFERROR(IF(VLOOKUP($A206,'Annex 2 Designated EHV charges'!$A:$O,12,FALSE)=0,"",VLOOKUP($A206,'Annex 2 Designated EHV charges'!$A:$O,12,FALSE)),"")</f>
        <v/>
      </c>
    </row>
    <row r="207" spans="1:8" x14ac:dyDescent="0.25">
      <c r="A207" s="100" t="str">
        <f t="array" ref="A207">IFERROR(INDEX('Annex 2 Designated EHV charges'!$A$11:$A$11, MATCH(0, IF(ISBLANK('Annex 2 Designated EHV charges'!$A$11:$A$11),1, COUNTIF(A$4:$A206, 'Annex 2 Designated EHV charges'!$A$11:$A$11)), 0)),"")</f>
        <v/>
      </c>
      <c r="B207" s="100" t="str">
        <f>IF($A207="","",VLOOKUP($A207,'Annex 2 Designated EHV charges'!$A:$O,2,0))</f>
        <v/>
      </c>
      <c r="C207" s="101" t="str">
        <f>IF($A207="","",VLOOKUP($A207,'Annex 2 Designated EHV charges'!$A:$O,3,0))</f>
        <v/>
      </c>
      <c r="D207" s="100" t="str">
        <f>IF($A207="","",VLOOKUP($A207,'Annex 2 Designated EHV charges'!$A:$O,7,0))</f>
        <v/>
      </c>
      <c r="E207" s="105" t="str">
        <f>IFERROR(IF(VLOOKUP($A207,'Annex 2 Designated EHV charges'!$A:$O,9,FALSE)=0,"",VLOOKUP($A207,'Annex 2 Designated EHV charges'!$A:$O,9,FALSE)),"")</f>
        <v/>
      </c>
      <c r="F207" s="106" t="str">
        <f>IFERROR(IF(VLOOKUP($A207,'Annex 2 Designated EHV charges'!$A:$O,10,FALSE)=0,"",VLOOKUP($A207,'Annex 2 Designated EHV charges'!$A:$O,10,FALSE)),"")</f>
        <v/>
      </c>
      <c r="G207" s="107" t="str">
        <f>IFERROR(IF(VLOOKUP($A207,'Annex 2 Designated EHV charges'!$A:$O,11,FALSE)=0,"",VLOOKUP($A207,'Annex 2 Designated EHV charges'!$A:$O,11,FALSE)),"")</f>
        <v/>
      </c>
      <c r="H207" s="107" t="str">
        <f>IFERROR(IF(VLOOKUP($A207,'Annex 2 Designated EHV charges'!$A:$O,12,FALSE)=0,"",VLOOKUP($A207,'Annex 2 Designated EHV charges'!$A:$O,12,FALSE)),"")</f>
        <v/>
      </c>
    </row>
    <row r="208" spans="1:8" x14ac:dyDescent="0.25">
      <c r="A208" s="100" t="str">
        <f t="array" ref="A208">IFERROR(INDEX('Annex 2 Designated EHV charges'!$A$11:$A$11, MATCH(0, IF(ISBLANK('Annex 2 Designated EHV charges'!$A$11:$A$11),1, COUNTIF(A$4:$A207, 'Annex 2 Designated EHV charges'!$A$11:$A$11)), 0)),"")</f>
        <v/>
      </c>
      <c r="B208" s="100" t="str">
        <f>IF($A208="","",VLOOKUP($A208,'Annex 2 Designated EHV charges'!$A:$O,2,0))</f>
        <v/>
      </c>
      <c r="C208" s="101" t="str">
        <f>IF($A208="","",VLOOKUP($A208,'Annex 2 Designated EHV charges'!$A:$O,3,0))</f>
        <v/>
      </c>
      <c r="D208" s="100" t="str">
        <f>IF($A208="","",VLOOKUP($A208,'Annex 2 Designated EHV charges'!$A:$O,7,0))</f>
        <v/>
      </c>
      <c r="E208" s="105" t="str">
        <f>IFERROR(IF(VLOOKUP($A208,'Annex 2 Designated EHV charges'!$A:$O,9,FALSE)=0,"",VLOOKUP($A208,'Annex 2 Designated EHV charges'!$A:$O,9,FALSE)),"")</f>
        <v/>
      </c>
      <c r="F208" s="106" t="str">
        <f>IFERROR(IF(VLOOKUP($A208,'Annex 2 Designated EHV charges'!$A:$O,10,FALSE)=0,"",VLOOKUP($A208,'Annex 2 Designated EHV charges'!$A:$O,10,FALSE)),"")</f>
        <v/>
      </c>
      <c r="G208" s="107" t="str">
        <f>IFERROR(IF(VLOOKUP($A208,'Annex 2 Designated EHV charges'!$A:$O,11,FALSE)=0,"",VLOOKUP($A208,'Annex 2 Designated EHV charges'!$A:$O,11,FALSE)),"")</f>
        <v/>
      </c>
      <c r="H208" s="107" t="str">
        <f>IFERROR(IF(VLOOKUP($A208,'Annex 2 Designated EHV charges'!$A:$O,12,FALSE)=0,"",VLOOKUP($A208,'Annex 2 Designated EHV charges'!$A:$O,12,FALSE)),"")</f>
        <v/>
      </c>
    </row>
    <row r="209" spans="1:8" x14ac:dyDescent="0.25">
      <c r="A209" s="100" t="str">
        <f t="array" ref="A209">IFERROR(INDEX('Annex 2 Designated EHV charges'!$A$11:$A$11, MATCH(0, IF(ISBLANK('Annex 2 Designated EHV charges'!$A$11:$A$11),1, COUNTIF(A$4:$A208, 'Annex 2 Designated EHV charges'!$A$11:$A$11)), 0)),"")</f>
        <v/>
      </c>
      <c r="B209" s="100" t="str">
        <f>IF($A209="","",VLOOKUP($A209,'Annex 2 Designated EHV charges'!$A:$O,2,0))</f>
        <v/>
      </c>
      <c r="C209" s="101" t="str">
        <f>IF($A209="","",VLOOKUP($A209,'Annex 2 Designated EHV charges'!$A:$O,3,0))</f>
        <v/>
      </c>
      <c r="D209" s="100" t="str">
        <f>IF($A209="","",VLOOKUP($A209,'Annex 2 Designated EHV charges'!$A:$O,7,0))</f>
        <v/>
      </c>
      <c r="E209" s="105" t="str">
        <f>IFERROR(IF(VLOOKUP($A209,'Annex 2 Designated EHV charges'!$A:$O,9,FALSE)=0,"",VLOOKUP($A209,'Annex 2 Designated EHV charges'!$A:$O,9,FALSE)),"")</f>
        <v/>
      </c>
      <c r="F209" s="106" t="str">
        <f>IFERROR(IF(VLOOKUP($A209,'Annex 2 Designated EHV charges'!$A:$O,10,FALSE)=0,"",VLOOKUP($A209,'Annex 2 Designated EHV charges'!$A:$O,10,FALSE)),"")</f>
        <v/>
      </c>
      <c r="G209" s="107" t="str">
        <f>IFERROR(IF(VLOOKUP($A209,'Annex 2 Designated EHV charges'!$A:$O,11,FALSE)=0,"",VLOOKUP($A209,'Annex 2 Designated EHV charges'!$A:$O,11,FALSE)),"")</f>
        <v/>
      </c>
      <c r="H209" s="107" t="str">
        <f>IFERROR(IF(VLOOKUP($A209,'Annex 2 Designated EHV charges'!$A:$O,12,FALSE)=0,"",VLOOKUP($A209,'Annex 2 Designated EHV charges'!$A:$O,12,FALSE)),"")</f>
        <v/>
      </c>
    </row>
    <row r="210" spans="1:8" x14ac:dyDescent="0.25">
      <c r="A210" s="100" t="str">
        <f t="array" ref="A210">IFERROR(INDEX('Annex 2 Designated EHV charges'!$A$11:$A$11, MATCH(0, IF(ISBLANK('Annex 2 Designated EHV charges'!$A$11:$A$11),1, COUNTIF(A$4:$A209, 'Annex 2 Designated EHV charges'!$A$11:$A$11)), 0)),"")</f>
        <v/>
      </c>
      <c r="B210" s="100" t="str">
        <f>IF($A210="","",VLOOKUP($A210,'Annex 2 Designated EHV charges'!$A:$O,2,0))</f>
        <v/>
      </c>
      <c r="C210" s="101" t="str">
        <f>IF($A210="","",VLOOKUP($A210,'Annex 2 Designated EHV charges'!$A:$O,3,0))</f>
        <v/>
      </c>
      <c r="D210" s="100" t="str">
        <f>IF($A210="","",VLOOKUP($A210,'Annex 2 Designated EHV charges'!$A:$O,7,0))</f>
        <v/>
      </c>
      <c r="E210" s="105" t="str">
        <f>IFERROR(IF(VLOOKUP($A210,'Annex 2 Designated EHV charges'!$A:$O,9,FALSE)=0,"",VLOOKUP($A210,'Annex 2 Designated EHV charges'!$A:$O,9,FALSE)),"")</f>
        <v/>
      </c>
      <c r="F210" s="106" t="str">
        <f>IFERROR(IF(VLOOKUP($A210,'Annex 2 Designated EHV charges'!$A:$O,10,FALSE)=0,"",VLOOKUP($A210,'Annex 2 Designated EHV charges'!$A:$O,10,FALSE)),"")</f>
        <v/>
      </c>
      <c r="G210" s="107" t="str">
        <f>IFERROR(IF(VLOOKUP($A210,'Annex 2 Designated EHV charges'!$A:$O,11,FALSE)=0,"",VLOOKUP($A210,'Annex 2 Designated EHV charges'!$A:$O,11,FALSE)),"")</f>
        <v/>
      </c>
      <c r="H210" s="107" t="str">
        <f>IFERROR(IF(VLOOKUP($A210,'Annex 2 Designated EHV charges'!$A:$O,12,FALSE)=0,"",VLOOKUP($A210,'Annex 2 Designated EHV charges'!$A:$O,12,FALSE)),"")</f>
        <v/>
      </c>
    </row>
    <row r="211" spans="1:8" x14ac:dyDescent="0.25">
      <c r="A211" s="100" t="str">
        <f t="array" ref="A211">IFERROR(INDEX('Annex 2 Designated EHV charges'!$A$11:$A$11, MATCH(0, IF(ISBLANK('Annex 2 Designated EHV charges'!$A$11:$A$11),1, COUNTIF(A$4:$A210, 'Annex 2 Designated EHV charges'!$A$11:$A$11)), 0)),"")</f>
        <v/>
      </c>
      <c r="B211" s="100" t="str">
        <f>IF($A211="","",VLOOKUP($A211,'Annex 2 Designated EHV charges'!$A:$O,2,0))</f>
        <v/>
      </c>
      <c r="C211" s="101" t="str">
        <f>IF($A211="","",VLOOKUP($A211,'Annex 2 Designated EHV charges'!$A:$O,3,0))</f>
        <v/>
      </c>
      <c r="D211" s="100" t="str">
        <f>IF($A211="","",VLOOKUP($A211,'Annex 2 Designated EHV charges'!$A:$O,7,0))</f>
        <v/>
      </c>
      <c r="E211" s="105" t="str">
        <f>IFERROR(IF(VLOOKUP($A211,'Annex 2 Designated EHV charges'!$A:$O,9,FALSE)=0,"",VLOOKUP($A211,'Annex 2 Designated EHV charges'!$A:$O,9,FALSE)),"")</f>
        <v/>
      </c>
      <c r="F211" s="106" t="str">
        <f>IFERROR(IF(VLOOKUP($A211,'Annex 2 Designated EHV charges'!$A:$O,10,FALSE)=0,"",VLOOKUP($A211,'Annex 2 Designated EHV charges'!$A:$O,10,FALSE)),"")</f>
        <v/>
      </c>
      <c r="G211" s="107" t="str">
        <f>IFERROR(IF(VLOOKUP($A211,'Annex 2 Designated EHV charges'!$A:$O,11,FALSE)=0,"",VLOOKUP($A211,'Annex 2 Designated EHV charges'!$A:$O,11,FALSE)),"")</f>
        <v/>
      </c>
      <c r="H211" s="107" t="str">
        <f>IFERROR(IF(VLOOKUP($A211,'Annex 2 Designated EHV charges'!$A:$O,12,FALSE)=0,"",VLOOKUP($A211,'Annex 2 Designated EHV charges'!$A:$O,12,FALSE)),"")</f>
        <v/>
      </c>
    </row>
    <row r="212" spans="1:8" x14ac:dyDescent="0.25">
      <c r="A212" s="100" t="str">
        <f t="array" ref="A212">IFERROR(INDEX('Annex 2 Designated EHV charges'!$A$11:$A$11, MATCH(0, IF(ISBLANK('Annex 2 Designated EHV charges'!$A$11:$A$11),1, COUNTIF(A$4:$A211, 'Annex 2 Designated EHV charges'!$A$11:$A$11)), 0)),"")</f>
        <v/>
      </c>
      <c r="B212" s="100" t="str">
        <f>IF($A212="","",VLOOKUP($A212,'Annex 2 Designated EHV charges'!$A:$O,2,0))</f>
        <v/>
      </c>
      <c r="C212" s="101" t="str">
        <f>IF($A212="","",VLOOKUP($A212,'Annex 2 Designated EHV charges'!$A:$O,3,0))</f>
        <v/>
      </c>
      <c r="D212" s="100" t="str">
        <f>IF($A212="","",VLOOKUP($A212,'Annex 2 Designated EHV charges'!$A:$O,7,0))</f>
        <v/>
      </c>
      <c r="E212" s="105" t="str">
        <f>IFERROR(IF(VLOOKUP($A212,'Annex 2 Designated EHV charges'!$A:$O,9,FALSE)=0,"",VLOOKUP($A212,'Annex 2 Designated EHV charges'!$A:$O,9,FALSE)),"")</f>
        <v/>
      </c>
      <c r="F212" s="106" t="str">
        <f>IFERROR(IF(VLOOKUP($A212,'Annex 2 Designated EHV charges'!$A:$O,10,FALSE)=0,"",VLOOKUP($A212,'Annex 2 Designated EHV charges'!$A:$O,10,FALSE)),"")</f>
        <v/>
      </c>
      <c r="G212" s="107" t="str">
        <f>IFERROR(IF(VLOOKUP($A212,'Annex 2 Designated EHV charges'!$A:$O,11,FALSE)=0,"",VLOOKUP($A212,'Annex 2 Designated EHV charges'!$A:$O,11,FALSE)),"")</f>
        <v/>
      </c>
      <c r="H212" s="107" t="str">
        <f>IFERROR(IF(VLOOKUP($A212,'Annex 2 Designated EHV charges'!$A:$O,12,FALSE)=0,"",VLOOKUP($A212,'Annex 2 Designated EHV charges'!$A:$O,12,FALSE)),"")</f>
        <v/>
      </c>
    </row>
    <row r="213" spans="1:8" x14ac:dyDescent="0.25">
      <c r="A213" s="100" t="str">
        <f t="array" ref="A213">IFERROR(INDEX('Annex 2 Designated EHV charges'!$A$11:$A$11, MATCH(0, IF(ISBLANK('Annex 2 Designated EHV charges'!$A$11:$A$11),1, COUNTIF(A$4:$A212, 'Annex 2 Designated EHV charges'!$A$11:$A$11)), 0)),"")</f>
        <v/>
      </c>
      <c r="B213" s="100" t="str">
        <f>IF($A213="","",VLOOKUP($A213,'Annex 2 Designated EHV charges'!$A:$O,2,0))</f>
        <v/>
      </c>
      <c r="C213" s="101" t="str">
        <f>IF($A213="","",VLOOKUP($A213,'Annex 2 Designated EHV charges'!$A:$O,3,0))</f>
        <v/>
      </c>
      <c r="D213" s="100" t="str">
        <f>IF($A213="","",VLOOKUP($A213,'Annex 2 Designated EHV charges'!$A:$O,7,0))</f>
        <v/>
      </c>
      <c r="E213" s="105" t="str">
        <f>IFERROR(IF(VLOOKUP($A213,'Annex 2 Designated EHV charges'!$A:$O,9,FALSE)=0,"",VLOOKUP($A213,'Annex 2 Designated EHV charges'!$A:$O,9,FALSE)),"")</f>
        <v/>
      </c>
      <c r="F213" s="106" t="str">
        <f>IFERROR(IF(VLOOKUP($A213,'Annex 2 Designated EHV charges'!$A:$O,10,FALSE)=0,"",VLOOKUP($A213,'Annex 2 Designated EHV charges'!$A:$O,10,FALSE)),"")</f>
        <v/>
      </c>
      <c r="G213" s="107" t="str">
        <f>IFERROR(IF(VLOOKUP($A213,'Annex 2 Designated EHV charges'!$A:$O,11,FALSE)=0,"",VLOOKUP($A213,'Annex 2 Designated EHV charges'!$A:$O,11,FALSE)),"")</f>
        <v/>
      </c>
      <c r="H213" s="107" t="str">
        <f>IFERROR(IF(VLOOKUP($A213,'Annex 2 Designated EHV charges'!$A:$O,12,FALSE)=0,"",VLOOKUP($A213,'Annex 2 Designated EHV charges'!$A:$O,12,FALSE)),"")</f>
        <v/>
      </c>
    </row>
    <row r="214" spans="1:8" x14ac:dyDescent="0.25">
      <c r="A214" s="100" t="str">
        <f t="array" ref="A214">IFERROR(INDEX('Annex 2 Designated EHV charges'!$A$11:$A$11, MATCH(0, IF(ISBLANK('Annex 2 Designated EHV charges'!$A$11:$A$11),1, COUNTIF(A$4:$A213, 'Annex 2 Designated EHV charges'!$A$11:$A$11)), 0)),"")</f>
        <v/>
      </c>
      <c r="B214" s="100" t="str">
        <f>IF($A214="","",VLOOKUP($A214,'Annex 2 Designated EHV charges'!$A:$O,2,0))</f>
        <v/>
      </c>
      <c r="C214" s="101" t="str">
        <f>IF($A214="","",VLOOKUP($A214,'Annex 2 Designated EHV charges'!$A:$O,3,0))</f>
        <v/>
      </c>
      <c r="D214" s="100" t="str">
        <f>IF($A214="","",VLOOKUP($A214,'Annex 2 Designated EHV charges'!$A:$O,7,0))</f>
        <v/>
      </c>
      <c r="E214" s="105" t="str">
        <f>IFERROR(IF(VLOOKUP($A214,'Annex 2 Designated EHV charges'!$A:$O,9,FALSE)=0,"",VLOOKUP($A214,'Annex 2 Designated EHV charges'!$A:$O,9,FALSE)),"")</f>
        <v/>
      </c>
      <c r="F214" s="106" t="str">
        <f>IFERROR(IF(VLOOKUP($A214,'Annex 2 Designated EHV charges'!$A:$O,10,FALSE)=0,"",VLOOKUP($A214,'Annex 2 Designated EHV charges'!$A:$O,10,FALSE)),"")</f>
        <v/>
      </c>
      <c r="G214" s="107" t="str">
        <f>IFERROR(IF(VLOOKUP($A214,'Annex 2 Designated EHV charges'!$A:$O,11,FALSE)=0,"",VLOOKUP($A214,'Annex 2 Designated EHV charges'!$A:$O,11,FALSE)),"")</f>
        <v/>
      </c>
      <c r="H214" s="107" t="str">
        <f>IFERROR(IF(VLOOKUP($A214,'Annex 2 Designated EHV charges'!$A:$O,12,FALSE)=0,"",VLOOKUP($A214,'Annex 2 Designated EHV charges'!$A:$O,12,FALSE)),"")</f>
        <v/>
      </c>
    </row>
    <row r="215" spans="1:8" x14ac:dyDescent="0.25">
      <c r="A215" s="100" t="str">
        <f t="array" ref="A215">IFERROR(INDEX('Annex 2 Designated EHV charges'!$A$11:$A$11, MATCH(0, IF(ISBLANK('Annex 2 Designated EHV charges'!$A$11:$A$11),1, COUNTIF(A$4:$A214, 'Annex 2 Designated EHV charges'!$A$11:$A$11)), 0)),"")</f>
        <v/>
      </c>
      <c r="B215" s="100" t="str">
        <f>IF($A215="","",VLOOKUP($A215,'Annex 2 Designated EHV charges'!$A:$O,2,0))</f>
        <v/>
      </c>
      <c r="C215" s="101" t="str">
        <f>IF($A215="","",VLOOKUP($A215,'Annex 2 Designated EHV charges'!$A:$O,3,0))</f>
        <v/>
      </c>
      <c r="D215" s="100" t="str">
        <f>IF($A215="","",VLOOKUP($A215,'Annex 2 Designated EHV charges'!$A:$O,7,0))</f>
        <v/>
      </c>
      <c r="E215" s="105" t="str">
        <f>IFERROR(IF(VLOOKUP($A215,'Annex 2 Designated EHV charges'!$A:$O,9,FALSE)=0,"",VLOOKUP($A215,'Annex 2 Designated EHV charges'!$A:$O,9,FALSE)),"")</f>
        <v/>
      </c>
      <c r="F215" s="106" t="str">
        <f>IFERROR(IF(VLOOKUP($A215,'Annex 2 Designated EHV charges'!$A:$O,10,FALSE)=0,"",VLOOKUP($A215,'Annex 2 Designated EHV charges'!$A:$O,10,FALSE)),"")</f>
        <v/>
      </c>
      <c r="G215" s="107" t="str">
        <f>IFERROR(IF(VLOOKUP($A215,'Annex 2 Designated EHV charges'!$A:$O,11,FALSE)=0,"",VLOOKUP($A215,'Annex 2 Designated EHV charges'!$A:$O,11,FALSE)),"")</f>
        <v/>
      </c>
      <c r="H215" s="107" t="str">
        <f>IFERROR(IF(VLOOKUP($A215,'Annex 2 Designated EHV charges'!$A:$O,12,FALSE)=0,"",VLOOKUP($A215,'Annex 2 Designated EHV charges'!$A:$O,12,FALSE)),"")</f>
        <v/>
      </c>
    </row>
    <row r="216" spans="1:8" x14ac:dyDescent="0.25">
      <c r="A216" s="100" t="str">
        <f t="array" ref="A216">IFERROR(INDEX('Annex 2 Designated EHV charges'!$A$11:$A$11, MATCH(0, IF(ISBLANK('Annex 2 Designated EHV charges'!$A$11:$A$11),1, COUNTIF(A$4:$A215, 'Annex 2 Designated EHV charges'!$A$11:$A$11)), 0)),"")</f>
        <v/>
      </c>
      <c r="B216" s="100" t="str">
        <f>IF($A216="","",VLOOKUP($A216,'Annex 2 Designated EHV charges'!$A:$O,2,0))</f>
        <v/>
      </c>
      <c r="C216" s="101" t="str">
        <f>IF($A216="","",VLOOKUP($A216,'Annex 2 Designated EHV charges'!$A:$O,3,0))</f>
        <v/>
      </c>
      <c r="D216" s="100" t="str">
        <f>IF($A216="","",VLOOKUP($A216,'Annex 2 Designated EHV charges'!$A:$O,7,0))</f>
        <v/>
      </c>
      <c r="E216" s="105" t="str">
        <f>IFERROR(IF(VLOOKUP($A216,'Annex 2 Designated EHV charges'!$A:$O,9,FALSE)=0,"",VLOOKUP($A216,'Annex 2 Designated EHV charges'!$A:$O,9,FALSE)),"")</f>
        <v/>
      </c>
      <c r="F216" s="106" t="str">
        <f>IFERROR(IF(VLOOKUP($A216,'Annex 2 Designated EHV charges'!$A:$O,10,FALSE)=0,"",VLOOKUP($A216,'Annex 2 Designated EHV charges'!$A:$O,10,FALSE)),"")</f>
        <v/>
      </c>
      <c r="G216" s="107" t="str">
        <f>IFERROR(IF(VLOOKUP($A216,'Annex 2 Designated EHV charges'!$A:$O,11,FALSE)=0,"",VLOOKUP($A216,'Annex 2 Designated EHV charges'!$A:$O,11,FALSE)),"")</f>
        <v/>
      </c>
      <c r="H216" s="107" t="str">
        <f>IFERROR(IF(VLOOKUP($A216,'Annex 2 Designated EHV charges'!$A:$O,12,FALSE)=0,"",VLOOKUP($A216,'Annex 2 Designated EHV charges'!$A:$O,12,FALSE)),"")</f>
        <v/>
      </c>
    </row>
    <row r="217" spans="1:8" x14ac:dyDescent="0.25">
      <c r="A217" s="100" t="str">
        <f t="array" ref="A217">IFERROR(INDEX('Annex 2 Designated EHV charges'!$A$11:$A$11, MATCH(0, IF(ISBLANK('Annex 2 Designated EHV charges'!$A$11:$A$11),1, COUNTIF(A$4:$A216, 'Annex 2 Designated EHV charges'!$A$11:$A$11)), 0)),"")</f>
        <v/>
      </c>
      <c r="B217" s="100" t="str">
        <f>IF($A217="","",VLOOKUP($A217,'Annex 2 Designated EHV charges'!$A:$O,2,0))</f>
        <v/>
      </c>
      <c r="C217" s="101" t="str">
        <f>IF($A217="","",VLOOKUP($A217,'Annex 2 Designated EHV charges'!$A:$O,3,0))</f>
        <v/>
      </c>
      <c r="D217" s="100" t="str">
        <f>IF($A217="","",VLOOKUP($A217,'Annex 2 Designated EHV charges'!$A:$O,7,0))</f>
        <v/>
      </c>
      <c r="E217" s="105" t="str">
        <f>IFERROR(IF(VLOOKUP($A217,'Annex 2 Designated EHV charges'!$A:$O,9,FALSE)=0,"",VLOOKUP($A217,'Annex 2 Designated EHV charges'!$A:$O,9,FALSE)),"")</f>
        <v/>
      </c>
      <c r="F217" s="106" t="str">
        <f>IFERROR(IF(VLOOKUP($A217,'Annex 2 Designated EHV charges'!$A:$O,10,FALSE)=0,"",VLOOKUP($A217,'Annex 2 Designated EHV charges'!$A:$O,10,FALSE)),"")</f>
        <v/>
      </c>
      <c r="G217" s="107" t="str">
        <f>IFERROR(IF(VLOOKUP($A217,'Annex 2 Designated EHV charges'!$A:$O,11,FALSE)=0,"",VLOOKUP($A217,'Annex 2 Designated EHV charges'!$A:$O,11,FALSE)),"")</f>
        <v/>
      </c>
      <c r="H217" s="107" t="str">
        <f>IFERROR(IF(VLOOKUP($A217,'Annex 2 Designated EHV charges'!$A:$O,12,FALSE)=0,"",VLOOKUP($A217,'Annex 2 Designated EHV charges'!$A:$O,12,FALSE)),"")</f>
        <v/>
      </c>
    </row>
    <row r="218" spans="1:8" x14ac:dyDescent="0.25">
      <c r="A218" s="100" t="str">
        <f t="array" ref="A218">IFERROR(INDEX('Annex 2 Designated EHV charges'!$A$11:$A$11, MATCH(0, IF(ISBLANK('Annex 2 Designated EHV charges'!$A$11:$A$11),1, COUNTIF(A$4:$A217, 'Annex 2 Designated EHV charges'!$A$11:$A$11)), 0)),"")</f>
        <v/>
      </c>
      <c r="B218" s="100" t="str">
        <f>IF($A218="","",VLOOKUP($A218,'Annex 2 Designated EHV charges'!$A:$O,2,0))</f>
        <v/>
      </c>
      <c r="C218" s="101" t="str">
        <f>IF($A218="","",VLOOKUP($A218,'Annex 2 Designated EHV charges'!$A:$O,3,0))</f>
        <v/>
      </c>
      <c r="D218" s="100" t="str">
        <f>IF($A218="","",VLOOKUP($A218,'Annex 2 Designated EHV charges'!$A:$O,7,0))</f>
        <v/>
      </c>
      <c r="E218" s="105" t="str">
        <f>IFERROR(IF(VLOOKUP($A218,'Annex 2 Designated EHV charges'!$A:$O,9,FALSE)=0,"",VLOOKUP($A218,'Annex 2 Designated EHV charges'!$A:$O,9,FALSE)),"")</f>
        <v/>
      </c>
      <c r="F218" s="106" t="str">
        <f>IFERROR(IF(VLOOKUP($A218,'Annex 2 Designated EHV charges'!$A:$O,10,FALSE)=0,"",VLOOKUP($A218,'Annex 2 Designated EHV charges'!$A:$O,10,FALSE)),"")</f>
        <v/>
      </c>
      <c r="G218" s="107" t="str">
        <f>IFERROR(IF(VLOOKUP($A218,'Annex 2 Designated EHV charges'!$A:$O,11,FALSE)=0,"",VLOOKUP($A218,'Annex 2 Designated EHV charges'!$A:$O,11,FALSE)),"")</f>
        <v/>
      </c>
      <c r="H218" s="107" t="str">
        <f>IFERROR(IF(VLOOKUP($A218,'Annex 2 Designated EHV charges'!$A:$O,12,FALSE)=0,"",VLOOKUP($A218,'Annex 2 Designated EHV charges'!$A:$O,12,FALSE)),"")</f>
        <v/>
      </c>
    </row>
    <row r="219" spans="1:8" x14ac:dyDescent="0.25">
      <c r="A219" s="100" t="str">
        <f t="array" ref="A219">IFERROR(INDEX('Annex 2 Designated EHV charges'!$A$11:$A$11, MATCH(0, IF(ISBLANK('Annex 2 Designated EHV charges'!$A$11:$A$11),1, COUNTIF(A$4:$A218, 'Annex 2 Designated EHV charges'!$A$11:$A$11)), 0)),"")</f>
        <v/>
      </c>
      <c r="B219" s="100" t="str">
        <f>IF($A219="","",VLOOKUP($A219,'Annex 2 Designated EHV charges'!$A:$O,2,0))</f>
        <v/>
      </c>
      <c r="C219" s="101" t="str">
        <f>IF($A219="","",VLOOKUP($A219,'Annex 2 Designated EHV charges'!$A:$O,3,0))</f>
        <v/>
      </c>
      <c r="D219" s="100" t="str">
        <f>IF($A219="","",VLOOKUP($A219,'Annex 2 Designated EHV charges'!$A:$O,7,0))</f>
        <v/>
      </c>
      <c r="E219" s="105" t="str">
        <f>IFERROR(IF(VLOOKUP($A219,'Annex 2 Designated EHV charges'!$A:$O,9,FALSE)=0,"",VLOOKUP($A219,'Annex 2 Designated EHV charges'!$A:$O,9,FALSE)),"")</f>
        <v/>
      </c>
      <c r="F219" s="106" t="str">
        <f>IFERROR(IF(VLOOKUP($A219,'Annex 2 Designated EHV charges'!$A:$O,10,FALSE)=0,"",VLOOKUP($A219,'Annex 2 Designated EHV charges'!$A:$O,10,FALSE)),"")</f>
        <v/>
      </c>
      <c r="G219" s="107" t="str">
        <f>IFERROR(IF(VLOOKUP($A219,'Annex 2 Designated EHV charges'!$A:$O,11,FALSE)=0,"",VLOOKUP($A219,'Annex 2 Designated EHV charges'!$A:$O,11,FALSE)),"")</f>
        <v/>
      </c>
      <c r="H219" s="107" t="str">
        <f>IFERROR(IF(VLOOKUP($A219,'Annex 2 Designated EHV charges'!$A:$O,12,FALSE)=0,"",VLOOKUP($A219,'Annex 2 Designated EHV charges'!$A:$O,12,FALSE)),"")</f>
        <v/>
      </c>
    </row>
    <row r="220" spans="1:8" x14ac:dyDescent="0.25">
      <c r="A220" s="100" t="str">
        <f t="array" ref="A220">IFERROR(INDEX('Annex 2 Designated EHV charges'!$A$11:$A$11, MATCH(0, IF(ISBLANK('Annex 2 Designated EHV charges'!$A$11:$A$11),1, COUNTIF(A$4:$A219, 'Annex 2 Designated EHV charges'!$A$11:$A$11)), 0)),"")</f>
        <v/>
      </c>
      <c r="B220" s="100" t="str">
        <f>IF($A220="","",VLOOKUP($A220,'Annex 2 Designated EHV charges'!$A:$O,2,0))</f>
        <v/>
      </c>
      <c r="C220" s="101" t="str">
        <f>IF($A220="","",VLOOKUP($A220,'Annex 2 Designated EHV charges'!$A:$O,3,0))</f>
        <v/>
      </c>
      <c r="D220" s="100" t="str">
        <f>IF($A220="","",VLOOKUP($A220,'Annex 2 Designated EHV charges'!$A:$O,7,0))</f>
        <v/>
      </c>
      <c r="E220" s="105" t="str">
        <f>IFERROR(IF(VLOOKUP($A220,'Annex 2 Designated EHV charges'!$A:$O,9,FALSE)=0,"",VLOOKUP($A220,'Annex 2 Designated EHV charges'!$A:$O,9,FALSE)),"")</f>
        <v/>
      </c>
      <c r="F220" s="106" t="str">
        <f>IFERROR(IF(VLOOKUP($A220,'Annex 2 Designated EHV charges'!$A:$O,10,FALSE)=0,"",VLOOKUP($A220,'Annex 2 Designated EHV charges'!$A:$O,10,FALSE)),"")</f>
        <v/>
      </c>
      <c r="G220" s="107" t="str">
        <f>IFERROR(IF(VLOOKUP($A220,'Annex 2 Designated EHV charges'!$A:$O,11,FALSE)=0,"",VLOOKUP($A220,'Annex 2 Designated EHV charges'!$A:$O,11,FALSE)),"")</f>
        <v/>
      </c>
      <c r="H220" s="107" t="str">
        <f>IFERROR(IF(VLOOKUP($A220,'Annex 2 Designated EHV charges'!$A:$O,12,FALSE)=0,"",VLOOKUP($A220,'Annex 2 Designated EHV charges'!$A:$O,12,FALSE)),"")</f>
        <v/>
      </c>
    </row>
    <row r="221" spans="1:8" x14ac:dyDescent="0.25">
      <c r="A221" s="100" t="str">
        <f t="array" ref="A221">IFERROR(INDEX('Annex 2 Designated EHV charges'!$A$11:$A$11, MATCH(0, IF(ISBLANK('Annex 2 Designated EHV charges'!$A$11:$A$11),1, COUNTIF(A$4:$A220, 'Annex 2 Designated EHV charges'!$A$11:$A$11)), 0)),"")</f>
        <v/>
      </c>
      <c r="B221" s="100" t="str">
        <f>IF($A221="","",VLOOKUP($A221,'Annex 2 Designated EHV charges'!$A:$O,2,0))</f>
        <v/>
      </c>
      <c r="C221" s="101" t="str">
        <f>IF($A221="","",VLOOKUP($A221,'Annex 2 Designated EHV charges'!$A:$O,3,0))</f>
        <v/>
      </c>
      <c r="D221" s="100" t="str">
        <f>IF($A221="","",VLOOKUP($A221,'Annex 2 Designated EHV charges'!$A:$O,7,0))</f>
        <v/>
      </c>
      <c r="E221" s="105" t="str">
        <f>IFERROR(IF(VLOOKUP($A221,'Annex 2 Designated EHV charges'!$A:$O,9,FALSE)=0,"",VLOOKUP($A221,'Annex 2 Designated EHV charges'!$A:$O,9,FALSE)),"")</f>
        <v/>
      </c>
      <c r="F221" s="106" t="str">
        <f>IFERROR(IF(VLOOKUP($A221,'Annex 2 Designated EHV charges'!$A:$O,10,FALSE)=0,"",VLOOKUP($A221,'Annex 2 Designated EHV charges'!$A:$O,10,FALSE)),"")</f>
        <v/>
      </c>
      <c r="G221" s="107" t="str">
        <f>IFERROR(IF(VLOOKUP($A221,'Annex 2 Designated EHV charges'!$A:$O,11,FALSE)=0,"",VLOOKUP($A221,'Annex 2 Designated EHV charges'!$A:$O,11,FALSE)),"")</f>
        <v/>
      </c>
      <c r="H221" s="107" t="str">
        <f>IFERROR(IF(VLOOKUP($A221,'Annex 2 Designated EHV charges'!$A:$O,12,FALSE)=0,"",VLOOKUP($A221,'Annex 2 Designated EHV charges'!$A:$O,12,FALSE)),"")</f>
        <v/>
      </c>
    </row>
    <row r="222" spans="1:8" x14ac:dyDescent="0.25">
      <c r="A222" s="100" t="str">
        <f t="array" ref="A222">IFERROR(INDEX('Annex 2 Designated EHV charges'!$A$11:$A$11, MATCH(0, IF(ISBLANK('Annex 2 Designated EHV charges'!$A$11:$A$11),1, COUNTIF(A$4:$A221, 'Annex 2 Designated EHV charges'!$A$11:$A$11)), 0)),"")</f>
        <v/>
      </c>
      <c r="B222" s="100" t="str">
        <f>IF($A222="","",VLOOKUP($A222,'Annex 2 Designated EHV charges'!$A:$O,2,0))</f>
        <v/>
      </c>
      <c r="C222" s="101" t="str">
        <f>IF($A222="","",VLOOKUP($A222,'Annex 2 Designated EHV charges'!$A:$O,3,0))</f>
        <v/>
      </c>
      <c r="D222" s="100" t="str">
        <f>IF($A222="","",VLOOKUP($A222,'Annex 2 Designated EHV charges'!$A:$O,7,0))</f>
        <v/>
      </c>
      <c r="E222" s="105" t="str">
        <f>IFERROR(IF(VLOOKUP($A222,'Annex 2 Designated EHV charges'!$A:$O,9,FALSE)=0,"",VLOOKUP($A222,'Annex 2 Designated EHV charges'!$A:$O,9,FALSE)),"")</f>
        <v/>
      </c>
      <c r="F222" s="106" t="str">
        <f>IFERROR(IF(VLOOKUP($A222,'Annex 2 Designated EHV charges'!$A:$O,10,FALSE)=0,"",VLOOKUP($A222,'Annex 2 Designated EHV charges'!$A:$O,10,FALSE)),"")</f>
        <v/>
      </c>
      <c r="G222" s="107" t="str">
        <f>IFERROR(IF(VLOOKUP($A222,'Annex 2 Designated EHV charges'!$A:$O,11,FALSE)=0,"",VLOOKUP($A222,'Annex 2 Designated EHV charges'!$A:$O,11,FALSE)),"")</f>
        <v/>
      </c>
      <c r="H222" s="107" t="str">
        <f>IFERROR(IF(VLOOKUP($A222,'Annex 2 Designated EHV charges'!$A:$O,12,FALSE)=0,"",VLOOKUP($A222,'Annex 2 Designated EHV charges'!$A:$O,12,FALSE)),"")</f>
        <v/>
      </c>
    </row>
    <row r="223" spans="1:8" x14ac:dyDescent="0.25">
      <c r="A223" s="100" t="str">
        <f t="array" ref="A223">IFERROR(INDEX('Annex 2 Designated EHV charges'!$A$11:$A$11, MATCH(0, IF(ISBLANK('Annex 2 Designated EHV charges'!$A$11:$A$11),1, COUNTIF(A$4:$A222, 'Annex 2 Designated EHV charges'!$A$11:$A$11)), 0)),"")</f>
        <v/>
      </c>
      <c r="B223" s="100" t="str">
        <f>IF($A223="","",VLOOKUP($A223,'Annex 2 Designated EHV charges'!$A:$O,2,0))</f>
        <v/>
      </c>
      <c r="C223" s="101" t="str">
        <f>IF($A223="","",VLOOKUP($A223,'Annex 2 Designated EHV charges'!$A:$O,3,0))</f>
        <v/>
      </c>
      <c r="D223" s="100" t="str">
        <f>IF($A223="","",VLOOKUP($A223,'Annex 2 Designated EHV charges'!$A:$O,7,0))</f>
        <v/>
      </c>
      <c r="E223" s="105" t="str">
        <f>IFERROR(IF(VLOOKUP($A223,'Annex 2 Designated EHV charges'!$A:$O,9,FALSE)=0,"",VLOOKUP($A223,'Annex 2 Designated EHV charges'!$A:$O,9,FALSE)),"")</f>
        <v/>
      </c>
      <c r="F223" s="106" t="str">
        <f>IFERROR(IF(VLOOKUP($A223,'Annex 2 Designated EHV charges'!$A:$O,10,FALSE)=0,"",VLOOKUP($A223,'Annex 2 Designated EHV charges'!$A:$O,10,FALSE)),"")</f>
        <v/>
      </c>
      <c r="G223" s="107" t="str">
        <f>IFERROR(IF(VLOOKUP($A223,'Annex 2 Designated EHV charges'!$A:$O,11,FALSE)=0,"",VLOOKUP($A223,'Annex 2 Designated EHV charges'!$A:$O,11,FALSE)),"")</f>
        <v/>
      </c>
      <c r="H223" s="107" t="str">
        <f>IFERROR(IF(VLOOKUP($A223,'Annex 2 Designated EHV charges'!$A:$O,12,FALSE)=0,"",VLOOKUP($A223,'Annex 2 Designated EHV charges'!$A:$O,12,FALSE)),"")</f>
        <v/>
      </c>
    </row>
    <row r="224" spans="1:8" x14ac:dyDescent="0.25">
      <c r="A224" s="100" t="str">
        <f t="array" ref="A224">IFERROR(INDEX('Annex 2 Designated EHV charges'!$A$11:$A$11, MATCH(0, IF(ISBLANK('Annex 2 Designated EHV charges'!$A$11:$A$11),1, COUNTIF(A$4:$A223, 'Annex 2 Designated EHV charges'!$A$11:$A$11)), 0)),"")</f>
        <v/>
      </c>
      <c r="B224" s="100" t="str">
        <f>IF($A224="","",VLOOKUP($A224,'Annex 2 Designated EHV charges'!$A:$O,2,0))</f>
        <v/>
      </c>
      <c r="C224" s="101" t="str">
        <f>IF($A224="","",VLOOKUP($A224,'Annex 2 Designated EHV charges'!$A:$O,3,0))</f>
        <v/>
      </c>
      <c r="D224" s="100" t="str">
        <f>IF($A224="","",VLOOKUP($A224,'Annex 2 Designated EHV charges'!$A:$O,7,0))</f>
        <v/>
      </c>
      <c r="E224" s="105" t="str">
        <f>IFERROR(IF(VLOOKUP($A224,'Annex 2 Designated EHV charges'!$A:$O,9,FALSE)=0,"",VLOOKUP($A224,'Annex 2 Designated EHV charges'!$A:$O,9,FALSE)),"")</f>
        <v/>
      </c>
      <c r="F224" s="106" t="str">
        <f>IFERROR(IF(VLOOKUP($A224,'Annex 2 Designated EHV charges'!$A:$O,10,FALSE)=0,"",VLOOKUP($A224,'Annex 2 Designated EHV charges'!$A:$O,10,FALSE)),"")</f>
        <v/>
      </c>
      <c r="G224" s="107" t="str">
        <f>IFERROR(IF(VLOOKUP($A224,'Annex 2 Designated EHV charges'!$A:$O,11,FALSE)=0,"",VLOOKUP($A224,'Annex 2 Designated EHV charges'!$A:$O,11,FALSE)),"")</f>
        <v/>
      </c>
      <c r="H224" s="107" t="str">
        <f>IFERROR(IF(VLOOKUP($A224,'Annex 2 Designated EHV charges'!$A:$O,12,FALSE)=0,"",VLOOKUP($A224,'Annex 2 Designated EHV charges'!$A:$O,12,FALSE)),"")</f>
        <v/>
      </c>
    </row>
    <row r="225" spans="1:8" x14ac:dyDescent="0.25">
      <c r="A225" s="100" t="str">
        <f t="array" ref="A225">IFERROR(INDEX('Annex 2 Designated EHV charges'!$A$11:$A$11, MATCH(0, IF(ISBLANK('Annex 2 Designated EHV charges'!$A$11:$A$11),1, COUNTIF(A$4:$A224, 'Annex 2 Designated EHV charges'!$A$11:$A$11)), 0)),"")</f>
        <v/>
      </c>
      <c r="B225" s="100" t="str">
        <f>IF($A225="","",VLOOKUP($A225,'Annex 2 Designated EHV charges'!$A:$O,2,0))</f>
        <v/>
      </c>
      <c r="C225" s="101" t="str">
        <f>IF($A225="","",VLOOKUP($A225,'Annex 2 Designated EHV charges'!$A:$O,3,0))</f>
        <v/>
      </c>
      <c r="D225" s="100" t="str">
        <f>IF($A225="","",VLOOKUP($A225,'Annex 2 Designated EHV charges'!$A:$O,7,0))</f>
        <v/>
      </c>
      <c r="E225" s="105" t="str">
        <f>IFERROR(IF(VLOOKUP($A225,'Annex 2 Designated EHV charges'!$A:$O,9,FALSE)=0,"",VLOOKUP($A225,'Annex 2 Designated EHV charges'!$A:$O,9,FALSE)),"")</f>
        <v/>
      </c>
      <c r="F225" s="106" t="str">
        <f>IFERROR(IF(VLOOKUP($A225,'Annex 2 Designated EHV charges'!$A:$O,10,FALSE)=0,"",VLOOKUP($A225,'Annex 2 Designated EHV charges'!$A:$O,10,FALSE)),"")</f>
        <v/>
      </c>
      <c r="G225" s="107" t="str">
        <f>IFERROR(IF(VLOOKUP($A225,'Annex 2 Designated EHV charges'!$A:$O,11,FALSE)=0,"",VLOOKUP($A225,'Annex 2 Designated EHV charges'!$A:$O,11,FALSE)),"")</f>
        <v/>
      </c>
      <c r="H225" s="107" t="str">
        <f>IFERROR(IF(VLOOKUP($A225,'Annex 2 Designated EHV charges'!$A:$O,12,FALSE)=0,"",VLOOKUP($A225,'Annex 2 Designated EHV charges'!$A:$O,12,FALSE)),"")</f>
        <v/>
      </c>
    </row>
    <row r="226" spans="1:8" x14ac:dyDescent="0.25">
      <c r="A226" s="100" t="str">
        <f t="array" ref="A226">IFERROR(INDEX('Annex 2 Designated EHV charges'!$A$11:$A$11, MATCH(0, IF(ISBLANK('Annex 2 Designated EHV charges'!$A$11:$A$11),1, COUNTIF(A$4:$A225, 'Annex 2 Designated EHV charges'!$A$11:$A$11)), 0)),"")</f>
        <v/>
      </c>
      <c r="B226" s="100" t="str">
        <f>IF($A226="","",VLOOKUP($A226,'Annex 2 Designated EHV charges'!$A:$O,2,0))</f>
        <v/>
      </c>
      <c r="C226" s="101" t="str">
        <f>IF($A226="","",VLOOKUP($A226,'Annex 2 Designated EHV charges'!$A:$O,3,0))</f>
        <v/>
      </c>
      <c r="D226" s="100" t="str">
        <f>IF($A226="","",VLOOKUP($A226,'Annex 2 Designated EHV charges'!$A:$O,7,0))</f>
        <v/>
      </c>
      <c r="E226" s="105" t="str">
        <f>IFERROR(IF(VLOOKUP($A226,'Annex 2 Designated EHV charges'!$A:$O,9,FALSE)=0,"",VLOOKUP($A226,'Annex 2 Designated EHV charges'!$A:$O,9,FALSE)),"")</f>
        <v/>
      </c>
      <c r="F226" s="106" t="str">
        <f>IFERROR(IF(VLOOKUP($A226,'Annex 2 Designated EHV charges'!$A:$O,10,FALSE)=0,"",VLOOKUP($A226,'Annex 2 Designated EHV charges'!$A:$O,10,FALSE)),"")</f>
        <v/>
      </c>
      <c r="G226" s="107" t="str">
        <f>IFERROR(IF(VLOOKUP($A226,'Annex 2 Designated EHV charges'!$A:$O,11,FALSE)=0,"",VLOOKUP($A226,'Annex 2 Designated EHV charges'!$A:$O,11,FALSE)),"")</f>
        <v/>
      </c>
      <c r="H226" s="107" t="str">
        <f>IFERROR(IF(VLOOKUP($A226,'Annex 2 Designated EHV charges'!$A:$O,12,FALSE)=0,"",VLOOKUP($A226,'Annex 2 Designated EHV charges'!$A:$O,12,FALSE)),"")</f>
        <v/>
      </c>
    </row>
    <row r="227" spans="1:8" x14ac:dyDescent="0.25">
      <c r="A227" s="100" t="str">
        <f t="array" ref="A227">IFERROR(INDEX('Annex 2 Designated EHV charges'!$A$11:$A$11, MATCH(0, IF(ISBLANK('Annex 2 Designated EHV charges'!$A$11:$A$11),1, COUNTIF(A$4:$A226, 'Annex 2 Designated EHV charges'!$A$11:$A$11)), 0)),"")</f>
        <v/>
      </c>
      <c r="B227" s="100" t="str">
        <f>IF($A227="","",VLOOKUP($A227,'Annex 2 Designated EHV charges'!$A:$O,2,0))</f>
        <v/>
      </c>
      <c r="C227" s="101" t="str">
        <f>IF($A227="","",VLOOKUP($A227,'Annex 2 Designated EHV charges'!$A:$O,3,0))</f>
        <v/>
      </c>
      <c r="D227" s="100" t="str">
        <f>IF($A227="","",VLOOKUP($A227,'Annex 2 Designated EHV charges'!$A:$O,7,0))</f>
        <v/>
      </c>
      <c r="E227" s="105" t="str">
        <f>IFERROR(IF(VLOOKUP($A227,'Annex 2 Designated EHV charges'!$A:$O,9,FALSE)=0,"",VLOOKUP($A227,'Annex 2 Designated EHV charges'!$A:$O,9,FALSE)),"")</f>
        <v/>
      </c>
      <c r="F227" s="106" t="str">
        <f>IFERROR(IF(VLOOKUP($A227,'Annex 2 Designated EHV charges'!$A:$O,10,FALSE)=0,"",VLOOKUP($A227,'Annex 2 Designated EHV charges'!$A:$O,10,FALSE)),"")</f>
        <v/>
      </c>
      <c r="G227" s="107" t="str">
        <f>IFERROR(IF(VLOOKUP($A227,'Annex 2 Designated EHV charges'!$A:$O,11,FALSE)=0,"",VLOOKUP($A227,'Annex 2 Designated EHV charges'!$A:$O,11,FALSE)),"")</f>
        <v/>
      </c>
      <c r="H227" s="107" t="str">
        <f>IFERROR(IF(VLOOKUP($A227,'Annex 2 Designated EHV charges'!$A:$O,12,FALSE)=0,"",VLOOKUP($A227,'Annex 2 Designated EHV charges'!$A:$O,12,FALSE)),"")</f>
        <v/>
      </c>
    </row>
    <row r="228" spans="1:8" x14ac:dyDescent="0.25">
      <c r="A228" s="100" t="str">
        <f t="array" ref="A228">IFERROR(INDEX('Annex 2 Designated EHV charges'!$A$11:$A$11, MATCH(0, IF(ISBLANK('Annex 2 Designated EHV charges'!$A$11:$A$11),1, COUNTIF(A$4:$A227, 'Annex 2 Designated EHV charges'!$A$11:$A$11)), 0)),"")</f>
        <v/>
      </c>
      <c r="B228" s="100" t="str">
        <f>IF($A228="","",VLOOKUP($A228,'Annex 2 Designated EHV charges'!$A:$O,2,0))</f>
        <v/>
      </c>
      <c r="C228" s="101" t="str">
        <f>IF($A228="","",VLOOKUP($A228,'Annex 2 Designated EHV charges'!$A:$O,3,0))</f>
        <v/>
      </c>
      <c r="D228" s="100" t="str">
        <f>IF($A228="","",VLOOKUP($A228,'Annex 2 Designated EHV charges'!$A:$O,7,0))</f>
        <v/>
      </c>
      <c r="E228" s="105" t="str">
        <f>IFERROR(IF(VLOOKUP($A228,'Annex 2 Designated EHV charges'!$A:$O,9,FALSE)=0,"",VLOOKUP($A228,'Annex 2 Designated EHV charges'!$A:$O,9,FALSE)),"")</f>
        <v/>
      </c>
      <c r="F228" s="106" t="str">
        <f>IFERROR(IF(VLOOKUP($A228,'Annex 2 Designated EHV charges'!$A:$O,10,FALSE)=0,"",VLOOKUP($A228,'Annex 2 Designated EHV charges'!$A:$O,10,FALSE)),"")</f>
        <v/>
      </c>
      <c r="G228" s="107" t="str">
        <f>IFERROR(IF(VLOOKUP($A228,'Annex 2 Designated EHV charges'!$A:$O,11,FALSE)=0,"",VLOOKUP($A228,'Annex 2 Designated EHV charges'!$A:$O,11,FALSE)),"")</f>
        <v/>
      </c>
      <c r="H228" s="107" t="str">
        <f>IFERROR(IF(VLOOKUP($A228,'Annex 2 Designated EHV charges'!$A:$O,12,FALSE)=0,"",VLOOKUP($A228,'Annex 2 Designated EHV charges'!$A:$O,12,FALSE)),"")</f>
        <v/>
      </c>
    </row>
    <row r="229" spans="1:8" x14ac:dyDescent="0.25">
      <c r="A229" s="100" t="str">
        <f t="array" ref="A229">IFERROR(INDEX('Annex 2 Designated EHV charges'!$A$11:$A$11, MATCH(0, IF(ISBLANK('Annex 2 Designated EHV charges'!$A$11:$A$11),1, COUNTIF(A$4:$A228, 'Annex 2 Designated EHV charges'!$A$11:$A$11)), 0)),"")</f>
        <v/>
      </c>
      <c r="B229" s="100" t="str">
        <f>IF($A229="","",VLOOKUP($A229,'Annex 2 Designated EHV charges'!$A:$O,2,0))</f>
        <v/>
      </c>
      <c r="C229" s="101" t="str">
        <f>IF($A229="","",VLOOKUP($A229,'Annex 2 Designated EHV charges'!$A:$O,3,0))</f>
        <v/>
      </c>
      <c r="D229" s="100" t="str">
        <f>IF($A229="","",VLOOKUP($A229,'Annex 2 Designated EHV charges'!$A:$O,7,0))</f>
        <v/>
      </c>
      <c r="E229" s="105" t="str">
        <f>IFERROR(IF(VLOOKUP($A229,'Annex 2 Designated EHV charges'!$A:$O,9,FALSE)=0,"",VLOOKUP($A229,'Annex 2 Designated EHV charges'!$A:$O,9,FALSE)),"")</f>
        <v/>
      </c>
      <c r="F229" s="106" t="str">
        <f>IFERROR(IF(VLOOKUP($A229,'Annex 2 Designated EHV charges'!$A:$O,10,FALSE)=0,"",VLOOKUP($A229,'Annex 2 Designated EHV charges'!$A:$O,10,FALSE)),"")</f>
        <v/>
      </c>
      <c r="G229" s="107" t="str">
        <f>IFERROR(IF(VLOOKUP($A229,'Annex 2 Designated EHV charges'!$A:$O,11,FALSE)=0,"",VLOOKUP($A229,'Annex 2 Designated EHV charges'!$A:$O,11,FALSE)),"")</f>
        <v/>
      </c>
      <c r="H229" s="107" t="str">
        <f>IFERROR(IF(VLOOKUP($A229,'Annex 2 Designated EHV charges'!$A:$O,12,FALSE)=0,"",VLOOKUP($A229,'Annex 2 Designated EHV charges'!$A:$O,12,FALSE)),"")</f>
        <v/>
      </c>
    </row>
    <row r="230" spans="1:8" x14ac:dyDescent="0.25">
      <c r="A230" s="100" t="str">
        <f t="array" ref="A230">IFERROR(INDEX('Annex 2 Designated EHV charges'!$A$11:$A$11, MATCH(0, IF(ISBLANK('Annex 2 Designated EHV charges'!$A$11:$A$11),1, COUNTIF(A$4:$A229, 'Annex 2 Designated EHV charges'!$A$11:$A$11)), 0)),"")</f>
        <v/>
      </c>
      <c r="B230" s="100" t="str">
        <f>IF($A230="","",VLOOKUP($A230,'Annex 2 Designated EHV charges'!$A:$O,2,0))</f>
        <v/>
      </c>
      <c r="C230" s="101" t="str">
        <f>IF($A230="","",VLOOKUP($A230,'Annex 2 Designated EHV charges'!$A:$O,3,0))</f>
        <v/>
      </c>
      <c r="D230" s="100" t="str">
        <f>IF($A230="","",VLOOKUP($A230,'Annex 2 Designated EHV charges'!$A:$O,7,0))</f>
        <v/>
      </c>
      <c r="E230" s="105" t="str">
        <f>IFERROR(IF(VLOOKUP($A230,'Annex 2 Designated EHV charges'!$A:$O,9,FALSE)=0,"",VLOOKUP($A230,'Annex 2 Designated EHV charges'!$A:$O,9,FALSE)),"")</f>
        <v/>
      </c>
      <c r="F230" s="106" t="str">
        <f>IFERROR(IF(VLOOKUP($A230,'Annex 2 Designated EHV charges'!$A:$O,10,FALSE)=0,"",VLOOKUP($A230,'Annex 2 Designated EHV charges'!$A:$O,10,FALSE)),"")</f>
        <v/>
      </c>
      <c r="G230" s="107" t="str">
        <f>IFERROR(IF(VLOOKUP($A230,'Annex 2 Designated EHV charges'!$A:$O,11,FALSE)=0,"",VLOOKUP($A230,'Annex 2 Designated EHV charges'!$A:$O,11,FALSE)),"")</f>
        <v/>
      </c>
      <c r="H230" s="107" t="str">
        <f>IFERROR(IF(VLOOKUP($A230,'Annex 2 Designated EHV charges'!$A:$O,12,FALSE)=0,"",VLOOKUP($A230,'Annex 2 Designated EHV charges'!$A:$O,12,FALSE)),"")</f>
        <v/>
      </c>
    </row>
    <row r="231" spans="1:8" x14ac:dyDescent="0.25">
      <c r="A231" s="100" t="str">
        <f t="array" ref="A231">IFERROR(INDEX('Annex 2 Designated EHV charges'!$A$11:$A$11, MATCH(0, IF(ISBLANK('Annex 2 Designated EHV charges'!$A$11:$A$11),1, COUNTIF(A$4:$A230, 'Annex 2 Designated EHV charges'!$A$11:$A$11)), 0)),"")</f>
        <v/>
      </c>
      <c r="B231" s="100" t="str">
        <f>IF($A231="","",VLOOKUP($A231,'Annex 2 Designated EHV charges'!$A:$O,2,0))</f>
        <v/>
      </c>
      <c r="C231" s="101" t="str">
        <f>IF($A231="","",VLOOKUP($A231,'Annex 2 Designated EHV charges'!$A:$O,3,0))</f>
        <v/>
      </c>
      <c r="D231" s="100" t="str">
        <f>IF($A231="","",VLOOKUP($A231,'Annex 2 Designated EHV charges'!$A:$O,7,0))</f>
        <v/>
      </c>
      <c r="E231" s="105" t="str">
        <f>IFERROR(IF(VLOOKUP($A231,'Annex 2 Designated EHV charges'!$A:$O,9,FALSE)=0,"",VLOOKUP($A231,'Annex 2 Designated EHV charges'!$A:$O,9,FALSE)),"")</f>
        <v/>
      </c>
      <c r="F231" s="106" t="str">
        <f>IFERROR(IF(VLOOKUP($A231,'Annex 2 Designated EHV charges'!$A:$O,10,FALSE)=0,"",VLOOKUP($A231,'Annex 2 Designated EHV charges'!$A:$O,10,FALSE)),"")</f>
        <v/>
      </c>
      <c r="G231" s="107" t="str">
        <f>IFERROR(IF(VLOOKUP($A231,'Annex 2 Designated EHV charges'!$A:$O,11,FALSE)=0,"",VLOOKUP($A231,'Annex 2 Designated EHV charges'!$A:$O,11,FALSE)),"")</f>
        <v/>
      </c>
      <c r="H231" s="107" t="str">
        <f>IFERROR(IF(VLOOKUP($A231,'Annex 2 Designated EHV charges'!$A:$O,12,FALSE)=0,"",VLOOKUP($A231,'Annex 2 Designated EHV charges'!$A:$O,12,FALSE)),"")</f>
        <v/>
      </c>
    </row>
    <row r="232" spans="1:8" x14ac:dyDescent="0.25">
      <c r="A232" s="100" t="str">
        <f t="array" ref="A232">IFERROR(INDEX('Annex 2 Designated EHV charges'!$A$11:$A$11, MATCH(0, IF(ISBLANK('Annex 2 Designated EHV charges'!$A$11:$A$11),1, COUNTIF(A$4:$A231, 'Annex 2 Designated EHV charges'!$A$11:$A$11)), 0)),"")</f>
        <v/>
      </c>
      <c r="B232" s="100" t="str">
        <f>IF($A232="","",VLOOKUP($A232,'Annex 2 Designated EHV charges'!$A:$O,2,0))</f>
        <v/>
      </c>
      <c r="C232" s="101" t="str">
        <f>IF($A232="","",VLOOKUP($A232,'Annex 2 Designated EHV charges'!$A:$O,3,0))</f>
        <v/>
      </c>
      <c r="D232" s="100" t="str">
        <f>IF($A232="","",VLOOKUP($A232,'Annex 2 Designated EHV charges'!$A:$O,7,0))</f>
        <v/>
      </c>
      <c r="E232" s="105" t="str">
        <f>IFERROR(IF(VLOOKUP($A232,'Annex 2 Designated EHV charges'!$A:$O,9,FALSE)=0,"",VLOOKUP($A232,'Annex 2 Designated EHV charges'!$A:$O,9,FALSE)),"")</f>
        <v/>
      </c>
      <c r="F232" s="106" t="str">
        <f>IFERROR(IF(VLOOKUP($A232,'Annex 2 Designated EHV charges'!$A:$O,10,FALSE)=0,"",VLOOKUP($A232,'Annex 2 Designated EHV charges'!$A:$O,10,FALSE)),"")</f>
        <v/>
      </c>
      <c r="G232" s="107" t="str">
        <f>IFERROR(IF(VLOOKUP($A232,'Annex 2 Designated EHV charges'!$A:$O,11,FALSE)=0,"",VLOOKUP($A232,'Annex 2 Designated EHV charges'!$A:$O,11,FALSE)),"")</f>
        <v/>
      </c>
      <c r="H232" s="107" t="str">
        <f>IFERROR(IF(VLOOKUP($A232,'Annex 2 Designated EHV charges'!$A:$O,12,FALSE)=0,"",VLOOKUP($A232,'Annex 2 Designated EHV charges'!$A:$O,12,FALSE)),"")</f>
        <v/>
      </c>
    </row>
    <row r="233" spans="1:8" x14ac:dyDescent="0.25">
      <c r="A233" s="100" t="str">
        <f t="array" ref="A233">IFERROR(INDEX('Annex 2 Designated EHV charges'!$A$11:$A$11, MATCH(0, IF(ISBLANK('Annex 2 Designated EHV charges'!$A$11:$A$11),1, COUNTIF(A$4:$A232, 'Annex 2 Designated EHV charges'!$A$11:$A$11)), 0)),"")</f>
        <v/>
      </c>
      <c r="B233" s="100" t="str">
        <f>IF($A233="","",VLOOKUP($A233,'Annex 2 Designated EHV charges'!$A:$O,2,0))</f>
        <v/>
      </c>
      <c r="C233" s="101" t="str">
        <f>IF($A233="","",VLOOKUP($A233,'Annex 2 Designated EHV charges'!$A:$O,3,0))</f>
        <v/>
      </c>
      <c r="D233" s="100" t="str">
        <f>IF($A233="","",VLOOKUP($A233,'Annex 2 Designated EHV charges'!$A:$O,7,0))</f>
        <v/>
      </c>
      <c r="E233" s="105" t="str">
        <f>IFERROR(IF(VLOOKUP($A233,'Annex 2 Designated EHV charges'!$A:$O,9,FALSE)=0,"",VLOOKUP($A233,'Annex 2 Designated EHV charges'!$A:$O,9,FALSE)),"")</f>
        <v/>
      </c>
      <c r="F233" s="106" t="str">
        <f>IFERROR(IF(VLOOKUP($A233,'Annex 2 Designated EHV charges'!$A:$O,10,FALSE)=0,"",VLOOKUP($A233,'Annex 2 Designated EHV charges'!$A:$O,10,FALSE)),"")</f>
        <v/>
      </c>
      <c r="G233" s="107" t="str">
        <f>IFERROR(IF(VLOOKUP($A233,'Annex 2 Designated EHV charges'!$A:$O,11,FALSE)=0,"",VLOOKUP($A233,'Annex 2 Designated EHV charges'!$A:$O,11,FALSE)),"")</f>
        <v/>
      </c>
      <c r="H233" s="107" t="str">
        <f>IFERROR(IF(VLOOKUP($A233,'Annex 2 Designated EHV charges'!$A:$O,12,FALSE)=0,"",VLOOKUP($A233,'Annex 2 Designated EHV charges'!$A:$O,12,FALSE)),"")</f>
        <v/>
      </c>
    </row>
    <row r="234" spans="1:8" x14ac:dyDescent="0.25">
      <c r="A234" s="100" t="str">
        <f t="array" ref="A234">IFERROR(INDEX('Annex 2 Designated EHV charges'!$A$11:$A$11, MATCH(0, IF(ISBLANK('Annex 2 Designated EHV charges'!$A$11:$A$11),1, COUNTIF(A$4:$A233, 'Annex 2 Designated EHV charges'!$A$11:$A$11)), 0)),"")</f>
        <v/>
      </c>
      <c r="B234" s="100" t="str">
        <f>IF($A234="","",VLOOKUP($A234,'Annex 2 Designated EHV charges'!$A:$O,2,0))</f>
        <v/>
      </c>
      <c r="C234" s="101" t="str">
        <f>IF($A234="","",VLOOKUP($A234,'Annex 2 Designated EHV charges'!$A:$O,3,0))</f>
        <v/>
      </c>
      <c r="D234" s="100" t="str">
        <f>IF($A234="","",VLOOKUP($A234,'Annex 2 Designated EHV charges'!$A:$O,7,0))</f>
        <v/>
      </c>
      <c r="E234" s="105" t="str">
        <f>IFERROR(IF(VLOOKUP($A234,'Annex 2 Designated EHV charges'!$A:$O,9,FALSE)=0,"",VLOOKUP($A234,'Annex 2 Designated EHV charges'!$A:$O,9,FALSE)),"")</f>
        <v/>
      </c>
      <c r="F234" s="106" t="str">
        <f>IFERROR(IF(VLOOKUP($A234,'Annex 2 Designated EHV charges'!$A:$O,10,FALSE)=0,"",VLOOKUP($A234,'Annex 2 Designated EHV charges'!$A:$O,10,FALSE)),"")</f>
        <v/>
      </c>
      <c r="G234" s="107" t="str">
        <f>IFERROR(IF(VLOOKUP($A234,'Annex 2 Designated EHV charges'!$A:$O,11,FALSE)=0,"",VLOOKUP($A234,'Annex 2 Designated EHV charges'!$A:$O,11,FALSE)),"")</f>
        <v/>
      </c>
      <c r="H234" s="107" t="str">
        <f>IFERROR(IF(VLOOKUP($A234,'Annex 2 Designated EHV charges'!$A:$O,12,FALSE)=0,"",VLOOKUP($A234,'Annex 2 Designated EHV charges'!$A:$O,12,FALSE)),"")</f>
        <v/>
      </c>
    </row>
    <row r="235" spans="1:8" x14ac:dyDescent="0.25">
      <c r="A235" s="100" t="str">
        <f t="array" ref="A235">IFERROR(INDEX('Annex 2 Designated EHV charges'!$A$11:$A$11, MATCH(0, IF(ISBLANK('Annex 2 Designated EHV charges'!$A$11:$A$11),1, COUNTIF(A$4:$A234, 'Annex 2 Designated EHV charges'!$A$11:$A$11)), 0)),"")</f>
        <v/>
      </c>
      <c r="B235" s="100" t="str">
        <f>IF($A235="","",VLOOKUP($A235,'Annex 2 Designated EHV charges'!$A:$O,2,0))</f>
        <v/>
      </c>
      <c r="C235" s="101" t="str">
        <f>IF($A235="","",VLOOKUP($A235,'Annex 2 Designated EHV charges'!$A:$O,3,0))</f>
        <v/>
      </c>
      <c r="D235" s="100" t="str">
        <f>IF($A235="","",VLOOKUP($A235,'Annex 2 Designated EHV charges'!$A:$O,7,0))</f>
        <v/>
      </c>
      <c r="E235" s="105" t="str">
        <f>IFERROR(IF(VLOOKUP($A235,'Annex 2 Designated EHV charges'!$A:$O,9,FALSE)=0,"",VLOOKUP($A235,'Annex 2 Designated EHV charges'!$A:$O,9,FALSE)),"")</f>
        <v/>
      </c>
      <c r="F235" s="106" t="str">
        <f>IFERROR(IF(VLOOKUP($A235,'Annex 2 Designated EHV charges'!$A:$O,10,FALSE)=0,"",VLOOKUP($A235,'Annex 2 Designated EHV charges'!$A:$O,10,FALSE)),"")</f>
        <v/>
      </c>
      <c r="G235" s="107" t="str">
        <f>IFERROR(IF(VLOOKUP($A235,'Annex 2 Designated EHV charges'!$A:$O,11,FALSE)=0,"",VLOOKUP($A235,'Annex 2 Designated EHV charges'!$A:$O,11,FALSE)),"")</f>
        <v/>
      </c>
      <c r="H235" s="107" t="str">
        <f>IFERROR(IF(VLOOKUP($A235,'Annex 2 Designated EHV charges'!$A:$O,12,FALSE)=0,"",VLOOKUP($A235,'Annex 2 Designated EHV charges'!$A:$O,12,FALSE)),"")</f>
        <v/>
      </c>
    </row>
    <row r="236" spans="1:8" x14ac:dyDescent="0.25">
      <c r="A236" s="100" t="str">
        <f t="array" ref="A236">IFERROR(INDEX('Annex 2 Designated EHV charges'!$A$11:$A$11, MATCH(0, IF(ISBLANK('Annex 2 Designated EHV charges'!$A$11:$A$11),1, COUNTIF(A$4:$A235, 'Annex 2 Designated EHV charges'!$A$11:$A$11)), 0)),"")</f>
        <v/>
      </c>
      <c r="B236" s="100" t="str">
        <f>IF($A236="","",VLOOKUP($A236,'Annex 2 Designated EHV charges'!$A:$O,2,0))</f>
        <v/>
      </c>
      <c r="C236" s="101" t="str">
        <f>IF($A236="","",VLOOKUP($A236,'Annex 2 Designated EHV charges'!$A:$O,3,0))</f>
        <v/>
      </c>
      <c r="D236" s="100" t="str">
        <f>IF($A236="","",VLOOKUP($A236,'Annex 2 Designated EHV charges'!$A:$O,7,0))</f>
        <v/>
      </c>
      <c r="E236" s="105" t="str">
        <f>IFERROR(IF(VLOOKUP($A236,'Annex 2 Designated EHV charges'!$A:$O,9,FALSE)=0,"",VLOOKUP($A236,'Annex 2 Designated EHV charges'!$A:$O,9,FALSE)),"")</f>
        <v/>
      </c>
      <c r="F236" s="106" t="str">
        <f>IFERROR(IF(VLOOKUP($A236,'Annex 2 Designated EHV charges'!$A:$O,10,FALSE)=0,"",VLOOKUP($A236,'Annex 2 Designated EHV charges'!$A:$O,10,FALSE)),"")</f>
        <v/>
      </c>
      <c r="G236" s="107" t="str">
        <f>IFERROR(IF(VLOOKUP($A236,'Annex 2 Designated EHV charges'!$A:$O,11,FALSE)=0,"",VLOOKUP($A236,'Annex 2 Designated EHV charges'!$A:$O,11,FALSE)),"")</f>
        <v/>
      </c>
      <c r="H236" s="107" t="str">
        <f>IFERROR(IF(VLOOKUP($A236,'Annex 2 Designated EHV charges'!$A:$O,12,FALSE)=0,"",VLOOKUP($A236,'Annex 2 Designated EHV charges'!$A:$O,12,FALSE)),"")</f>
        <v/>
      </c>
    </row>
    <row r="237" spans="1:8" x14ac:dyDescent="0.25">
      <c r="A237" s="100" t="str">
        <f t="array" ref="A237">IFERROR(INDEX('Annex 2 Designated EHV charges'!$A$11:$A$11, MATCH(0, IF(ISBLANK('Annex 2 Designated EHV charges'!$A$11:$A$11),1, COUNTIF(A$4:$A236, 'Annex 2 Designated EHV charges'!$A$11:$A$11)), 0)),"")</f>
        <v/>
      </c>
      <c r="B237" s="100" t="str">
        <f>IF($A237="","",VLOOKUP($A237,'Annex 2 Designated EHV charges'!$A:$O,2,0))</f>
        <v/>
      </c>
      <c r="C237" s="101" t="str">
        <f>IF($A237="","",VLOOKUP($A237,'Annex 2 Designated EHV charges'!$A:$O,3,0))</f>
        <v/>
      </c>
      <c r="D237" s="100" t="str">
        <f>IF($A237="","",VLOOKUP($A237,'Annex 2 Designated EHV charges'!$A:$O,7,0))</f>
        <v/>
      </c>
      <c r="E237" s="105" t="str">
        <f>IFERROR(IF(VLOOKUP($A237,'Annex 2 Designated EHV charges'!$A:$O,9,FALSE)=0,"",VLOOKUP($A237,'Annex 2 Designated EHV charges'!$A:$O,9,FALSE)),"")</f>
        <v/>
      </c>
      <c r="F237" s="106" t="str">
        <f>IFERROR(IF(VLOOKUP($A237,'Annex 2 Designated EHV charges'!$A:$O,10,FALSE)=0,"",VLOOKUP($A237,'Annex 2 Designated EHV charges'!$A:$O,10,FALSE)),"")</f>
        <v/>
      </c>
      <c r="G237" s="107" t="str">
        <f>IFERROR(IF(VLOOKUP($A237,'Annex 2 Designated EHV charges'!$A:$O,11,FALSE)=0,"",VLOOKUP($A237,'Annex 2 Designated EHV charges'!$A:$O,11,FALSE)),"")</f>
        <v/>
      </c>
      <c r="H237" s="107" t="str">
        <f>IFERROR(IF(VLOOKUP($A237,'Annex 2 Designated EHV charges'!$A:$O,12,FALSE)=0,"",VLOOKUP($A237,'Annex 2 Designated EHV charges'!$A:$O,12,FALSE)),"")</f>
        <v/>
      </c>
    </row>
    <row r="238" spans="1:8" x14ac:dyDescent="0.25">
      <c r="A238" s="100" t="str">
        <f t="array" ref="A238">IFERROR(INDEX('Annex 2 Designated EHV charges'!$A$11:$A$11, MATCH(0, IF(ISBLANK('Annex 2 Designated EHV charges'!$A$11:$A$11),1, COUNTIF(A$4:$A237, 'Annex 2 Designated EHV charges'!$A$11:$A$11)), 0)),"")</f>
        <v/>
      </c>
      <c r="B238" s="100" t="str">
        <f>IF($A238="","",VLOOKUP($A238,'Annex 2 Designated EHV charges'!$A:$O,2,0))</f>
        <v/>
      </c>
      <c r="C238" s="101" t="str">
        <f>IF($A238="","",VLOOKUP($A238,'Annex 2 Designated EHV charges'!$A:$O,3,0))</f>
        <v/>
      </c>
      <c r="D238" s="100" t="str">
        <f>IF($A238="","",VLOOKUP($A238,'Annex 2 Designated EHV charges'!$A:$O,7,0))</f>
        <v/>
      </c>
      <c r="E238" s="105" t="str">
        <f>IFERROR(IF(VLOOKUP($A238,'Annex 2 Designated EHV charges'!$A:$O,9,FALSE)=0,"",VLOOKUP($A238,'Annex 2 Designated EHV charges'!$A:$O,9,FALSE)),"")</f>
        <v/>
      </c>
      <c r="F238" s="106" t="str">
        <f>IFERROR(IF(VLOOKUP($A238,'Annex 2 Designated EHV charges'!$A:$O,10,FALSE)=0,"",VLOOKUP($A238,'Annex 2 Designated EHV charges'!$A:$O,10,FALSE)),"")</f>
        <v/>
      </c>
      <c r="G238" s="107" t="str">
        <f>IFERROR(IF(VLOOKUP($A238,'Annex 2 Designated EHV charges'!$A:$O,11,FALSE)=0,"",VLOOKUP($A238,'Annex 2 Designated EHV charges'!$A:$O,11,FALSE)),"")</f>
        <v/>
      </c>
      <c r="H238" s="107" t="str">
        <f>IFERROR(IF(VLOOKUP($A238,'Annex 2 Designated EHV charges'!$A:$O,12,FALSE)=0,"",VLOOKUP($A238,'Annex 2 Designated EHV charges'!$A:$O,12,FALSE)),"")</f>
        <v/>
      </c>
    </row>
    <row r="239" spans="1:8" x14ac:dyDescent="0.25">
      <c r="A239" s="100" t="str">
        <f t="array" ref="A239">IFERROR(INDEX('Annex 2 Designated EHV charges'!$A$11:$A$11, MATCH(0, IF(ISBLANK('Annex 2 Designated EHV charges'!$A$11:$A$11),1, COUNTIF(A$4:$A238, 'Annex 2 Designated EHV charges'!$A$11:$A$11)), 0)),"")</f>
        <v/>
      </c>
      <c r="B239" s="100" t="str">
        <f>IF($A239="","",VLOOKUP($A239,'Annex 2 Designated EHV charges'!$A:$O,2,0))</f>
        <v/>
      </c>
      <c r="C239" s="101" t="str">
        <f>IF($A239="","",VLOOKUP($A239,'Annex 2 Designated EHV charges'!$A:$O,3,0))</f>
        <v/>
      </c>
      <c r="D239" s="100" t="str">
        <f>IF($A239="","",VLOOKUP($A239,'Annex 2 Designated EHV charges'!$A:$O,7,0))</f>
        <v/>
      </c>
      <c r="E239" s="105" t="str">
        <f>IFERROR(IF(VLOOKUP($A239,'Annex 2 Designated EHV charges'!$A:$O,9,FALSE)=0,"",VLOOKUP($A239,'Annex 2 Designated EHV charges'!$A:$O,9,FALSE)),"")</f>
        <v/>
      </c>
      <c r="F239" s="106" t="str">
        <f>IFERROR(IF(VLOOKUP($A239,'Annex 2 Designated EHV charges'!$A:$O,10,FALSE)=0,"",VLOOKUP($A239,'Annex 2 Designated EHV charges'!$A:$O,10,FALSE)),"")</f>
        <v/>
      </c>
      <c r="G239" s="107" t="str">
        <f>IFERROR(IF(VLOOKUP($A239,'Annex 2 Designated EHV charges'!$A:$O,11,FALSE)=0,"",VLOOKUP($A239,'Annex 2 Designated EHV charges'!$A:$O,11,FALSE)),"")</f>
        <v/>
      </c>
      <c r="H239" s="107" t="str">
        <f>IFERROR(IF(VLOOKUP($A239,'Annex 2 Designated EHV charges'!$A:$O,12,FALSE)=0,"",VLOOKUP($A239,'Annex 2 Designated EHV charges'!$A:$O,12,FALSE)),"")</f>
        <v/>
      </c>
    </row>
    <row r="240" spans="1:8" x14ac:dyDescent="0.25">
      <c r="A240" s="100" t="str">
        <f t="array" ref="A240">IFERROR(INDEX('Annex 2 Designated EHV charges'!$A$11:$A$11, MATCH(0, IF(ISBLANK('Annex 2 Designated EHV charges'!$A$11:$A$11),1, COUNTIF(A$4:$A239, 'Annex 2 Designated EHV charges'!$A$11:$A$11)), 0)),"")</f>
        <v/>
      </c>
      <c r="B240" s="100" t="str">
        <f>IF($A240="","",VLOOKUP($A240,'Annex 2 Designated EHV charges'!$A:$O,2,0))</f>
        <v/>
      </c>
      <c r="C240" s="101" t="str">
        <f>IF($A240="","",VLOOKUP($A240,'Annex 2 Designated EHV charges'!$A:$O,3,0))</f>
        <v/>
      </c>
      <c r="D240" s="100" t="str">
        <f>IF($A240="","",VLOOKUP($A240,'Annex 2 Designated EHV charges'!$A:$O,7,0))</f>
        <v/>
      </c>
      <c r="E240" s="105" t="str">
        <f>IFERROR(IF(VLOOKUP($A240,'Annex 2 Designated EHV charges'!$A:$O,9,FALSE)=0,"",VLOOKUP($A240,'Annex 2 Designated EHV charges'!$A:$O,9,FALSE)),"")</f>
        <v/>
      </c>
      <c r="F240" s="106" t="str">
        <f>IFERROR(IF(VLOOKUP($A240,'Annex 2 Designated EHV charges'!$A:$O,10,FALSE)=0,"",VLOOKUP($A240,'Annex 2 Designated EHV charges'!$A:$O,10,FALSE)),"")</f>
        <v/>
      </c>
      <c r="G240" s="107" t="str">
        <f>IFERROR(IF(VLOOKUP($A240,'Annex 2 Designated EHV charges'!$A:$O,11,FALSE)=0,"",VLOOKUP($A240,'Annex 2 Designated EHV charges'!$A:$O,11,FALSE)),"")</f>
        <v/>
      </c>
      <c r="H240" s="107" t="str">
        <f>IFERROR(IF(VLOOKUP($A240,'Annex 2 Designated EHV charges'!$A:$O,12,FALSE)=0,"",VLOOKUP($A240,'Annex 2 Designated EHV charges'!$A:$O,12,FALSE)),"")</f>
        <v/>
      </c>
    </row>
    <row r="241" spans="1:8" x14ac:dyDescent="0.25">
      <c r="A241" s="100" t="str">
        <f t="array" ref="A241">IFERROR(INDEX('Annex 2 Designated EHV charges'!$A$11:$A$11, MATCH(0, IF(ISBLANK('Annex 2 Designated EHV charges'!$A$11:$A$11),1, COUNTIF(A$4:$A240, 'Annex 2 Designated EHV charges'!$A$11:$A$11)), 0)),"")</f>
        <v/>
      </c>
      <c r="B241" s="100" t="str">
        <f>IF($A241="","",VLOOKUP($A241,'Annex 2 Designated EHV charges'!$A:$O,2,0))</f>
        <v/>
      </c>
      <c r="C241" s="101" t="str">
        <f>IF($A241="","",VLOOKUP($A241,'Annex 2 Designated EHV charges'!$A:$O,3,0))</f>
        <v/>
      </c>
      <c r="D241" s="100" t="str">
        <f>IF($A241="","",VLOOKUP($A241,'Annex 2 Designated EHV charges'!$A:$O,7,0))</f>
        <v/>
      </c>
      <c r="E241" s="105" t="str">
        <f>IFERROR(IF(VLOOKUP($A241,'Annex 2 Designated EHV charges'!$A:$O,9,FALSE)=0,"",VLOOKUP($A241,'Annex 2 Designated EHV charges'!$A:$O,9,FALSE)),"")</f>
        <v/>
      </c>
      <c r="F241" s="106" t="str">
        <f>IFERROR(IF(VLOOKUP($A241,'Annex 2 Designated EHV charges'!$A:$O,10,FALSE)=0,"",VLOOKUP($A241,'Annex 2 Designated EHV charges'!$A:$O,10,FALSE)),"")</f>
        <v/>
      </c>
      <c r="G241" s="107" t="str">
        <f>IFERROR(IF(VLOOKUP($A241,'Annex 2 Designated EHV charges'!$A:$O,11,FALSE)=0,"",VLOOKUP($A241,'Annex 2 Designated EHV charges'!$A:$O,11,FALSE)),"")</f>
        <v/>
      </c>
      <c r="H241" s="107" t="str">
        <f>IFERROR(IF(VLOOKUP($A241,'Annex 2 Designated EHV charges'!$A:$O,12,FALSE)=0,"",VLOOKUP($A241,'Annex 2 Designated EHV charges'!$A:$O,12,FALSE)),"")</f>
        <v/>
      </c>
    </row>
    <row r="242" spans="1:8" x14ac:dyDescent="0.25">
      <c r="A242" s="100" t="str">
        <f t="array" ref="A242">IFERROR(INDEX('Annex 2 Designated EHV charges'!$A$11:$A$11, MATCH(0, IF(ISBLANK('Annex 2 Designated EHV charges'!$A$11:$A$11),1, COUNTIF(A$4:$A241, 'Annex 2 Designated EHV charges'!$A$11:$A$11)), 0)),"")</f>
        <v/>
      </c>
      <c r="B242" s="100" t="str">
        <f>IF($A242="","",VLOOKUP($A242,'Annex 2 Designated EHV charges'!$A:$O,2,0))</f>
        <v/>
      </c>
      <c r="C242" s="101" t="str">
        <f>IF($A242="","",VLOOKUP($A242,'Annex 2 Designated EHV charges'!$A:$O,3,0))</f>
        <v/>
      </c>
      <c r="D242" s="100" t="str">
        <f>IF($A242="","",VLOOKUP($A242,'Annex 2 Designated EHV charges'!$A:$O,7,0))</f>
        <v/>
      </c>
      <c r="E242" s="105" t="str">
        <f>IFERROR(IF(VLOOKUP($A242,'Annex 2 Designated EHV charges'!$A:$O,9,FALSE)=0,"",VLOOKUP($A242,'Annex 2 Designated EHV charges'!$A:$O,9,FALSE)),"")</f>
        <v/>
      </c>
      <c r="F242" s="106" t="str">
        <f>IFERROR(IF(VLOOKUP($A242,'Annex 2 Designated EHV charges'!$A:$O,10,FALSE)=0,"",VLOOKUP($A242,'Annex 2 Designated EHV charges'!$A:$O,10,FALSE)),"")</f>
        <v/>
      </c>
      <c r="G242" s="107" t="str">
        <f>IFERROR(IF(VLOOKUP($A242,'Annex 2 Designated EHV charges'!$A:$O,11,FALSE)=0,"",VLOOKUP($A242,'Annex 2 Designated EHV charges'!$A:$O,11,FALSE)),"")</f>
        <v/>
      </c>
      <c r="H242" s="107" t="str">
        <f>IFERROR(IF(VLOOKUP($A242,'Annex 2 Designated EHV charges'!$A:$O,12,FALSE)=0,"",VLOOKUP($A242,'Annex 2 Designated EHV charges'!$A:$O,12,FALSE)),"")</f>
        <v/>
      </c>
    </row>
    <row r="243" spans="1:8" x14ac:dyDescent="0.25">
      <c r="A243" s="100" t="str">
        <f t="array" ref="A243">IFERROR(INDEX('Annex 2 Designated EHV charges'!$A$11:$A$11, MATCH(0, IF(ISBLANK('Annex 2 Designated EHV charges'!$A$11:$A$11),1, COUNTIF(A$4:$A242, 'Annex 2 Designated EHV charges'!$A$11:$A$11)), 0)),"")</f>
        <v/>
      </c>
      <c r="B243" s="100" t="str">
        <f>IF($A243="","",VLOOKUP($A243,'Annex 2 Designated EHV charges'!$A:$O,2,0))</f>
        <v/>
      </c>
      <c r="C243" s="101" t="str">
        <f>IF($A243="","",VLOOKUP($A243,'Annex 2 Designated EHV charges'!$A:$O,3,0))</f>
        <v/>
      </c>
      <c r="D243" s="100" t="str">
        <f>IF($A243="","",VLOOKUP($A243,'Annex 2 Designated EHV charges'!$A:$O,7,0))</f>
        <v/>
      </c>
      <c r="E243" s="105" t="str">
        <f>IFERROR(IF(VLOOKUP($A243,'Annex 2 Designated EHV charges'!$A:$O,9,FALSE)=0,"",VLOOKUP($A243,'Annex 2 Designated EHV charges'!$A:$O,9,FALSE)),"")</f>
        <v/>
      </c>
      <c r="F243" s="106" t="str">
        <f>IFERROR(IF(VLOOKUP($A243,'Annex 2 Designated EHV charges'!$A:$O,10,FALSE)=0,"",VLOOKUP($A243,'Annex 2 Designated EHV charges'!$A:$O,10,FALSE)),"")</f>
        <v/>
      </c>
      <c r="G243" s="107" t="str">
        <f>IFERROR(IF(VLOOKUP($A243,'Annex 2 Designated EHV charges'!$A:$O,11,FALSE)=0,"",VLOOKUP($A243,'Annex 2 Designated EHV charges'!$A:$O,11,FALSE)),"")</f>
        <v/>
      </c>
      <c r="H243" s="107" t="str">
        <f>IFERROR(IF(VLOOKUP($A243,'Annex 2 Designated EHV charges'!$A:$O,12,FALSE)=0,"",VLOOKUP($A243,'Annex 2 Designated EHV charges'!$A:$O,12,FALSE)),"")</f>
        <v/>
      </c>
    </row>
    <row r="244" spans="1:8" x14ac:dyDescent="0.25">
      <c r="A244" s="100" t="str">
        <f t="array" ref="A244">IFERROR(INDEX('Annex 2 Designated EHV charges'!$A$11:$A$11, MATCH(0, IF(ISBLANK('Annex 2 Designated EHV charges'!$A$11:$A$11),1, COUNTIF(A$4:$A243, 'Annex 2 Designated EHV charges'!$A$11:$A$11)), 0)),"")</f>
        <v/>
      </c>
      <c r="B244" s="100" t="str">
        <f>IF($A244="","",VLOOKUP($A244,'Annex 2 Designated EHV charges'!$A:$O,2,0))</f>
        <v/>
      </c>
      <c r="C244" s="101" t="str">
        <f>IF($A244="","",VLOOKUP($A244,'Annex 2 Designated EHV charges'!$A:$O,3,0))</f>
        <v/>
      </c>
      <c r="D244" s="100" t="str">
        <f>IF($A244="","",VLOOKUP($A244,'Annex 2 Designated EHV charges'!$A:$O,7,0))</f>
        <v/>
      </c>
      <c r="E244" s="105" t="str">
        <f>IFERROR(IF(VLOOKUP($A244,'Annex 2 Designated EHV charges'!$A:$O,9,FALSE)=0,"",VLOOKUP($A244,'Annex 2 Designated EHV charges'!$A:$O,9,FALSE)),"")</f>
        <v/>
      </c>
      <c r="F244" s="106" t="str">
        <f>IFERROR(IF(VLOOKUP($A244,'Annex 2 Designated EHV charges'!$A:$O,10,FALSE)=0,"",VLOOKUP($A244,'Annex 2 Designated EHV charges'!$A:$O,10,FALSE)),"")</f>
        <v/>
      </c>
      <c r="G244" s="107" t="str">
        <f>IFERROR(IF(VLOOKUP($A244,'Annex 2 Designated EHV charges'!$A:$O,11,FALSE)=0,"",VLOOKUP($A244,'Annex 2 Designated EHV charges'!$A:$O,11,FALSE)),"")</f>
        <v/>
      </c>
      <c r="H244" s="107" t="str">
        <f>IFERROR(IF(VLOOKUP($A244,'Annex 2 Designated EHV charges'!$A:$O,12,FALSE)=0,"",VLOOKUP($A244,'Annex 2 Designated EHV charges'!$A:$O,12,FALSE)),"")</f>
        <v/>
      </c>
    </row>
    <row r="245" spans="1:8" x14ac:dyDescent="0.25">
      <c r="A245" s="100" t="str">
        <f t="array" ref="A245">IFERROR(INDEX('Annex 2 Designated EHV charges'!$A$11:$A$11, MATCH(0, IF(ISBLANK('Annex 2 Designated EHV charges'!$A$11:$A$11),1, COUNTIF(A$4:$A244, 'Annex 2 Designated EHV charges'!$A$11:$A$11)), 0)),"")</f>
        <v/>
      </c>
      <c r="B245" s="100" t="str">
        <f>IF($A245="","",VLOOKUP($A245,'Annex 2 Designated EHV charges'!$A:$O,2,0))</f>
        <v/>
      </c>
      <c r="C245" s="101" t="str">
        <f>IF($A245="","",VLOOKUP($A245,'Annex 2 Designated EHV charges'!$A:$O,3,0))</f>
        <v/>
      </c>
      <c r="D245" s="100" t="str">
        <f>IF($A245="","",VLOOKUP($A245,'Annex 2 Designated EHV charges'!$A:$O,7,0))</f>
        <v/>
      </c>
      <c r="E245" s="105" t="str">
        <f>IFERROR(IF(VLOOKUP($A245,'Annex 2 Designated EHV charges'!$A:$O,9,FALSE)=0,"",VLOOKUP($A245,'Annex 2 Designated EHV charges'!$A:$O,9,FALSE)),"")</f>
        <v/>
      </c>
      <c r="F245" s="106" t="str">
        <f>IFERROR(IF(VLOOKUP($A245,'Annex 2 Designated EHV charges'!$A:$O,10,FALSE)=0,"",VLOOKUP($A245,'Annex 2 Designated EHV charges'!$A:$O,10,FALSE)),"")</f>
        <v/>
      </c>
      <c r="G245" s="107" t="str">
        <f>IFERROR(IF(VLOOKUP($A245,'Annex 2 Designated EHV charges'!$A:$O,11,FALSE)=0,"",VLOOKUP($A245,'Annex 2 Designated EHV charges'!$A:$O,11,FALSE)),"")</f>
        <v/>
      </c>
      <c r="H245" s="107" t="str">
        <f>IFERROR(IF(VLOOKUP($A245,'Annex 2 Designated EHV charges'!$A:$O,12,FALSE)=0,"",VLOOKUP($A245,'Annex 2 Designated EHV charges'!$A:$O,12,FALSE)),"")</f>
        <v/>
      </c>
    </row>
    <row r="246" spans="1:8" x14ac:dyDescent="0.25">
      <c r="A246" s="100" t="str">
        <f t="array" ref="A246">IFERROR(INDEX('Annex 2 Designated EHV charges'!$A$11:$A$11, MATCH(0, IF(ISBLANK('Annex 2 Designated EHV charges'!$A$11:$A$11),1, COUNTIF(A$4:$A245, 'Annex 2 Designated EHV charges'!$A$11:$A$11)), 0)),"")</f>
        <v/>
      </c>
      <c r="B246" s="100" t="str">
        <f>IF($A246="","",VLOOKUP($A246,'Annex 2 Designated EHV charges'!$A:$O,2,0))</f>
        <v/>
      </c>
      <c r="C246" s="101" t="str">
        <f>IF($A246="","",VLOOKUP($A246,'Annex 2 Designated EHV charges'!$A:$O,3,0))</f>
        <v/>
      </c>
      <c r="D246" s="100" t="str">
        <f>IF($A246="","",VLOOKUP($A246,'Annex 2 Designated EHV charges'!$A:$O,7,0))</f>
        <v/>
      </c>
      <c r="E246" s="105" t="str">
        <f>IFERROR(IF(VLOOKUP($A246,'Annex 2 Designated EHV charges'!$A:$O,9,FALSE)=0,"",VLOOKUP($A246,'Annex 2 Designated EHV charges'!$A:$O,9,FALSE)),"")</f>
        <v/>
      </c>
      <c r="F246" s="106" t="str">
        <f>IFERROR(IF(VLOOKUP($A246,'Annex 2 Designated EHV charges'!$A:$O,10,FALSE)=0,"",VLOOKUP($A246,'Annex 2 Designated EHV charges'!$A:$O,10,FALSE)),"")</f>
        <v/>
      </c>
      <c r="G246" s="107" t="str">
        <f>IFERROR(IF(VLOOKUP($A246,'Annex 2 Designated EHV charges'!$A:$O,11,FALSE)=0,"",VLOOKUP($A246,'Annex 2 Designated EHV charges'!$A:$O,11,FALSE)),"")</f>
        <v/>
      </c>
      <c r="H246" s="107" t="str">
        <f>IFERROR(IF(VLOOKUP($A246,'Annex 2 Designated EHV charges'!$A:$O,12,FALSE)=0,"",VLOOKUP($A246,'Annex 2 Designated EHV charges'!$A:$O,12,FALSE)),"")</f>
        <v/>
      </c>
    </row>
    <row r="247" spans="1:8" x14ac:dyDescent="0.25">
      <c r="A247" s="100" t="str">
        <f t="array" ref="A247">IFERROR(INDEX('Annex 2 Designated EHV charges'!$A$11:$A$11, MATCH(0, IF(ISBLANK('Annex 2 Designated EHV charges'!$A$11:$A$11),1, COUNTIF(A$4:$A246, 'Annex 2 Designated EHV charges'!$A$11:$A$11)), 0)),"")</f>
        <v/>
      </c>
      <c r="B247" s="100" t="str">
        <f>IF($A247="","",VLOOKUP($A247,'Annex 2 Designated EHV charges'!$A:$O,2,0))</f>
        <v/>
      </c>
      <c r="C247" s="101" t="str">
        <f>IF($A247="","",VLOOKUP($A247,'Annex 2 Designated EHV charges'!$A:$O,3,0))</f>
        <v/>
      </c>
      <c r="D247" s="100" t="str">
        <f>IF($A247="","",VLOOKUP($A247,'Annex 2 Designated EHV charges'!$A:$O,7,0))</f>
        <v/>
      </c>
      <c r="E247" s="105" t="str">
        <f>IFERROR(IF(VLOOKUP($A247,'Annex 2 Designated EHV charges'!$A:$O,9,FALSE)=0,"",VLOOKUP($A247,'Annex 2 Designated EHV charges'!$A:$O,9,FALSE)),"")</f>
        <v/>
      </c>
      <c r="F247" s="106" t="str">
        <f>IFERROR(IF(VLOOKUP($A247,'Annex 2 Designated EHV charges'!$A:$O,10,FALSE)=0,"",VLOOKUP($A247,'Annex 2 Designated EHV charges'!$A:$O,10,FALSE)),"")</f>
        <v/>
      </c>
      <c r="G247" s="107" t="str">
        <f>IFERROR(IF(VLOOKUP($A247,'Annex 2 Designated EHV charges'!$A:$O,11,FALSE)=0,"",VLOOKUP($A247,'Annex 2 Designated EHV charges'!$A:$O,11,FALSE)),"")</f>
        <v/>
      </c>
      <c r="H247" s="107" t="str">
        <f>IFERROR(IF(VLOOKUP($A247,'Annex 2 Designated EHV charges'!$A:$O,12,FALSE)=0,"",VLOOKUP($A247,'Annex 2 Designated EHV charges'!$A:$O,12,FALSE)),"")</f>
        <v/>
      </c>
    </row>
    <row r="248" spans="1:8" x14ac:dyDescent="0.25">
      <c r="A248" s="100" t="str">
        <f t="array" ref="A248">IFERROR(INDEX('Annex 2 Designated EHV charges'!$A$11:$A$11, MATCH(0, IF(ISBLANK('Annex 2 Designated EHV charges'!$A$11:$A$11),1, COUNTIF(A$4:$A247, 'Annex 2 Designated EHV charges'!$A$11:$A$11)), 0)),"")</f>
        <v/>
      </c>
      <c r="B248" s="100" t="str">
        <f>IF($A248="","",VLOOKUP($A248,'Annex 2 Designated EHV charges'!$A:$O,2,0))</f>
        <v/>
      </c>
      <c r="C248" s="101" t="str">
        <f>IF($A248="","",VLOOKUP($A248,'Annex 2 Designated EHV charges'!$A:$O,3,0))</f>
        <v/>
      </c>
      <c r="D248" s="100" t="str">
        <f>IF($A248="","",VLOOKUP($A248,'Annex 2 Designated EHV charges'!$A:$O,7,0))</f>
        <v/>
      </c>
      <c r="E248" s="105" t="str">
        <f>IFERROR(IF(VLOOKUP($A248,'Annex 2 Designated EHV charges'!$A:$O,9,FALSE)=0,"",VLOOKUP($A248,'Annex 2 Designated EHV charges'!$A:$O,9,FALSE)),"")</f>
        <v/>
      </c>
      <c r="F248" s="106" t="str">
        <f>IFERROR(IF(VLOOKUP($A248,'Annex 2 Designated EHV charges'!$A:$O,10,FALSE)=0,"",VLOOKUP($A248,'Annex 2 Designated EHV charges'!$A:$O,10,FALSE)),"")</f>
        <v/>
      </c>
      <c r="G248" s="107" t="str">
        <f>IFERROR(IF(VLOOKUP($A248,'Annex 2 Designated EHV charges'!$A:$O,11,FALSE)=0,"",VLOOKUP($A248,'Annex 2 Designated EHV charges'!$A:$O,11,FALSE)),"")</f>
        <v/>
      </c>
      <c r="H248" s="107" t="str">
        <f>IFERROR(IF(VLOOKUP($A248,'Annex 2 Designated EHV charges'!$A:$O,12,FALSE)=0,"",VLOOKUP($A248,'Annex 2 Designated EHV charges'!$A:$O,12,FALSE)),"")</f>
        <v/>
      </c>
    </row>
    <row r="249" spans="1:8" x14ac:dyDescent="0.25">
      <c r="A249" s="100" t="str">
        <f t="array" ref="A249">IFERROR(INDEX('Annex 2 Designated EHV charges'!$A$11:$A$11, MATCH(0, IF(ISBLANK('Annex 2 Designated EHV charges'!$A$11:$A$11),1, COUNTIF(A$4:$A248, 'Annex 2 Designated EHV charges'!$A$11:$A$11)), 0)),"")</f>
        <v/>
      </c>
      <c r="B249" s="100" t="str">
        <f>IF($A249="","",VLOOKUP($A249,'Annex 2 Designated EHV charges'!$A:$O,2,0))</f>
        <v/>
      </c>
      <c r="C249" s="101" t="str">
        <f>IF($A249="","",VLOOKUP($A249,'Annex 2 Designated EHV charges'!$A:$O,3,0))</f>
        <v/>
      </c>
      <c r="D249" s="100" t="str">
        <f>IF($A249="","",VLOOKUP($A249,'Annex 2 Designated EHV charges'!$A:$O,7,0))</f>
        <v/>
      </c>
      <c r="E249" s="105" t="str">
        <f>IFERROR(IF(VLOOKUP($A249,'Annex 2 Designated EHV charges'!$A:$O,9,FALSE)=0,"",VLOOKUP($A249,'Annex 2 Designated EHV charges'!$A:$O,9,FALSE)),"")</f>
        <v/>
      </c>
      <c r="F249" s="106" t="str">
        <f>IFERROR(IF(VLOOKUP($A249,'Annex 2 Designated EHV charges'!$A:$O,10,FALSE)=0,"",VLOOKUP($A249,'Annex 2 Designated EHV charges'!$A:$O,10,FALSE)),"")</f>
        <v/>
      </c>
      <c r="G249" s="107" t="str">
        <f>IFERROR(IF(VLOOKUP($A249,'Annex 2 Designated EHV charges'!$A:$O,11,FALSE)=0,"",VLOOKUP($A249,'Annex 2 Designated EHV charges'!$A:$O,11,FALSE)),"")</f>
        <v/>
      </c>
      <c r="H249" s="107" t="str">
        <f>IFERROR(IF(VLOOKUP($A249,'Annex 2 Designated EHV charges'!$A:$O,12,FALSE)=0,"",VLOOKUP($A249,'Annex 2 Designated EHV charges'!$A:$O,12,FALSE)),"")</f>
        <v/>
      </c>
    </row>
    <row r="250" spans="1:8" x14ac:dyDescent="0.25">
      <c r="A250" s="100" t="str">
        <f t="array" ref="A250">IFERROR(INDEX('Annex 2 Designated EHV charges'!$A$11:$A$11, MATCH(0, IF(ISBLANK('Annex 2 Designated EHV charges'!$A$11:$A$11),1, COUNTIF(A$4:$A249, 'Annex 2 Designated EHV charges'!$A$11:$A$11)), 0)),"")</f>
        <v/>
      </c>
      <c r="B250" s="100" t="str">
        <f>IF($A250="","",VLOOKUP($A250,'Annex 2 Designated EHV charges'!$A:$O,2,0))</f>
        <v/>
      </c>
      <c r="C250" s="101" t="str">
        <f>IF($A250="","",VLOOKUP($A250,'Annex 2 Designated EHV charges'!$A:$O,3,0))</f>
        <v/>
      </c>
      <c r="D250" s="100" t="str">
        <f>IF($A250="","",VLOOKUP($A250,'Annex 2 Designated EHV charges'!$A:$O,7,0))</f>
        <v/>
      </c>
      <c r="E250" s="105" t="str">
        <f>IFERROR(IF(VLOOKUP($A250,'Annex 2 Designated EHV charges'!$A:$O,9,FALSE)=0,"",VLOOKUP($A250,'Annex 2 Designated EHV charges'!$A:$O,9,FALSE)),"")</f>
        <v/>
      </c>
      <c r="F250" s="106" t="str">
        <f>IFERROR(IF(VLOOKUP($A250,'Annex 2 Designated EHV charges'!$A:$O,10,FALSE)=0,"",VLOOKUP($A250,'Annex 2 Designated EHV charges'!$A:$O,10,FALSE)),"")</f>
        <v/>
      </c>
      <c r="G250" s="107" t="str">
        <f>IFERROR(IF(VLOOKUP($A250,'Annex 2 Designated EHV charges'!$A:$O,11,FALSE)=0,"",VLOOKUP($A250,'Annex 2 Designated EHV charges'!$A:$O,11,FALSE)),"")</f>
        <v/>
      </c>
      <c r="H250" s="107" t="str">
        <f>IFERROR(IF(VLOOKUP($A250,'Annex 2 Designated EHV charges'!$A:$O,12,FALSE)=0,"",VLOOKUP($A250,'Annex 2 Designated EHV charges'!$A:$O,12,FALSE)),"")</f>
        <v/>
      </c>
    </row>
    <row r="251" spans="1:8" x14ac:dyDescent="0.25">
      <c r="A251" s="100" t="str">
        <f t="array" ref="A251">IFERROR(INDEX('Annex 2 Designated EHV charges'!$A$11:$A$11, MATCH(0, IF(ISBLANK('Annex 2 Designated EHV charges'!$A$11:$A$11),1, COUNTIF(A$4:$A250, 'Annex 2 Designated EHV charges'!$A$11:$A$11)), 0)),"")</f>
        <v/>
      </c>
      <c r="B251" s="100" t="str">
        <f>IF($A251="","",VLOOKUP($A251,'Annex 2 Designated EHV charges'!$A:$O,2,0))</f>
        <v/>
      </c>
      <c r="C251" s="101" t="str">
        <f>IF($A251="","",VLOOKUP($A251,'Annex 2 Designated EHV charges'!$A:$O,3,0))</f>
        <v/>
      </c>
      <c r="D251" s="100" t="str">
        <f>IF($A251="","",VLOOKUP($A251,'Annex 2 Designated EHV charges'!$A:$O,7,0))</f>
        <v/>
      </c>
      <c r="E251" s="105" t="str">
        <f>IFERROR(IF(VLOOKUP($A251,'Annex 2 Designated EHV charges'!$A:$O,9,FALSE)=0,"",VLOOKUP($A251,'Annex 2 Designated EHV charges'!$A:$O,9,FALSE)),"")</f>
        <v/>
      </c>
      <c r="F251" s="106" t="str">
        <f>IFERROR(IF(VLOOKUP($A251,'Annex 2 Designated EHV charges'!$A:$O,10,FALSE)=0,"",VLOOKUP($A251,'Annex 2 Designated EHV charges'!$A:$O,10,FALSE)),"")</f>
        <v/>
      </c>
      <c r="G251" s="107" t="str">
        <f>IFERROR(IF(VLOOKUP($A251,'Annex 2 Designated EHV charges'!$A:$O,11,FALSE)=0,"",VLOOKUP($A251,'Annex 2 Designated EHV charges'!$A:$O,11,FALSE)),"")</f>
        <v/>
      </c>
      <c r="H251" s="107" t="str">
        <f>IFERROR(IF(VLOOKUP($A251,'Annex 2 Designated EHV charges'!$A:$O,12,FALSE)=0,"",VLOOKUP($A251,'Annex 2 Designated EHV charges'!$A:$O,12,FALSE)),"")</f>
        <v/>
      </c>
    </row>
    <row r="252" spans="1:8" x14ac:dyDescent="0.25">
      <c r="A252" s="100" t="str">
        <f t="array" ref="A252">IFERROR(INDEX('Annex 2 Designated EHV charges'!$A$11:$A$11, MATCH(0, IF(ISBLANK('Annex 2 Designated EHV charges'!$A$11:$A$11),1, COUNTIF(A$4:$A251, 'Annex 2 Designated EHV charges'!$A$11:$A$11)), 0)),"")</f>
        <v/>
      </c>
      <c r="B252" s="100" t="str">
        <f>IF($A252="","",VLOOKUP($A252,'Annex 2 Designated EHV charges'!$A:$O,2,0))</f>
        <v/>
      </c>
      <c r="C252" s="101" t="str">
        <f>IF($A252="","",VLOOKUP($A252,'Annex 2 Designated EHV charges'!$A:$O,3,0))</f>
        <v/>
      </c>
      <c r="D252" s="100" t="str">
        <f>IF($A252="","",VLOOKUP($A252,'Annex 2 Designated EHV charges'!$A:$O,7,0))</f>
        <v/>
      </c>
      <c r="E252" s="105" t="str">
        <f>IFERROR(IF(VLOOKUP($A252,'Annex 2 Designated EHV charges'!$A:$O,9,FALSE)=0,"",VLOOKUP($A252,'Annex 2 Designated EHV charges'!$A:$O,9,FALSE)),"")</f>
        <v/>
      </c>
      <c r="F252" s="106" t="str">
        <f>IFERROR(IF(VLOOKUP($A252,'Annex 2 Designated EHV charges'!$A:$O,10,FALSE)=0,"",VLOOKUP($A252,'Annex 2 Designated EHV charges'!$A:$O,10,FALSE)),"")</f>
        <v/>
      </c>
      <c r="G252" s="107" t="str">
        <f>IFERROR(IF(VLOOKUP($A252,'Annex 2 Designated EHV charges'!$A:$O,11,FALSE)=0,"",VLOOKUP($A252,'Annex 2 Designated EHV charges'!$A:$O,11,FALSE)),"")</f>
        <v/>
      </c>
      <c r="H252" s="107" t="str">
        <f>IFERROR(IF(VLOOKUP($A252,'Annex 2 Designated EHV charges'!$A:$O,12,FALSE)=0,"",VLOOKUP($A252,'Annex 2 Designated EHV charges'!$A:$O,12,FALSE)),"")</f>
        <v/>
      </c>
    </row>
    <row r="253" spans="1:8" x14ac:dyDescent="0.25">
      <c r="A253" s="100" t="str">
        <f t="array" ref="A253">IFERROR(INDEX('Annex 2 Designated EHV charges'!$A$11:$A$11, MATCH(0, IF(ISBLANK('Annex 2 Designated EHV charges'!$A$11:$A$11),1, COUNTIF(A$4:$A252, 'Annex 2 Designated EHV charges'!$A$11:$A$11)), 0)),"")</f>
        <v/>
      </c>
      <c r="B253" s="100" t="str">
        <f>IF($A253="","",VLOOKUP($A253,'Annex 2 Designated EHV charges'!$A:$O,2,0))</f>
        <v/>
      </c>
      <c r="C253" s="101" t="str">
        <f>IF($A253="","",VLOOKUP($A253,'Annex 2 Designated EHV charges'!$A:$O,3,0))</f>
        <v/>
      </c>
      <c r="D253" s="100" t="str">
        <f>IF($A253="","",VLOOKUP($A253,'Annex 2 Designated EHV charges'!$A:$O,7,0))</f>
        <v/>
      </c>
      <c r="E253" s="105" t="str">
        <f>IFERROR(IF(VLOOKUP($A253,'Annex 2 Designated EHV charges'!$A:$O,9,FALSE)=0,"",VLOOKUP($A253,'Annex 2 Designated EHV charges'!$A:$O,9,FALSE)),"")</f>
        <v/>
      </c>
      <c r="F253" s="106" t="str">
        <f>IFERROR(IF(VLOOKUP($A253,'Annex 2 Designated EHV charges'!$A:$O,10,FALSE)=0,"",VLOOKUP($A253,'Annex 2 Designated EHV charges'!$A:$O,10,FALSE)),"")</f>
        <v/>
      </c>
      <c r="G253" s="107" t="str">
        <f>IFERROR(IF(VLOOKUP($A253,'Annex 2 Designated EHV charges'!$A:$O,11,FALSE)=0,"",VLOOKUP($A253,'Annex 2 Designated EHV charges'!$A:$O,11,FALSE)),"")</f>
        <v/>
      </c>
      <c r="H253" s="107" t="str">
        <f>IFERROR(IF(VLOOKUP($A253,'Annex 2 Designated EHV charges'!$A:$O,12,FALSE)=0,"",VLOOKUP($A253,'Annex 2 Designated EHV charges'!$A:$O,12,FALSE)),"")</f>
        <v/>
      </c>
    </row>
    <row r="254" spans="1:8" x14ac:dyDescent="0.25">
      <c r="A254" s="100" t="str">
        <f t="array" ref="A254">IFERROR(INDEX('Annex 2 Designated EHV charges'!$A$11:$A$11, MATCH(0, IF(ISBLANK('Annex 2 Designated EHV charges'!$A$11:$A$11),1, COUNTIF(A$4:$A253, 'Annex 2 Designated EHV charges'!$A$11:$A$11)), 0)),"")</f>
        <v/>
      </c>
      <c r="B254" s="100" t="str">
        <f>IF($A254="","",VLOOKUP($A254,'Annex 2 Designated EHV charges'!$A:$O,2,0))</f>
        <v/>
      </c>
      <c r="C254" s="101" t="str">
        <f>IF($A254="","",VLOOKUP($A254,'Annex 2 Designated EHV charges'!$A:$O,3,0))</f>
        <v/>
      </c>
      <c r="D254" s="100" t="str">
        <f>IF($A254="","",VLOOKUP($A254,'Annex 2 Designated EHV charges'!$A:$O,7,0))</f>
        <v/>
      </c>
      <c r="E254" s="105" t="str">
        <f>IFERROR(IF(VLOOKUP($A254,'Annex 2 Designated EHV charges'!$A:$O,9,FALSE)=0,"",VLOOKUP($A254,'Annex 2 Designated EHV charges'!$A:$O,9,FALSE)),"")</f>
        <v/>
      </c>
      <c r="F254" s="106" t="str">
        <f>IFERROR(IF(VLOOKUP($A254,'Annex 2 Designated EHV charges'!$A:$O,10,FALSE)=0,"",VLOOKUP($A254,'Annex 2 Designated EHV charges'!$A:$O,10,FALSE)),"")</f>
        <v/>
      </c>
      <c r="G254" s="107" t="str">
        <f>IFERROR(IF(VLOOKUP($A254,'Annex 2 Designated EHV charges'!$A:$O,11,FALSE)=0,"",VLOOKUP($A254,'Annex 2 Designated EHV charges'!$A:$O,11,FALSE)),"")</f>
        <v/>
      </c>
      <c r="H254" s="107"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K10" sqref="K10"/>
    </sheetView>
  </sheetViews>
  <sheetFormatPr defaultColWidth="9.109375" defaultRowHeight="13.2" x14ac:dyDescent="0.25"/>
  <cols>
    <col min="1" max="1" width="14.6640625" style="55" customWidth="1"/>
    <col min="2" max="2" width="8.6640625" style="55" customWidth="1"/>
    <col min="3" max="3" width="15.6640625" style="63" bestFit="1" customWidth="1"/>
    <col min="4" max="4" width="50.6640625" style="63" customWidth="1"/>
    <col min="5" max="5" width="14.6640625" style="64" customWidth="1"/>
    <col min="6" max="7" width="14.6640625" style="65" customWidth="1"/>
    <col min="8" max="8" width="14.6640625" style="55" customWidth="1"/>
    <col min="9" max="9" width="15.5546875" style="55" customWidth="1"/>
    <col min="10" max="16384" width="9.109375" style="55"/>
  </cols>
  <sheetData>
    <row r="1" spans="1:15" ht="66.75" customHeight="1" x14ac:dyDescent="0.25">
      <c r="A1" s="262" t="s">
        <v>68</v>
      </c>
      <c r="B1" s="262"/>
      <c r="C1" s="262"/>
      <c r="D1" s="262"/>
      <c r="E1" s="262"/>
      <c r="F1" s="262"/>
      <c r="G1" s="262"/>
      <c r="H1" s="262"/>
    </row>
    <row r="2" spans="1:15" s="56" customFormat="1" ht="25.5" customHeight="1" x14ac:dyDescent="0.25">
      <c r="A2" s="259" t="str">
        <f>Overview!B4&amp; " - Effective from "&amp;Overview!D4&amp;" - "&amp;Overview!E4&amp;" Designated EHV export charges"</f>
        <v>Eclipse Power Distribution Limited - GSP N - Effective from 1 April 2026 - Submitted Designated EHV export charges</v>
      </c>
      <c r="B2" s="260"/>
      <c r="C2" s="260"/>
      <c r="D2" s="260"/>
      <c r="E2" s="260"/>
      <c r="F2" s="260"/>
      <c r="G2" s="260"/>
      <c r="H2" s="261"/>
    </row>
    <row r="3" spans="1:15" s="88" customFormat="1" ht="17.399999999999999" x14ac:dyDescent="0.25">
      <c r="A3" s="92"/>
      <c r="B3" s="92"/>
      <c r="C3" s="92"/>
      <c r="D3" s="93"/>
      <c r="E3" s="94"/>
      <c r="F3" s="94"/>
      <c r="G3" s="95"/>
      <c r="H3" s="95"/>
      <c r="I3" s="87"/>
      <c r="J3" s="87"/>
      <c r="K3" s="87"/>
      <c r="L3" s="87"/>
      <c r="M3" s="87"/>
      <c r="N3" s="87"/>
      <c r="O3" s="87"/>
    </row>
    <row r="4" spans="1:15" ht="60.75" customHeight="1" x14ac:dyDescent="0.25">
      <c r="A4" s="57" t="s">
        <v>52</v>
      </c>
      <c r="B4" s="58" t="s">
        <v>722</v>
      </c>
      <c r="C4" s="57" t="s">
        <v>37</v>
      </c>
      <c r="D4" s="59" t="s">
        <v>30</v>
      </c>
      <c r="E4" s="59" t="str">
        <f>'Annex 2 Designated EHV charges'!M10</f>
        <v>Export
Super Red
unit charge
(p/kWh)</v>
      </c>
      <c r="F4" s="59" t="str">
        <f>'Annex 2 Designated EHV charges'!N10</f>
        <v>Export
fixed charge
(p/day)</v>
      </c>
      <c r="G4" s="59" t="str">
        <f>'Annex 2 Designated EHV charges'!O10</f>
        <v>Export
capacity charge
(p/kVA/day)</v>
      </c>
      <c r="H4" s="59" t="str">
        <f>'Annex 2 Designated EHV charges'!P10</f>
        <v>Export
exceeded capacity charge
(p/kVA/day)</v>
      </c>
    </row>
    <row r="5" spans="1:15" ht="12.75" customHeight="1" x14ac:dyDescent="0.25">
      <c r="A5" s="101" t="str">
        <f t="array" ref="A5">IFERROR(INDEX('Annex 2 Designated EHV charges'!$D$11:$D$11, MATCH(0, IF(ISBLANK('Annex 2 Designated EHV charges'!$D$11:$D$11),1, COUNTIF(A$4:$A4, 'Annex 2 Designated EHV charges'!$D$11:$D$11)), 0)),"")</f>
        <v/>
      </c>
      <c r="B5" s="100" t="str">
        <f>IF($A5="","",VLOOKUP($A5,'Annex 2 Designated EHV charges'!$D:$O,2,0))</f>
        <v/>
      </c>
      <c r="C5" s="101" t="str">
        <f>IF($A5="","",VLOOKUP($A5,'Annex 2 Designated EHV charges'!$D:$O,3,0))</f>
        <v/>
      </c>
      <c r="D5" s="100" t="str">
        <f>IF($A5="","",VLOOKUP($A5,'Annex 2 Designated EHV charges'!$D:$O,4,0))</f>
        <v/>
      </c>
      <c r="E5" s="102" t="str">
        <f>IFERROR(IF(VLOOKUP($A5,'Annex 2 Designated EHV charges'!$D:$O,10,FALSE)=0,"",VLOOKUP($A5,'Annex 2 Designated EHV charges'!$D:$O,10,FALSE)),"")</f>
        <v/>
      </c>
      <c r="F5" s="103" t="str">
        <f>IFERROR(IF(VLOOKUP($A5,'Annex 2 Designated EHV charges'!$D:$O,11,FALSE)=0,"",VLOOKUP($A5,'Annex 2 Designated EHV charges'!$D:$O,11,FALSE)),"")</f>
        <v/>
      </c>
      <c r="G5" s="104" t="str">
        <f>IFERROR(IF(VLOOKUP($A5,'Annex 2 Designated EHV charges'!$D:$O,12,FALSE)=0,"",VLOOKUP($A5,'Annex 2 Designated EHV charges'!$D:$O,12,FALSE)),"")</f>
        <v/>
      </c>
      <c r="H5" s="104" t="str">
        <f>IFERROR(IF(VLOOKUP($A5,'Annex 2 Designated EHV charges'!$D:$P,13,FALSE)=0,"",VLOOKUP($A5,'Annex 2 Designated EHV charges'!$D:$P,13,FALSE)),"")</f>
        <v/>
      </c>
    </row>
    <row r="6" spans="1:15" ht="12.75" customHeight="1" x14ac:dyDescent="0.25">
      <c r="A6" s="101" t="str">
        <f t="array" ref="A6">IFERROR(INDEX('Annex 2 Designated EHV charges'!$D$11:$D$11, MATCH(0, IF(ISBLANK('Annex 2 Designated EHV charges'!$D$11:$D$11),1, COUNTIF(A$4:$A5, 'Annex 2 Designated EHV charges'!$D$11:$D$11)), 0)),"")</f>
        <v/>
      </c>
      <c r="B6" s="100" t="str">
        <f>IF($A6="","",VLOOKUP($A6,'Annex 2 Designated EHV charges'!$D:$O,2,0))</f>
        <v/>
      </c>
      <c r="C6" s="101" t="str">
        <f>IF($A6="","",VLOOKUP($A6,'Annex 2 Designated EHV charges'!$D:$O,3,0))</f>
        <v/>
      </c>
      <c r="D6" s="100" t="str">
        <f>IF($A6="","",VLOOKUP($A6,'Annex 2 Designated EHV charges'!$D:$O,4,0))</f>
        <v/>
      </c>
      <c r="E6" s="102" t="str">
        <f>IFERROR(IF(VLOOKUP($A6,'Annex 2 Designated EHV charges'!$D:$O,10,FALSE)=0,"",VLOOKUP($A6,'Annex 2 Designated EHV charges'!$D:$O,10,FALSE)),"")</f>
        <v/>
      </c>
      <c r="F6" s="103" t="str">
        <f>IFERROR(IF(VLOOKUP($A6,'Annex 2 Designated EHV charges'!$D:$O,11,FALSE)=0,"",VLOOKUP($A6,'Annex 2 Designated EHV charges'!$D:$O,11,FALSE)),"")</f>
        <v/>
      </c>
      <c r="G6" s="104" t="str">
        <f>IFERROR(IF(VLOOKUP($A6,'Annex 2 Designated EHV charges'!$D:$O,12,FALSE)=0,"",VLOOKUP($A6,'Annex 2 Designated EHV charges'!$D:$O,12,FALSE)),"")</f>
        <v/>
      </c>
      <c r="H6" s="104" t="str">
        <f>IFERROR(IF(VLOOKUP($A6,'Annex 2 Designated EHV charges'!$D:$P,13,FALSE)=0,"",VLOOKUP($A6,'Annex 2 Designated EHV charges'!$D:$P,13,FALSE)),"")</f>
        <v/>
      </c>
    </row>
    <row r="7" spans="1:15" ht="12.75" customHeight="1" x14ac:dyDescent="0.25">
      <c r="A7" s="101" t="str">
        <f t="array" ref="A7">IFERROR(INDEX('Annex 2 Designated EHV charges'!$D$11:$D$11, MATCH(0, IF(ISBLANK('Annex 2 Designated EHV charges'!$D$11:$D$11),1, COUNTIF(A$4:$A6, 'Annex 2 Designated EHV charges'!$D$11:$D$11)), 0)),"")</f>
        <v/>
      </c>
      <c r="B7" s="100" t="str">
        <f>IF($A7="","",VLOOKUP($A7,'Annex 2 Designated EHV charges'!$D:$O,2,0))</f>
        <v/>
      </c>
      <c r="C7" s="101" t="str">
        <f>IF($A7="","",VLOOKUP($A7,'Annex 2 Designated EHV charges'!$D:$O,3,0))</f>
        <v/>
      </c>
      <c r="D7" s="100" t="str">
        <f>IF($A7="","",VLOOKUP($A7,'Annex 2 Designated EHV charges'!$D:$O,4,0))</f>
        <v/>
      </c>
      <c r="E7" s="102" t="str">
        <f>IFERROR(IF(VLOOKUP($A7,'Annex 2 Designated EHV charges'!$D:$O,10,FALSE)=0,"",VLOOKUP($A7,'Annex 2 Designated EHV charges'!$D:$O,10,FALSE)),"")</f>
        <v/>
      </c>
      <c r="F7" s="103" t="str">
        <f>IFERROR(IF(VLOOKUP($A7,'Annex 2 Designated EHV charges'!$D:$O,11,FALSE)=0,"",VLOOKUP($A7,'Annex 2 Designated EHV charges'!$D:$O,11,FALSE)),"")</f>
        <v/>
      </c>
      <c r="G7" s="104" t="str">
        <f>IFERROR(IF(VLOOKUP($A7,'Annex 2 Designated EHV charges'!$D:$O,12,FALSE)=0,"",VLOOKUP($A7,'Annex 2 Designated EHV charges'!$D:$O,12,FALSE)),"")</f>
        <v/>
      </c>
      <c r="H7" s="104" t="str">
        <f>IFERROR(IF(VLOOKUP($A7,'Annex 2 Designated EHV charges'!$D:$P,13,FALSE)=0,"",VLOOKUP($A7,'Annex 2 Designated EHV charges'!$D:$P,13,FALSE)),"")</f>
        <v/>
      </c>
    </row>
    <row r="8" spans="1:15" ht="12.75" customHeight="1" x14ac:dyDescent="0.25">
      <c r="A8" s="101" t="str">
        <f t="array" ref="A8">IFERROR(INDEX('Annex 2 Designated EHV charges'!$D$11:$D$11, MATCH(0, IF(ISBLANK('Annex 2 Designated EHV charges'!$D$11:$D$11),1, COUNTIF(A$4:$A7, 'Annex 2 Designated EHV charges'!$D$11:$D$11)), 0)),"")</f>
        <v/>
      </c>
      <c r="B8" s="100" t="str">
        <f>IF($A8="","",VLOOKUP($A8,'Annex 2 Designated EHV charges'!$D:$O,2,0))</f>
        <v/>
      </c>
      <c r="C8" s="101" t="str">
        <f>IF($A8="","",VLOOKUP($A8,'Annex 2 Designated EHV charges'!$D:$O,3,0))</f>
        <v/>
      </c>
      <c r="D8" s="100" t="str">
        <f>IF($A8="","",VLOOKUP($A8,'Annex 2 Designated EHV charges'!$D:$O,4,0))</f>
        <v/>
      </c>
      <c r="E8" s="102" t="str">
        <f>IFERROR(IF(VLOOKUP($A8,'Annex 2 Designated EHV charges'!$D:$O,10,FALSE)=0,"",VLOOKUP($A8,'Annex 2 Designated EHV charges'!$D:$O,10,FALSE)),"")</f>
        <v/>
      </c>
      <c r="F8" s="103" t="str">
        <f>IFERROR(IF(VLOOKUP($A8,'Annex 2 Designated EHV charges'!$D:$O,11,FALSE)=0,"",VLOOKUP($A8,'Annex 2 Designated EHV charges'!$D:$O,11,FALSE)),"")</f>
        <v/>
      </c>
      <c r="G8" s="104" t="str">
        <f>IFERROR(IF(VLOOKUP($A8,'Annex 2 Designated EHV charges'!$D:$O,12,FALSE)=0,"",VLOOKUP($A8,'Annex 2 Designated EHV charges'!$D:$O,12,FALSE)),"")</f>
        <v/>
      </c>
      <c r="H8" s="104" t="str">
        <f>IFERROR(IF(VLOOKUP($A8,'Annex 2 Designated EHV charges'!$D:$P,13,FALSE)=0,"",VLOOKUP($A8,'Annex 2 Designated EHV charges'!$D:$P,13,FALSE)),"")</f>
        <v/>
      </c>
    </row>
    <row r="9" spans="1:15" ht="12.75" customHeight="1" x14ac:dyDescent="0.25">
      <c r="A9" s="101" t="str">
        <f t="array" ref="A9">IFERROR(INDEX('Annex 2 Designated EHV charges'!$D$11:$D$11, MATCH(0, IF(ISBLANK('Annex 2 Designated EHV charges'!$D$11:$D$11),1, COUNTIF(A$4:$A8, 'Annex 2 Designated EHV charges'!$D$11:$D$11)), 0)),"")</f>
        <v/>
      </c>
      <c r="B9" s="100" t="str">
        <f>IF($A9="","",VLOOKUP($A9,'Annex 2 Designated EHV charges'!$D:$O,2,0))</f>
        <v/>
      </c>
      <c r="C9" s="101" t="str">
        <f>IF($A9="","",VLOOKUP($A9,'Annex 2 Designated EHV charges'!$D:$O,3,0))</f>
        <v/>
      </c>
      <c r="D9" s="100" t="str">
        <f>IF($A9="","",VLOOKUP($A9,'Annex 2 Designated EHV charges'!$D:$O,4,0))</f>
        <v/>
      </c>
      <c r="E9" s="102" t="str">
        <f>IFERROR(IF(VLOOKUP($A9,'Annex 2 Designated EHV charges'!$D:$O,10,FALSE)=0,"",VLOOKUP($A9,'Annex 2 Designated EHV charges'!$D:$O,10,FALSE)),"")</f>
        <v/>
      </c>
      <c r="F9" s="103" t="str">
        <f>IFERROR(IF(VLOOKUP($A9,'Annex 2 Designated EHV charges'!$D:$O,11,FALSE)=0,"",VLOOKUP($A9,'Annex 2 Designated EHV charges'!$D:$O,11,FALSE)),"")</f>
        <v/>
      </c>
      <c r="G9" s="104" t="str">
        <f>IFERROR(IF(VLOOKUP($A9,'Annex 2 Designated EHV charges'!$D:$O,12,FALSE)=0,"",VLOOKUP($A9,'Annex 2 Designated EHV charges'!$D:$O,12,FALSE)),"")</f>
        <v/>
      </c>
      <c r="H9" s="104" t="str">
        <f>IFERROR(IF(VLOOKUP($A9,'Annex 2 Designated EHV charges'!$D:$P,13,FALSE)=0,"",VLOOKUP($A9,'Annex 2 Designated EHV charges'!$D:$P,13,FALSE)),"")</f>
        <v/>
      </c>
    </row>
    <row r="10" spans="1:15" ht="12.75" customHeight="1" x14ac:dyDescent="0.25">
      <c r="A10" s="101" t="str">
        <f t="array" ref="A10">IFERROR(INDEX('Annex 2 Designated EHV charges'!$D$11:$D$11, MATCH(0, IF(ISBLANK('Annex 2 Designated EHV charges'!$D$11:$D$11),1, COUNTIF(A$4:$A9, 'Annex 2 Designated EHV charges'!$D$11:$D$11)), 0)),"")</f>
        <v/>
      </c>
      <c r="B10" s="100" t="str">
        <f>IF($A10="","",VLOOKUP($A10,'Annex 2 Designated EHV charges'!$D:$O,2,0))</f>
        <v/>
      </c>
      <c r="C10" s="101" t="str">
        <f>IF($A10="","",VLOOKUP($A10,'Annex 2 Designated EHV charges'!$D:$O,3,0))</f>
        <v/>
      </c>
      <c r="D10" s="100" t="str">
        <f>IF($A10="","",VLOOKUP($A10,'Annex 2 Designated EHV charges'!$D:$O,4,0))</f>
        <v/>
      </c>
      <c r="E10" s="102" t="str">
        <f>IFERROR(IF(VLOOKUP($A10,'Annex 2 Designated EHV charges'!$D:$O,10,FALSE)=0,"",VLOOKUP($A10,'Annex 2 Designated EHV charges'!$D:$O,10,FALSE)),"")</f>
        <v/>
      </c>
      <c r="F10" s="103" t="str">
        <f>IFERROR(IF(VLOOKUP($A10,'Annex 2 Designated EHV charges'!$D:$O,11,FALSE)=0,"",VLOOKUP($A10,'Annex 2 Designated EHV charges'!$D:$O,11,FALSE)),"")</f>
        <v/>
      </c>
      <c r="G10" s="104" t="str">
        <f>IFERROR(IF(VLOOKUP($A10,'Annex 2 Designated EHV charges'!$D:$O,12,FALSE)=0,"",VLOOKUP($A10,'Annex 2 Designated EHV charges'!$D:$O,12,FALSE)),"")</f>
        <v/>
      </c>
      <c r="H10" s="104" t="str">
        <f>IFERROR(IF(VLOOKUP($A10,'Annex 2 Designated EHV charges'!$D:$P,13,FALSE)=0,"",VLOOKUP($A10,'Annex 2 Designated EHV charges'!$D:$P,13,FALSE)),"")</f>
        <v/>
      </c>
    </row>
    <row r="11" spans="1:15" ht="12.75" customHeight="1" x14ac:dyDescent="0.25">
      <c r="A11" s="101" t="str">
        <f t="array" ref="A11">IFERROR(INDEX('Annex 2 Designated EHV charges'!$D$11:$D$11, MATCH(0, IF(ISBLANK('Annex 2 Designated EHV charges'!$D$11:$D$11),1, COUNTIF(A$4:$A10, 'Annex 2 Designated EHV charges'!$D$11:$D$11)), 0)),"")</f>
        <v/>
      </c>
      <c r="B11" s="100" t="str">
        <f>IF($A11="","",VLOOKUP($A11,'Annex 2 Designated EHV charges'!$D:$O,2,0))</f>
        <v/>
      </c>
      <c r="C11" s="101" t="str">
        <f>IF($A11="","",VLOOKUP($A11,'Annex 2 Designated EHV charges'!$D:$O,3,0))</f>
        <v/>
      </c>
      <c r="D11" s="100" t="str">
        <f>IF($A11="","",VLOOKUP($A11,'Annex 2 Designated EHV charges'!$D:$O,4,0))</f>
        <v/>
      </c>
      <c r="E11" s="102" t="str">
        <f>IFERROR(IF(VLOOKUP($A11,'Annex 2 Designated EHV charges'!$D:$O,10,FALSE)=0,"",VLOOKUP($A11,'Annex 2 Designated EHV charges'!$D:$O,10,FALSE)),"")</f>
        <v/>
      </c>
      <c r="F11" s="103" t="str">
        <f>IFERROR(IF(VLOOKUP($A11,'Annex 2 Designated EHV charges'!$D:$O,11,FALSE)=0,"",VLOOKUP($A11,'Annex 2 Designated EHV charges'!$D:$O,11,FALSE)),"")</f>
        <v/>
      </c>
      <c r="G11" s="104" t="str">
        <f>IFERROR(IF(VLOOKUP($A11,'Annex 2 Designated EHV charges'!$D:$O,12,FALSE)=0,"",VLOOKUP($A11,'Annex 2 Designated EHV charges'!$D:$O,12,FALSE)),"")</f>
        <v/>
      </c>
      <c r="H11" s="104" t="str">
        <f>IFERROR(IF(VLOOKUP($A11,'Annex 2 Designated EHV charges'!$D:$P,13,FALSE)=0,"",VLOOKUP($A11,'Annex 2 Designated EHV charges'!$D:$P,13,FALSE)),"")</f>
        <v/>
      </c>
    </row>
    <row r="12" spans="1:15" ht="12.75" customHeight="1" x14ac:dyDescent="0.25">
      <c r="A12" s="101" t="str">
        <f t="array" ref="A12">IFERROR(INDEX('Annex 2 Designated EHV charges'!$D$11:$D$11, MATCH(0, IF(ISBLANK('Annex 2 Designated EHV charges'!$D$11:$D$11),1, COUNTIF(A$4:$A11, 'Annex 2 Designated EHV charges'!$D$11:$D$11)), 0)),"")</f>
        <v/>
      </c>
      <c r="B12" s="100" t="str">
        <f>IF($A12="","",VLOOKUP($A12,'Annex 2 Designated EHV charges'!$D:$O,2,0))</f>
        <v/>
      </c>
      <c r="C12" s="101" t="str">
        <f>IF($A12="","",VLOOKUP($A12,'Annex 2 Designated EHV charges'!$D:$O,3,0))</f>
        <v/>
      </c>
      <c r="D12" s="100" t="str">
        <f>IF($A12="","",VLOOKUP($A12,'Annex 2 Designated EHV charges'!$D:$O,4,0))</f>
        <v/>
      </c>
      <c r="E12" s="102" t="str">
        <f>IFERROR(IF(VLOOKUP($A12,'Annex 2 Designated EHV charges'!$D:$O,10,FALSE)=0,"",VLOOKUP($A12,'Annex 2 Designated EHV charges'!$D:$O,10,FALSE)),"")</f>
        <v/>
      </c>
      <c r="F12" s="103" t="str">
        <f>IFERROR(IF(VLOOKUP($A12,'Annex 2 Designated EHV charges'!$D:$O,11,FALSE)=0,"",VLOOKUP($A12,'Annex 2 Designated EHV charges'!$D:$O,11,FALSE)),"")</f>
        <v/>
      </c>
      <c r="G12" s="104" t="str">
        <f>IFERROR(IF(VLOOKUP($A12,'Annex 2 Designated EHV charges'!$D:$O,12,FALSE)=0,"",VLOOKUP($A12,'Annex 2 Designated EHV charges'!$D:$O,12,FALSE)),"")</f>
        <v/>
      </c>
      <c r="H12" s="104" t="str">
        <f>IFERROR(IF(VLOOKUP($A12,'Annex 2 Designated EHV charges'!$D:$P,13,FALSE)=0,"",VLOOKUP($A12,'Annex 2 Designated EHV charges'!$D:$P,13,FALSE)),"")</f>
        <v/>
      </c>
    </row>
    <row r="13" spans="1:15" ht="12.75" customHeight="1" x14ac:dyDescent="0.25">
      <c r="A13" s="101" t="str">
        <f t="array" ref="A13">IFERROR(INDEX('Annex 2 Designated EHV charges'!$D$11:$D$11, MATCH(0, IF(ISBLANK('Annex 2 Designated EHV charges'!$D$11:$D$11),1, COUNTIF(A$4:$A12, 'Annex 2 Designated EHV charges'!$D$11:$D$11)), 0)),"")</f>
        <v/>
      </c>
      <c r="B13" s="100" t="str">
        <f>IF($A13="","",VLOOKUP($A13,'Annex 2 Designated EHV charges'!$D:$O,2,0))</f>
        <v/>
      </c>
      <c r="C13" s="101" t="str">
        <f>IF($A13="","",VLOOKUP($A13,'Annex 2 Designated EHV charges'!$D:$O,3,0))</f>
        <v/>
      </c>
      <c r="D13" s="100" t="str">
        <f>IF($A13="","",VLOOKUP($A13,'Annex 2 Designated EHV charges'!$D:$O,4,0))</f>
        <v/>
      </c>
      <c r="E13" s="102" t="str">
        <f>IFERROR(IF(VLOOKUP($A13,'Annex 2 Designated EHV charges'!$D:$O,10,FALSE)=0,"",VLOOKUP($A13,'Annex 2 Designated EHV charges'!$D:$O,10,FALSE)),"")</f>
        <v/>
      </c>
      <c r="F13" s="103" t="str">
        <f>IFERROR(IF(VLOOKUP($A13,'Annex 2 Designated EHV charges'!$D:$O,11,FALSE)=0,"",VLOOKUP($A13,'Annex 2 Designated EHV charges'!$D:$O,11,FALSE)),"")</f>
        <v/>
      </c>
      <c r="G13" s="104" t="str">
        <f>IFERROR(IF(VLOOKUP($A13,'Annex 2 Designated EHV charges'!$D:$O,12,FALSE)=0,"",VLOOKUP($A13,'Annex 2 Designated EHV charges'!$D:$O,12,FALSE)),"")</f>
        <v/>
      </c>
      <c r="H13" s="104" t="str">
        <f>IFERROR(IF(VLOOKUP($A13,'Annex 2 Designated EHV charges'!$D:$P,13,FALSE)=0,"",VLOOKUP($A13,'Annex 2 Designated EHV charges'!$D:$P,13,FALSE)),"")</f>
        <v/>
      </c>
    </row>
    <row r="14" spans="1:15" ht="12.75" customHeight="1" x14ac:dyDescent="0.25">
      <c r="A14" s="101" t="str">
        <f t="array" ref="A14">IFERROR(INDEX('Annex 2 Designated EHV charges'!$D$11:$D$11, MATCH(0, IF(ISBLANK('Annex 2 Designated EHV charges'!$D$11:$D$11),1, COUNTIF(A$4:$A13, 'Annex 2 Designated EHV charges'!$D$11:$D$11)), 0)),"")</f>
        <v/>
      </c>
      <c r="B14" s="100" t="str">
        <f>IF($A14="","",VLOOKUP($A14,'Annex 2 Designated EHV charges'!$D:$O,2,0))</f>
        <v/>
      </c>
      <c r="C14" s="101" t="str">
        <f>IF($A14="","",VLOOKUP($A14,'Annex 2 Designated EHV charges'!$D:$O,3,0))</f>
        <v/>
      </c>
      <c r="D14" s="100" t="str">
        <f>IF($A14="","",VLOOKUP($A14,'Annex 2 Designated EHV charges'!$D:$O,4,0))</f>
        <v/>
      </c>
      <c r="E14" s="102" t="str">
        <f>IFERROR(IF(VLOOKUP($A14,'Annex 2 Designated EHV charges'!$D:$O,10,FALSE)=0,"",VLOOKUP($A14,'Annex 2 Designated EHV charges'!$D:$O,10,FALSE)),"")</f>
        <v/>
      </c>
      <c r="F14" s="103" t="str">
        <f>IFERROR(IF(VLOOKUP($A14,'Annex 2 Designated EHV charges'!$D:$O,11,FALSE)=0,"",VLOOKUP($A14,'Annex 2 Designated EHV charges'!$D:$O,11,FALSE)),"")</f>
        <v/>
      </c>
      <c r="G14" s="104" t="str">
        <f>IFERROR(IF(VLOOKUP($A14,'Annex 2 Designated EHV charges'!$D:$O,12,FALSE)=0,"",VLOOKUP($A14,'Annex 2 Designated EHV charges'!$D:$O,12,FALSE)),"")</f>
        <v/>
      </c>
      <c r="H14" s="104" t="str">
        <f>IFERROR(IF(VLOOKUP($A14,'Annex 2 Designated EHV charges'!$D:$P,13,FALSE)=0,"",VLOOKUP($A14,'Annex 2 Designated EHV charges'!$D:$P,13,FALSE)),"")</f>
        <v/>
      </c>
    </row>
    <row r="15" spans="1:15" ht="12.75" customHeight="1" x14ac:dyDescent="0.25">
      <c r="A15" s="101" t="str">
        <f t="array" ref="A15">IFERROR(INDEX('Annex 2 Designated EHV charges'!$D$11:$D$11, MATCH(0, IF(ISBLANK('Annex 2 Designated EHV charges'!$D$11:$D$11),1, COUNTIF(A$4:$A14, 'Annex 2 Designated EHV charges'!$D$11:$D$11)), 0)),"")</f>
        <v/>
      </c>
      <c r="B15" s="100" t="str">
        <f>IF($A15="","",VLOOKUP($A15,'Annex 2 Designated EHV charges'!$D:$O,2,0))</f>
        <v/>
      </c>
      <c r="C15" s="101" t="str">
        <f>IF($A15="","",VLOOKUP($A15,'Annex 2 Designated EHV charges'!$D:$O,3,0))</f>
        <v/>
      </c>
      <c r="D15" s="100" t="str">
        <f>IF($A15="","",VLOOKUP($A15,'Annex 2 Designated EHV charges'!$D:$O,4,0))</f>
        <v/>
      </c>
      <c r="E15" s="102" t="str">
        <f>IFERROR(IF(VLOOKUP($A15,'Annex 2 Designated EHV charges'!$D:$O,10,FALSE)=0,"",VLOOKUP($A15,'Annex 2 Designated EHV charges'!$D:$O,10,FALSE)),"")</f>
        <v/>
      </c>
      <c r="F15" s="103" t="str">
        <f>IFERROR(IF(VLOOKUP($A15,'Annex 2 Designated EHV charges'!$D:$O,11,FALSE)=0,"",VLOOKUP($A15,'Annex 2 Designated EHV charges'!$D:$O,11,FALSE)),"")</f>
        <v/>
      </c>
      <c r="G15" s="104" t="str">
        <f>IFERROR(IF(VLOOKUP($A15,'Annex 2 Designated EHV charges'!$D:$O,12,FALSE)=0,"",VLOOKUP($A15,'Annex 2 Designated EHV charges'!$D:$O,12,FALSE)),"")</f>
        <v/>
      </c>
      <c r="H15" s="104" t="str">
        <f>IFERROR(IF(VLOOKUP($A15,'Annex 2 Designated EHV charges'!$D:$P,13,FALSE)=0,"",VLOOKUP($A15,'Annex 2 Designated EHV charges'!$D:$P,13,FALSE)),"")</f>
        <v/>
      </c>
    </row>
    <row r="16" spans="1:15" ht="12.75" customHeight="1" x14ac:dyDescent="0.25">
      <c r="A16" s="101" t="str">
        <f t="array" ref="A16">IFERROR(INDEX('Annex 2 Designated EHV charges'!$D$11:$D$11, MATCH(0, IF(ISBLANK('Annex 2 Designated EHV charges'!$D$11:$D$11),1, COUNTIF(A$4:$A15, 'Annex 2 Designated EHV charges'!$D$11:$D$11)), 0)),"")</f>
        <v/>
      </c>
      <c r="B16" s="100" t="str">
        <f>IF($A16="","",VLOOKUP($A16,'Annex 2 Designated EHV charges'!$D:$O,2,0))</f>
        <v/>
      </c>
      <c r="C16" s="101" t="str">
        <f>IF($A16="","",VLOOKUP($A16,'Annex 2 Designated EHV charges'!$D:$O,3,0))</f>
        <v/>
      </c>
      <c r="D16" s="100" t="str">
        <f>IF($A16="","",VLOOKUP($A16,'Annex 2 Designated EHV charges'!$D:$O,4,0))</f>
        <v/>
      </c>
      <c r="E16" s="102" t="str">
        <f>IFERROR(IF(VLOOKUP($A16,'Annex 2 Designated EHV charges'!$D:$O,10,FALSE)=0,"",VLOOKUP($A16,'Annex 2 Designated EHV charges'!$D:$O,10,FALSE)),"")</f>
        <v/>
      </c>
      <c r="F16" s="103" t="str">
        <f>IFERROR(IF(VLOOKUP($A16,'Annex 2 Designated EHV charges'!$D:$O,11,FALSE)=0,"",VLOOKUP($A16,'Annex 2 Designated EHV charges'!$D:$O,11,FALSE)),"")</f>
        <v/>
      </c>
      <c r="G16" s="104" t="str">
        <f>IFERROR(IF(VLOOKUP($A16,'Annex 2 Designated EHV charges'!$D:$O,12,FALSE)=0,"",VLOOKUP($A16,'Annex 2 Designated EHV charges'!$D:$O,12,FALSE)),"")</f>
        <v/>
      </c>
      <c r="H16" s="104" t="str">
        <f>IFERROR(IF(VLOOKUP($A16,'Annex 2 Designated EHV charges'!$D:$P,13,FALSE)=0,"",VLOOKUP($A16,'Annex 2 Designated EHV charges'!$D:$P,13,FALSE)),"")</f>
        <v/>
      </c>
    </row>
    <row r="17" spans="1:8" ht="12.75" customHeight="1" x14ac:dyDescent="0.25">
      <c r="A17" s="101" t="str">
        <f t="array" ref="A17">IFERROR(INDEX('Annex 2 Designated EHV charges'!$D$11:$D$11, MATCH(0, IF(ISBLANK('Annex 2 Designated EHV charges'!$D$11:$D$11),1, COUNTIF(A$4:$A16, 'Annex 2 Designated EHV charges'!$D$11:$D$11)), 0)),"")</f>
        <v/>
      </c>
      <c r="B17" s="100" t="str">
        <f>IF($A17="","",VLOOKUP($A17,'Annex 2 Designated EHV charges'!$D:$O,2,0))</f>
        <v/>
      </c>
      <c r="C17" s="101" t="str">
        <f>IF($A17="","",VLOOKUP($A17,'Annex 2 Designated EHV charges'!$D:$O,3,0))</f>
        <v/>
      </c>
      <c r="D17" s="100" t="str">
        <f>IF($A17="","",VLOOKUP($A17,'Annex 2 Designated EHV charges'!$D:$O,4,0))</f>
        <v/>
      </c>
      <c r="E17" s="102" t="str">
        <f>IFERROR(IF(VLOOKUP($A17,'Annex 2 Designated EHV charges'!$D:$O,10,FALSE)=0,"",VLOOKUP($A17,'Annex 2 Designated EHV charges'!$D:$O,10,FALSE)),"")</f>
        <v/>
      </c>
      <c r="F17" s="103" t="str">
        <f>IFERROR(IF(VLOOKUP($A17,'Annex 2 Designated EHV charges'!$D:$O,11,FALSE)=0,"",VLOOKUP($A17,'Annex 2 Designated EHV charges'!$D:$O,11,FALSE)),"")</f>
        <v/>
      </c>
      <c r="G17" s="104" t="str">
        <f>IFERROR(IF(VLOOKUP($A17,'Annex 2 Designated EHV charges'!$D:$O,12,FALSE)=0,"",VLOOKUP($A17,'Annex 2 Designated EHV charges'!$D:$O,12,FALSE)),"")</f>
        <v/>
      </c>
      <c r="H17" s="104" t="str">
        <f>IFERROR(IF(VLOOKUP($A17,'Annex 2 Designated EHV charges'!$D:$P,13,FALSE)=0,"",VLOOKUP($A17,'Annex 2 Designated EHV charges'!$D:$P,13,FALSE)),"")</f>
        <v/>
      </c>
    </row>
    <row r="18" spans="1:8" ht="12.75" customHeight="1" x14ac:dyDescent="0.25">
      <c r="A18" s="101" t="str">
        <f t="array" ref="A18">IFERROR(INDEX('Annex 2 Designated EHV charges'!$D$11:$D$11, MATCH(0, IF(ISBLANK('Annex 2 Designated EHV charges'!$D$11:$D$11),1, COUNTIF(A$4:$A17, 'Annex 2 Designated EHV charges'!$D$11:$D$11)), 0)),"")</f>
        <v/>
      </c>
      <c r="B18" s="100" t="str">
        <f>IF($A18="","",VLOOKUP($A18,'Annex 2 Designated EHV charges'!$D:$O,2,0))</f>
        <v/>
      </c>
      <c r="C18" s="101" t="str">
        <f>IF($A18="","",VLOOKUP($A18,'Annex 2 Designated EHV charges'!$D:$O,3,0))</f>
        <v/>
      </c>
      <c r="D18" s="100" t="str">
        <f>IF($A18="","",VLOOKUP($A18,'Annex 2 Designated EHV charges'!$D:$O,4,0))</f>
        <v/>
      </c>
      <c r="E18" s="102" t="str">
        <f>IFERROR(IF(VLOOKUP($A18,'Annex 2 Designated EHV charges'!$D:$O,10,FALSE)=0,"",VLOOKUP($A18,'Annex 2 Designated EHV charges'!$D:$O,10,FALSE)),"")</f>
        <v/>
      </c>
      <c r="F18" s="103" t="str">
        <f>IFERROR(IF(VLOOKUP($A18,'Annex 2 Designated EHV charges'!$D:$O,11,FALSE)=0,"",VLOOKUP($A18,'Annex 2 Designated EHV charges'!$D:$O,11,FALSE)),"")</f>
        <v/>
      </c>
      <c r="G18" s="104" t="str">
        <f>IFERROR(IF(VLOOKUP($A18,'Annex 2 Designated EHV charges'!$D:$O,12,FALSE)=0,"",VLOOKUP($A18,'Annex 2 Designated EHV charges'!$D:$O,12,FALSE)),"")</f>
        <v/>
      </c>
      <c r="H18" s="104" t="str">
        <f>IFERROR(IF(VLOOKUP($A18,'Annex 2 Designated EHV charges'!$D:$P,13,FALSE)=0,"",VLOOKUP($A18,'Annex 2 Designated EHV charges'!$D:$P,13,FALSE)),"")</f>
        <v/>
      </c>
    </row>
    <row r="19" spans="1:8" ht="12.75" customHeight="1" x14ac:dyDescent="0.25">
      <c r="A19" s="101" t="str">
        <f t="array" ref="A19">IFERROR(INDEX('Annex 2 Designated EHV charges'!$D$11:$D$11, MATCH(0, IF(ISBLANK('Annex 2 Designated EHV charges'!$D$11:$D$11),1, COUNTIF(A$4:$A18, 'Annex 2 Designated EHV charges'!$D$11:$D$11)), 0)),"")</f>
        <v/>
      </c>
      <c r="B19" s="100" t="str">
        <f>IF($A19="","",VLOOKUP($A19,'Annex 2 Designated EHV charges'!$D:$O,2,0))</f>
        <v/>
      </c>
      <c r="C19" s="101" t="str">
        <f>IF($A19="","",VLOOKUP($A19,'Annex 2 Designated EHV charges'!$D:$O,3,0))</f>
        <v/>
      </c>
      <c r="D19" s="100" t="str">
        <f>IF($A19="","",VLOOKUP($A19,'Annex 2 Designated EHV charges'!$D:$O,4,0))</f>
        <v/>
      </c>
      <c r="E19" s="102" t="str">
        <f>IFERROR(IF(VLOOKUP($A19,'Annex 2 Designated EHV charges'!$D:$O,10,FALSE)=0,"",VLOOKUP($A19,'Annex 2 Designated EHV charges'!$D:$O,10,FALSE)),"")</f>
        <v/>
      </c>
      <c r="F19" s="103" t="str">
        <f>IFERROR(IF(VLOOKUP($A19,'Annex 2 Designated EHV charges'!$D:$O,11,FALSE)=0,"",VLOOKUP($A19,'Annex 2 Designated EHV charges'!$D:$O,11,FALSE)),"")</f>
        <v/>
      </c>
      <c r="G19" s="104" t="str">
        <f>IFERROR(IF(VLOOKUP($A19,'Annex 2 Designated EHV charges'!$D:$O,12,FALSE)=0,"",VLOOKUP($A19,'Annex 2 Designated EHV charges'!$D:$O,12,FALSE)),"")</f>
        <v/>
      </c>
      <c r="H19" s="104" t="str">
        <f>IFERROR(IF(VLOOKUP($A19,'Annex 2 Designated EHV charges'!$D:$P,13,FALSE)=0,"",VLOOKUP($A19,'Annex 2 Designated EHV charges'!$D:$P,13,FALSE)),"")</f>
        <v/>
      </c>
    </row>
    <row r="20" spans="1:8" ht="12.75" customHeight="1" x14ac:dyDescent="0.25">
      <c r="A20" s="101" t="str">
        <f t="array" ref="A20">IFERROR(INDEX('Annex 2 Designated EHV charges'!$D$11:$D$11, MATCH(0, IF(ISBLANK('Annex 2 Designated EHV charges'!$D$11:$D$11),1, COUNTIF(A$4:$A19, 'Annex 2 Designated EHV charges'!$D$11:$D$11)), 0)),"")</f>
        <v/>
      </c>
      <c r="B20" s="100" t="str">
        <f>IF($A20="","",VLOOKUP($A20,'Annex 2 Designated EHV charges'!$D:$O,2,0))</f>
        <v/>
      </c>
      <c r="C20" s="101" t="str">
        <f>IF($A20="","",VLOOKUP($A20,'Annex 2 Designated EHV charges'!$D:$O,3,0))</f>
        <v/>
      </c>
      <c r="D20" s="100" t="str">
        <f>IF($A20="","",VLOOKUP($A20,'Annex 2 Designated EHV charges'!$D:$O,4,0))</f>
        <v/>
      </c>
      <c r="E20" s="102" t="str">
        <f>IFERROR(IF(VLOOKUP($A20,'Annex 2 Designated EHV charges'!$D:$O,10,FALSE)=0,"",VLOOKUP($A20,'Annex 2 Designated EHV charges'!$D:$O,10,FALSE)),"")</f>
        <v/>
      </c>
      <c r="F20" s="103" t="str">
        <f>IFERROR(IF(VLOOKUP($A20,'Annex 2 Designated EHV charges'!$D:$O,11,FALSE)=0,"",VLOOKUP($A20,'Annex 2 Designated EHV charges'!$D:$O,11,FALSE)),"")</f>
        <v/>
      </c>
      <c r="G20" s="104" t="str">
        <f>IFERROR(IF(VLOOKUP($A20,'Annex 2 Designated EHV charges'!$D:$O,12,FALSE)=0,"",VLOOKUP($A20,'Annex 2 Designated EHV charges'!$D:$O,12,FALSE)),"")</f>
        <v/>
      </c>
      <c r="H20" s="104" t="str">
        <f>IFERROR(IF(VLOOKUP($A20,'Annex 2 Designated EHV charges'!$D:$P,13,FALSE)=0,"",VLOOKUP($A20,'Annex 2 Designated EHV charges'!$D:$P,13,FALSE)),"")</f>
        <v/>
      </c>
    </row>
    <row r="21" spans="1:8" ht="12.75" customHeight="1" x14ac:dyDescent="0.25">
      <c r="A21" s="101" t="str">
        <f t="array" ref="A21">IFERROR(INDEX('Annex 2 Designated EHV charges'!$D$11:$D$11, MATCH(0, IF(ISBLANK('Annex 2 Designated EHV charges'!$D$11:$D$11),1, COUNTIF(A$4:$A20, 'Annex 2 Designated EHV charges'!$D$11:$D$11)), 0)),"")</f>
        <v/>
      </c>
      <c r="B21" s="100" t="str">
        <f>IF($A21="","",VLOOKUP($A21,'Annex 2 Designated EHV charges'!$D:$O,2,0))</f>
        <v/>
      </c>
      <c r="C21" s="101" t="str">
        <f>IF($A21="","",VLOOKUP($A21,'Annex 2 Designated EHV charges'!$D:$O,3,0))</f>
        <v/>
      </c>
      <c r="D21" s="100" t="str">
        <f>IF($A21="","",VLOOKUP($A21,'Annex 2 Designated EHV charges'!$D:$O,4,0))</f>
        <v/>
      </c>
      <c r="E21" s="102" t="str">
        <f>IFERROR(IF(VLOOKUP($A21,'Annex 2 Designated EHV charges'!$D:$O,10,FALSE)=0,"",VLOOKUP($A21,'Annex 2 Designated EHV charges'!$D:$O,10,FALSE)),"")</f>
        <v/>
      </c>
      <c r="F21" s="103" t="str">
        <f>IFERROR(IF(VLOOKUP($A21,'Annex 2 Designated EHV charges'!$D:$O,11,FALSE)=0,"",VLOOKUP($A21,'Annex 2 Designated EHV charges'!$D:$O,11,FALSE)),"")</f>
        <v/>
      </c>
      <c r="G21" s="104" t="str">
        <f>IFERROR(IF(VLOOKUP($A21,'Annex 2 Designated EHV charges'!$D:$O,12,FALSE)=0,"",VLOOKUP($A21,'Annex 2 Designated EHV charges'!$D:$O,12,FALSE)),"")</f>
        <v/>
      </c>
      <c r="H21" s="104" t="str">
        <f>IFERROR(IF(VLOOKUP($A21,'Annex 2 Designated EHV charges'!$D:$P,13,FALSE)=0,"",VLOOKUP($A21,'Annex 2 Designated EHV charges'!$D:$P,13,FALSE)),"")</f>
        <v/>
      </c>
    </row>
    <row r="22" spans="1:8" ht="12.75" customHeight="1" x14ac:dyDescent="0.25">
      <c r="A22" s="101" t="str">
        <f t="array" ref="A22">IFERROR(INDEX('Annex 2 Designated EHV charges'!$D$11:$D$11, MATCH(0, IF(ISBLANK('Annex 2 Designated EHV charges'!$D$11:$D$11),1, COUNTIF(A$4:$A21, 'Annex 2 Designated EHV charges'!$D$11:$D$11)), 0)),"")</f>
        <v/>
      </c>
      <c r="B22" s="100" t="str">
        <f>IF($A22="","",VLOOKUP($A22,'Annex 2 Designated EHV charges'!$D:$O,2,0))</f>
        <v/>
      </c>
      <c r="C22" s="101" t="str">
        <f>IF($A22="","",VLOOKUP($A22,'Annex 2 Designated EHV charges'!$D:$O,3,0))</f>
        <v/>
      </c>
      <c r="D22" s="100" t="str">
        <f>IF($A22="","",VLOOKUP($A22,'Annex 2 Designated EHV charges'!$D:$O,4,0))</f>
        <v/>
      </c>
      <c r="E22" s="102" t="str">
        <f>IFERROR(IF(VLOOKUP($A22,'Annex 2 Designated EHV charges'!$D:$O,10,FALSE)=0,"",VLOOKUP($A22,'Annex 2 Designated EHV charges'!$D:$O,10,FALSE)),"")</f>
        <v/>
      </c>
      <c r="F22" s="103" t="str">
        <f>IFERROR(IF(VLOOKUP($A22,'Annex 2 Designated EHV charges'!$D:$O,11,FALSE)=0,"",VLOOKUP($A22,'Annex 2 Designated EHV charges'!$D:$O,11,FALSE)),"")</f>
        <v/>
      </c>
      <c r="G22" s="104" t="str">
        <f>IFERROR(IF(VLOOKUP($A22,'Annex 2 Designated EHV charges'!$D:$O,12,FALSE)=0,"",VLOOKUP($A22,'Annex 2 Designated EHV charges'!$D:$O,12,FALSE)),"")</f>
        <v/>
      </c>
      <c r="H22" s="104" t="str">
        <f>IFERROR(IF(VLOOKUP($A22,'Annex 2 Designated EHV charges'!$D:$P,13,FALSE)=0,"",VLOOKUP($A22,'Annex 2 Designated EHV charges'!$D:$P,13,FALSE)),"")</f>
        <v/>
      </c>
    </row>
    <row r="23" spans="1:8" ht="12.75" customHeight="1" x14ac:dyDescent="0.25">
      <c r="A23" s="101" t="str">
        <f t="array" ref="A23">IFERROR(INDEX('Annex 2 Designated EHV charges'!$D$11:$D$11, MATCH(0, IF(ISBLANK('Annex 2 Designated EHV charges'!$D$11:$D$11),1, COUNTIF(A$4:$A22, 'Annex 2 Designated EHV charges'!$D$11:$D$11)), 0)),"")</f>
        <v/>
      </c>
      <c r="B23" s="100" t="str">
        <f>IF($A23="","",VLOOKUP($A23,'Annex 2 Designated EHV charges'!$D:$O,2,0))</f>
        <v/>
      </c>
      <c r="C23" s="101" t="str">
        <f>IF($A23="","",VLOOKUP($A23,'Annex 2 Designated EHV charges'!$D:$O,3,0))</f>
        <v/>
      </c>
      <c r="D23" s="100" t="str">
        <f>IF($A23="","",VLOOKUP($A23,'Annex 2 Designated EHV charges'!$D:$O,4,0))</f>
        <v/>
      </c>
      <c r="E23" s="102" t="str">
        <f>IFERROR(IF(VLOOKUP($A23,'Annex 2 Designated EHV charges'!$D:$O,10,FALSE)=0,"",VLOOKUP($A23,'Annex 2 Designated EHV charges'!$D:$O,10,FALSE)),"")</f>
        <v/>
      </c>
      <c r="F23" s="103" t="str">
        <f>IFERROR(IF(VLOOKUP($A23,'Annex 2 Designated EHV charges'!$D:$O,11,FALSE)=0,"",VLOOKUP($A23,'Annex 2 Designated EHV charges'!$D:$O,11,FALSE)),"")</f>
        <v/>
      </c>
      <c r="G23" s="104" t="str">
        <f>IFERROR(IF(VLOOKUP($A23,'Annex 2 Designated EHV charges'!$D:$O,12,FALSE)=0,"",VLOOKUP($A23,'Annex 2 Designated EHV charges'!$D:$O,12,FALSE)),"")</f>
        <v/>
      </c>
      <c r="H23" s="104" t="str">
        <f>IFERROR(IF(VLOOKUP($A23,'Annex 2 Designated EHV charges'!$D:$P,13,FALSE)=0,"",VLOOKUP($A23,'Annex 2 Designated EHV charges'!$D:$P,13,FALSE)),"")</f>
        <v/>
      </c>
    </row>
    <row r="24" spans="1:8" ht="12.75" customHeight="1" x14ac:dyDescent="0.25">
      <c r="A24" s="101" t="str">
        <f t="array" ref="A24">IFERROR(INDEX('Annex 2 Designated EHV charges'!$D$11:$D$11, MATCH(0, IF(ISBLANK('Annex 2 Designated EHV charges'!$D$11:$D$11),1, COUNTIF(A$4:$A23, 'Annex 2 Designated EHV charges'!$D$11:$D$11)), 0)),"")</f>
        <v/>
      </c>
      <c r="B24" s="100" t="str">
        <f>IF($A24="","",VLOOKUP($A24,'Annex 2 Designated EHV charges'!$D:$O,2,0))</f>
        <v/>
      </c>
      <c r="C24" s="101" t="str">
        <f>IF($A24="","",VLOOKUP($A24,'Annex 2 Designated EHV charges'!$D:$O,3,0))</f>
        <v/>
      </c>
      <c r="D24" s="100" t="str">
        <f>IF($A24="","",VLOOKUP($A24,'Annex 2 Designated EHV charges'!$D:$O,4,0))</f>
        <v/>
      </c>
      <c r="E24" s="102" t="str">
        <f>IFERROR(IF(VLOOKUP($A24,'Annex 2 Designated EHV charges'!$D:$O,10,FALSE)=0,"",VLOOKUP($A24,'Annex 2 Designated EHV charges'!$D:$O,10,FALSE)),"")</f>
        <v/>
      </c>
      <c r="F24" s="103" t="str">
        <f>IFERROR(IF(VLOOKUP($A24,'Annex 2 Designated EHV charges'!$D:$O,11,FALSE)=0,"",VLOOKUP($A24,'Annex 2 Designated EHV charges'!$D:$O,11,FALSE)),"")</f>
        <v/>
      </c>
      <c r="G24" s="104" t="str">
        <f>IFERROR(IF(VLOOKUP($A24,'Annex 2 Designated EHV charges'!$D:$O,12,FALSE)=0,"",VLOOKUP($A24,'Annex 2 Designated EHV charges'!$D:$O,12,FALSE)),"")</f>
        <v/>
      </c>
      <c r="H24" s="104" t="str">
        <f>IFERROR(IF(VLOOKUP($A24,'Annex 2 Designated EHV charges'!$D:$P,13,FALSE)=0,"",VLOOKUP($A24,'Annex 2 Designated EHV charges'!$D:$P,13,FALSE)),"")</f>
        <v/>
      </c>
    </row>
    <row r="25" spans="1:8" ht="12.75" customHeight="1" x14ac:dyDescent="0.25">
      <c r="A25" s="101" t="str">
        <f t="array" ref="A25">IFERROR(INDEX('Annex 2 Designated EHV charges'!$D$11:$D$11, MATCH(0, IF(ISBLANK('Annex 2 Designated EHV charges'!$D$11:$D$11),1, COUNTIF(A$4:$A24, 'Annex 2 Designated EHV charges'!$D$11:$D$11)), 0)),"")</f>
        <v/>
      </c>
      <c r="B25" s="100" t="str">
        <f>IF($A25="","",VLOOKUP($A25,'Annex 2 Designated EHV charges'!$D:$O,2,0))</f>
        <v/>
      </c>
      <c r="C25" s="101" t="str">
        <f>IF($A25="","",VLOOKUP($A25,'Annex 2 Designated EHV charges'!$D:$O,3,0))</f>
        <v/>
      </c>
      <c r="D25" s="100" t="str">
        <f>IF($A25="","",VLOOKUP($A25,'Annex 2 Designated EHV charges'!$D:$O,4,0))</f>
        <v/>
      </c>
      <c r="E25" s="102" t="str">
        <f>IFERROR(IF(VLOOKUP($A25,'Annex 2 Designated EHV charges'!$D:$O,10,FALSE)=0,"",VLOOKUP($A25,'Annex 2 Designated EHV charges'!$D:$O,10,FALSE)),"")</f>
        <v/>
      </c>
      <c r="F25" s="103" t="str">
        <f>IFERROR(IF(VLOOKUP($A25,'Annex 2 Designated EHV charges'!$D:$O,11,FALSE)=0,"",VLOOKUP($A25,'Annex 2 Designated EHV charges'!$D:$O,11,FALSE)),"")</f>
        <v/>
      </c>
      <c r="G25" s="104" t="str">
        <f>IFERROR(IF(VLOOKUP($A25,'Annex 2 Designated EHV charges'!$D:$O,12,FALSE)=0,"",VLOOKUP($A25,'Annex 2 Designated EHV charges'!$D:$O,12,FALSE)),"")</f>
        <v/>
      </c>
      <c r="H25" s="104" t="str">
        <f>IFERROR(IF(VLOOKUP($A25,'Annex 2 Designated EHV charges'!$D:$P,13,FALSE)=0,"",VLOOKUP($A25,'Annex 2 Designated EHV charges'!$D:$P,13,FALSE)),"")</f>
        <v/>
      </c>
    </row>
    <row r="26" spans="1:8" ht="12.75" customHeight="1" x14ac:dyDescent="0.25">
      <c r="A26" s="101" t="str">
        <f t="array" ref="A26">IFERROR(INDEX('Annex 2 Designated EHV charges'!$D$11:$D$11, MATCH(0, IF(ISBLANK('Annex 2 Designated EHV charges'!$D$11:$D$11),1, COUNTIF(A$4:$A25, 'Annex 2 Designated EHV charges'!$D$11:$D$11)), 0)),"")</f>
        <v/>
      </c>
      <c r="B26" s="100" t="str">
        <f>IF($A26="","",VLOOKUP($A26,'Annex 2 Designated EHV charges'!$D:$O,2,0))</f>
        <v/>
      </c>
      <c r="C26" s="101" t="str">
        <f>IF($A26="","",VLOOKUP($A26,'Annex 2 Designated EHV charges'!$D:$O,3,0))</f>
        <v/>
      </c>
      <c r="D26" s="100" t="str">
        <f>IF($A26="","",VLOOKUP($A26,'Annex 2 Designated EHV charges'!$D:$O,4,0))</f>
        <v/>
      </c>
      <c r="E26" s="102" t="str">
        <f>IFERROR(IF(VLOOKUP($A26,'Annex 2 Designated EHV charges'!$D:$O,10,FALSE)=0,"",VLOOKUP($A26,'Annex 2 Designated EHV charges'!$D:$O,10,FALSE)),"")</f>
        <v/>
      </c>
      <c r="F26" s="103" t="str">
        <f>IFERROR(IF(VLOOKUP($A26,'Annex 2 Designated EHV charges'!$D:$O,11,FALSE)=0,"",VLOOKUP($A26,'Annex 2 Designated EHV charges'!$D:$O,11,FALSE)),"")</f>
        <v/>
      </c>
      <c r="G26" s="104" t="str">
        <f>IFERROR(IF(VLOOKUP($A26,'Annex 2 Designated EHV charges'!$D:$O,12,FALSE)=0,"",VLOOKUP($A26,'Annex 2 Designated EHV charges'!$D:$O,12,FALSE)),"")</f>
        <v/>
      </c>
      <c r="H26" s="104" t="str">
        <f>IFERROR(IF(VLOOKUP($A26,'Annex 2 Designated EHV charges'!$D:$P,13,FALSE)=0,"",VLOOKUP($A26,'Annex 2 Designated EHV charges'!$D:$P,13,FALSE)),"")</f>
        <v/>
      </c>
    </row>
    <row r="27" spans="1:8" ht="12.75" customHeight="1" x14ac:dyDescent="0.25">
      <c r="A27" s="101" t="str">
        <f t="array" ref="A27">IFERROR(INDEX('Annex 2 Designated EHV charges'!$D$11:$D$11, MATCH(0, IF(ISBLANK('Annex 2 Designated EHV charges'!$D$11:$D$11),1, COUNTIF(A$4:$A26, 'Annex 2 Designated EHV charges'!$D$11:$D$11)), 0)),"")</f>
        <v/>
      </c>
      <c r="B27" s="100" t="str">
        <f>IF($A27="","",VLOOKUP($A27,'Annex 2 Designated EHV charges'!$D:$O,2,0))</f>
        <v/>
      </c>
      <c r="C27" s="101" t="str">
        <f>IF($A27="","",VLOOKUP($A27,'Annex 2 Designated EHV charges'!$D:$O,3,0))</f>
        <v/>
      </c>
      <c r="D27" s="100" t="str">
        <f>IF($A27="","",VLOOKUP($A27,'Annex 2 Designated EHV charges'!$D:$O,4,0))</f>
        <v/>
      </c>
      <c r="E27" s="102" t="str">
        <f>IFERROR(IF(VLOOKUP($A27,'Annex 2 Designated EHV charges'!$D:$O,10,FALSE)=0,"",VLOOKUP($A27,'Annex 2 Designated EHV charges'!$D:$O,10,FALSE)),"")</f>
        <v/>
      </c>
      <c r="F27" s="103" t="str">
        <f>IFERROR(IF(VLOOKUP($A27,'Annex 2 Designated EHV charges'!$D:$O,11,FALSE)=0,"",VLOOKUP($A27,'Annex 2 Designated EHV charges'!$D:$O,11,FALSE)),"")</f>
        <v/>
      </c>
      <c r="G27" s="104" t="str">
        <f>IFERROR(IF(VLOOKUP($A27,'Annex 2 Designated EHV charges'!$D:$O,12,FALSE)=0,"",VLOOKUP($A27,'Annex 2 Designated EHV charges'!$D:$O,12,FALSE)),"")</f>
        <v/>
      </c>
      <c r="H27" s="104" t="str">
        <f>IFERROR(IF(VLOOKUP($A27,'Annex 2 Designated EHV charges'!$D:$P,13,FALSE)=0,"",VLOOKUP($A27,'Annex 2 Designated EHV charges'!$D:$P,13,FALSE)),"")</f>
        <v/>
      </c>
    </row>
    <row r="28" spans="1:8" ht="12.75" customHeight="1" x14ac:dyDescent="0.25">
      <c r="A28" s="101" t="str">
        <f t="array" ref="A28">IFERROR(INDEX('Annex 2 Designated EHV charges'!$D$11:$D$11, MATCH(0, IF(ISBLANK('Annex 2 Designated EHV charges'!$D$11:$D$11),1, COUNTIF(A$4:$A27, 'Annex 2 Designated EHV charges'!$D$11:$D$11)), 0)),"")</f>
        <v/>
      </c>
      <c r="B28" s="100" t="str">
        <f>IF($A28="","",VLOOKUP($A28,'Annex 2 Designated EHV charges'!$D:$O,2,0))</f>
        <v/>
      </c>
      <c r="C28" s="101" t="str">
        <f>IF($A28="","",VLOOKUP($A28,'Annex 2 Designated EHV charges'!$D:$O,3,0))</f>
        <v/>
      </c>
      <c r="D28" s="100" t="str">
        <f>IF($A28="","",VLOOKUP($A28,'Annex 2 Designated EHV charges'!$D:$O,4,0))</f>
        <v/>
      </c>
      <c r="E28" s="102" t="str">
        <f>IFERROR(IF(VLOOKUP($A28,'Annex 2 Designated EHV charges'!$D:$O,10,FALSE)=0,"",VLOOKUP($A28,'Annex 2 Designated EHV charges'!$D:$O,10,FALSE)),"")</f>
        <v/>
      </c>
      <c r="F28" s="103" t="str">
        <f>IFERROR(IF(VLOOKUP($A28,'Annex 2 Designated EHV charges'!$D:$O,11,FALSE)=0,"",VLOOKUP($A28,'Annex 2 Designated EHV charges'!$D:$O,11,FALSE)),"")</f>
        <v/>
      </c>
      <c r="G28" s="104" t="str">
        <f>IFERROR(IF(VLOOKUP($A28,'Annex 2 Designated EHV charges'!$D:$O,12,FALSE)=0,"",VLOOKUP($A28,'Annex 2 Designated EHV charges'!$D:$O,12,FALSE)),"")</f>
        <v/>
      </c>
      <c r="H28" s="104" t="str">
        <f>IFERROR(IF(VLOOKUP($A28,'Annex 2 Designated EHV charges'!$D:$P,13,FALSE)=0,"",VLOOKUP($A28,'Annex 2 Designated EHV charges'!$D:$P,13,FALSE)),"")</f>
        <v/>
      </c>
    </row>
    <row r="29" spans="1:8" ht="12.75" customHeight="1" x14ac:dyDescent="0.25">
      <c r="A29" s="101" t="str">
        <f t="array" ref="A29">IFERROR(INDEX('Annex 2 Designated EHV charges'!$D$11:$D$11, MATCH(0, IF(ISBLANK('Annex 2 Designated EHV charges'!$D$11:$D$11),1, COUNTIF(A$4:$A28, 'Annex 2 Designated EHV charges'!$D$11:$D$11)), 0)),"")</f>
        <v/>
      </c>
      <c r="B29" s="100" t="str">
        <f>IF($A29="","",VLOOKUP($A29,'Annex 2 Designated EHV charges'!$D:$O,2,0))</f>
        <v/>
      </c>
      <c r="C29" s="101" t="str">
        <f>IF($A29="","",VLOOKUP($A29,'Annex 2 Designated EHV charges'!$D:$O,3,0))</f>
        <v/>
      </c>
      <c r="D29" s="100" t="str">
        <f>IF($A29="","",VLOOKUP($A29,'Annex 2 Designated EHV charges'!$D:$O,4,0))</f>
        <v/>
      </c>
      <c r="E29" s="102" t="str">
        <f>IFERROR(IF(VLOOKUP($A29,'Annex 2 Designated EHV charges'!$D:$O,10,FALSE)=0,"",VLOOKUP($A29,'Annex 2 Designated EHV charges'!$D:$O,10,FALSE)),"")</f>
        <v/>
      </c>
      <c r="F29" s="103" t="str">
        <f>IFERROR(IF(VLOOKUP($A29,'Annex 2 Designated EHV charges'!$D:$O,11,FALSE)=0,"",VLOOKUP($A29,'Annex 2 Designated EHV charges'!$D:$O,11,FALSE)),"")</f>
        <v/>
      </c>
      <c r="G29" s="104" t="str">
        <f>IFERROR(IF(VLOOKUP($A29,'Annex 2 Designated EHV charges'!$D:$O,12,FALSE)=0,"",VLOOKUP($A29,'Annex 2 Designated EHV charges'!$D:$O,12,FALSE)),"")</f>
        <v/>
      </c>
      <c r="H29" s="104" t="str">
        <f>IFERROR(IF(VLOOKUP($A29,'Annex 2 Designated EHV charges'!$D:$P,13,FALSE)=0,"",VLOOKUP($A29,'Annex 2 Designated EHV charges'!$D:$P,13,FALSE)),"")</f>
        <v/>
      </c>
    </row>
    <row r="30" spans="1:8" ht="12.75" customHeight="1" x14ac:dyDescent="0.25">
      <c r="A30" s="101" t="str">
        <f t="array" ref="A30">IFERROR(INDEX('Annex 2 Designated EHV charges'!$D$11:$D$11, MATCH(0, IF(ISBLANK('Annex 2 Designated EHV charges'!$D$11:$D$11),1, COUNTIF(A$4:$A29, 'Annex 2 Designated EHV charges'!$D$11:$D$11)), 0)),"")</f>
        <v/>
      </c>
      <c r="B30" s="100" t="str">
        <f>IF($A30="","",VLOOKUP($A30,'Annex 2 Designated EHV charges'!$D:$O,2,0))</f>
        <v/>
      </c>
      <c r="C30" s="101" t="str">
        <f>IF($A30="","",VLOOKUP($A30,'Annex 2 Designated EHV charges'!$D:$O,3,0))</f>
        <v/>
      </c>
      <c r="D30" s="100" t="str">
        <f>IF($A30="","",VLOOKUP($A30,'Annex 2 Designated EHV charges'!$D:$O,4,0))</f>
        <v/>
      </c>
      <c r="E30" s="102" t="str">
        <f>IFERROR(IF(VLOOKUP($A30,'Annex 2 Designated EHV charges'!$D:$O,10,FALSE)=0,"",VLOOKUP($A30,'Annex 2 Designated EHV charges'!$D:$O,10,FALSE)),"")</f>
        <v/>
      </c>
      <c r="F30" s="103" t="str">
        <f>IFERROR(IF(VLOOKUP($A30,'Annex 2 Designated EHV charges'!$D:$O,11,FALSE)=0,"",VLOOKUP($A30,'Annex 2 Designated EHV charges'!$D:$O,11,FALSE)),"")</f>
        <v/>
      </c>
      <c r="G30" s="104" t="str">
        <f>IFERROR(IF(VLOOKUP($A30,'Annex 2 Designated EHV charges'!$D:$O,12,FALSE)=0,"",VLOOKUP($A30,'Annex 2 Designated EHV charges'!$D:$O,12,FALSE)),"")</f>
        <v/>
      </c>
      <c r="H30" s="104" t="str">
        <f>IFERROR(IF(VLOOKUP($A30,'Annex 2 Designated EHV charges'!$D:$P,13,FALSE)=0,"",VLOOKUP($A30,'Annex 2 Designated EHV charges'!$D:$P,13,FALSE)),"")</f>
        <v/>
      </c>
    </row>
    <row r="31" spans="1:8" ht="12.75" customHeight="1" x14ac:dyDescent="0.25">
      <c r="A31" s="101" t="str">
        <f t="array" ref="A31">IFERROR(INDEX('Annex 2 Designated EHV charges'!$D$11:$D$11, MATCH(0, IF(ISBLANK('Annex 2 Designated EHV charges'!$D$11:$D$11),1, COUNTIF(A$4:$A30, 'Annex 2 Designated EHV charges'!$D$11:$D$11)), 0)),"")</f>
        <v/>
      </c>
      <c r="B31" s="100" t="str">
        <f>IF($A31="","",VLOOKUP($A31,'Annex 2 Designated EHV charges'!$D:$O,2,0))</f>
        <v/>
      </c>
      <c r="C31" s="101" t="str">
        <f>IF($A31="","",VLOOKUP($A31,'Annex 2 Designated EHV charges'!$D:$O,3,0))</f>
        <v/>
      </c>
      <c r="D31" s="100" t="str">
        <f>IF($A31="","",VLOOKUP($A31,'Annex 2 Designated EHV charges'!$D:$O,4,0))</f>
        <v/>
      </c>
      <c r="E31" s="102" t="str">
        <f>IFERROR(IF(VLOOKUP($A31,'Annex 2 Designated EHV charges'!$D:$O,10,FALSE)=0,"",VLOOKUP($A31,'Annex 2 Designated EHV charges'!$D:$O,10,FALSE)),"")</f>
        <v/>
      </c>
      <c r="F31" s="103" t="str">
        <f>IFERROR(IF(VLOOKUP($A31,'Annex 2 Designated EHV charges'!$D:$O,11,FALSE)=0,"",VLOOKUP($A31,'Annex 2 Designated EHV charges'!$D:$O,11,FALSE)),"")</f>
        <v/>
      </c>
      <c r="G31" s="104" t="str">
        <f>IFERROR(IF(VLOOKUP($A31,'Annex 2 Designated EHV charges'!$D:$O,12,FALSE)=0,"",VLOOKUP($A31,'Annex 2 Designated EHV charges'!$D:$O,12,FALSE)),"")</f>
        <v/>
      </c>
      <c r="H31" s="104" t="str">
        <f>IFERROR(IF(VLOOKUP($A31,'Annex 2 Designated EHV charges'!$D:$P,13,FALSE)=0,"",VLOOKUP($A31,'Annex 2 Designated EHV charges'!$D:$P,13,FALSE)),"")</f>
        <v/>
      </c>
    </row>
    <row r="32" spans="1:8" ht="12.75" customHeight="1" x14ac:dyDescent="0.25">
      <c r="A32" s="101" t="str">
        <f t="array" ref="A32">IFERROR(INDEX('Annex 2 Designated EHV charges'!$D$11:$D$11, MATCH(0, IF(ISBLANK('Annex 2 Designated EHV charges'!$D$11:$D$11),1, COUNTIF(A$4:$A31, 'Annex 2 Designated EHV charges'!$D$11:$D$11)), 0)),"")</f>
        <v/>
      </c>
      <c r="B32" s="100" t="str">
        <f>IF($A32="","",VLOOKUP($A32,'Annex 2 Designated EHV charges'!$D:$O,2,0))</f>
        <v/>
      </c>
      <c r="C32" s="101" t="str">
        <f>IF($A32="","",VLOOKUP($A32,'Annex 2 Designated EHV charges'!$D:$O,3,0))</f>
        <v/>
      </c>
      <c r="D32" s="100" t="str">
        <f>IF($A32="","",VLOOKUP($A32,'Annex 2 Designated EHV charges'!$D:$O,4,0))</f>
        <v/>
      </c>
      <c r="E32" s="102" t="str">
        <f>IFERROR(IF(VLOOKUP($A32,'Annex 2 Designated EHV charges'!$D:$O,10,FALSE)=0,"",VLOOKUP($A32,'Annex 2 Designated EHV charges'!$D:$O,10,FALSE)),"")</f>
        <v/>
      </c>
      <c r="F32" s="103" t="str">
        <f>IFERROR(IF(VLOOKUP($A32,'Annex 2 Designated EHV charges'!$D:$O,11,FALSE)=0,"",VLOOKUP($A32,'Annex 2 Designated EHV charges'!$D:$O,11,FALSE)),"")</f>
        <v/>
      </c>
      <c r="G32" s="104" t="str">
        <f>IFERROR(IF(VLOOKUP($A32,'Annex 2 Designated EHV charges'!$D:$O,12,FALSE)=0,"",VLOOKUP($A32,'Annex 2 Designated EHV charges'!$D:$O,12,FALSE)),"")</f>
        <v/>
      </c>
      <c r="H32" s="104" t="str">
        <f>IFERROR(IF(VLOOKUP($A32,'Annex 2 Designated EHV charges'!$D:$P,13,FALSE)=0,"",VLOOKUP($A32,'Annex 2 Designated EHV charges'!$D:$P,13,FALSE)),"")</f>
        <v/>
      </c>
    </row>
    <row r="33" spans="1:8" ht="12.75" customHeight="1" x14ac:dyDescent="0.25">
      <c r="A33" s="101" t="str">
        <f t="array" ref="A33">IFERROR(INDEX('Annex 2 Designated EHV charges'!$D$11:$D$11, MATCH(0, IF(ISBLANK('Annex 2 Designated EHV charges'!$D$11:$D$11),1, COUNTIF(A$4:$A32, 'Annex 2 Designated EHV charges'!$D$11:$D$11)), 0)),"")</f>
        <v/>
      </c>
      <c r="B33" s="100" t="str">
        <f>IF($A33="","",VLOOKUP($A33,'Annex 2 Designated EHV charges'!$D:$O,2,0))</f>
        <v/>
      </c>
      <c r="C33" s="101" t="str">
        <f>IF($A33="","",VLOOKUP($A33,'Annex 2 Designated EHV charges'!$D:$O,3,0))</f>
        <v/>
      </c>
      <c r="D33" s="100" t="str">
        <f>IF($A33="","",VLOOKUP($A33,'Annex 2 Designated EHV charges'!$D:$O,4,0))</f>
        <v/>
      </c>
      <c r="E33" s="102" t="str">
        <f>IFERROR(IF(VLOOKUP($A33,'Annex 2 Designated EHV charges'!$D:$O,10,FALSE)=0,"",VLOOKUP($A33,'Annex 2 Designated EHV charges'!$D:$O,10,FALSE)),"")</f>
        <v/>
      </c>
      <c r="F33" s="103" t="str">
        <f>IFERROR(IF(VLOOKUP($A33,'Annex 2 Designated EHV charges'!$D:$O,11,FALSE)=0,"",VLOOKUP($A33,'Annex 2 Designated EHV charges'!$D:$O,11,FALSE)),"")</f>
        <v/>
      </c>
      <c r="G33" s="104" t="str">
        <f>IFERROR(IF(VLOOKUP($A33,'Annex 2 Designated EHV charges'!$D:$O,12,FALSE)=0,"",VLOOKUP($A33,'Annex 2 Designated EHV charges'!$D:$O,12,FALSE)),"")</f>
        <v/>
      </c>
      <c r="H33" s="104" t="str">
        <f>IFERROR(IF(VLOOKUP($A33,'Annex 2 Designated EHV charges'!$D:$P,13,FALSE)=0,"",VLOOKUP($A33,'Annex 2 Designated EHV charges'!$D:$P,13,FALSE)),"")</f>
        <v/>
      </c>
    </row>
    <row r="34" spans="1:8" ht="12.75" customHeight="1" x14ac:dyDescent="0.25">
      <c r="A34" s="101" t="str">
        <f t="array" ref="A34">IFERROR(INDEX('Annex 2 Designated EHV charges'!$D$11:$D$11, MATCH(0, IF(ISBLANK('Annex 2 Designated EHV charges'!$D$11:$D$11),1, COUNTIF(A$4:$A33, 'Annex 2 Designated EHV charges'!$D$11:$D$11)), 0)),"")</f>
        <v/>
      </c>
      <c r="B34" s="100" t="str">
        <f>IF($A34="","",VLOOKUP($A34,'Annex 2 Designated EHV charges'!$D:$O,2,0))</f>
        <v/>
      </c>
      <c r="C34" s="101" t="str">
        <f>IF($A34="","",VLOOKUP($A34,'Annex 2 Designated EHV charges'!$D:$O,3,0))</f>
        <v/>
      </c>
      <c r="D34" s="100" t="str">
        <f>IF($A34="","",VLOOKUP($A34,'Annex 2 Designated EHV charges'!$D:$O,4,0))</f>
        <v/>
      </c>
      <c r="E34" s="102" t="str">
        <f>IFERROR(IF(VLOOKUP($A34,'Annex 2 Designated EHV charges'!$D:$O,10,FALSE)=0,"",VLOOKUP($A34,'Annex 2 Designated EHV charges'!$D:$O,10,FALSE)),"")</f>
        <v/>
      </c>
      <c r="F34" s="103" t="str">
        <f>IFERROR(IF(VLOOKUP($A34,'Annex 2 Designated EHV charges'!$D:$O,11,FALSE)=0,"",VLOOKUP($A34,'Annex 2 Designated EHV charges'!$D:$O,11,FALSE)),"")</f>
        <v/>
      </c>
      <c r="G34" s="104" t="str">
        <f>IFERROR(IF(VLOOKUP($A34,'Annex 2 Designated EHV charges'!$D:$O,12,FALSE)=0,"",VLOOKUP($A34,'Annex 2 Designated EHV charges'!$D:$O,12,FALSE)),"")</f>
        <v/>
      </c>
      <c r="H34" s="104" t="str">
        <f>IFERROR(IF(VLOOKUP($A34,'Annex 2 Designated EHV charges'!$D:$P,13,FALSE)=0,"",VLOOKUP($A34,'Annex 2 Designated EHV charges'!$D:$P,13,FALSE)),"")</f>
        <v/>
      </c>
    </row>
    <row r="35" spans="1:8" ht="12.75" customHeight="1" x14ac:dyDescent="0.25">
      <c r="A35" s="101" t="str">
        <f t="array" ref="A35">IFERROR(INDEX('Annex 2 Designated EHV charges'!$D$11:$D$11, MATCH(0, IF(ISBLANK('Annex 2 Designated EHV charges'!$D$11:$D$11),1, COUNTIF(A$4:$A34, 'Annex 2 Designated EHV charges'!$D$11:$D$11)), 0)),"")</f>
        <v/>
      </c>
      <c r="B35" s="100" t="str">
        <f>IF($A35="","",VLOOKUP($A35,'Annex 2 Designated EHV charges'!$D:$O,2,0))</f>
        <v/>
      </c>
      <c r="C35" s="101" t="str">
        <f>IF($A35="","",VLOOKUP($A35,'Annex 2 Designated EHV charges'!$D:$O,3,0))</f>
        <v/>
      </c>
      <c r="D35" s="100" t="str">
        <f>IF($A35="","",VLOOKUP($A35,'Annex 2 Designated EHV charges'!$D:$O,4,0))</f>
        <v/>
      </c>
      <c r="E35" s="102" t="str">
        <f>IFERROR(IF(VLOOKUP($A35,'Annex 2 Designated EHV charges'!$D:$O,10,FALSE)=0,"",VLOOKUP($A35,'Annex 2 Designated EHV charges'!$D:$O,10,FALSE)),"")</f>
        <v/>
      </c>
      <c r="F35" s="103" t="str">
        <f>IFERROR(IF(VLOOKUP($A35,'Annex 2 Designated EHV charges'!$D:$O,11,FALSE)=0,"",VLOOKUP($A35,'Annex 2 Designated EHV charges'!$D:$O,11,FALSE)),"")</f>
        <v/>
      </c>
      <c r="G35" s="104" t="str">
        <f>IFERROR(IF(VLOOKUP($A35,'Annex 2 Designated EHV charges'!$D:$O,12,FALSE)=0,"",VLOOKUP($A35,'Annex 2 Designated EHV charges'!$D:$O,12,FALSE)),"")</f>
        <v/>
      </c>
      <c r="H35" s="104" t="str">
        <f>IFERROR(IF(VLOOKUP($A35,'Annex 2 Designated EHV charges'!$D:$P,13,FALSE)=0,"",VLOOKUP($A35,'Annex 2 Designated EHV charges'!$D:$P,13,FALSE)),"")</f>
        <v/>
      </c>
    </row>
    <row r="36" spans="1:8" ht="12.75" customHeight="1" x14ac:dyDescent="0.25">
      <c r="A36" s="101" t="str">
        <f t="array" ref="A36">IFERROR(INDEX('Annex 2 Designated EHV charges'!$D$11:$D$11, MATCH(0, IF(ISBLANK('Annex 2 Designated EHV charges'!$D$11:$D$11),1, COUNTIF(A$4:$A35, 'Annex 2 Designated EHV charges'!$D$11:$D$11)), 0)),"")</f>
        <v/>
      </c>
      <c r="B36" s="100" t="str">
        <f>IF($A36="","",VLOOKUP($A36,'Annex 2 Designated EHV charges'!$D:$O,2,0))</f>
        <v/>
      </c>
      <c r="C36" s="101" t="str">
        <f>IF($A36="","",VLOOKUP($A36,'Annex 2 Designated EHV charges'!$D:$O,3,0))</f>
        <v/>
      </c>
      <c r="D36" s="100" t="str">
        <f>IF($A36="","",VLOOKUP($A36,'Annex 2 Designated EHV charges'!$D:$O,4,0))</f>
        <v/>
      </c>
      <c r="E36" s="102" t="str">
        <f>IFERROR(IF(VLOOKUP($A36,'Annex 2 Designated EHV charges'!$D:$O,10,FALSE)=0,"",VLOOKUP($A36,'Annex 2 Designated EHV charges'!$D:$O,10,FALSE)),"")</f>
        <v/>
      </c>
      <c r="F36" s="103" t="str">
        <f>IFERROR(IF(VLOOKUP($A36,'Annex 2 Designated EHV charges'!$D:$O,11,FALSE)=0,"",VLOOKUP($A36,'Annex 2 Designated EHV charges'!$D:$O,11,FALSE)),"")</f>
        <v/>
      </c>
      <c r="G36" s="104" t="str">
        <f>IFERROR(IF(VLOOKUP($A36,'Annex 2 Designated EHV charges'!$D:$O,12,FALSE)=0,"",VLOOKUP($A36,'Annex 2 Designated EHV charges'!$D:$O,12,FALSE)),"")</f>
        <v/>
      </c>
      <c r="H36" s="104" t="str">
        <f>IFERROR(IF(VLOOKUP($A36,'Annex 2 Designated EHV charges'!$D:$P,13,FALSE)=0,"",VLOOKUP($A36,'Annex 2 Designated EHV charges'!$D:$P,13,FALSE)),"")</f>
        <v/>
      </c>
    </row>
    <row r="37" spans="1:8" ht="12.75" customHeight="1" x14ac:dyDescent="0.25">
      <c r="A37" s="101" t="str">
        <f t="array" ref="A37">IFERROR(INDEX('Annex 2 Designated EHV charges'!$D$11:$D$11, MATCH(0, IF(ISBLANK('Annex 2 Designated EHV charges'!$D$11:$D$11),1, COUNTIF(A$4:$A36, 'Annex 2 Designated EHV charges'!$D$11:$D$11)), 0)),"")</f>
        <v/>
      </c>
      <c r="B37" s="100" t="str">
        <f>IF($A37="","",VLOOKUP($A37,'Annex 2 Designated EHV charges'!$D:$O,2,0))</f>
        <v/>
      </c>
      <c r="C37" s="101" t="str">
        <f>IF($A37="","",VLOOKUP($A37,'Annex 2 Designated EHV charges'!$D:$O,3,0))</f>
        <v/>
      </c>
      <c r="D37" s="100" t="str">
        <f>IF($A37="","",VLOOKUP($A37,'Annex 2 Designated EHV charges'!$D:$O,4,0))</f>
        <v/>
      </c>
      <c r="E37" s="102" t="str">
        <f>IFERROR(IF(VLOOKUP($A37,'Annex 2 Designated EHV charges'!$D:$O,10,FALSE)=0,"",VLOOKUP($A37,'Annex 2 Designated EHV charges'!$D:$O,10,FALSE)),"")</f>
        <v/>
      </c>
      <c r="F37" s="103" t="str">
        <f>IFERROR(IF(VLOOKUP($A37,'Annex 2 Designated EHV charges'!$D:$O,11,FALSE)=0,"",VLOOKUP($A37,'Annex 2 Designated EHV charges'!$D:$O,11,FALSE)),"")</f>
        <v/>
      </c>
      <c r="G37" s="104" t="str">
        <f>IFERROR(IF(VLOOKUP($A37,'Annex 2 Designated EHV charges'!$D:$O,12,FALSE)=0,"",VLOOKUP($A37,'Annex 2 Designated EHV charges'!$D:$O,12,FALSE)),"")</f>
        <v/>
      </c>
      <c r="H37" s="104" t="str">
        <f>IFERROR(IF(VLOOKUP($A37,'Annex 2 Designated EHV charges'!$D:$P,13,FALSE)=0,"",VLOOKUP($A37,'Annex 2 Designated EHV charges'!$D:$P,13,FALSE)),"")</f>
        <v/>
      </c>
    </row>
    <row r="38" spans="1:8" ht="12.75" customHeight="1" x14ac:dyDescent="0.25">
      <c r="A38" s="101" t="str">
        <f t="array" ref="A38">IFERROR(INDEX('Annex 2 Designated EHV charges'!$D$11:$D$11, MATCH(0, IF(ISBLANK('Annex 2 Designated EHV charges'!$D$11:$D$11),1, COUNTIF(A$4:$A37, 'Annex 2 Designated EHV charges'!$D$11:$D$11)), 0)),"")</f>
        <v/>
      </c>
      <c r="B38" s="100" t="str">
        <f>IF($A38="","",VLOOKUP($A38,'Annex 2 Designated EHV charges'!$D:$O,2,0))</f>
        <v/>
      </c>
      <c r="C38" s="101" t="str">
        <f>IF($A38="","",VLOOKUP($A38,'Annex 2 Designated EHV charges'!$D:$O,3,0))</f>
        <v/>
      </c>
      <c r="D38" s="100" t="str">
        <f>IF($A38="","",VLOOKUP($A38,'Annex 2 Designated EHV charges'!$D:$O,4,0))</f>
        <v/>
      </c>
      <c r="E38" s="102" t="str">
        <f>IFERROR(IF(VLOOKUP($A38,'Annex 2 Designated EHV charges'!$D:$O,10,FALSE)=0,"",VLOOKUP($A38,'Annex 2 Designated EHV charges'!$D:$O,10,FALSE)),"")</f>
        <v/>
      </c>
      <c r="F38" s="103" t="str">
        <f>IFERROR(IF(VLOOKUP($A38,'Annex 2 Designated EHV charges'!$D:$O,11,FALSE)=0,"",VLOOKUP($A38,'Annex 2 Designated EHV charges'!$D:$O,11,FALSE)),"")</f>
        <v/>
      </c>
      <c r="G38" s="104" t="str">
        <f>IFERROR(IF(VLOOKUP($A38,'Annex 2 Designated EHV charges'!$D:$O,12,FALSE)=0,"",VLOOKUP($A38,'Annex 2 Designated EHV charges'!$D:$O,12,FALSE)),"")</f>
        <v/>
      </c>
      <c r="H38" s="104" t="str">
        <f>IFERROR(IF(VLOOKUP($A38,'Annex 2 Designated EHV charges'!$D:$P,13,FALSE)=0,"",VLOOKUP($A38,'Annex 2 Designated EHV charges'!$D:$P,13,FALSE)),"")</f>
        <v/>
      </c>
    </row>
    <row r="39" spans="1:8" ht="12.75" customHeight="1" x14ac:dyDescent="0.25">
      <c r="A39" s="101" t="str">
        <f t="array" ref="A39">IFERROR(INDEX('Annex 2 Designated EHV charges'!$D$11:$D$11, MATCH(0, IF(ISBLANK('Annex 2 Designated EHV charges'!$D$11:$D$11),1, COUNTIF(A$4:$A38, 'Annex 2 Designated EHV charges'!$D$11:$D$11)), 0)),"")</f>
        <v/>
      </c>
      <c r="B39" s="100" t="str">
        <f>IF($A39="","",VLOOKUP($A39,'Annex 2 Designated EHV charges'!$D:$O,2,0))</f>
        <v/>
      </c>
      <c r="C39" s="101" t="str">
        <f>IF($A39="","",VLOOKUP($A39,'Annex 2 Designated EHV charges'!$D:$O,3,0))</f>
        <v/>
      </c>
      <c r="D39" s="100" t="str">
        <f>IF($A39="","",VLOOKUP($A39,'Annex 2 Designated EHV charges'!$D:$O,4,0))</f>
        <v/>
      </c>
      <c r="E39" s="102" t="str">
        <f>IFERROR(IF(VLOOKUP($A39,'Annex 2 Designated EHV charges'!$D:$O,10,FALSE)=0,"",VLOOKUP($A39,'Annex 2 Designated EHV charges'!$D:$O,10,FALSE)),"")</f>
        <v/>
      </c>
      <c r="F39" s="103" t="str">
        <f>IFERROR(IF(VLOOKUP($A39,'Annex 2 Designated EHV charges'!$D:$O,11,FALSE)=0,"",VLOOKUP($A39,'Annex 2 Designated EHV charges'!$D:$O,11,FALSE)),"")</f>
        <v/>
      </c>
      <c r="G39" s="104" t="str">
        <f>IFERROR(IF(VLOOKUP($A39,'Annex 2 Designated EHV charges'!$D:$O,12,FALSE)=0,"",VLOOKUP($A39,'Annex 2 Designated EHV charges'!$D:$O,12,FALSE)),"")</f>
        <v/>
      </c>
      <c r="H39" s="104" t="str">
        <f>IFERROR(IF(VLOOKUP($A39,'Annex 2 Designated EHV charges'!$D:$P,13,FALSE)=0,"",VLOOKUP($A39,'Annex 2 Designated EHV charges'!$D:$P,13,FALSE)),"")</f>
        <v/>
      </c>
    </row>
    <row r="40" spans="1:8" ht="12.75" customHeight="1" x14ac:dyDescent="0.25">
      <c r="A40" s="101" t="str">
        <f t="array" ref="A40">IFERROR(INDEX('Annex 2 Designated EHV charges'!$D$11:$D$11, MATCH(0, IF(ISBLANK('Annex 2 Designated EHV charges'!$D$11:$D$11),1, COUNTIF(A$4:$A39, 'Annex 2 Designated EHV charges'!$D$11:$D$11)), 0)),"")</f>
        <v/>
      </c>
      <c r="B40" s="100" t="str">
        <f>IF($A40="","",VLOOKUP($A40,'Annex 2 Designated EHV charges'!$D:$O,2,0))</f>
        <v/>
      </c>
      <c r="C40" s="101" t="str">
        <f>IF($A40="","",VLOOKUP($A40,'Annex 2 Designated EHV charges'!$D:$O,3,0))</f>
        <v/>
      </c>
      <c r="D40" s="100" t="str">
        <f>IF($A40="","",VLOOKUP($A40,'Annex 2 Designated EHV charges'!$D:$O,4,0))</f>
        <v/>
      </c>
      <c r="E40" s="102" t="str">
        <f>IFERROR(IF(VLOOKUP($A40,'Annex 2 Designated EHV charges'!$D:$O,10,FALSE)=0,"",VLOOKUP($A40,'Annex 2 Designated EHV charges'!$D:$O,10,FALSE)),"")</f>
        <v/>
      </c>
      <c r="F40" s="103" t="str">
        <f>IFERROR(IF(VLOOKUP($A40,'Annex 2 Designated EHV charges'!$D:$O,11,FALSE)=0,"",VLOOKUP($A40,'Annex 2 Designated EHV charges'!$D:$O,11,FALSE)),"")</f>
        <v/>
      </c>
      <c r="G40" s="104" t="str">
        <f>IFERROR(IF(VLOOKUP($A40,'Annex 2 Designated EHV charges'!$D:$O,12,FALSE)=0,"",VLOOKUP($A40,'Annex 2 Designated EHV charges'!$D:$O,12,FALSE)),"")</f>
        <v/>
      </c>
      <c r="H40" s="104" t="str">
        <f>IFERROR(IF(VLOOKUP($A40,'Annex 2 Designated EHV charges'!$D:$P,13,FALSE)=0,"",VLOOKUP($A40,'Annex 2 Designated EHV charges'!$D:$P,13,FALSE)),"")</f>
        <v/>
      </c>
    </row>
    <row r="41" spans="1:8" ht="12.75" customHeight="1" x14ac:dyDescent="0.25">
      <c r="A41" s="101" t="str">
        <f t="array" ref="A41">IFERROR(INDEX('Annex 2 Designated EHV charges'!$D$11:$D$11, MATCH(0, IF(ISBLANK('Annex 2 Designated EHV charges'!$D$11:$D$11),1, COUNTIF(A$4:$A40, 'Annex 2 Designated EHV charges'!$D$11:$D$11)), 0)),"")</f>
        <v/>
      </c>
      <c r="B41" s="100" t="str">
        <f>IF($A41="","",VLOOKUP($A41,'Annex 2 Designated EHV charges'!$D:$O,2,0))</f>
        <v/>
      </c>
      <c r="C41" s="101" t="str">
        <f>IF($A41="","",VLOOKUP($A41,'Annex 2 Designated EHV charges'!$D:$O,3,0))</f>
        <v/>
      </c>
      <c r="D41" s="100" t="str">
        <f>IF($A41="","",VLOOKUP($A41,'Annex 2 Designated EHV charges'!$D:$O,4,0))</f>
        <v/>
      </c>
      <c r="E41" s="102" t="str">
        <f>IFERROR(IF(VLOOKUP($A41,'Annex 2 Designated EHV charges'!$D:$O,10,FALSE)=0,"",VLOOKUP($A41,'Annex 2 Designated EHV charges'!$D:$O,10,FALSE)),"")</f>
        <v/>
      </c>
      <c r="F41" s="103" t="str">
        <f>IFERROR(IF(VLOOKUP($A41,'Annex 2 Designated EHV charges'!$D:$O,11,FALSE)=0,"",VLOOKUP($A41,'Annex 2 Designated EHV charges'!$D:$O,11,FALSE)),"")</f>
        <v/>
      </c>
      <c r="G41" s="104" t="str">
        <f>IFERROR(IF(VLOOKUP($A41,'Annex 2 Designated EHV charges'!$D:$O,12,FALSE)=0,"",VLOOKUP($A41,'Annex 2 Designated EHV charges'!$D:$O,12,FALSE)),"")</f>
        <v/>
      </c>
      <c r="H41" s="104" t="str">
        <f>IFERROR(IF(VLOOKUP($A41,'Annex 2 Designated EHV charges'!$D:$P,13,FALSE)=0,"",VLOOKUP($A41,'Annex 2 Designated EHV charges'!$D:$P,13,FALSE)),"")</f>
        <v/>
      </c>
    </row>
    <row r="42" spans="1:8" ht="12.75" customHeight="1" x14ac:dyDescent="0.25">
      <c r="A42" s="101" t="str">
        <f t="array" ref="A42">IFERROR(INDEX('Annex 2 Designated EHV charges'!$D$11:$D$11, MATCH(0, IF(ISBLANK('Annex 2 Designated EHV charges'!$D$11:$D$11),1, COUNTIF(A$4:$A41, 'Annex 2 Designated EHV charges'!$D$11:$D$11)), 0)),"")</f>
        <v/>
      </c>
      <c r="B42" s="100" t="str">
        <f>IF($A42="","",VLOOKUP($A42,'Annex 2 Designated EHV charges'!$D:$O,2,0))</f>
        <v/>
      </c>
      <c r="C42" s="101" t="str">
        <f>IF($A42="","",VLOOKUP($A42,'Annex 2 Designated EHV charges'!$D:$O,3,0))</f>
        <v/>
      </c>
      <c r="D42" s="100" t="str">
        <f>IF($A42="","",VLOOKUP($A42,'Annex 2 Designated EHV charges'!$D:$O,4,0))</f>
        <v/>
      </c>
      <c r="E42" s="102" t="str">
        <f>IFERROR(IF(VLOOKUP($A42,'Annex 2 Designated EHV charges'!$D:$O,10,FALSE)=0,"",VLOOKUP($A42,'Annex 2 Designated EHV charges'!$D:$O,10,FALSE)),"")</f>
        <v/>
      </c>
      <c r="F42" s="103" t="str">
        <f>IFERROR(IF(VLOOKUP($A42,'Annex 2 Designated EHV charges'!$D:$O,11,FALSE)=0,"",VLOOKUP($A42,'Annex 2 Designated EHV charges'!$D:$O,11,FALSE)),"")</f>
        <v/>
      </c>
      <c r="G42" s="104" t="str">
        <f>IFERROR(IF(VLOOKUP($A42,'Annex 2 Designated EHV charges'!$D:$O,12,FALSE)=0,"",VLOOKUP($A42,'Annex 2 Designated EHV charges'!$D:$O,12,FALSE)),"")</f>
        <v/>
      </c>
      <c r="H42" s="104" t="str">
        <f>IFERROR(IF(VLOOKUP($A42,'Annex 2 Designated EHV charges'!$D:$P,13,FALSE)=0,"",VLOOKUP($A42,'Annex 2 Designated EHV charges'!$D:$P,13,FALSE)),"")</f>
        <v/>
      </c>
    </row>
    <row r="43" spans="1:8" ht="12.75" customHeight="1" x14ac:dyDescent="0.25">
      <c r="A43" s="101" t="str">
        <f t="array" ref="A43">IFERROR(INDEX('Annex 2 Designated EHV charges'!$D$11:$D$11, MATCH(0, IF(ISBLANK('Annex 2 Designated EHV charges'!$D$11:$D$11),1, COUNTIF(A$4:$A42, 'Annex 2 Designated EHV charges'!$D$11:$D$11)), 0)),"")</f>
        <v/>
      </c>
      <c r="B43" s="100" t="str">
        <f>IF($A43="","",VLOOKUP($A43,'Annex 2 Designated EHV charges'!$D:$O,2,0))</f>
        <v/>
      </c>
      <c r="C43" s="101" t="str">
        <f>IF($A43="","",VLOOKUP($A43,'Annex 2 Designated EHV charges'!$D:$O,3,0))</f>
        <v/>
      </c>
      <c r="D43" s="100" t="str">
        <f>IF($A43="","",VLOOKUP($A43,'Annex 2 Designated EHV charges'!$D:$O,4,0))</f>
        <v/>
      </c>
      <c r="E43" s="102" t="str">
        <f>IFERROR(IF(VLOOKUP($A43,'Annex 2 Designated EHV charges'!$D:$O,10,FALSE)=0,"",VLOOKUP($A43,'Annex 2 Designated EHV charges'!$D:$O,10,FALSE)),"")</f>
        <v/>
      </c>
      <c r="F43" s="103" t="str">
        <f>IFERROR(IF(VLOOKUP($A43,'Annex 2 Designated EHV charges'!$D:$O,11,FALSE)=0,"",VLOOKUP($A43,'Annex 2 Designated EHV charges'!$D:$O,11,FALSE)),"")</f>
        <v/>
      </c>
      <c r="G43" s="104" t="str">
        <f>IFERROR(IF(VLOOKUP($A43,'Annex 2 Designated EHV charges'!$D:$O,12,FALSE)=0,"",VLOOKUP($A43,'Annex 2 Designated EHV charges'!$D:$O,12,FALSE)),"")</f>
        <v/>
      </c>
      <c r="H43" s="104" t="str">
        <f>IFERROR(IF(VLOOKUP($A43,'Annex 2 Designated EHV charges'!$D:$P,13,FALSE)=0,"",VLOOKUP($A43,'Annex 2 Designated EHV charges'!$D:$P,13,FALSE)),"")</f>
        <v/>
      </c>
    </row>
    <row r="44" spans="1:8" ht="12.75" customHeight="1" x14ac:dyDescent="0.25">
      <c r="A44" s="101" t="str">
        <f t="array" ref="A44">IFERROR(INDEX('Annex 2 Designated EHV charges'!$D$11:$D$11, MATCH(0, IF(ISBLANK('Annex 2 Designated EHV charges'!$D$11:$D$11),1, COUNTIF(A$4:$A43, 'Annex 2 Designated EHV charges'!$D$11:$D$11)), 0)),"")</f>
        <v/>
      </c>
      <c r="B44" s="100" t="str">
        <f>IF($A44="","",VLOOKUP($A44,'Annex 2 Designated EHV charges'!$D:$O,2,0))</f>
        <v/>
      </c>
      <c r="C44" s="101" t="str">
        <f>IF($A44="","",VLOOKUP($A44,'Annex 2 Designated EHV charges'!$D:$O,3,0))</f>
        <v/>
      </c>
      <c r="D44" s="100" t="str">
        <f>IF($A44="","",VLOOKUP($A44,'Annex 2 Designated EHV charges'!$D:$O,4,0))</f>
        <v/>
      </c>
      <c r="E44" s="102" t="str">
        <f>IFERROR(IF(VLOOKUP($A44,'Annex 2 Designated EHV charges'!$D:$O,10,FALSE)=0,"",VLOOKUP($A44,'Annex 2 Designated EHV charges'!$D:$O,10,FALSE)),"")</f>
        <v/>
      </c>
      <c r="F44" s="103" t="str">
        <f>IFERROR(IF(VLOOKUP($A44,'Annex 2 Designated EHV charges'!$D:$O,11,FALSE)=0,"",VLOOKUP($A44,'Annex 2 Designated EHV charges'!$D:$O,11,FALSE)),"")</f>
        <v/>
      </c>
      <c r="G44" s="104" t="str">
        <f>IFERROR(IF(VLOOKUP($A44,'Annex 2 Designated EHV charges'!$D:$O,12,FALSE)=0,"",VLOOKUP($A44,'Annex 2 Designated EHV charges'!$D:$O,12,FALSE)),"")</f>
        <v/>
      </c>
      <c r="H44" s="104" t="str">
        <f>IFERROR(IF(VLOOKUP($A44,'Annex 2 Designated EHV charges'!$D:$P,13,FALSE)=0,"",VLOOKUP($A44,'Annex 2 Designated EHV charges'!$D:$P,13,FALSE)),"")</f>
        <v/>
      </c>
    </row>
    <row r="45" spans="1:8" ht="12.75" customHeight="1" x14ac:dyDescent="0.25">
      <c r="A45" s="101" t="str">
        <f t="array" ref="A45">IFERROR(INDEX('Annex 2 Designated EHV charges'!$D$11:$D$11, MATCH(0, IF(ISBLANK('Annex 2 Designated EHV charges'!$D$11:$D$11),1, COUNTIF(A$4:$A44, 'Annex 2 Designated EHV charges'!$D$11:$D$11)), 0)),"")</f>
        <v/>
      </c>
      <c r="B45" s="100" t="str">
        <f>IF($A45="","",VLOOKUP($A45,'Annex 2 Designated EHV charges'!$D:$O,2,0))</f>
        <v/>
      </c>
      <c r="C45" s="101" t="str">
        <f>IF($A45="","",VLOOKUP($A45,'Annex 2 Designated EHV charges'!$D:$O,3,0))</f>
        <v/>
      </c>
      <c r="D45" s="100" t="str">
        <f>IF($A45="","",VLOOKUP($A45,'Annex 2 Designated EHV charges'!$D:$O,4,0))</f>
        <v/>
      </c>
      <c r="E45" s="102" t="str">
        <f>IFERROR(IF(VLOOKUP($A45,'Annex 2 Designated EHV charges'!$D:$O,10,FALSE)=0,"",VLOOKUP($A45,'Annex 2 Designated EHV charges'!$D:$O,10,FALSE)),"")</f>
        <v/>
      </c>
      <c r="F45" s="103" t="str">
        <f>IFERROR(IF(VLOOKUP($A45,'Annex 2 Designated EHV charges'!$D:$O,11,FALSE)=0,"",VLOOKUP($A45,'Annex 2 Designated EHV charges'!$D:$O,11,FALSE)),"")</f>
        <v/>
      </c>
      <c r="G45" s="104" t="str">
        <f>IFERROR(IF(VLOOKUP($A45,'Annex 2 Designated EHV charges'!$D:$O,12,FALSE)=0,"",VLOOKUP($A45,'Annex 2 Designated EHV charges'!$D:$O,12,FALSE)),"")</f>
        <v/>
      </c>
      <c r="H45" s="104" t="str">
        <f>IFERROR(IF(VLOOKUP($A45,'Annex 2 Designated EHV charges'!$D:$P,13,FALSE)=0,"",VLOOKUP($A45,'Annex 2 Designated EHV charges'!$D:$P,13,FALSE)),"")</f>
        <v/>
      </c>
    </row>
    <row r="46" spans="1:8" ht="12.75" customHeight="1" x14ac:dyDescent="0.25">
      <c r="A46" s="101" t="str">
        <f t="array" ref="A46">IFERROR(INDEX('Annex 2 Designated EHV charges'!$D$11:$D$11, MATCH(0, IF(ISBLANK('Annex 2 Designated EHV charges'!$D$11:$D$11),1, COUNTIF(A$4:$A45, 'Annex 2 Designated EHV charges'!$D$11:$D$11)), 0)),"")</f>
        <v/>
      </c>
      <c r="B46" s="100" t="str">
        <f>IF($A46="","",VLOOKUP($A46,'Annex 2 Designated EHV charges'!$D:$O,2,0))</f>
        <v/>
      </c>
      <c r="C46" s="101" t="str">
        <f>IF($A46="","",VLOOKUP($A46,'Annex 2 Designated EHV charges'!$D:$O,3,0))</f>
        <v/>
      </c>
      <c r="D46" s="100" t="str">
        <f>IF($A46="","",VLOOKUP($A46,'Annex 2 Designated EHV charges'!$D:$O,4,0))</f>
        <v/>
      </c>
      <c r="E46" s="102" t="str">
        <f>IFERROR(IF(VLOOKUP($A46,'Annex 2 Designated EHV charges'!$D:$O,10,FALSE)=0,"",VLOOKUP($A46,'Annex 2 Designated EHV charges'!$D:$O,10,FALSE)),"")</f>
        <v/>
      </c>
      <c r="F46" s="103" t="str">
        <f>IFERROR(IF(VLOOKUP($A46,'Annex 2 Designated EHV charges'!$D:$O,11,FALSE)=0,"",VLOOKUP($A46,'Annex 2 Designated EHV charges'!$D:$O,11,FALSE)),"")</f>
        <v/>
      </c>
      <c r="G46" s="104" t="str">
        <f>IFERROR(IF(VLOOKUP($A46,'Annex 2 Designated EHV charges'!$D:$O,12,FALSE)=0,"",VLOOKUP($A46,'Annex 2 Designated EHV charges'!$D:$O,12,FALSE)),"")</f>
        <v/>
      </c>
      <c r="H46" s="104" t="str">
        <f>IFERROR(IF(VLOOKUP($A46,'Annex 2 Designated EHV charges'!$D:$P,13,FALSE)=0,"",VLOOKUP($A46,'Annex 2 Designated EHV charges'!$D:$P,13,FALSE)),"")</f>
        <v/>
      </c>
    </row>
    <row r="47" spans="1:8" ht="12.75" customHeight="1" x14ac:dyDescent="0.25">
      <c r="A47" s="101" t="str">
        <f t="array" ref="A47">IFERROR(INDEX('Annex 2 Designated EHV charges'!$D$11:$D$11, MATCH(0, IF(ISBLANK('Annex 2 Designated EHV charges'!$D$11:$D$11),1, COUNTIF(A$4:$A46, 'Annex 2 Designated EHV charges'!$D$11:$D$11)), 0)),"")</f>
        <v/>
      </c>
      <c r="B47" s="100" t="str">
        <f>IF($A47="","",VLOOKUP($A47,'Annex 2 Designated EHV charges'!$D:$O,2,0))</f>
        <v/>
      </c>
      <c r="C47" s="101" t="str">
        <f>IF($A47="","",VLOOKUP($A47,'Annex 2 Designated EHV charges'!$D:$O,3,0))</f>
        <v/>
      </c>
      <c r="D47" s="100" t="str">
        <f>IF($A47="","",VLOOKUP($A47,'Annex 2 Designated EHV charges'!$D:$O,4,0))</f>
        <v/>
      </c>
      <c r="E47" s="102" t="str">
        <f>IFERROR(IF(VLOOKUP($A47,'Annex 2 Designated EHV charges'!$D:$O,10,FALSE)=0,"",VLOOKUP($A47,'Annex 2 Designated EHV charges'!$D:$O,10,FALSE)),"")</f>
        <v/>
      </c>
      <c r="F47" s="103" t="str">
        <f>IFERROR(IF(VLOOKUP($A47,'Annex 2 Designated EHV charges'!$D:$O,11,FALSE)=0,"",VLOOKUP($A47,'Annex 2 Designated EHV charges'!$D:$O,11,FALSE)),"")</f>
        <v/>
      </c>
      <c r="G47" s="104" t="str">
        <f>IFERROR(IF(VLOOKUP($A47,'Annex 2 Designated EHV charges'!$D:$O,12,FALSE)=0,"",VLOOKUP($A47,'Annex 2 Designated EHV charges'!$D:$O,12,FALSE)),"")</f>
        <v/>
      </c>
      <c r="H47" s="104" t="str">
        <f>IFERROR(IF(VLOOKUP($A47,'Annex 2 Designated EHV charges'!$D:$P,13,FALSE)=0,"",VLOOKUP($A47,'Annex 2 Designated EHV charges'!$D:$P,13,FALSE)),"")</f>
        <v/>
      </c>
    </row>
    <row r="48" spans="1:8" ht="12.75" customHeight="1" x14ac:dyDescent="0.25">
      <c r="A48" s="101" t="str">
        <f t="array" ref="A48">IFERROR(INDEX('Annex 2 Designated EHV charges'!$D$11:$D$11, MATCH(0, IF(ISBLANK('Annex 2 Designated EHV charges'!$D$11:$D$11),1, COUNTIF(A$4:$A47, 'Annex 2 Designated EHV charges'!$D$11:$D$11)), 0)),"")</f>
        <v/>
      </c>
      <c r="B48" s="100" t="str">
        <f>IF($A48="","",VLOOKUP($A48,'Annex 2 Designated EHV charges'!$D:$O,2,0))</f>
        <v/>
      </c>
      <c r="C48" s="101" t="str">
        <f>IF($A48="","",VLOOKUP($A48,'Annex 2 Designated EHV charges'!$D:$O,3,0))</f>
        <v/>
      </c>
      <c r="D48" s="100" t="str">
        <f>IF($A48="","",VLOOKUP($A48,'Annex 2 Designated EHV charges'!$D:$O,4,0))</f>
        <v/>
      </c>
      <c r="E48" s="102" t="str">
        <f>IFERROR(IF(VLOOKUP($A48,'Annex 2 Designated EHV charges'!$D:$O,10,FALSE)=0,"",VLOOKUP($A48,'Annex 2 Designated EHV charges'!$D:$O,10,FALSE)),"")</f>
        <v/>
      </c>
      <c r="F48" s="103" t="str">
        <f>IFERROR(IF(VLOOKUP($A48,'Annex 2 Designated EHV charges'!$D:$O,11,FALSE)=0,"",VLOOKUP($A48,'Annex 2 Designated EHV charges'!$D:$O,11,FALSE)),"")</f>
        <v/>
      </c>
      <c r="G48" s="104" t="str">
        <f>IFERROR(IF(VLOOKUP($A48,'Annex 2 Designated EHV charges'!$D:$O,12,FALSE)=0,"",VLOOKUP($A48,'Annex 2 Designated EHV charges'!$D:$O,12,FALSE)),"")</f>
        <v/>
      </c>
      <c r="H48" s="104" t="str">
        <f>IFERROR(IF(VLOOKUP($A48,'Annex 2 Designated EHV charges'!$D:$P,13,FALSE)=0,"",VLOOKUP($A48,'Annex 2 Designated EHV charges'!$D:$P,13,FALSE)),"")</f>
        <v/>
      </c>
    </row>
    <row r="49" spans="1:8" ht="12.75" customHeight="1" x14ac:dyDescent="0.25">
      <c r="A49" s="101" t="str">
        <f t="array" ref="A49">IFERROR(INDEX('Annex 2 Designated EHV charges'!$D$11:$D$11, MATCH(0, IF(ISBLANK('Annex 2 Designated EHV charges'!$D$11:$D$11),1, COUNTIF(A$4:$A48, 'Annex 2 Designated EHV charges'!$D$11:$D$11)), 0)),"")</f>
        <v/>
      </c>
      <c r="B49" s="100" t="str">
        <f>IF($A49="","",VLOOKUP($A49,'Annex 2 Designated EHV charges'!$D:$O,2,0))</f>
        <v/>
      </c>
      <c r="C49" s="101" t="str">
        <f>IF($A49="","",VLOOKUP($A49,'Annex 2 Designated EHV charges'!$D:$O,3,0))</f>
        <v/>
      </c>
      <c r="D49" s="100" t="str">
        <f>IF($A49="","",VLOOKUP($A49,'Annex 2 Designated EHV charges'!$D:$O,4,0))</f>
        <v/>
      </c>
      <c r="E49" s="102" t="str">
        <f>IFERROR(IF(VLOOKUP($A49,'Annex 2 Designated EHV charges'!$D:$O,10,FALSE)=0,"",VLOOKUP($A49,'Annex 2 Designated EHV charges'!$D:$O,10,FALSE)),"")</f>
        <v/>
      </c>
      <c r="F49" s="103" t="str">
        <f>IFERROR(IF(VLOOKUP($A49,'Annex 2 Designated EHV charges'!$D:$O,11,FALSE)=0,"",VLOOKUP($A49,'Annex 2 Designated EHV charges'!$D:$O,11,FALSE)),"")</f>
        <v/>
      </c>
      <c r="G49" s="104" t="str">
        <f>IFERROR(IF(VLOOKUP($A49,'Annex 2 Designated EHV charges'!$D:$O,12,FALSE)=0,"",VLOOKUP($A49,'Annex 2 Designated EHV charges'!$D:$O,12,FALSE)),"")</f>
        <v/>
      </c>
      <c r="H49" s="104" t="str">
        <f>IFERROR(IF(VLOOKUP($A49,'Annex 2 Designated EHV charges'!$D:$P,13,FALSE)=0,"",VLOOKUP($A49,'Annex 2 Designated EHV charges'!$D:$P,13,FALSE)),"")</f>
        <v/>
      </c>
    </row>
    <row r="50" spans="1:8" ht="12.75" customHeight="1" x14ac:dyDescent="0.25">
      <c r="A50" s="101" t="str">
        <f t="array" ref="A50">IFERROR(INDEX('Annex 2 Designated EHV charges'!$D$11:$D$11, MATCH(0, IF(ISBLANK('Annex 2 Designated EHV charges'!$D$11:$D$11),1, COUNTIF(A$4:$A49, 'Annex 2 Designated EHV charges'!$D$11:$D$11)), 0)),"")</f>
        <v/>
      </c>
      <c r="B50" s="100" t="str">
        <f>IF($A50="","",VLOOKUP($A50,'Annex 2 Designated EHV charges'!$D:$O,2,0))</f>
        <v/>
      </c>
      <c r="C50" s="101" t="str">
        <f>IF($A50="","",VLOOKUP($A50,'Annex 2 Designated EHV charges'!$D:$O,3,0))</f>
        <v/>
      </c>
      <c r="D50" s="100" t="str">
        <f>IF($A50="","",VLOOKUP($A50,'Annex 2 Designated EHV charges'!$D:$O,4,0))</f>
        <v/>
      </c>
      <c r="E50" s="102" t="str">
        <f>IFERROR(IF(VLOOKUP($A50,'Annex 2 Designated EHV charges'!$D:$O,10,FALSE)=0,"",VLOOKUP($A50,'Annex 2 Designated EHV charges'!$D:$O,10,FALSE)),"")</f>
        <v/>
      </c>
      <c r="F50" s="103" t="str">
        <f>IFERROR(IF(VLOOKUP($A50,'Annex 2 Designated EHV charges'!$D:$O,11,FALSE)=0,"",VLOOKUP($A50,'Annex 2 Designated EHV charges'!$D:$O,11,FALSE)),"")</f>
        <v/>
      </c>
      <c r="G50" s="104" t="str">
        <f>IFERROR(IF(VLOOKUP($A50,'Annex 2 Designated EHV charges'!$D:$O,12,FALSE)=0,"",VLOOKUP($A50,'Annex 2 Designated EHV charges'!$D:$O,12,FALSE)),"")</f>
        <v/>
      </c>
      <c r="H50" s="104" t="str">
        <f>IFERROR(IF(VLOOKUP($A50,'Annex 2 Designated EHV charges'!$D:$P,13,FALSE)=0,"",VLOOKUP($A50,'Annex 2 Designated EHV charges'!$D:$P,13,FALSE)),"")</f>
        <v/>
      </c>
    </row>
    <row r="51" spans="1:8" ht="12.75" customHeight="1" x14ac:dyDescent="0.25">
      <c r="A51" s="101" t="str">
        <f t="array" ref="A51">IFERROR(INDEX('Annex 2 Designated EHV charges'!$D$11:$D$11, MATCH(0, IF(ISBLANK('Annex 2 Designated EHV charges'!$D$11:$D$11),1, COUNTIF(A$4:$A50, 'Annex 2 Designated EHV charges'!$D$11:$D$11)), 0)),"")</f>
        <v/>
      </c>
      <c r="B51" s="100" t="str">
        <f>IF($A51="","",VLOOKUP($A51,'Annex 2 Designated EHV charges'!$D:$O,2,0))</f>
        <v/>
      </c>
      <c r="C51" s="101" t="str">
        <f>IF($A51="","",VLOOKUP($A51,'Annex 2 Designated EHV charges'!$D:$O,3,0))</f>
        <v/>
      </c>
      <c r="D51" s="100" t="str">
        <f>IF($A51="","",VLOOKUP($A51,'Annex 2 Designated EHV charges'!$D:$O,4,0))</f>
        <v/>
      </c>
      <c r="E51" s="102" t="str">
        <f>IFERROR(IF(VLOOKUP($A51,'Annex 2 Designated EHV charges'!$D:$O,10,FALSE)=0,"",VLOOKUP($A51,'Annex 2 Designated EHV charges'!$D:$O,10,FALSE)),"")</f>
        <v/>
      </c>
      <c r="F51" s="103" t="str">
        <f>IFERROR(IF(VLOOKUP($A51,'Annex 2 Designated EHV charges'!$D:$O,11,FALSE)=0,"",VLOOKUP($A51,'Annex 2 Designated EHV charges'!$D:$O,11,FALSE)),"")</f>
        <v/>
      </c>
      <c r="G51" s="104" t="str">
        <f>IFERROR(IF(VLOOKUP($A51,'Annex 2 Designated EHV charges'!$D:$O,12,FALSE)=0,"",VLOOKUP($A51,'Annex 2 Designated EHV charges'!$D:$O,12,FALSE)),"")</f>
        <v/>
      </c>
      <c r="H51" s="104" t="str">
        <f>IFERROR(IF(VLOOKUP($A51,'Annex 2 Designated EHV charges'!$D:$P,13,FALSE)=0,"",VLOOKUP($A51,'Annex 2 Designated EHV charges'!$D:$P,13,FALSE)),"")</f>
        <v/>
      </c>
    </row>
    <row r="52" spans="1:8" ht="12.75" customHeight="1" x14ac:dyDescent="0.25">
      <c r="A52" s="101" t="str">
        <f t="array" ref="A52">IFERROR(INDEX('Annex 2 Designated EHV charges'!$D$11:$D$11, MATCH(0, IF(ISBLANK('Annex 2 Designated EHV charges'!$D$11:$D$11),1, COUNTIF(A$4:$A51, 'Annex 2 Designated EHV charges'!$D$11:$D$11)), 0)),"")</f>
        <v/>
      </c>
      <c r="B52" s="100" t="str">
        <f>IF($A52="","",VLOOKUP($A52,'Annex 2 Designated EHV charges'!$D:$O,2,0))</f>
        <v/>
      </c>
      <c r="C52" s="101" t="str">
        <f>IF($A52="","",VLOOKUP($A52,'Annex 2 Designated EHV charges'!$D:$O,3,0))</f>
        <v/>
      </c>
      <c r="D52" s="100" t="str">
        <f>IF($A52="","",VLOOKUP($A52,'Annex 2 Designated EHV charges'!$D:$O,4,0))</f>
        <v/>
      </c>
      <c r="E52" s="102" t="str">
        <f>IFERROR(IF(VLOOKUP($A52,'Annex 2 Designated EHV charges'!$D:$O,10,FALSE)=0,"",VLOOKUP($A52,'Annex 2 Designated EHV charges'!$D:$O,10,FALSE)),"")</f>
        <v/>
      </c>
      <c r="F52" s="103" t="str">
        <f>IFERROR(IF(VLOOKUP($A52,'Annex 2 Designated EHV charges'!$D:$O,11,FALSE)=0,"",VLOOKUP($A52,'Annex 2 Designated EHV charges'!$D:$O,11,FALSE)),"")</f>
        <v/>
      </c>
      <c r="G52" s="104" t="str">
        <f>IFERROR(IF(VLOOKUP($A52,'Annex 2 Designated EHV charges'!$D:$O,12,FALSE)=0,"",VLOOKUP($A52,'Annex 2 Designated EHV charges'!$D:$O,12,FALSE)),"")</f>
        <v/>
      </c>
      <c r="H52" s="104" t="str">
        <f>IFERROR(IF(VLOOKUP($A52,'Annex 2 Designated EHV charges'!$D:$P,13,FALSE)=0,"",VLOOKUP($A52,'Annex 2 Designated EHV charges'!$D:$P,13,FALSE)),"")</f>
        <v/>
      </c>
    </row>
    <row r="53" spans="1:8" ht="12.75" customHeight="1" x14ac:dyDescent="0.25">
      <c r="A53" s="101" t="str">
        <f t="array" ref="A53">IFERROR(INDEX('Annex 2 Designated EHV charges'!$D$11:$D$11, MATCH(0, IF(ISBLANK('Annex 2 Designated EHV charges'!$D$11:$D$11),1, COUNTIF(A$4:$A52, 'Annex 2 Designated EHV charges'!$D$11:$D$11)), 0)),"")</f>
        <v/>
      </c>
      <c r="B53" s="100" t="str">
        <f>IF($A53="","",VLOOKUP($A53,'Annex 2 Designated EHV charges'!$D:$O,2,0))</f>
        <v/>
      </c>
      <c r="C53" s="101" t="str">
        <f>IF($A53="","",VLOOKUP($A53,'Annex 2 Designated EHV charges'!$D:$O,3,0))</f>
        <v/>
      </c>
      <c r="D53" s="100" t="str">
        <f>IF($A53="","",VLOOKUP($A53,'Annex 2 Designated EHV charges'!$D:$O,4,0))</f>
        <v/>
      </c>
      <c r="E53" s="102" t="str">
        <f>IFERROR(IF(VLOOKUP($A53,'Annex 2 Designated EHV charges'!$D:$O,10,FALSE)=0,"",VLOOKUP($A53,'Annex 2 Designated EHV charges'!$D:$O,10,FALSE)),"")</f>
        <v/>
      </c>
      <c r="F53" s="103" t="str">
        <f>IFERROR(IF(VLOOKUP($A53,'Annex 2 Designated EHV charges'!$D:$O,11,FALSE)=0,"",VLOOKUP($A53,'Annex 2 Designated EHV charges'!$D:$O,11,FALSE)),"")</f>
        <v/>
      </c>
      <c r="G53" s="104" t="str">
        <f>IFERROR(IF(VLOOKUP($A53,'Annex 2 Designated EHV charges'!$D:$O,12,FALSE)=0,"",VLOOKUP($A53,'Annex 2 Designated EHV charges'!$D:$O,12,FALSE)),"")</f>
        <v/>
      </c>
      <c r="H53" s="104" t="str">
        <f>IFERROR(IF(VLOOKUP($A53,'Annex 2 Designated EHV charges'!$D:$P,13,FALSE)=0,"",VLOOKUP($A53,'Annex 2 Designated EHV charges'!$D:$P,13,FALSE)),"")</f>
        <v/>
      </c>
    </row>
    <row r="54" spans="1:8" ht="12.75" customHeight="1" x14ac:dyDescent="0.25">
      <c r="A54" s="101" t="str">
        <f t="array" ref="A54">IFERROR(INDEX('Annex 2 Designated EHV charges'!$D$11:$D$11, MATCH(0, IF(ISBLANK('Annex 2 Designated EHV charges'!$D$11:$D$11),1, COUNTIF(A$4:$A53, 'Annex 2 Designated EHV charges'!$D$11:$D$11)), 0)),"")</f>
        <v/>
      </c>
      <c r="B54" s="100" t="str">
        <f>IF($A54="","",VLOOKUP($A54,'Annex 2 Designated EHV charges'!$D:$O,2,0))</f>
        <v/>
      </c>
      <c r="C54" s="101" t="str">
        <f>IF($A54="","",VLOOKUP($A54,'Annex 2 Designated EHV charges'!$D:$O,3,0))</f>
        <v/>
      </c>
      <c r="D54" s="100" t="str">
        <f>IF($A54="","",VLOOKUP($A54,'Annex 2 Designated EHV charges'!$D:$O,4,0))</f>
        <v/>
      </c>
      <c r="E54" s="102" t="str">
        <f>IFERROR(IF(VLOOKUP($A54,'Annex 2 Designated EHV charges'!$D:$O,10,FALSE)=0,"",VLOOKUP($A54,'Annex 2 Designated EHV charges'!$D:$O,10,FALSE)),"")</f>
        <v/>
      </c>
      <c r="F54" s="103" t="str">
        <f>IFERROR(IF(VLOOKUP($A54,'Annex 2 Designated EHV charges'!$D:$O,11,FALSE)=0,"",VLOOKUP($A54,'Annex 2 Designated EHV charges'!$D:$O,11,FALSE)),"")</f>
        <v/>
      </c>
      <c r="G54" s="104" t="str">
        <f>IFERROR(IF(VLOOKUP($A54,'Annex 2 Designated EHV charges'!$D:$O,12,FALSE)=0,"",VLOOKUP($A54,'Annex 2 Designated EHV charges'!$D:$O,12,FALSE)),"")</f>
        <v/>
      </c>
      <c r="H54" s="104" t="str">
        <f>IFERROR(IF(VLOOKUP($A54,'Annex 2 Designated EHV charges'!$D:$P,13,FALSE)=0,"",VLOOKUP($A54,'Annex 2 Designated EHV charges'!$D:$P,13,FALSE)),"")</f>
        <v/>
      </c>
    </row>
    <row r="55" spans="1:8" ht="12.75" customHeight="1" x14ac:dyDescent="0.25">
      <c r="A55" s="101" t="str">
        <f t="array" ref="A55">IFERROR(INDEX('Annex 2 Designated EHV charges'!$D$11:$D$11, MATCH(0, IF(ISBLANK('Annex 2 Designated EHV charges'!$D$11:$D$11),1, COUNTIF(A$4:$A54, 'Annex 2 Designated EHV charges'!$D$11:$D$11)), 0)),"")</f>
        <v/>
      </c>
      <c r="B55" s="100" t="str">
        <f>IF($A55="","",VLOOKUP($A55,'Annex 2 Designated EHV charges'!$D:$O,2,0))</f>
        <v/>
      </c>
      <c r="C55" s="101" t="str">
        <f>IF($A55="","",VLOOKUP($A55,'Annex 2 Designated EHV charges'!$D:$O,3,0))</f>
        <v/>
      </c>
      <c r="D55" s="100" t="str">
        <f>IF($A55="","",VLOOKUP($A55,'Annex 2 Designated EHV charges'!$D:$O,4,0))</f>
        <v/>
      </c>
      <c r="E55" s="102" t="str">
        <f>IFERROR(IF(VLOOKUP($A55,'Annex 2 Designated EHV charges'!$D:$O,10,FALSE)=0,"",VLOOKUP($A55,'Annex 2 Designated EHV charges'!$D:$O,10,FALSE)),"")</f>
        <v/>
      </c>
      <c r="F55" s="103" t="str">
        <f>IFERROR(IF(VLOOKUP($A55,'Annex 2 Designated EHV charges'!$D:$O,11,FALSE)=0,"",VLOOKUP($A55,'Annex 2 Designated EHV charges'!$D:$O,11,FALSE)),"")</f>
        <v/>
      </c>
      <c r="G55" s="104" t="str">
        <f>IFERROR(IF(VLOOKUP($A55,'Annex 2 Designated EHV charges'!$D:$O,12,FALSE)=0,"",VLOOKUP($A55,'Annex 2 Designated EHV charges'!$D:$O,12,FALSE)),"")</f>
        <v/>
      </c>
      <c r="H55" s="104" t="str">
        <f>IFERROR(IF(VLOOKUP($A55,'Annex 2 Designated EHV charges'!$D:$P,13,FALSE)=0,"",VLOOKUP($A55,'Annex 2 Designated EHV charges'!$D:$P,13,FALSE)),"")</f>
        <v/>
      </c>
    </row>
    <row r="56" spans="1:8" ht="12.75" customHeight="1" x14ac:dyDescent="0.25">
      <c r="A56" s="101" t="str">
        <f t="array" ref="A56">IFERROR(INDEX('Annex 2 Designated EHV charges'!$D$11:$D$11, MATCH(0, IF(ISBLANK('Annex 2 Designated EHV charges'!$D$11:$D$11),1, COUNTIF(A$4:$A55, 'Annex 2 Designated EHV charges'!$D$11:$D$11)), 0)),"")</f>
        <v/>
      </c>
      <c r="B56" s="100" t="str">
        <f>IF($A56="","",VLOOKUP($A56,'Annex 2 Designated EHV charges'!$D:$O,2,0))</f>
        <v/>
      </c>
      <c r="C56" s="101" t="str">
        <f>IF($A56="","",VLOOKUP($A56,'Annex 2 Designated EHV charges'!$D:$O,3,0))</f>
        <v/>
      </c>
      <c r="D56" s="100" t="str">
        <f>IF($A56="","",VLOOKUP($A56,'Annex 2 Designated EHV charges'!$D:$O,4,0))</f>
        <v/>
      </c>
      <c r="E56" s="102" t="str">
        <f>IFERROR(IF(VLOOKUP($A56,'Annex 2 Designated EHV charges'!$D:$O,10,FALSE)=0,"",VLOOKUP($A56,'Annex 2 Designated EHV charges'!$D:$O,10,FALSE)),"")</f>
        <v/>
      </c>
      <c r="F56" s="103" t="str">
        <f>IFERROR(IF(VLOOKUP($A56,'Annex 2 Designated EHV charges'!$D:$O,11,FALSE)=0,"",VLOOKUP($A56,'Annex 2 Designated EHV charges'!$D:$O,11,FALSE)),"")</f>
        <v/>
      </c>
      <c r="G56" s="104" t="str">
        <f>IFERROR(IF(VLOOKUP($A56,'Annex 2 Designated EHV charges'!$D:$O,12,FALSE)=0,"",VLOOKUP($A56,'Annex 2 Designated EHV charges'!$D:$O,12,FALSE)),"")</f>
        <v/>
      </c>
      <c r="H56" s="104" t="str">
        <f>IFERROR(IF(VLOOKUP($A56,'Annex 2 Designated EHV charges'!$D:$P,13,FALSE)=0,"",VLOOKUP($A56,'Annex 2 Designated EHV charges'!$D:$P,13,FALSE)),"")</f>
        <v/>
      </c>
    </row>
    <row r="57" spans="1:8" ht="12.75" customHeight="1" x14ac:dyDescent="0.25">
      <c r="A57" s="101" t="str">
        <f t="array" ref="A57">IFERROR(INDEX('Annex 2 Designated EHV charges'!$D$11:$D$11, MATCH(0, IF(ISBLANK('Annex 2 Designated EHV charges'!$D$11:$D$11),1, COUNTIF(A$4:$A56, 'Annex 2 Designated EHV charges'!$D$11:$D$11)), 0)),"")</f>
        <v/>
      </c>
      <c r="B57" s="100" t="str">
        <f>IF($A57="","",VLOOKUP($A57,'Annex 2 Designated EHV charges'!$D:$O,2,0))</f>
        <v/>
      </c>
      <c r="C57" s="101" t="str">
        <f>IF($A57="","",VLOOKUP($A57,'Annex 2 Designated EHV charges'!$D:$O,3,0))</f>
        <v/>
      </c>
      <c r="D57" s="100" t="str">
        <f>IF($A57="","",VLOOKUP($A57,'Annex 2 Designated EHV charges'!$D:$O,4,0))</f>
        <v/>
      </c>
      <c r="E57" s="102" t="str">
        <f>IFERROR(IF(VLOOKUP($A57,'Annex 2 Designated EHV charges'!$D:$O,10,FALSE)=0,"",VLOOKUP($A57,'Annex 2 Designated EHV charges'!$D:$O,10,FALSE)),"")</f>
        <v/>
      </c>
      <c r="F57" s="103" t="str">
        <f>IFERROR(IF(VLOOKUP($A57,'Annex 2 Designated EHV charges'!$D:$O,11,FALSE)=0,"",VLOOKUP($A57,'Annex 2 Designated EHV charges'!$D:$O,11,FALSE)),"")</f>
        <v/>
      </c>
      <c r="G57" s="104" t="str">
        <f>IFERROR(IF(VLOOKUP($A57,'Annex 2 Designated EHV charges'!$D:$O,12,FALSE)=0,"",VLOOKUP($A57,'Annex 2 Designated EHV charges'!$D:$O,12,FALSE)),"")</f>
        <v/>
      </c>
      <c r="H57" s="104" t="str">
        <f>IFERROR(IF(VLOOKUP($A57,'Annex 2 Designated EHV charges'!$D:$P,13,FALSE)=0,"",VLOOKUP($A57,'Annex 2 Designated EHV charges'!$D:$P,13,FALSE)),"")</f>
        <v/>
      </c>
    </row>
    <row r="58" spans="1:8" ht="12.75" customHeight="1" x14ac:dyDescent="0.25">
      <c r="A58" s="101" t="str">
        <f t="array" ref="A58">IFERROR(INDEX('Annex 2 Designated EHV charges'!$D$11:$D$11, MATCH(0, IF(ISBLANK('Annex 2 Designated EHV charges'!$D$11:$D$11),1, COUNTIF(A$4:$A57, 'Annex 2 Designated EHV charges'!$D$11:$D$11)), 0)),"")</f>
        <v/>
      </c>
      <c r="B58" s="100" t="str">
        <f>IF($A58="","",VLOOKUP($A58,'Annex 2 Designated EHV charges'!$D:$O,2,0))</f>
        <v/>
      </c>
      <c r="C58" s="101" t="str">
        <f>IF($A58="","",VLOOKUP($A58,'Annex 2 Designated EHV charges'!$D:$O,3,0))</f>
        <v/>
      </c>
      <c r="D58" s="100" t="str">
        <f>IF($A58="","",VLOOKUP($A58,'Annex 2 Designated EHV charges'!$D:$O,4,0))</f>
        <v/>
      </c>
      <c r="E58" s="102" t="str">
        <f>IFERROR(IF(VLOOKUP($A58,'Annex 2 Designated EHV charges'!$D:$O,10,FALSE)=0,"",VLOOKUP($A58,'Annex 2 Designated EHV charges'!$D:$O,10,FALSE)),"")</f>
        <v/>
      </c>
      <c r="F58" s="103" t="str">
        <f>IFERROR(IF(VLOOKUP($A58,'Annex 2 Designated EHV charges'!$D:$O,11,FALSE)=0,"",VLOOKUP($A58,'Annex 2 Designated EHV charges'!$D:$O,11,FALSE)),"")</f>
        <v/>
      </c>
      <c r="G58" s="104" t="str">
        <f>IFERROR(IF(VLOOKUP($A58,'Annex 2 Designated EHV charges'!$D:$O,12,FALSE)=0,"",VLOOKUP($A58,'Annex 2 Designated EHV charges'!$D:$O,12,FALSE)),"")</f>
        <v/>
      </c>
      <c r="H58" s="104" t="str">
        <f>IFERROR(IF(VLOOKUP($A58,'Annex 2 Designated EHV charges'!$D:$P,13,FALSE)=0,"",VLOOKUP($A58,'Annex 2 Designated EHV charges'!$D:$P,13,FALSE)),"")</f>
        <v/>
      </c>
    </row>
    <row r="59" spans="1:8" ht="12.75" customHeight="1" x14ac:dyDescent="0.25">
      <c r="A59" s="101" t="str">
        <f t="array" ref="A59">IFERROR(INDEX('Annex 2 Designated EHV charges'!$D$11:$D$11, MATCH(0, IF(ISBLANK('Annex 2 Designated EHV charges'!$D$11:$D$11),1, COUNTIF(A$4:$A58, 'Annex 2 Designated EHV charges'!$D$11:$D$11)), 0)),"")</f>
        <v/>
      </c>
      <c r="B59" s="100" t="str">
        <f>IF($A59="","",VLOOKUP($A59,'Annex 2 Designated EHV charges'!$D:$O,2,0))</f>
        <v/>
      </c>
      <c r="C59" s="101" t="str">
        <f>IF($A59="","",VLOOKUP($A59,'Annex 2 Designated EHV charges'!$D:$O,3,0))</f>
        <v/>
      </c>
      <c r="D59" s="100" t="str">
        <f>IF($A59="","",VLOOKUP($A59,'Annex 2 Designated EHV charges'!$D:$O,4,0))</f>
        <v/>
      </c>
      <c r="E59" s="102" t="str">
        <f>IFERROR(IF(VLOOKUP($A59,'Annex 2 Designated EHV charges'!$D:$O,10,FALSE)=0,"",VLOOKUP($A59,'Annex 2 Designated EHV charges'!$D:$O,10,FALSE)),"")</f>
        <v/>
      </c>
      <c r="F59" s="103" t="str">
        <f>IFERROR(IF(VLOOKUP($A59,'Annex 2 Designated EHV charges'!$D:$O,11,FALSE)=0,"",VLOOKUP($A59,'Annex 2 Designated EHV charges'!$D:$O,11,FALSE)),"")</f>
        <v/>
      </c>
      <c r="G59" s="104" t="str">
        <f>IFERROR(IF(VLOOKUP($A59,'Annex 2 Designated EHV charges'!$D:$O,12,FALSE)=0,"",VLOOKUP($A59,'Annex 2 Designated EHV charges'!$D:$O,12,FALSE)),"")</f>
        <v/>
      </c>
      <c r="H59" s="104" t="str">
        <f>IFERROR(IF(VLOOKUP($A59,'Annex 2 Designated EHV charges'!$D:$P,13,FALSE)=0,"",VLOOKUP($A59,'Annex 2 Designated EHV charges'!$D:$P,13,FALSE)),"")</f>
        <v/>
      </c>
    </row>
    <row r="60" spans="1:8" ht="12.75" customHeight="1" x14ac:dyDescent="0.25">
      <c r="A60" s="101" t="str">
        <f t="array" ref="A60">IFERROR(INDEX('Annex 2 Designated EHV charges'!$D$11:$D$11, MATCH(0, IF(ISBLANK('Annex 2 Designated EHV charges'!$D$11:$D$11),1, COUNTIF(A$4:$A59, 'Annex 2 Designated EHV charges'!$D$11:$D$11)), 0)),"")</f>
        <v/>
      </c>
      <c r="B60" s="100" t="str">
        <f>IF($A60="","",VLOOKUP($A60,'Annex 2 Designated EHV charges'!$D:$O,2,0))</f>
        <v/>
      </c>
      <c r="C60" s="101" t="str">
        <f>IF($A60="","",VLOOKUP($A60,'Annex 2 Designated EHV charges'!$D:$O,3,0))</f>
        <v/>
      </c>
      <c r="D60" s="100" t="str">
        <f>IF($A60="","",VLOOKUP($A60,'Annex 2 Designated EHV charges'!$D:$O,4,0))</f>
        <v/>
      </c>
      <c r="E60" s="102" t="str">
        <f>IFERROR(IF(VLOOKUP($A60,'Annex 2 Designated EHV charges'!$D:$O,10,FALSE)=0,"",VLOOKUP($A60,'Annex 2 Designated EHV charges'!$D:$O,10,FALSE)),"")</f>
        <v/>
      </c>
      <c r="F60" s="103" t="str">
        <f>IFERROR(IF(VLOOKUP($A60,'Annex 2 Designated EHV charges'!$D:$O,11,FALSE)=0,"",VLOOKUP($A60,'Annex 2 Designated EHV charges'!$D:$O,11,FALSE)),"")</f>
        <v/>
      </c>
      <c r="G60" s="104" t="str">
        <f>IFERROR(IF(VLOOKUP($A60,'Annex 2 Designated EHV charges'!$D:$O,12,FALSE)=0,"",VLOOKUP($A60,'Annex 2 Designated EHV charges'!$D:$O,12,FALSE)),"")</f>
        <v/>
      </c>
      <c r="H60" s="104" t="str">
        <f>IFERROR(IF(VLOOKUP($A60,'Annex 2 Designated EHV charges'!$D:$P,13,FALSE)=0,"",VLOOKUP($A60,'Annex 2 Designated EHV charges'!$D:$P,13,FALSE)),"")</f>
        <v/>
      </c>
    </row>
    <row r="61" spans="1:8" ht="12.75" customHeight="1" x14ac:dyDescent="0.25">
      <c r="A61" s="101" t="str">
        <f t="array" ref="A61">IFERROR(INDEX('Annex 2 Designated EHV charges'!$D$11:$D$11, MATCH(0, IF(ISBLANK('Annex 2 Designated EHV charges'!$D$11:$D$11),1, COUNTIF(A$4:$A60, 'Annex 2 Designated EHV charges'!$D$11:$D$11)), 0)),"")</f>
        <v/>
      </c>
      <c r="B61" s="100" t="str">
        <f>IF($A61="","",VLOOKUP($A61,'Annex 2 Designated EHV charges'!$D:$O,2,0))</f>
        <v/>
      </c>
      <c r="C61" s="101" t="str">
        <f>IF($A61="","",VLOOKUP($A61,'Annex 2 Designated EHV charges'!$D:$O,3,0))</f>
        <v/>
      </c>
      <c r="D61" s="100" t="str">
        <f>IF($A61="","",VLOOKUP($A61,'Annex 2 Designated EHV charges'!$D:$O,4,0))</f>
        <v/>
      </c>
      <c r="E61" s="102" t="str">
        <f>IFERROR(IF(VLOOKUP($A61,'Annex 2 Designated EHV charges'!$D:$O,10,FALSE)=0,"",VLOOKUP($A61,'Annex 2 Designated EHV charges'!$D:$O,10,FALSE)),"")</f>
        <v/>
      </c>
      <c r="F61" s="103" t="str">
        <f>IFERROR(IF(VLOOKUP($A61,'Annex 2 Designated EHV charges'!$D:$O,11,FALSE)=0,"",VLOOKUP($A61,'Annex 2 Designated EHV charges'!$D:$O,11,FALSE)),"")</f>
        <v/>
      </c>
      <c r="G61" s="104" t="str">
        <f>IFERROR(IF(VLOOKUP($A61,'Annex 2 Designated EHV charges'!$D:$O,12,FALSE)=0,"",VLOOKUP($A61,'Annex 2 Designated EHV charges'!$D:$O,12,FALSE)),"")</f>
        <v/>
      </c>
      <c r="H61" s="104" t="str">
        <f>IFERROR(IF(VLOOKUP($A61,'Annex 2 Designated EHV charges'!$D:$P,13,FALSE)=0,"",VLOOKUP($A61,'Annex 2 Designated EHV charges'!$D:$P,13,FALSE)),"")</f>
        <v/>
      </c>
    </row>
    <row r="62" spans="1:8" ht="12.75" customHeight="1" x14ac:dyDescent="0.25">
      <c r="A62" s="101" t="str">
        <f t="array" ref="A62">IFERROR(INDEX('Annex 2 Designated EHV charges'!$D$11:$D$11, MATCH(0, IF(ISBLANK('Annex 2 Designated EHV charges'!$D$11:$D$11),1, COUNTIF(A$4:$A61, 'Annex 2 Designated EHV charges'!$D$11:$D$11)), 0)),"")</f>
        <v/>
      </c>
      <c r="B62" s="100" t="str">
        <f>IF($A62="","",VLOOKUP($A62,'Annex 2 Designated EHV charges'!$D:$O,2,0))</f>
        <v/>
      </c>
      <c r="C62" s="101" t="str">
        <f>IF($A62="","",VLOOKUP($A62,'Annex 2 Designated EHV charges'!$D:$O,3,0))</f>
        <v/>
      </c>
      <c r="D62" s="100" t="str">
        <f>IF($A62="","",VLOOKUP($A62,'Annex 2 Designated EHV charges'!$D:$O,4,0))</f>
        <v/>
      </c>
      <c r="E62" s="102" t="str">
        <f>IFERROR(IF(VLOOKUP($A62,'Annex 2 Designated EHV charges'!$D:$O,10,FALSE)=0,"",VLOOKUP($A62,'Annex 2 Designated EHV charges'!$D:$O,10,FALSE)),"")</f>
        <v/>
      </c>
      <c r="F62" s="103" t="str">
        <f>IFERROR(IF(VLOOKUP($A62,'Annex 2 Designated EHV charges'!$D:$O,11,FALSE)=0,"",VLOOKUP($A62,'Annex 2 Designated EHV charges'!$D:$O,11,FALSE)),"")</f>
        <v/>
      </c>
      <c r="G62" s="104" t="str">
        <f>IFERROR(IF(VLOOKUP($A62,'Annex 2 Designated EHV charges'!$D:$O,12,FALSE)=0,"",VLOOKUP($A62,'Annex 2 Designated EHV charges'!$D:$O,12,FALSE)),"")</f>
        <v/>
      </c>
      <c r="H62" s="104" t="str">
        <f>IFERROR(IF(VLOOKUP($A62,'Annex 2 Designated EHV charges'!$D:$P,13,FALSE)=0,"",VLOOKUP($A62,'Annex 2 Designated EHV charges'!$D:$P,13,FALSE)),"")</f>
        <v/>
      </c>
    </row>
    <row r="63" spans="1:8" ht="12.75" customHeight="1" x14ac:dyDescent="0.25">
      <c r="A63" s="101" t="str">
        <f t="array" ref="A63">IFERROR(INDEX('Annex 2 Designated EHV charges'!$D$11:$D$11, MATCH(0, IF(ISBLANK('Annex 2 Designated EHV charges'!$D$11:$D$11),1, COUNTIF(A$4:$A62, 'Annex 2 Designated EHV charges'!$D$11:$D$11)), 0)),"")</f>
        <v/>
      </c>
      <c r="B63" s="100" t="str">
        <f>IF($A63="","",VLOOKUP($A63,'Annex 2 Designated EHV charges'!$D:$O,2,0))</f>
        <v/>
      </c>
      <c r="C63" s="101" t="str">
        <f>IF($A63="","",VLOOKUP($A63,'Annex 2 Designated EHV charges'!$D:$O,3,0))</f>
        <v/>
      </c>
      <c r="D63" s="100" t="str">
        <f>IF($A63="","",VLOOKUP($A63,'Annex 2 Designated EHV charges'!$D:$O,4,0))</f>
        <v/>
      </c>
      <c r="E63" s="102" t="str">
        <f>IFERROR(IF(VLOOKUP($A63,'Annex 2 Designated EHV charges'!$D:$O,10,FALSE)=0,"",VLOOKUP($A63,'Annex 2 Designated EHV charges'!$D:$O,10,FALSE)),"")</f>
        <v/>
      </c>
      <c r="F63" s="103" t="str">
        <f>IFERROR(IF(VLOOKUP($A63,'Annex 2 Designated EHV charges'!$D:$O,11,FALSE)=0,"",VLOOKUP($A63,'Annex 2 Designated EHV charges'!$D:$O,11,FALSE)),"")</f>
        <v/>
      </c>
      <c r="G63" s="104" t="str">
        <f>IFERROR(IF(VLOOKUP($A63,'Annex 2 Designated EHV charges'!$D:$O,12,FALSE)=0,"",VLOOKUP($A63,'Annex 2 Designated EHV charges'!$D:$O,12,FALSE)),"")</f>
        <v/>
      </c>
      <c r="H63" s="104" t="str">
        <f>IFERROR(IF(VLOOKUP($A63,'Annex 2 Designated EHV charges'!$D:$P,13,FALSE)=0,"",VLOOKUP($A63,'Annex 2 Designated EHV charges'!$D:$P,13,FALSE)),"")</f>
        <v/>
      </c>
    </row>
    <row r="64" spans="1:8" ht="12.75" customHeight="1" x14ac:dyDescent="0.25">
      <c r="A64" s="101" t="str">
        <f t="array" ref="A64">IFERROR(INDEX('Annex 2 Designated EHV charges'!$D$11:$D$11, MATCH(0, IF(ISBLANK('Annex 2 Designated EHV charges'!$D$11:$D$11),1, COUNTIF(A$4:$A63, 'Annex 2 Designated EHV charges'!$D$11:$D$11)), 0)),"")</f>
        <v/>
      </c>
      <c r="B64" s="100" t="str">
        <f>IF($A64="","",VLOOKUP($A64,'Annex 2 Designated EHV charges'!$D:$O,2,0))</f>
        <v/>
      </c>
      <c r="C64" s="101" t="str">
        <f>IF($A64="","",VLOOKUP($A64,'Annex 2 Designated EHV charges'!$D:$O,3,0))</f>
        <v/>
      </c>
      <c r="D64" s="100" t="str">
        <f>IF($A64="","",VLOOKUP($A64,'Annex 2 Designated EHV charges'!$D:$O,4,0))</f>
        <v/>
      </c>
      <c r="E64" s="102" t="str">
        <f>IFERROR(IF(VLOOKUP($A64,'Annex 2 Designated EHV charges'!$D:$O,10,FALSE)=0,"",VLOOKUP($A64,'Annex 2 Designated EHV charges'!$D:$O,10,FALSE)),"")</f>
        <v/>
      </c>
      <c r="F64" s="103" t="str">
        <f>IFERROR(IF(VLOOKUP($A64,'Annex 2 Designated EHV charges'!$D:$O,11,FALSE)=0,"",VLOOKUP($A64,'Annex 2 Designated EHV charges'!$D:$O,11,FALSE)),"")</f>
        <v/>
      </c>
      <c r="G64" s="104" t="str">
        <f>IFERROR(IF(VLOOKUP($A64,'Annex 2 Designated EHV charges'!$D:$O,12,FALSE)=0,"",VLOOKUP($A64,'Annex 2 Designated EHV charges'!$D:$O,12,FALSE)),"")</f>
        <v/>
      </c>
      <c r="H64" s="104" t="str">
        <f>IFERROR(IF(VLOOKUP($A64,'Annex 2 Designated EHV charges'!$D:$P,13,FALSE)=0,"",VLOOKUP($A64,'Annex 2 Designated EHV charges'!$D:$P,13,FALSE)),"")</f>
        <v/>
      </c>
    </row>
    <row r="65" spans="1:8" ht="12.75" customHeight="1" x14ac:dyDescent="0.25">
      <c r="A65" s="101" t="str">
        <f t="array" ref="A65">IFERROR(INDEX('Annex 2 Designated EHV charges'!$D$11:$D$11, MATCH(0, IF(ISBLANK('Annex 2 Designated EHV charges'!$D$11:$D$11),1, COUNTIF(A$4:$A64, 'Annex 2 Designated EHV charges'!$D$11:$D$11)), 0)),"")</f>
        <v/>
      </c>
      <c r="B65" s="100" t="str">
        <f>IF($A65="","",VLOOKUP($A65,'Annex 2 Designated EHV charges'!$D:$O,2,0))</f>
        <v/>
      </c>
      <c r="C65" s="101" t="str">
        <f>IF($A65="","",VLOOKUP($A65,'Annex 2 Designated EHV charges'!$D:$O,3,0))</f>
        <v/>
      </c>
      <c r="D65" s="100" t="str">
        <f>IF($A65="","",VLOOKUP($A65,'Annex 2 Designated EHV charges'!$D:$O,4,0))</f>
        <v/>
      </c>
      <c r="E65" s="102" t="str">
        <f>IFERROR(IF(VLOOKUP($A65,'Annex 2 Designated EHV charges'!$D:$O,10,FALSE)=0,"",VLOOKUP($A65,'Annex 2 Designated EHV charges'!$D:$O,10,FALSE)),"")</f>
        <v/>
      </c>
      <c r="F65" s="103" t="str">
        <f>IFERROR(IF(VLOOKUP($A65,'Annex 2 Designated EHV charges'!$D:$O,11,FALSE)=0,"",VLOOKUP($A65,'Annex 2 Designated EHV charges'!$D:$O,11,FALSE)),"")</f>
        <v/>
      </c>
      <c r="G65" s="104" t="str">
        <f>IFERROR(IF(VLOOKUP($A65,'Annex 2 Designated EHV charges'!$D:$O,12,FALSE)=0,"",VLOOKUP($A65,'Annex 2 Designated EHV charges'!$D:$O,12,FALSE)),"")</f>
        <v/>
      </c>
      <c r="H65" s="104" t="str">
        <f>IFERROR(IF(VLOOKUP($A65,'Annex 2 Designated EHV charges'!$D:$P,13,FALSE)=0,"",VLOOKUP($A65,'Annex 2 Designated EHV charges'!$D:$P,13,FALSE)),"")</f>
        <v/>
      </c>
    </row>
    <row r="66" spans="1:8" ht="12.75" customHeight="1" x14ac:dyDescent="0.25">
      <c r="A66" s="101" t="str">
        <f t="array" ref="A66">IFERROR(INDEX('Annex 2 Designated EHV charges'!$D$11:$D$11, MATCH(0, IF(ISBLANK('Annex 2 Designated EHV charges'!$D$11:$D$11),1, COUNTIF(A$4:$A65, 'Annex 2 Designated EHV charges'!$D$11:$D$11)), 0)),"")</f>
        <v/>
      </c>
      <c r="B66" s="100" t="str">
        <f>IF($A66="","",VLOOKUP($A66,'Annex 2 Designated EHV charges'!$D:$O,2,0))</f>
        <v/>
      </c>
      <c r="C66" s="101" t="str">
        <f>IF($A66="","",VLOOKUP($A66,'Annex 2 Designated EHV charges'!$D:$O,3,0))</f>
        <v/>
      </c>
      <c r="D66" s="100" t="str">
        <f>IF($A66="","",VLOOKUP($A66,'Annex 2 Designated EHV charges'!$D:$O,4,0))</f>
        <v/>
      </c>
      <c r="E66" s="102" t="str">
        <f>IFERROR(IF(VLOOKUP($A66,'Annex 2 Designated EHV charges'!$D:$O,10,FALSE)=0,"",VLOOKUP($A66,'Annex 2 Designated EHV charges'!$D:$O,10,FALSE)),"")</f>
        <v/>
      </c>
      <c r="F66" s="103" t="str">
        <f>IFERROR(IF(VLOOKUP($A66,'Annex 2 Designated EHV charges'!$D:$O,11,FALSE)=0,"",VLOOKUP($A66,'Annex 2 Designated EHV charges'!$D:$O,11,FALSE)),"")</f>
        <v/>
      </c>
      <c r="G66" s="104" t="str">
        <f>IFERROR(IF(VLOOKUP($A66,'Annex 2 Designated EHV charges'!$D:$O,12,FALSE)=0,"",VLOOKUP($A66,'Annex 2 Designated EHV charges'!$D:$O,12,FALSE)),"")</f>
        <v/>
      </c>
      <c r="H66" s="104" t="str">
        <f>IFERROR(IF(VLOOKUP($A66,'Annex 2 Designated EHV charges'!$D:$P,13,FALSE)=0,"",VLOOKUP($A66,'Annex 2 Designated EHV charges'!$D:$P,13,FALSE)),"")</f>
        <v/>
      </c>
    </row>
    <row r="67" spans="1:8" ht="12.75" customHeight="1" x14ac:dyDescent="0.25">
      <c r="A67" s="101" t="str">
        <f t="array" ref="A67">IFERROR(INDEX('Annex 2 Designated EHV charges'!$D$11:$D$11, MATCH(0, IF(ISBLANK('Annex 2 Designated EHV charges'!$D$11:$D$11),1, COUNTIF(A$4:$A66, 'Annex 2 Designated EHV charges'!$D$11:$D$11)), 0)),"")</f>
        <v/>
      </c>
      <c r="B67" s="100" t="str">
        <f>IF($A67="","",VLOOKUP($A67,'Annex 2 Designated EHV charges'!$D:$O,2,0))</f>
        <v/>
      </c>
      <c r="C67" s="101" t="str">
        <f>IF($A67="","",VLOOKUP($A67,'Annex 2 Designated EHV charges'!$D:$O,3,0))</f>
        <v/>
      </c>
      <c r="D67" s="100" t="str">
        <f>IF($A67="","",VLOOKUP($A67,'Annex 2 Designated EHV charges'!$D:$O,4,0))</f>
        <v/>
      </c>
      <c r="E67" s="102" t="str">
        <f>IFERROR(IF(VLOOKUP($A67,'Annex 2 Designated EHV charges'!$D:$O,10,FALSE)=0,"",VLOOKUP($A67,'Annex 2 Designated EHV charges'!$D:$O,10,FALSE)),"")</f>
        <v/>
      </c>
      <c r="F67" s="103" t="str">
        <f>IFERROR(IF(VLOOKUP($A67,'Annex 2 Designated EHV charges'!$D:$O,11,FALSE)=0,"",VLOOKUP($A67,'Annex 2 Designated EHV charges'!$D:$O,11,FALSE)),"")</f>
        <v/>
      </c>
      <c r="G67" s="104" t="str">
        <f>IFERROR(IF(VLOOKUP($A67,'Annex 2 Designated EHV charges'!$D:$O,12,FALSE)=0,"",VLOOKUP($A67,'Annex 2 Designated EHV charges'!$D:$O,12,FALSE)),"")</f>
        <v/>
      </c>
      <c r="H67" s="104" t="str">
        <f>IFERROR(IF(VLOOKUP($A67,'Annex 2 Designated EHV charges'!$D:$P,13,FALSE)=0,"",VLOOKUP($A67,'Annex 2 Designated EHV charges'!$D:$P,13,FALSE)),"")</f>
        <v/>
      </c>
    </row>
    <row r="68" spans="1:8" ht="12.75" customHeight="1" x14ac:dyDescent="0.25">
      <c r="A68" s="101" t="str">
        <f t="array" ref="A68">IFERROR(INDEX('Annex 2 Designated EHV charges'!$D$11:$D$11, MATCH(0, IF(ISBLANK('Annex 2 Designated EHV charges'!$D$11:$D$11),1, COUNTIF(A$4:$A67, 'Annex 2 Designated EHV charges'!$D$11:$D$11)), 0)),"")</f>
        <v/>
      </c>
      <c r="B68" s="100" t="str">
        <f>IF($A68="","",VLOOKUP($A68,'Annex 2 Designated EHV charges'!$D:$O,2,0))</f>
        <v/>
      </c>
      <c r="C68" s="101" t="str">
        <f>IF($A68="","",VLOOKUP($A68,'Annex 2 Designated EHV charges'!$D:$O,3,0))</f>
        <v/>
      </c>
      <c r="D68" s="100" t="str">
        <f>IF($A68="","",VLOOKUP($A68,'Annex 2 Designated EHV charges'!$D:$O,4,0))</f>
        <v/>
      </c>
      <c r="E68" s="102" t="str">
        <f>IFERROR(IF(VLOOKUP($A68,'Annex 2 Designated EHV charges'!$D:$O,10,FALSE)=0,"",VLOOKUP($A68,'Annex 2 Designated EHV charges'!$D:$O,10,FALSE)),"")</f>
        <v/>
      </c>
      <c r="F68" s="103" t="str">
        <f>IFERROR(IF(VLOOKUP($A68,'Annex 2 Designated EHV charges'!$D:$O,11,FALSE)=0,"",VLOOKUP($A68,'Annex 2 Designated EHV charges'!$D:$O,11,FALSE)),"")</f>
        <v/>
      </c>
      <c r="G68" s="104" t="str">
        <f>IFERROR(IF(VLOOKUP($A68,'Annex 2 Designated EHV charges'!$D:$O,12,FALSE)=0,"",VLOOKUP($A68,'Annex 2 Designated EHV charges'!$D:$O,12,FALSE)),"")</f>
        <v/>
      </c>
      <c r="H68" s="104" t="str">
        <f>IFERROR(IF(VLOOKUP($A68,'Annex 2 Designated EHV charges'!$D:$P,13,FALSE)=0,"",VLOOKUP($A68,'Annex 2 Designated EHV charges'!$D:$P,13,FALSE)),"")</f>
        <v/>
      </c>
    </row>
    <row r="69" spans="1:8" ht="12.75" customHeight="1" x14ac:dyDescent="0.25">
      <c r="A69" s="101" t="str">
        <f t="array" ref="A69">IFERROR(INDEX('Annex 2 Designated EHV charges'!$D$11:$D$11, MATCH(0, IF(ISBLANK('Annex 2 Designated EHV charges'!$D$11:$D$11),1, COUNTIF(A$4:$A68, 'Annex 2 Designated EHV charges'!$D$11:$D$11)), 0)),"")</f>
        <v/>
      </c>
      <c r="B69" s="100" t="str">
        <f>IF($A69="","",VLOOKUP($A69,'Annex 2 Designated EHV charges'!$D:$O,2,0))</f>
        <v/>
      </c>
      <c r="C69" s="101" t="str">
        <f>IF($A69="","",VLOOKUP($A69,'Annex 2 Designated EHV charges'!$D:$O,3,0))</f>
        <v/>
      </c>
      <c r="D69" s="100" t="str">
        <f>IF($A69="","",VLOOKUP($A69,'Annex 2 Designated EHV charges'!$D:$O,4,0))</f>
        <v/>
      </c>
      <c r="E69" s="102" t="str">
        <f>IFERROR(IF(VLOOKUP($A69,'Annex 2 Designated EHV charges'!$D:$O,10,FALSE)=0,"",VLOOKUP($A69,'Annex 2 Designated EHV charges'!$D:$O,10,FALSE)),"")</f>
        <v/>
      </c>
      <c r="F69" s="103" t="str">
        <f>IFERROR(IF(VLOOKUP($A69,'Annex 2 Designated EHV charges'!$D:$O,11,FALSE)=0,"",VLOOKUP($A69,'Annex 2 Designated EHV charges'!$D:$O,11,FALSE)),"")</f>
        <v/>
      </c>
      <c r="G69" s="104" t="str">
        <f>IFERROR(IF(VLOOKUP($A69,'Annex 2 Designated EHV charges'!$D:$O,12,FALSE)=0,"",VLOOKUP($A69,'Annex 2 Designated EHV charges'!$D:$O,12,FALSE)),"")</f>
        <v/>
      </c>
      <c r="H69" s="104" t="str">
        <f>IFERROR(IF(VLOOKUP($A69,'Annex 2 Designated EHV charges'!$D:$P,13,FALSE)=0,"",VLOOKUP($A69,'Annex 2 Designated EHV charges'!$D:$P,13,FALSE)),"")</f>
        <v/>
      </c>
    </row>
    <row r="70" spans="1:8" ht="12.75" customHeight="1" x14ac:dyDescent="0.25">
      <c r="A70" s="101" t="str">
        <f t="array" ref="A70">IFERROR(INDEX('Annex 2 Designated EHV charges'!$D$11:$D$11, MATCH(0, IF(ISBLANK('Annex 2 Designated EHV charges'!$D$11:$D$11),1, COUNTIF(A$4:$A69, 'Annex 2 Designated EHV charges'!$D$11:$D$11)), 0)),"")</f>
        <v/>
      </c>
      <c r="B70" s="100" t="str">
        <f>IF($A70="","",VLOOKUP($A70,'Annex 2 Designated EHV charges'!$D:$O,2,0))</f>
        <v/>
      </c>
      <c r="C70" s="101" t="str">
        <f>IF($A70="","",VLOOKUP($A70,'Annex 2 Designated EHV charges'!$D:$O,3,0))</f>
        <v/>
      </c>
      <c r="D70" s="100" t="str">
        <f>IF($A70="","",VLOOKUP($A70,'Annex 2 Designated EHV charges'!$D:$O,4,0))</f>
        <v/>
      </c>
      <c r="E70" s="102" t="str">
        <f>IFERROR(IF(VLOOKUP($A70,'Annex 2 Designated EHV charges'!$D:$O,10,FALSE)=0,"",VLOOKUP($A70,'Annex 2 Designated EHV charges'!$D:$O,10,FALSE)),"")</f>
        <v/>
      </c>
      <c r="F70" s="103" t="str">
        <f>IFERROR(IF(VLOOKUP($A70,'Annex 2 Designated EHV charges'!$D:$O,11,FALSE)=0,"",VLOOKUP($A70,'Annex 2 Designated EHV charges'!$D:$O,11,FALSE)),"")</f>
        <v/>
      </c>
      <c r="G70" s="104" t="str">
        <f>IFERROR(IF(VLOOKUP($A70,'Annex 2 Designated EHV charges'!$D:$O,12,FALSE)=0,"",VLOOKUP($A70,'Annex 2 Designated EHV charges'!$D:$O,12,FALSE)),"")</f>
        <v/>
      </c>
      <c r="H70" s="104" t="str">
        <f>IFERROR(IF(VLOOKUP($A70,'Annex 2 Designated EHV charges'!$D:$P,13,FALSE)=0,"",VLOOKUP($A70,'Annex 2 Designated EHV charges'!$D:$P,13,FALSE)),"")</f>
        <v/>
      </c>
    </row>
    <row r="71" spans="1:8" ht="12.75" customHeight="1" x14ac:dyDescent="0.25">
      <c r="A71" s="101" t="str">
        <f t="array" ref="A71">IFERROR(INDEX('Annex 2 Designated EHV charges'!$D$11:$D$11, MATCH(0, IF(ISBLANK('Annex 2 Designated EHV charges'!$D$11:$D$11),1, COUNTIF(A$4:$A70, 'Annex 2 Designated EHV charges'!$D$11:$D$11)), 0)),"")</f>
        <v/>
      </c>
      <c r="B71" s="100" t="str">
        <f>IF($A71="","",VLOOKUP($A71,'Annex 2 Designated EHV charges'!$D:$O,2,0))</f>
        <v/>
      </c>
      <c r="C71" s="101" t="str">
        <f>IF($A71="","",VLOOKUP($A71,'Annex 2 Designated EHV charges'!$D:$O,3,0))</f>
        <v/>
      </c>
      <c r="D71" s="100" t="str">
        <f>IF($A71="","",VLOOKUP($A71,'Annex 2 Designated EHV charges'!$D:$O,4,0))</f>
        <v/>
      </c>
      <c r="E71" s="102" t="str">
        <f>IFERROR(IF(VLOOKUP($A71,'Annex 2 Designated EHV charges'!$D:$O,10,FALSE)=0,"",VLOOKUP($A71,'Annex 2 Designated EHV charges'!$D:$O,10,FALSE)),"")</f>
        <v/>
      </c>
      <c r="F71" s="103" t="str">
        <f>IFERROR(IF(VLOOKUP($A71,'Annex 2 Designated EHV charges'!$D:$O,11,FALSE)=0,"",VLOOKUP($A71,'Annex 2 Designated EHV charges'!$D:$O,11,FALSE)),"")</f>
        <v/>
      </c>
      <c r="G71" s="104" t="str">
        <f>IFERROR(IF(VLOOKUP($A71,'Annex 2 Designated EHV charges'!$D:$O,12,FALSE)=0,"",VLOOKUP($A71,'Annex 2 Designated EHV charges'!$D:$O,12,FALSE)),"")</f>
        <v/>
      </c>
      <c r="H71" s="104" t="str">
        <f>IFERROR(IF(VLOOKUP($A71,'Annex 2 Designated EHV charges'!$D:$P,13,FALSE)=0,"",VLOOKUP($A71,'Annex 2 Designated EHV charges'!$D:$P,13,FALSE)),"")</f>
        <v/>
      </c>
    </row>
    <row r="72" spans="1:8" ht="12.75" customHeight="1" x14ac:dyDescent="0.25">
      <c r="A72" s="101" t="str">
        <f t="array" ref="A72">IFERROR(INDEX('Annex 2 Designated EHV charges'!$D$11:$D$11, MATCH(0, IF(ISBLANK('Annex 2 Designated EHV charges'!$D$11:$D$11),1, COUNTIF(A$4:$A71, 'Annex 2 Designated EHV charges'!$D$11:$D$11)), 0)),"")</f>
        <v/>
      </c>
      <c r="B72" s="100" t="str">
        <f>IF($A72="","",VLOOKUP($A72,'Annex 2 Designated EHV charges'!$D:$O,2,0))</f>
        <v/>
      </c>
      <c r="C72" s="101" t="str">
        <f>IF($A72="","",VLOOKUP($A72,'Annex 2 Designated EHV charges'!$D:$O,3,0))</f>
        <v/>
      </c>
      <c r="D72" s="100" t="str">
        <f>IF($A72="","",VLOOKUP($A72,'Annex 2 Designated EHV charges'!$D:$O,4,0))</f>
        <v/>
      </c>
      <c r="E72" s="102" t="str">
        <f>IFERROR(IF(VLOOKUP($A72,'Annex 2 Designated EHV charges'!$D:$O,10,FALSE)=0,"",VLOOKUP($A72,'Annex 2 Designated EHV charges'!$D:$O,10,FALSE)),"")</f>
        <v/>
      </c>
      <c r="F72" s="103" t="str">
        <f>IFERROR(IF(VLOOKUP($A72,'Annex 2 Designated EHV charges'!$D:$O,11,FALSE)=0,"",VLOOKUP($A72,'Annex 2 Designated EHV charges'!$D:$O,11,FALSE)),"")</f>
        <v/>
      </c>
      <c r="G72" s="104" t="str">
        <f>IFERROR(IF(VLOOKUP($A72,'Annex 2 Designated EHV charges'!$D:$O,12,FALSE)=0,"",VLOOKUP($A72,'Annex 2 Designated EHV charges'!$D:$O,12,FALSE)),"")</f>
        <v/>
      </c>
      <c r="H72" s="104" t="str">
        <f>IFERROR(IF(VLOOKUP($A72,'Annex 2 Designated EHV charges'!$D:$P,13,FALSE)=0,"",VLOOKUP($A72,'Annex 2 Designated EHV charges'!$D:$P,13,FALSE)),"")</f>
        <v/>
      </c>
    </row>
    <row r="73" spans="1:8" ht="12.75" customHeight="1" x14ac:dyDescent="0.25">
      <c r="A73" s="101" t="str">
        <f t="array" ref="A73">IFERROR(INDEX('Annex 2 Designated EHV charges'!$D$11:$D$11, MATCH(0, IF(ISBLANK('Annex 2 Designated EHV charges'!$D$11:$D$11),1, COUNTIF(A$4:$A72, 'Annex 2 Designated EHV charges'!$D$11:$D$11)), 0)),"")</f>
        <v/>
      </c>
      <c r="B73" s="100" t="str">
        <f>IF($A73="","",VLOOKUP($A73,'Annex 2 Designated EHV charges'!$D:$O,2,0))</f>
        <v/>
      </c>
      <c r="C73" s="101" t="str">
        <f>IF($A73="","",VLOOKUP($A73,'Annex 2 Designated EHV charges'!$D:$O,3,0))</f>
        <v/>
      </c>
      <c r="D73" s="100" t="str">
        <f>IF($A73="","",VLOOKUP($A73,'Annex 2 Designated EHV charges'!$D:$O,4,0))</f>
        <v/>
      </c>
      <c r="E73" s="102" t="str">
        <f>IFERROR(IF(VLOOKUP($A73,'Annex 2 Designated EHV charges'!$D:$O,10,FALSE)=0,"",VLOOKUP($A73,'Annex 2 Designated EHV charges'!$D:$O,10,FALSE)),"")</f>
        <v/>
      </c>
      <c r="F73" s="103" t="str">
        <f>IFERROR(IF(VLOOKUP($A73,'Annex 2 Designated EHV charges'!$D:$O,11,FALSE)=0,"",VLOOKUP($A73,'Annex 2 Designated EHV charges'!$D:$O,11,FALSE)),"")</f>
        <v/>
      </c>
      <c r="G73" s="104" t="str">
        <f>IFERROR(IF(VLOOKUP($A73,'Annex 2 Designated EHV charges'!$D:$O,12,FALSE)=0,"",VLOOKUP($A73,'Annex 2 Designated EHV charges'!$D:$O,12,FALSE)),"")</f>
        <v/>
      </c>
      <c r="H73" s="104" t="str">
        <f>IFERROR(IF(VLOOKUP($A73,'Annex 2 Designated EHV charges'!$D:$P,13,FALSE)=0,"",VLOOKUP($A73,'Annex 2 Designated EHV charges'!$D:$P,13,FALSE)),"")</f>
        <v/>
      </c>
    </row>
    <row r="74" spans="1:8" ht="12.75" customHeight="1" x14ac:dyDescent="0.25">
      <c r="A74" s="101" t="str">
        <f t="array" ref="A74">IFERROR(INDEX('Annex 2 Designated EHV charges'!$D$11:$D$11, MATCH(0, IF(ISBLANK('Annex 2 Designated EHV charges'!$D$11:$D$11),1, COUNTIF(A$4:$A73, 'Annex 2 Designated EHV charges'!$D$11:$D$11)), 0)),"")</f>
        <v/>
      </c>
      <c r="B74" s="100" t="str">
        <f>IF($A74="","",VLOOKUP($A74,'Annex 2 Designated EHV charges'!$D:$O,2,0))</f>
        <v/>
      </c>
      <c r="C74" s="101" t="str">
        <f>IF($A74="","",VLOOKUP($A74,'Annex 2 Designated EHV charges'!$D:$O,3,0))</f>
        <v/>
      </c>
      <c r="D74" s="100" t="str">
        <f>IF($A74="","",VLOOKUP($A74,'Annex 2 Designated EHV charges'!$D:$O,4,0))</f>
        <v/>
      </c>
      <c r="E74" s="102" t="str">
        <f>IFERROR(IF(VLOOKUP($A74,'Annex 2 Designated EHV charges'!$D:$O,10,FALSE)=0,"",VLOOKUP($A74,'Annex 2 Designated EHV charges'!$D:$O,10,FALSE)),"")</f>
        <v/>
      </c>
      <c r="F74" s="103" t="str">
        <f>IFERROR(IF(VLOOKUP($A74,'Annex 2 Designated EHV charges'!$D:$O,11,FALSE)=0,"",VLOOKUP($A74,'Annex 2 Designated EHV charges'!$D:$O,11,FALSE)),"")</f>
        <v/>
      </c>
      <c r="G74" s="104" t="str">
        <f>IFERROR(IF(VLOOKUP($A74,'Annex 2 Designated EHV charges'!$D:$O,12,FALSE)=0,"",VLOOKUP($A74,'Annex 2 Designated EHV charges'!$D:$O,12,FALSE)),"")</f>
        <v/>
      </c>
      <c r="H74" s="104" t="str">
        <f>IFERROR(IF(VLOOKUP($A74,'Annex 2 Designated EHV charges'!$D:$P,13,FALSE)=0,"",VLOOKUP($A74,'Annex 2 Designated EHV charges'!$D:$P,13,FALSE)),"")</f>
        <v/>
      </c>
    </row>
    <row r="75" spans="1:8" ht="12.75" customHeight="1" x14ac:dyDescent="0.25">
      <c r="A75" s="101" t="str">
        <f t="array" ref="A75">IFERROR(INDEX('Annex 2 Designated EHV charges'!$D$11:$D$11, MATCH(0, IF(ISBLANK('Annex 2 Designated EHV charges'!$D$11:$D$11),1, COUNTIF(A$4:$A74, 'Annex 2 Designated EHV charges'!$D$11:$D$11)), 0)),"")</f>
        <v/>
      </c>
      <c r="B75" s="100" t="str">
        <f>IF($A75="","",VLOOKUP($A75,'Annex 2 Designated EHV charges'!$D:$O,2,0))</f>
        <v/>
      </c>
      <c r="C75" s="101" t="str">
        <f>IF($A75="","",VLOOKUP($A75,'Annex 2 Designated EHV charges'!$D:$O,3,0))</f>
        <v/>
      </c>
      <c r="D75" s="100" t="str">
        <f>IF($A75="","",VLOOKUP($A75,'Annex 2 Designated EHV charges'!$D:$O,4,0))</f>
        <v/>
      </c>
      <c r="E75" s="102" t="str">
        <f>IFERROR(IF(VLOOKUP($A75,'Annex 2 Designated EHV charges'!$D:$O,10,FALSE)=0,"",VLOOKUP($A75,'Annex 2 Designated EHV charges'!$D:$O,10,FALSE)),"")</f>
        <v/>
      </c>
      <c r="F75" s="103" t="str">
        <f>IFERROR(IF(VLOOKUP($A75,'Annex 2 Designated EHV charges'!$D:$O,11,FALSE)=0,"",VLOOKUP($A75,'Annex 2 Designated EHV charges'!$D:$O,11,FALSE)),"")</f>
        <v/>
      </c>
      <c r="G75" s="104" t="str">
        <f>IFERROR(IF(VLOOKUP($A75,'Annex 2 Designated EHV charges'!$D:$O,12,FALSE)=0,"",VLOOKUP($A75,'Annex 2 Designated EHV charges'!$D:$O,12,FALSE)),"")</f>
        <v/>
      </c>
      <c r="H75" s="104" t="str">
        <f>IFERROR(IF(VLOOKUP($A75,'Annex 2 Designated EHV charges'!$D:$P,13,FALSE)=0,"",VLOOKUP($A75,'Annex 2 Designated EHV charges'!$D:$P,13,FALSE)),"")</f>
        <v/>
      </c>
    </row>
    <row r="76" spans="1:8" ht="12.75" customHeight="1" x14ac:dyDescent="0.25">
      <c r="A76" s="101" t="str">
        <f t="array" ref="A76">IFERROR(INDEX('Annex 2 Designated EHV charges'!$D$11:$D$11, MATCH(0, IF(ISBLANK('Annex 2 Designated EHV charges'!$D$11:$D$11),1, COUNTIF(A$4:$A75, 'Annex 2 Designated EHV charges'!$D$11:$D$11)), 0)),"")</f>
        <v/>
      </c>
      <c r="B76" s="100" t="str">
        <f>IF($A76="","",VLOOKUP($A76,'Annex 2 Designated EHV charges'!$D:$O,2,0))</f>
        <v/>
      </c>
      <c r="C76" s="101" t="str">
        <f>IF($A76="","",VLOOKUP($A76,'Annex 2 Designated EHV charges'!$D:$O,3,0))</f>
        <v/>
      </c>
      <c r="D76" s="100" t="str">
        <f>IF($A76="","",VLOOKUP($A76,'Annex 2 Designated EHV charges'!$D:$O,4,0))</f>
        <v/>
      </c>
      <c r="E76" s="102" t="str">
        <f>IFERROR(IF(VLOOKUP($A76,'Annex 2 Designated EHV charges'!$D:$O,10,FALSE)=0,"",VLOOKUP($A76,'Annex 2 Designated EHV charges'!$D:$O,10,FALSE)),"")</f>
        <v/>
      </c>
      <c r="F76" s="103" t="str">
        <f>IFERROR(IF(VLOOKUP($A76,'Annex 2 Designated EHV charges'!$D:$O,11,FALSE)=0,"",VLOOKUP($A76,'Annex 2 Designated EHV charges'!$D:$O,11,FALSE)),"")</f>
        <v/>
      </c>
      <c r="G76" s="104" t="str">
        <f>IFERROR(IF(VLOOKUP($A76,'Annex 2 Designated EHV charges'!$D:$O,12,FALSE)=0,"",VLOOKUP($A76,'Annex 2 Designated EHV charges'!$D:$O,12,FALSE)),"")</f>
        <v/>
      </c>
      <c r="H76" s="104" t="str">
        <f>IFERROR(IF(VLOOKUP($A76,'Annex 2 Designated EHV charges'!$D:$P,13,FALSE)=0,"",VLOOKUP($A76,'Annex 2 Designated EHV charges'!$D:$P,13,FALSE)),"")</f>
        <v/>
      </c>
    </row>
    <row r="77" spans="1:8" ht="12.75" customHeight="1" x14ac:dyDescent="0.25">
      <c r="A77" s="101" t="str">
        <f t="array" ref="A77">IFERROR(INDEX('Annex 2 Designated EHV charges'!$D$11:$D$11, MATCH(0, IF(ISBLANK('Annex 2 Designated EHV charges'!$D$11:$D$11),1, COUNTIF(A$4:$A76, 'Annex 2 Designated EHV charges'!$D$11:$D$11)), 0)),"")</f>
        <v/>
      </c>
      <c r="B77" s="100" t="str">
        <f>IF($A77="","",VLOOKUP($A77,'Annex 2 Designated EHV charges'!$D:$O,2,0))</f>
        <v/>
      </c>
      <c r="C77" s="101" t="str">
        <f>IF($A77="","",VLOOKUP($A77,'Annex 2 Designated EHV charges'!$D:$O,3,0))</f>
        <v/>
      </c>
      <c r="D77" s="100" t="str">
        <f>IF($A77="","",VLOOKUP($A77,'Annex 2 Designated EHV charges'!$D:$O,4,0))</f>
        <v/>
      </c>
      <c r="E77" s="102" t="str">
        <f>IFERROR(IF(VLOOKUP($A77,'Annex 2 Designated EHV charges'!$D:$O,10,FALSE)=0,"",VLOOKUP($A77,'Annex 2 Designated EHV charges'!$D:$O,10,FALSE)),"")</f>
        <v/>
      </c>
      <c r="F77" s="103" t="str">
        <f>IFERROR(IF(VLOOKUP($A77,'Annex 2 Designated EHV charges'!$D:$O,11,FALSE)=0,"",VLOOKUP($A77,'Annex 2 Designated EHV charges'!$D:$O,11,FALSE)),"")</f>
        <v/>
      </c>
      <c r="G77" s="104" t="str">
        <f>IFERROR(IF(VLOOKUP($A77,'Annex 2 Designated EHV charges'!$D:$O,12,FALSE)=0,"",VLOOKUP($A77,'Annex 2 Designated EHV charges'!$D:$O,12,FALSE)),"")</f>
        <v/>
      </c>
      <c r="H77" s="104" t="str">
        <f>IFERROR(IF(VLOOKUP($A77,'Annex 2 Designated EHV charges'!$D:$P,13,FALSE)=0,"",VLOOKUP($A77,'Annex 2 Designated EHV charges'!$D:$P,13,FALSE)),"")</f>
        <v/>
      </c>
    </row>
    <row r="78" spans="1:8" ht="12.75" customHeight="1" x14ac:dyDescent="0.25">
      <c r="A78" s="101" t="str">
        <f t="array" ref="A78">IFERROR(INDEX('Annex 2 Designated EHV charges'!$D$11:$D$11, MATCH(0, IF(ISBLANK('Annex 2 Designated EHV charges'!$D$11:$D$11),1, COUNTIF(A$4:$A77, 'Annex 2 Designated EHV charges'!$D$11:$D$11)), 0)),"")</f>
        <v/>
      </c>
      <c r="B78" s="100" t="str">
        <f>IF($A78="","",VLOOKUP($A78,'Annex 2 Designated EHV charges'!$D:$O,2,0))</f>
        <v/>
      </c>
      <c r="C78" s="101" t="str">
        <f>IF($A78="","",VLOOKUP($A78,'Annex 2 Designated EHV charges'!$D:$O,3,0))</f>
        <v/>
      </c>
      <c r="D78" s="100" t="str">
        <f>IF($A78="","",VLOOKUP($A78,'Annex 2 Designated EHV charges'!$D:$O,4,0))</f>
        <v/>
      </c>
      <c r="E78" s="102" t="str">
        <f>IFERROR(IF(VLOOKUP($A78,'Annex 2 Designated EHV charges'!$D:$O,10,FALSE)=0,"",VLOOKUP($A78,'Annex 2 Designated EHV charges'!$D:$O,10,FALSE)),"")</f>
        <v/>
      </c>
      <c r="F78" s="103" t="str">
        <f>IFERROR(IF(VLOOKUP($A78,'Annex 2 Designated EHV charges'!$D:$O,11,FALSE)=0,"",VLOOKUP($A78,'Annex 2 Designated EHV charges'!$D:$O,11,FALSE)),"")</f>
        <v/>
      </c>
      <c r="G78" s="104" t="str">
        <f>IFERROR(IF(VLOOKUP($A78,'Annex 2 Designated EHV charges'!$D:$O,12,FALSE)=0,"",VLOOKUP($A78,'Annex 2 Designated EHV charges'!$D:$O,12,FALSE)),"")</f>
        <v/>
      </c>
      <c r="H78" s="104" t="str">
        <f>IFERROR(IF(VLOOKUP($A78,'Annex 2 Designated EHV charges'!$D:$P,13,FALSE)=0,"",VLOOKUP($A78,'Annex 2 Designated EHV charges'!$D:$P,13,FALSE)),"")</f>
        <v/>
      </c>
    </row>
    <row r="79" spans="1:8" ht="12.75" customHeight="1" x14ac:dyDescent="0.25">
      <c r="A79" s="101" t="str">
        <f t="array" ref="A79">IFERROR(INDEX('Annex 2 Designated EHV charges'!$D$11:$D$11, MATCH(0, IF(ISBLANK('Annex 2 Designated EHV charges'!$D$11:$D$11),1, COUNTIF(A$4:$A78, 'Annex 2 Designated EHV charges'!$D$11:$D$11)), 0)),"")</f>
        <v/>
      </c>
      <c r="B79" s="100" t="str">
        <f>IF($A79="","",VLOOKUP($A79,'Annex 2 Designated EHV charges'!$D:$O,2,0))</f>
        <v/>
      </c>
      <c r="C79" s="101" t="str">
        <f>IF($A79="","",VLOOKUP($A79,'Annex 2 Designated EHV charges'!$D:$O,3,0))</f>
        <v/>
      </c>
      <c r="D79" s="100" t="str">
        <f>IF($A79="","",VLOOKUP($A79,'Annex 2 Designated EHV charges'!$D:$O,4,0))</f>
        <v/>
      </c>
      <c r="E79" s="102" t="str">
        <f>IFERROR(IF(VLOOKUP($A79,'Annex 2 Designated EHV charges'!$D:$O,10,FALSE)=0,"",VLOOKUP($A79,'Annex 2 Designated EHV charges'!$D:$O,10,FALSE)),"")</f>
        <v/>
      </c>
      <c r="F79" s="103" t="str">
        <f>IFERROR(IF(VLOOKUP($A79,'Annex 2 Designated EHV charges'!$D:$O,11,FALSE)=0,"",VLOOKUP($A79,'Annex 2 Designated EHV charges'!$D:$O,11,FALSE)),"")</f>
        <v/>
      </c>
      <c r="G79" s="104" t="str">
        <f>IFERROR(IF(VLOOKUP($A79,'Annex 2 Designated EHV charges'!$D:$O,12,FALSE)=0,"",VLOOKUP($A79,'Annex 2 Designated EHV charges'!$D:$O,12,FALSE)),"")</f>
        <v/>
      </c>
      <c r="H79" s="104" t="str">
        <f>IFERROR(IF(VLOOKUP($A79,'Annex 2 Designated EHV charges'!$D:$P,13,FALSE)=0,"",VLOOKUP($A79,'Annex 2 Designated EHV charges'!$D:$P,13,FALSE)),"")</f>
        <v/>
      </c>
    </row>
    <row r="80" spans="1:8" ht="12.75" customHeight="1" x14ac:dyDescent="0.25">
      <c r="A80" s="101" t="str">
        <f t="array" ref="A80">IFERROR(INDEX('Annex 2 Designated EHV charges'!$D$11:$D$11, MATCH(0, IF(ISBLANK('Annex 2 Designated EHV charges'!$D$11:$D$11),1, COUNTIF(A$4:$A79, 'Annex 2 Designated EHV charges'!$D$11:$D$11)), 0)),"")</f>
        <v/>
      </c>
      <c r="B80" s="100" t="str">
        <f>IF($A80="","",VLOOKUP($A80,'Annex 2 Designated EHV charges'!$D:$O,2,0))</f>
        <v/>
      </c>
      <c r="C80" s="101" t="str">
        <f>IF($A80="","",VLOOKUP($A80,'Annex 2 Designated EHV charges'!$D:$O,3,0))</f>
        <v/>
      </c>
      <c r="D80" s="100" t="str">
        <f>IF($A80="","",VLOOKUP($A80,'Annex 2 Designated EHV charges'!$D:$O,4,0))</f>
        <v/>
      </c>
      <c r="E80" s="102" t="str">
        <f>IFERROR(IF(VLOOKUP($A80,'Annex 2 Designated EHV charges'!$D:$O,10,FALSE)=0,"",VLOOKUP($A80,'Annex 2 Designated EHV charges'!$D:$O,10,FALSE)),"")</f>
        <v/>
      </c>
      <c r="F80" s="103" t="str">
        <f>IFERROR(IF(VLOOKUP($A80,'Annex 2 Designated EHV charges'!$D:$O,11,FALSE)=0,"",VLOOKUP($A80,'Annex 2 Designated EHV charges'!$D:$O,11,FALSE)),"")</f>
        <v/>
      </c>
      <c r="G80" s="104" t="str">
        <f>IFERROR(IF(VLOOKUP($A80,'Annex 2 Designated EHV charges'!$D:$O,12,FALSE)=0,"",VLOOKUP($A80,'Annex 2 Designated EHV charges'!$D:$O,12,FALSE)),"")</f>
        <v/>
      </c>
      <c r="H80" s="104" t="str">
        <f>IFERROR(IF(VLOOKUP($A80,'Annex 2 Designated EHV charges'!$D:$P,13,FALSE)=0,"",VLOOKUP($A80,'Annex 2 Designated EHV charges'!$D:$P,13,FALSE)),"")</f>
        <v/>
      </c>
    </row>
    <row r="81" spans="1:8" ht="12.75" customHeight="1" x14ac:dyDescent="0.25">
      <c r="A81" s="101" t="str">
        <f t="array" ref="A81">IFERROR(INDEX('Annex 2 Designated EHV charges'!$D$11:$D$11, MATCH(0, IF(ISBLANK('Annex 2 Designated EHV charges'!$D$11:$D$11),1, COUNTIF(A$4:$A80, 'Annex 2 Designated EHV charges'!$D$11:$D$11)), 0)),"")</f>
        <v/>
      </c>
      <c r="B81" s="100" t="str">
        <f>IF($A81="","",VLOOKUP($A81,'Annex 2 Designated EHV charges'!$D:$O,2,0))</f>
        <v/>
      </c>
      <c r="C81" s="101" t="str">
        <f>IF($A81="","",VLOOKUP($A81,'Annex 2 Designated EHV charges'!$D:$O,3,0))</f>
        <v/>
      </c>
      <c r="D81" s="100" t="str">
        <f>IF($A81="","",VLOOKUP($A81,'Annex 2 Designated EHV charges'!$D:$O,4,0))</f>
        <v/>
      </c>
      <c r="E81" s="102" t="str">
        <f>IFERROR(IF(VLOOKUP($A81,'Annex 2 Designated EHV charges'!$D:$O,10,FALSE)=0,"",VLOOKUP($A81,'Annex 2 Designated EHV charges'!$D:$O,10,FALSE)),"")</f>
        <v/>
      </c>
      <c r="F81" s="103" t="str">
        <f>IFERROR(IF(VLOOKUP($A81,'Annex 2 Designated EHV charges'!$D:$O,11,FALSE)=0,"",VLOOKUP($A81,'Annex 2 Designated EHV charges'!$D:$O,11,FALSE)),"")</f>
        <v/>
      </c>
      <c r="G81" s="104" t="str">
        <f>IFERROR(IF(VLOOKUP($A81,'Annex 2 Designated EHV charges'!$D:$O,12,FALSE)=0,"",VLOOKUP($A81,'Annex 2 Designated EHV charges'!$D:$O,12,FALSE)),"")</f>
        <v/>
      </c>
      <c r="H81" s="104" t="str">
        <f>IFERROR(IF(VLOOKUP($A81,'Annex 2 Designated EHV charges'!$D:$P,13,FALSE)=0,"",VLOOKUP($A81,'Annex 2 Designated EHV charges'!$D:$P,13,FALSE)),"")</f>
        <v/>
      </c>
    </row>
    <row r="82" spans="1:8" ht="12.75" customHeight="1" x14ac:dyDescent="0.25">
      <c r="A82" s="101" t="str">
        <f t="array" ref="A82">IFERROR(INDEX('Annex 2 Designated EHV charges'!$D$11:$D$11, MATCH(0, IF(ISBLANK('Annex 2 Designated EHV charges'!$D$11:$D$11),1, COUNTIF(A$4:$A81, 'Annex 2 Designated EHV charges'!$D$11:$D$11)), 0)),"")</f>
        <v/>
      </c>
      <c r="B82" s="100" t="str">
        <f>IF($A82="","",VLOOKUP($A82,'Annex 2 Designated EHV charges'!$D:$O,2,0))</f>
        <v/>
      </c>
      <c r="C82" s="101" t="str">
        <f>IF($A82="","",VLOOKUP($A82,'Annex 2 Designated EHV charges'!$D:$O,3,0))</f>
        <v/>
      </c>
      <c r="D82" s="100" t="str">
        <f>IF($A82="","",VLOOKUP($A82,'Annex 2 Designated EHV charges'!$D:$O,4,0))</f>
        <v/>
      </c>
      <c r="E82" s="102" t="str">
        <f>IFERROR(IF(VLOOKUP($A82,'Annex 2 Designated EHV charges'!$D:$O,10,FALSE)=0,"",VLOOKUP($A82,'Annex 2 Designated EHV charges'!$D:$O,10,FALSE)),"")</f>
        <v/>
      </c>
      <c r="F82" s="103" t="str">
        <f>IFERROR(IF(VLOOKUP($A82,'Annex 2 Designated EHV charges'!$D:$O,11,FALSE)=0,"",VLOOKUP($A82,'Annex 2 Designated EHV charges'!$D:$O,11,FALSE)),"")</f>
        <v/>
      </c>
      <c r="G82" s="104" t="str">
        <f>IFERROR(IF(VLOOKUP($A82,'Annex 2 Designated EHV charges'!$D:$O,12,FALSE)=0,"",VLOOKUP($A82,'Annex 2 Designated EHV charges'!$D:$O,12,FALSE)),"")</f>
        <v/>
      </c>
      <c r="H82" s="104" t="str">
        <f>IFERROR(IF(VLOOKUP($A82,'Annex 2 Designated EHV charges'!$D:$P,13,FALSE)=0,"",VLOOKUP($A82,'Annex 2 Designated EHV charges'!$D:$P,13,FALSE)),"")</f>
        <v/>
      </c>
    </row>
    <row r="83" spans="1:8" ht="12.75" customHeight="1" x14ac:dyDescent="0.25">
      <c r="A83" s="101" t="str">
        <f t="array" ref="A83">IFERROR(INDEX('Annex 2 Designated EHV charges'!$D$11:$D$11, MATCH(0, IF(ISBLANK('Annex 2 Designated EHV charges'!$D$11:$D$11),1, COUNTIF(A$4:$A82, 'Annex 2 Designated EHV charges'!$D$11:$D$11)), 0)),"")</f>
        <v/>
      </c>
      <c r="B83" s="100" t="str">
        <f>IF($A83="","",VLOOKUP($A83,'Annex 2 Designated EHV charges'!$D:$O,2,0))</f>
        <v/>
      </c>
      <c r="C83" s="101" t="str">
        <f>IF($A83="","",VLOOKUP($A83,'Annex 2 Designated EHV charges'!$D:$O,3,0))</f>
        <v/>
      </c>
      <c r="D83" s="100" t="str">
        <f>IF($A83="","",VLOOKUP($A83,'Annex 2 Designated EHV charges'!$D:$O,4,0))</f>
        <v/>
      </c>
      <c r="E83" s="102" t="str">
        <f>IFERROR(IF(VLOOKUP($A83,'Annex 2 Designated EHV charges'!$D:$O,10,FALSE)=0,"",VLOOKUP($A83,'Annex 2 Designated EHV charges'!$D:$O,10,FALSE)),"")</f>
        <v/>
      </c>
      <c r="F83" s="103" t="str">
        <f>IFERROR(IF(VLOOKUP($A83,'Annex 2 Designated EHV charges'!$D:$O,11,FALSE)=0,"",VLOOKUP($A83,'Annex 2 Designated EHV charges'!$D:$O,11,FALSE)),"")</f>
        <v/>
      </c>
      <c r="G83" s="104" t="str">
        <f>IFERROR(IF(VLOOKUP($A83,'Annex 2 Designated EHV charges'!$D:$O,12,FALSE)=0,"",VLOOKUP($A83,'Annex 2 Designated EHV charges'!$D:$O,12,FALSE)),"")</f>
        <v/>
      </c>
      <c r="H83" s="104" t="str">
        <f>IFERROR(IF(VLOOKUP($A83,'Annex 2 Designated EHV charges'!$D:$P,13,FALSE)=0,"",VLOOKUP($A83,'Annex 2 Designated EHV charges'!$D:$P,13,FALSE)),"")</f>
        <v/>
      </c>
    </row>
    <row r="84" spans="1:8" ht="12.75" customHeight="1" x14ac:dyDescent="0.25">
      <c r="A84" s="101" t="str">
        <f t="array" ref="A84">IFERROR(INDEX('Annex 2 Designated EHV charges'!$D$11:$D$11, MATCH(0, IF(ISBLANK('Annex 2 Designated EHV charges'!$D$11:$D$11),1, COUNTIF(A$4:$A83, 'Annex 2 Designated EHV charges'!$D$11:$D$11)), 0)),"")</f>
        <v/>
      </c>
      <c r="B84" s="100" t="str">
        <f>IF($A84="","",VLOOKUP($A84,'Annex 2 Designated EHV charges'!$D:$O,2,0))</f>
        <v/>
      </c>
      <c r="C84" s="101" t="str">
        <f>IF($A84="","",VLOOKUP($A84,'Annex 2 Designated EHV charges'!$D:$O,3,0))</f>
        <v/>
      </c>
      <c r="D84" s="100" t="str">
        <f>IF($A84="","",VLOOKUP($A84,'Annex 2 Designated EHV charges'!$D:$O,4,0))</f>
        <v/>
      </c>
      <c r="E84" s="102" t="str">
        <f>IFERROR(IF(VLOOKUP($A84,'Annex 2 Designated EHV charges'!$D:$O,10,FALSE)=0,"",VLOOKUP($A84,'Annex 2 Designated EHV charges'!$D:$O,10,FALSE)),"")</f>
        <v/>
      </c>
      <c r="F84" s="103" t="str">
        <f>IFERROR(IF(VLOOKUP($A84,'Annex 2 Designated EHV charges'!$D:$O,11,FALSE)=0,"",VLOOKUP($A84,'Annex 2 Designated EHV charges'!$D:$O,11,FALSE)),"")</f>
        <v/>
      </c>
      <c r="G84" s="104" t="str">
        <f>IFERROR(IF(VLOOKUP($A84,'Annex 2 Designated EHV charges'!$D:$O,12,FALSE)=0,"",VLOOKUP($A84,'Annex 2 Designated EHV charges'!$D:$O,12,FALSE)),"")</f>
        <v/>
      </c>
      <c r="H84" s="104" t="str">
        <f>IFERROR(IF(VLOOKUP($A84,'Annex 2 Designated EHV charges'!$D:$P,13,FALSE)=0,"",VLOOKUP($A84,'Annex 2 Designated EHV charges'!$D:$P,13,FALSE)),"")</f>
        <v/>
      </c>
    </row>
    <row r="85" spans="1:8" ht="12.75" customHeight="1" x14ac:dyDescent="0.25">
      <c r="A85" s="101" t="str">
        <f t="array" ref="A85">IFERROR(INDEX('Annex 2 Designated EHV charges'!$D$11:$D$11, MATCH(0, IF(ISBLANK('Annex 2 Designated EHV charges'!$D$11:$D$11),1, COUNTIF(A$4:$A84, 'Annex 2 Designated EHV charges'!$D$11:$D$11)), 0)),"")</f>
        <v/>
      </c>
      <c r="B85" s="100" t="str">
        <f>IF($A85="","",VLOOKUP($A85,'Annex 2 Designated EHV charges'!$D:$O,2,0))</f>
        <v/>
      </c>
      <c r="C85" s="101" t="str">
        <f>IF($A85="","",VLOOKUP($A85,'Annex 2 Designated EHV charges'!$D:$O,3,0))</f>
        <v/>
      </c>
      <c r="D85" s="100" t="str">
        <f>IF($A85="","",VLOOKUP($A85,'Annex 2 Designated EHV charges'!$D:$O,4,0))</f>
        <v/>
      </c>
      <c r="E85" s="102" t="str">
        <f>IFERROR(IF(VLOOKUP($A85,'Annex 2 Designated EHV charges'!$D:$O,10,FALSE)=0,"",VLOOKUP($A85,'Annex 2 Designated EHV charges'!$D:$O,10,FALSE)),"")</f>
        <v/>
      </c>
      <c r="F85" s="103" t="str">
        <f>IFERROR(IF(VLOOKUP($A85,'Annex 2 Designated EHV charges'!$D:$O,11,FALSE)=0,"",VLOOKUP($A85,'Annex 2 Designated EHV charges'!$D:$O,11,FALSE)),"")</f>
        <v/>
      </c>
      <c r="G85" s="104" t="str">
        <f>IFERROR(IF(VLOOKUP($A85,'Annex 2 Designated EHV charges'!$D:$O,12,FALSE)=0,"",VLOOKUP($A85,'Annex 2 Designated EHV charges'!$D:$O,12,FALSE)),"")</f>
        <v/>
      </c>
      <c r="H85" s="104" t="str">
        <f>IFERROR(IF(VLOOKUP($A85,'Annex 2 Designated EHV charges'!$D:$P,13,FALSE)=0,"",VLOOKUP($A85,'Annex 2 Designated EHV charges'!$D:$P,13,FALSE)),"")</f>
        <v/>
      </c>
    </row>
    <row r="86" spans="1:8" ht="12.75" customHeight="1" x14ac:dyDescent="0.25">
      <c r="A86" s="101" t="str">
        <f t="array" ref="A86">IFERROR(INDEX('Annex 2 Designated EHV charges'!$D$11:$D$11, MATCH(0, IF(ISBLANK('Annex 2 Designated EHV charges'!$D$11:$D$11),1, COUNTIF(A$4:$A85, 'Annex 2 Designated EHV charges'!$D$11:$D$11)), 0)),"")</f>
        <v/>
      </c>
      <c r="B86" s="100" t="str">
        <f>IF($A86="","",VLOOKUP($A86,'Annex 2 Designated EHV charges'!$D:$O,2,0))</f>
        <v/>
      </c>
      <c r="C86" s="101" t="str">
        <f>IF($A86="","",VLOOKUP($A86,'Annex 2 Designated EHV charges'!$D:$O,3,0))</f>
        <v/>
      </c>
      <c r="D86" s="100" t="str">
        <f>IF($A86="","",VLOOKUP($A86,'Annex 2 Designated EHV charges'!$D:$O,4,0))</f>
        <v/>
      </c>
      <c r="E86" s="102" t="str">
        <f>IFERROR(IF(VLOOKUP($A86,'Annex 2 Designated EHV charges'!$D:$O,10,FALSE)=0,"",VLOOKUP($A86,'Annex 2 Designated EHV charges'!$D:$O,10,FALSE)),"")</f>
        <v/>
      </c>
      <c r="F86" s="103" t="str">
        <f>IFERROR(IF(VLOOKUP($A86,'Annex 2 Designated EHV charges'!$D:$O,11,FALSE)=0,"",VLOOKUP($A86,'Annex 2 Designated EHV charges'!$D:$O,11,FALSE)),"")</f>
        <v/>
      </c>
      <c r="G86" s="104" t="str">
        <f>IFERROR(IF(VLOOKUP($A86,'Annex 2 Designated EHV charges'!$D:$O,12,FALSE)=0,"",VLOOKUP($A86,'Annex 2 Designated EHV charges'!$D:$O,12,FALSE)),"")</f>
        <v/>
      </c>
      <c r="H86" s="104" t="str">
        <f>IFERROR(IF(VLOOKUP($A86,'Annex 2 Designated EHV charges'!$D:$P,13,FALSE)=0,"",VLOOKUP($A86,'Annex 2 Designated EHV charges'!$D:$P,13,FALSE)),"")</f>
        <v/>
      </c>
    </row>
    <row r="87" spans="1:8" ht="12.75" customHeight="1" x14ac:dyDescent="0.25">
      <c r="A87" s="101" t="str">
        <f t="array" ref="A87">IFERROR(INDEX('Annex 2 Designated EHV charges'!$D$11:$D$11, MATCH(0, IF(ISBLANK('Annex 2 Designated EHV charges'!$D$11:$D$11),1, COUNTIF(A$4:$A86, 'Annex 2 Designated EHV charges'!$D$11:$D$11)), 0)),"")</f>
        <v/>
      </c>
      <c r="B87" s="100" t="str">
        <f>IF($A87="","",VLOOKUP($A87,'Annex 2 Designated EHV charges'!$D:$O,2,0))</f>
        <v/>
      </c>
      <c r="C87" s="101" t="str">
        <f>IF($A87="","",VLOOKUP($A87,'Annex 2 Designated EHV charges'!$D:$O,3,0))</f>
        <v/>
      </c>
      <c r="D87" s="100" t="str">
        <f>IF($A87="","",VLOOKUP($A87,'Annex 2 Designated EHV charges'!$D:$O,4,0))</f>
        <v/>
      </c>
      <c r="E87" s="102" t="str">
        <f>IFERROR(IF(VLOOKUP($A87,'Annex 2 Designated EHV charges'!$D:$O,10,FALSE)=0,"",VLOOKUP($A87,'Annex 2 Designated EHV charges'!$D:$O,10,FALSE)),"")</f>
        <v/>
      </c>
      <c r="F87" s="103" t="str">
        <f>IFERROR(IF(VLOOKUP($A87,'Annex 2 Designated EHV charges'!$D:$O,11,FALSE)=0,"",VLOOKUP($A87,'Annex 2 Designated EHV charges'!$D:$O,11,FALSE)),"")</f>
        <v/>
      </c>
      <c r="G87" s="104" t="str">
        <f>IFERROR(IF(VLOOKUP($A87,'Annex 2 Designated EHV charges'!$D:$O,12,FALSE)=0,"",VLOOKUP($A87,'Annex 2 Designated EHV charges'!$D:$O,12,FALSE)),"")</f>
        <v/>
      </c>
      <c r="H87" s="104" t="str">
        <f>IFERROR(IF(VLOOKUP($A87,'Annex 2 Designated EHV charges'!$D:$P,13,FALSE)=0,"",VLOOKUP($A87,'Annex 2 Designated EHV charges'!$D:$P,13,FALSE)),"")</f>
        <v/>
      </c>
    </row>
    <row r="88" spans="1:8" ht="12.75" customHeight="1" x14ac:dyDescent="0.25">
      <c r="A88" s="101" t="str">
        <f t="array" ref="A88">IFERROR(INDEX('Annex 2 Designated EHV charges'!$D$11:$D$11, MATCH(0, IF(ISBLANK('Annex 2 Designated EHV charges'!$D$11:$D$11),1, COUNTIF(A$4:$A87, 'Annex 2 Designated EHV charges'!$D$11:$D$11)), 0)),"")</f>
        <v/>
      </c>
      <c r="B88" s="100" t="str">
        <f>IF($A88="","",VLOOKUP($A88,'Annex 2 Designated EHV charges'!$D:$O,2,0))</f>
        <v/>
      </c>
      <c r="C88" s="101" t="str">
        <f>IF($A88="","",VLOOKUP($A88,'Annex 2 Designated EHV charges'!$D:$O,3,0))</f>
        <v/>
      </c>
      <c r="D88" s="100" t="str">
        <f>IF($A88="","",VLOOKUP($A88,'Annex 2 Designated EHV charges'!$D:$O,4,0))</f>
        <v/>
      </c>
      <c r="E88" s="102" t="str">
        <f>IFERROR(IF(VLOOKUP($A88,'Annex 2 Designated EHV charges'!$D:$O,10,FALSE)=0,"",VLOOKUP($A88,'Annex 2 Designated EHV charges'!$D:$O,10,FALSE)),"")</f>
        <v/>
      </c>
      <c r="F88" s="103" t="str">
        <f>IFERROR(IF(VLOOKUP($A88,'Annex 2 Designated EHV charges'!$D:$O,11,FALSE)=0,"",VLOOKUP($A88,'Annex 2 Designated EHV charges'!$D:$O,11,FALSE)),"")</f>
        <v/>
      </c>
      <c r="G88" s="104" t="str">
        <f>IFERROR(IF(VLOOKUP($A88,'Annex 2 Designated EHV charges'!$D:$O,12,FALSE)=0,"",VLOOKUP($A88,'Annex 2 Designated EHV charges'!$D:$O,12,FALSE)),"")</f>
        <v/>
      </c>
      <c r="H88" s="104" t="str">
        <f>IFERROR(IF(VLOOKUP($A88,'Annex 2 Designated EHV charges'!$D:$P,13,FALSE)=0,"",VLOOKUP($A88,'Annex 2 Designated EHV charges'!$D:$P,13,FALSE)),"")</f>
        <v/>
      </c>
    </row>
    <row r="89" spans="1:8" ht="12.75" customHeight="1" x14ac:dyDescent="0.25">
      <c r="A89" s="101" t="str">
        <f t="array" ref="A89">IFERROR(INDEX('Annex 2 Designated EHV charges'!$D$11:$D$11, MATCH(0, IF(ISBLANK('Annex 2 Designated EHV charges'!$D$11:$D$11),1, COUNTIF(A$4:$A88, 'Annex 2 Designated EHV charges'!$D$11:$D$11)), 0)),"")</f>
        <v/>
      </c>
      <c r="B89" s="100" t="str">
        <f>IF($A89="","",VLOOKUP($A89,'Annex 2 Designated EHV charges'!$D:$O,2,0))</f>
        <v/>
      </c>
      <c r="C89" s="101" t="str">
        <f>IF($A89="","",VLOOKUP($A89,'Annex 2 Designated EHV charges'!$D:$O,3,0))</f>
        <v/>
      </c>
      <c r="D89" s="100" t="str">
        <f>IF($A89="","",VLOOKUP($A89,'Annex 2 Designated EHV charges'!$D:$O,4,0))</f>
        <v/>
      </c>
      <c r="E89" s="102" t="str">
        <f>IFERROR(IF(VLOOKUP($A89,'Annex 2 Designated EHV charges'!$D:$O,10,FALSE)=0,"",VLOOKUP($A89,'Annex 2 Designated EHV charges'!$D:$O,10,FALSE)),"")</f>
        <v/>
      </c>
      <c r="F89" s="103" t="str">
        <f>IFERROR(IF(VLOOKUP($A89,'Annex 2 Designated EHV charges'!$D:$O,11,FALSE)=0,"",VLOOKUP($A89,'Annex 2 Designated EHV charges'!$D:$O,11,FALSE)),"")</f>
        <v/>
      </c>
      <c r="G89" s="104" t="str">
        <f>IFERROR(IF(VLOOKUP($A89,'Annex 2 Designated EHV charges'!$D:$O,12,FALSE)=0,"",VLOOKUP($A89,'Annex 2 Designated EHV charges'!$D:$O,12,FALSE)),"")</f>
        <v/>
      </c>
      <c r="H89" s="104" t="str">
        <f>IFERROR(IF(VLOOKUP($A89,'Annex 2 Designated EHV charges'!$D:$P,13,FALSE)=0,"",VLOOKUP($A89,'Annex 2 Designated EHV charges'!$D:$P,13,FALSE)),"")</f>
        <v/>
      </c>
    </row>
    <row r="90" spans="1:8" ht="12.75" customHeight="1" x14ac:dyDescent="0.25">
      <c r="A90" s="101" t="str">
        <f t="array" ref="A90">IFERROR(INDEX('Annex 2 Designated EHV charges'!$D$11:$D$11, MATCH(0, IF(ISBLANK('Annex 2 Designated EHV charges'!$D$11:$D$11),1, COUNTIF(A$4:$A89, 'Annex 2 Designated EHV charges'!$D$11:$D$11)), 0)),"")</f>
        <v/>
      </c>
      <c r="B90" s="100" t="str">
        <f>IF($A90="","",VLOOKUP($A90,'Annex 2 Designated EHV charges'!$D:$O,2,0))</f>
        <v/>
      </c>
      <c r="C90" s="101" t="str">
        <f>IF($A90="","",VLOOKUP($A90,'Annex 2 Designated EHV charges'!$D:$O,3,0))</f>
        <v/>
      </c>
      <c r="D90" s="100" t="str">
        <f>IF($A90="","",VLOOKUP($A90,'Annex 2 Designated EHV charges'!$D:$O,4,0))</f>
        <v/>
      </c>
      <c r="E90" s="102" t="str">
        <f>IFERROR(IF(VLOOKUP($A90,'Annex 2 Designated EHV charges'!$D:$O,10,FALSE)=0,"",VLOOKUP($A90,'Annex 2 Designated EHV charges'!$D:$O,10,FALSE)),"")</f>
        <v/>
      </c>
      <c r="F90" s="103" t="str">
        <f>IFERROR(IF(VLOOKUP($A90,'Annex 2 Designated EHV charges'!$D:$O,11,FALSE)=0,"",VLOOKUP($A90,'Annex 2 Designated EHV charges'!$D:$O,11,FALSE)),"")</f>
        <v/>
      </c>
      <c r="G90" s="104" t="str">
        <f>IFERROR(IF(VLOOKUP($A90,'Annex 2 Designated EHV charges'!$D:$O,12,FALSE)=0,"",VLOOKUP($A90,'Annex 2 Designated EHV charges'!$D:$O,12,FALSE)),"")</f>
        <v/>
      </c>
      <c r="H90" s="104" t="str">
        <f>IFERROR(IF(VLOOKUP($A90,'Annex 2 Designated EHV charges'!$D:$P,13,FALSE)=0,"",VLOOKUP($A90,'Annex 2 Designated EHV charges'!$D:$P,13,FALSE)),"")</f>
        <v/>
      </c>
    </row>
    <row r="91" spans="1:8" ht="12.75" customHeight="1" x14ac:dyDescent="0.25">
      <c r="A91" s="101" t="str">
        <f t="array" ref="A91">IFERROR(INDEX('Annex 2 Designated EHV charges'!$D$11:$D$11, MATCH(0, IF(ISBLANK('Annex 2 Designated EHV charges'!$D$11:$D$11),1, COUNTIF(A$4:$A90, 'Annex 2 Designated EHV charges'!$D$11:$D$11)), 0)),"")</f>
        <v/>
      </c>
      <c r="B91" s="100" t="str">
        <f>IF($A91="","",VLOOKUP($A91,'Annex 2 Designated EHV charges'!$D:$O,2,0))</f>
        <v/>
      </c>
      <c r="C91" s="101" t="str">
        <f>IF($A91="","",VLOOKUP($A91,'Annex 2 Designated EHV charges'!$D:$O,3,0))</f>
        <v/>
      </c>
      <c r="D91" s="100" t="str">
        <f>IF($A91="","",VLOOKUP($A91,'Annex 2 Designated EHV charges'!$D:$O,4,0))</f>
        <v/>
      </c>
      <c r="E91" s="102" t="str">
        <f>IFERROR(IF(VLOOKUP($A91,'Annex 2 Designated EHV charges'!$D:$O,10,FALSE)=0,"",VLOOKUP($A91,'Annex 2 Designated EHV charges'!$D:$O,10,FALSE)),"")</f>
        <v/>
      </c>
      <c r="F91" s="103" t="str">
        <f>IFERROR(IF(VLOOKUP($A91,'Annex 2 Designated EHV charges'!$D:$O,11,FALSE)=0,"",VLOOKUP($A91,'Annex 2 Designated EHV charges'!$D:$O,11,FALSE)),"")</f>
        <v/>
      </c>
      <c r="G91" s="104" t="str">
        <f>IFERROR(IF(VLOOKUP($A91,'Annex 2 Designated EHV charges'!$D:$O,12,FALSE)=0,"",VLOOKUP($A91,'Annex 2 Designated EHV charges'!$D:$O,12,FALSE)),"")</f>
        <v/>
      </c>
      <c r="H91" s="104" t="str">
        <f>IFERROR(IF(VLOOKUP($A91,'Annex 2 Designated EHV charges'!$D:$P,13,FALSE)=0,"",VLOOKUP($A91,'Annex 2 Designated EHV charges'!$D:$P,13,FALSE)),"")</f>
        <v/>
      </c>
    </row>
    <row r="92" spans="1:8" ht="12.75" customHeight="1" x14ac:dyDescent="0.25">
      <c r="A92" s="101" t="str">
        <f t="array" ref="A92">IFERROR(INDEX('Annex 2 Designated EHV charges'!$D$11:$D$11, MATCH(0, IF(ISBLANK('Annex 2 Designated EHV charges'!$D$11:$D$11),1, COUNTIF(A$4:$A91, 'Annex 2 Designated EHV charges'!$D$11:$D$11)), 0)),"")</f>
        <v/>
      </c>
      <c r="B92" s="100" t="str">
        <f>IF($A92="","",VLOOKUP($A92,'Annex 2 Designated EHV charges'!$D:$O,2,0))</f>
        <v/>
      </c>
      <c r="C92" s="101" t="str">
        <f>IF($A92="","",VLOOKUP($A92,'Annex 2 Designated EHV charges'!$D:$O,3,0))</f>
        <v/>
      </c>
      <c r="D92" s="100" t="str">
        <f>IF($A92="","",VLOOKUP($A92,'Annex 2 Designated EHV charges'!$D:$O,4,0))</f>
        <v/>
      </c>
      <c r="E92" s="102" t="str">
        <f>IFERROR(IF(VLOOKUP($A92,'Annex 2 Designated EHV charges'!$D:$O,10,FALSE)=0,"",VLOOKUP($A92,'Annex 2 Designated EHV charges'!$D:$O,10,FALSE)),"")</f>
        <v/>
      </c>
      <c r="F92" s="103" t="str">
        <f>IFERROR(IF(VLOOKUP($A92,'Annex 2 Designated EHV charges'!$D:$O,11,FALSE)=0,"",VLOOKUP($A92,'Annex 2 Designated EHV charges'!$D:$O,11,FALSE)),"")</f>
        <v/>
      </c>
      <c r="G92" s="104" t="str">
        <f>IFERROR(IF(VLOOKUP($A92,'Annex 2 Designated EHV charges'!$D:$O,12,FALSE)=0,"",VLOOKUP($A92,'Annex 2 Designated EHV charges'!$D:$O,12,FALSE)),"")</f>
        <v/>
      </c>
      <c r="H92" s="104" t="str">
        <f>IFERROR(IF(VLOOKUP($A92,'Annex 2 Designated EHV charges'!$D:$P,13,FALSE)=0,"",VLOOKUP($A92,'Annex 2 Designated EHV charges'!$D:$P,13,FALSE)),"")</f>
        <v/>
      </c>
    </row>
    <row r="93" spans="1:8" ht="12.75" customHeight="1" x14ac:dyDescent="0.25">
      <c r="A93" s="101" t="str">
        <f t="array" ref="A93">IFERROR(INDEX('Annex 2 Designated EHV charges'!$D$11:$D$11, MATCH(0, IF(ISBLANK('Annex 2 Designated EHV charges'!$D$11:$D$11),1, COUNTIF(A$4:$A92, 'Annex 2 Designated EHV charges'!$D$11:$D$11)), 0)),"")</f>
        <v/>
      </c>
      <c r="B93" s="100" t="str">
        <f>IF($A93="","",VLOOKUP($A93,'Annex 2 Designated EHV charges'!$D:$O,2,0))</f>
        <v/>
      </c>
      <c r="C93" s="101" t="str">
        <f>IF($A93="","",VLOOKUP($A93,'Annex 2 Designated EHV charges'!$D:$O,3,0))</f>
        <v/>
      </c>
      <c r="D93" s="100" t="str">
        <f>IF($A93="","",VLOOKUP($A93,'Annex 2 Designated EHV charges'!$D:$O,4,0))</f>
        <v/>
      </c>
      <c r="E93" s="102" t="str">
        <f>IFERROR(IF(VLOOKUP($A93,'Annex 2 Designated EHV charges'!$D:$O,10,FALSE)=0,"",VLOOKUP($A93,'Annex 2 Designated EHV charges'!$D:$O,10,FALSE)),"")</f>
        <v/>
      </c>
      <c r="F93" s="103" t="str">
        <f>IFERROR(IF(VLOOKUP($A93,'Annex 2 Designated EHV charges'!$D:$O,11,FALSE)=0,"",VLOOKUP($A93,'Annex 2 Designated EHV charges'!$D:$O,11,FALSE)),"")</f>
        <v/>
      </c>
      <c r="G93" s="104" t="str">
        <f>IFERROR(IF(VLOOKUP($A93,'Annex 2 Designated EHV charges'!$D:$O,12,FALSE)=0,"",VLOOKUP($A93,'Annex 2 Designated EHV charges'!$D:$O,12,FALSE)),"")</f>
        <v/>
      </c>
      <c r="H93" s="104" t="str">
        <f>IFERROR(IF(VLOOKUP($A93,'Annex 2 Designated EHV charges'!$D:$P,13,FALSE)=0,"",VLOOKUP($A93,'Annex 2 Designated EHV charges'!$D:$P,13,FALSE)),"")</f>
        <v/>
      </c>
    </row>
    <row r="94" spans="1:8" ht="12.75" customHeight="1" x14ac:dyDescent="0.25">
      <c r="A94" s="101" t="str">
        <f t="array" ref="A94">IFERROR(INDEX('Annex 2 Designated EHV charges'!$D$11:$D$11, MATCH(0, IF(ISBLANK('Annex 2 Designated EHV charges'!$D$11:$D$11),1, COUNTIF(A$4:$A93, 'Annex 2 Designated EHV charges'!$D$11:$D$11)), 0)),"")</f>
        <v/>
      </c>
      <c r="B94" s="100" t="str">
        <f>IF($A94="","",VLOOKUP($A94,'Annex 2 Designated EHV charges'!$D:$O,2,0))</f>
        <v/>
      </c>
      <c r="C94" s="101" t="str">
        <f>IF($A94="","",VLOOKUP($A94,'Annex 2 Designated EHV charges'!$D:$O,3,0))</f>
        <v/>
      </c>
      <c r="D94" s="100" t="str">
        <f>IF($A94="","",VLOOKUP($A94,'Annex 2 Designated EHV charges'!$D:$O,4,0))</f>
        <v/>
      </c>
      <c r="E94" s="102" t="str">
        <f>IFERROR(IF(VLOOKUP($A94,'Annex 2 Designated EHV charges'!$D:$O,10,FALSE)=0,"",VLOOKUP($A94,'Annex 2 Designated EHV charges'!$D:$O,10,FALSE)),"")</f>
        <v/>
      </c>
      <c r="F94" s="103" t="str">
        <f>IFERROR(IF(VLOOKUP($A94,'Annex 2 Designated EHV charges'!$D:$O,11,FALSE)=0,"",VLOOKUP($A94,'Annex 2 Designated EHV charges'!$D:$O,11,FALSE)),"")</f>
        <v/>
      </c>
      <c r="G94" s="104" t="str">
        <f>IFERROR(IF(VLOOKUP($A94,'Annex 2 Designated EHV charges'!$D:$O,12,FALSE)=0,"",VLOOKUP($A94,'Annex 2 Designated EHV charges'!$D:$O,12,FALSE)),"")</f>
        <v/>
      </c>
      <c r="H94" s="104" t="str">
        <f>IFERROR(IF(VLOOKUP($A94,'Annex 2 Designated EHV charges'!$D:$P,13,FALSE)=0,"",VLOOKUP($A94,'Annex 2 Designated EHV charges'!$D:$P,13,FALSE)),"")</f>
        <v/>
      </c>
    </row>
    <row r="95" spans="1:8" ht="12.75" customHeight="1" x14ac:dyDescent="0.25">
      <c r="A95" s="101" t="str">
        <f t="array" ref="A95">IFERROR(INDEX('Annex 2 Designated EHV charges'!$D$11:$D$11, MATCH(0, IF(ISBLANK('Annex 2 Designated EHV charges'!$D$11:$D$11),1, COUNTIF(A$4:$A94, 'Annex 2 Designated EHV charges'!$D$11:$D$11)), 0)),"")</f>
        <v/>
      </c>
      <c r="B95" s="100" t="str">
        <f>IF($A95="","",VLOOKUP($A95,'Annex 2 Designated EHV charges'!$D:$O,2,0))</f>
        <v/>
      </c>
      <c r="C95" s="101" t="str">
        <f>IF($A95="","",VLOOKUP($A95,'Annex 2 Designated EHV charges'!$D:$O,3,0))</f>
        <v/>
      </c>
      <c r="D95" s="100" t="str">
        <f>IF($A95="","",VLOOKUP($A95,'Annex 2 Designated EHV charges'!$D:$O,4,0))</f>
        <v/>
      </c>
      <c r="E95" s="102" t="str">
        <f>IFERROR(IF(VLOOKUP($A95,'Annex 2 Designated EHV charges'!$D:$O,10,FALSE)=0,"",VLOOKUP($A95,'Annex 2 Designated EHV charges'!$D:$O,10,FALSE)),"")</f>
        <v/>
      </c>
      <c r="F95" s="103" t="str">
        <f>IFERROR(IF(VLOOKUP($A95,'Annex 2 Designated EHV charges'!$D:$O,11,FALSE)=0,"",VLOOKUP($A95,'Annex 2 Designated EHV charges'!$D:$O,11,FALSE)),"")</f>
        <v/>
      </c>
      <c r="G95" s="104" t="str">
        <f>IFERROR(IF(VLOOKUP($A95,'Annex 2 Designated EHV charges'!$D:$O,12,FALSE)=0,"",VLOOKUP($A95,'Annex 2 Designated EHV charges'!$D:$O,12,FALSE)),"")</f>
        <v/>
      </c>
      <c r="H95" s="104" t="str">
        <f>IFERROR(IF(VLOOKUP($A95,'Annex 2 Designated EHV charges'!$D:$P,13,FALSE)=0,"",VLOOKUP($A95,'Annex 2 Designated EHV charges'!$D:$P,13,FALSE)),"")</f>
        <v/>
      </c>
    </row>
    <row r="96" spans="1:8" ht="12.75" customHeight="1" x14ac:dyDescent="0.25">
      <c r="A96" s="101" t="str">
        <f t="array" ref="A96">IFERROR(INDEX('Annex 2 Designated EHV charges'!$D$11:$D$11, MATCH(0, IF(ISBLANK('Annex 2 Designated EHV charges'!$D$11:$D$11),1, COUNTIF(A$4:$A95, 'Annex 2 Designated EHV charges'!$D$11:$D$11)), 0)),"")</f>
        <v/>
      </c>
      <c r="B96" s="100" t="str">
        <f>IF($A96="","",VLOOKUP($A96,'Annex 2 Designated EHV charges'!$D:$O,2,0))</f>
        <v/>
      </c>
      <c r="C96" s="101" t="str">
        <f>IF($A96="","",VLOOKUP($A96,'Annex 2 Designated EHV charges'!$D:$O,3,0))</f>
        <v/>
      </c>
      <c r="D96" s="100" t="str">
        <f>IF($A96="","",VLOOKUP($A96,'Annex 2 Designated EHV charges'!$D:$O,4,0))</f>
        <v/>
      </c>
      <c r="E96" s="102" t="str">
        <f>IFERROR(IF(VLOOKUP($A96,'Annex 2 Designated EHV charges'!$D:$O,10,FALSE)=0,"",VLOOKUP($A96,'Annex 2 Designated EHV charges'!$D:$O,10,FALSE)),"")</f>
        <v/>
      </c>
      <c r="F96" s="103" t="str">
        <f>IFERROR(IF(VLOOKUP($A96,'Annex 2 Designated EHV charges'!$D:$O,11,FALSE)=0,"",VLOOKUP($A96,'Annex 2 Designated EHV charges'!$D:$O,11,FALSE)),"")</f>
        <v/>
      </c>
      <c r="G96" s="104" t="str">
        <f>IFERROR(IF(VLOOKUP($A96,'Annex 2 Designated EHV charges'!$D:$O,12,FALSE)=0,"",VLOOKUP($A96,'Annex 2 Designated EHV charges'!$D:$O,12,FALSE)),"")</f>
        <v/>
      </c>
      <c r="H96" s="104" t="str">
        <f>IFERROR(IF(VLOOKUP($A96,'Annex 2 Designated EHV charges'!$D:$P,13,FALSE)=0,"",VLOOKUP($A96,'Annex 2 Designated EHV charges'!$D:$P,13,FALSE)),"")</f>
        <v/>
      </c>
    </row>
    <row r="97" spans="1:8" ht="12.75" customHeight="1" x14ac:dyDescent="0.25">
      <c r="A97" s="101" t="str">
        <f t="array" ref="A97">IFERROR(INDEX('Annex 2 Designated EHV charges'!$D$11:$D$11, MATCH(0, IF(ISBLANK('Annex 2 Designated EHV charges'!$D$11:$D$11),1, COUNTIF(A$4:$A96, 'Annex 2 Designated EHV charges'!$D$11:$D$11)), 0)),"")</f>
        <v/>
      </c>
      <c r="B97" s="100" t="str">
        <f>IF($A97="","",VLOOKUP($A97,'Annex 2 Designated EHV charges'!$D:$O,2,0))</f>
        <v/>
      </c>
      <c r="C97" s="101" t="str">
        <f>IF($A97="","",VLOOKUP($A97,'Annex 2 Designated EHV charges'!$D:$O,3,0))</f>
        <v/>
      </c>
      <c r="D97" s="100" t="str">
        <f>IF($A97="","",VLOOKUP($A97,'Annex 2 Designated EHV charges'!$D:$O,4,0))</f>
        <v/>
      </c>
      <c r="E97" s="102" t="str">
        <f>IFERROR(IF(VLOOKUP($A97,'Annex 2 Designated EHV charges'!$D:$O,10,FALSE)=0,"",VLOOKUP($A97,'Annex 2 Designated EHV charges'!$D:$O,10,FALSE)),"")</f>
        <v/>
      </c>
      <c r="F97" s="103" t="str">
        <f>IFERROR(IF(VLOOKUP($A97,'Annex 2 Designated EHV charges'!$D:$O,11,FALSE)=0,"",VLOOKUP($A97,'Annex 2 Designated EHV charges'!$D:$O,11,FALSE)),"")</f>
        <v/>
      </c>
      <c r="G97" s="104" t="str">
        <f>IFERROR(IF(VLOOKUP($A97,'Annex 2 Designated EHV charges'!$D:$O,12,FALSE)=0,"",VLOOKUP($A97,'Annex 2 Designated EHV charges'!$D:$O,12,FALSE)),"")</f>
        <v/>
      </c>
      <c r="H97" s="104" t="str">
        <f>IFERROR(IF(VLOOKUP($A97,'Annex 2 Designated EHV charges'!$D:$P,13,FALSE)=0,"",VLOOKUP($A97,'Annex 2 Designated EHV charges'!$D:$P,13,FALSE)),"")</f>
        <v/>
      </c>
    </row>
    <row r="98" spans="1:8" ht="12.75" customHeight="1" x14ac:dyDescent="0.25">
      <c r="A98" s="101" t="str">
        <f t="array" ref="A98">IFERROR(INDEX('Annex 2 Designated EHV charges'!$D$11:$D$11, MATCH(0, IF(ISBLANK('Annex 2 Designated EHV charges'!$D$11:$D$11),1, COUNTIF(A$4:$A97, 'Annex 2 Designated EHV charges'!$D$11:$D$11)), 0)),"")</f>
        <v/>
      </c>
      <c r="B98" s="100" t="str">
        <f>IF($A98="","",VLOOKUP($A98,'Annex 2 Designated EHV charges'!$D:$O,2,0))</f>
        <v/>
      </c>
      <c r="C98" s="101" t="str">
        <f>IF($A98="","",VLOOKUP($A98,'Annex 2 Designated EHV charges'!$D:$O,3,0))</f>
        <v/>
      </c>
      <c r="D98" s="100" t="str">
        <f>IF($A98="","",VLOOKUP($A98,'Annex 2 Designated EHV charges'!$D:$O,4,0))</f>
        <v/>
      </c>
      <c r="E98" s="102" t="str">
        <f>IFERROR(IF(VLOOKUP($A98,'Annex 2 Designated EHV charges'!$D:$O,10,FALSE)=0,"",VLOOKUP($A98,'Annex 2 Designated EHV charges'!$D:$O,10,FALSE)),"")</f>
        <v/>
      </c>
      <c r="F98" s="103" t="str">
        <f>IFERROR(IF(VLOOKUP($A98,'Annex 2 Designated EHV charges'!$D:$O,11,FALSE)=0,"",VLOOKUP($A98,'Annex 2 Designated EHV charges'!$D:$O,11,FALSE)),"")</f>
        <v/>
      </c>
      <c r="G98" s="104" t="str">
        <f>IFERROR(IF(VLOOKUP($A98,'Annex 2 Designated EHV charges'!$D:$O,12,FALSE)=0,"",VLOOKUP($A98,'Annex 2 Designated EHV charges'!$D:$O,12,FALSE)),"")</f>
        <v/>
      </c>
      <c r="H98" s="104" t="str">
        <f>IFERROR(IF(VLOOKUP($A98,'Annex 2 Designated EHV charges'!$D:$P,13,FALSE)=0,"",VLOOKUP($A98,'Annex 2 Designated EHV charges'!$D:$P,13,FALSE)),"")</f>
        <v/>
      </c>
    </row>
    <row r="99" spans="1:8" ht="12.75" customHeight="1" x14ac:dyDescent="0.25">
      <c r="A99" s="101" t="str">
        <f t="array" ref="A99">IFERROR(INDEX('Annex 2 Designated EHV charges'!$D$11:$D$11, MATCH(0, IF(ISBLANK('Annex 2 Designated EHV charges'!$D$11:$D$11),1, COUNTIF(A$4:$A98, 'Annex 2 Designated EHV charges'!$D$11:$D$11)), 0)),"")</f>
        <v/>
      </c>
      <c r="B99" s="100" t="str">
        <f>IF($A99="","",VLOOKUP($A99,'Annex 2 Designated EHV charges'!$D:$O,2,0))</f>
        <v/>
      </c>
      <c r="C99" s="101" t="str">
        <f>IF($A99="","",VLOOKUP($A99,'Annex 2 Designated EHV charges'!$D:$O,3,0))</f>
        <v/>
      </c>
      <c r="D99" s="100" t="str">
        <f>IF($A99="","",VLOOKUP($A99,'Annex 2 Designated EHV charges'!$D:$O,4,0))</f>
        <v/>
      </c>
      <c r="E99" s="102" t="str">
        <f>IFERROR(IF(VLOOKUP($A99,'Annex 2 Designated EHV charges'!$D:$O,10,FALSE)=0,"",VLOOKUP($A99,'Annex 2 Designated EHV charges'!$D:$O,10,FALSE)),"")</f>
        <v/>
      </c>
      <c r="F99" s="103" t="str">
        <f>IFERROR(IF(VLOOKUP($A99,'Annex 2 Designated EHV charges'!$D:$O,11,FALSE)=0,"",VLOOKUP($A99,'Annex 2 Designated EHV charges'!$D:$O,11,FALSE)),"")</f>
        <v/>
      </c>
      <c r="G99" s="104" t="str">
        <f>IFERROR(IF(VLOOKUP($A99,'Annex 2 Designated EHV charges'!$D:$O,12,FALSE)=0,"",VLOOKUP($A99,'Annex 2 Designated EHV charges'!$D:$O,12,FALSE)),"")</f>
        <v/>
      </c>
      <c r="H99" s="104" t="str">
        <f>IFERROR(IF(VLOOKUP($A99,'Annex 2 Designated EHV charges'!$D:$P,13,FALSE)=0,"",VLOOKUP($A99,'Annex 2 Designated EHV charges'!$D:$P,13,FALSE)),"")</f>
        <v/>
      </c>
    </row>
    <row r="100" spans="1:8" ht="12.75" customHeight="1" x14ac:dyDescent="0.25">
      <c r="A100" s="101" t="str">
        <f t="array" ref="A100">IFERROR(INDEX('Annex 2 Designated EHV charges'!$D$11:$D$11, MATCH(0, IF(ISBLANK('Annex 2 Designated EHV charges'!$D$11:$D$11),1, COUNTIF(A$4:$A99, 'Annex 2 Designated EHV charges'!$D$11:$D$11)), 0)),"")</f>
        <v/>
      </c>
      <c r="B100" s="100" t="str">
        <f>IF($A100="","",VLOOKUP($A100,'Annex 2 Designated EHV charges'!$D:$O,2,0))</f>
        <v/>
      </c>
      <c r="C100" s="101" t="str">
        <f>IF($A100="","",VLOOKUP($A100,'Annex 2 Designated EHV charges'!$D:$O,3,0))</f>
        <v/>
      </c>
      <c r="D100" s="100" t="str">
        <f>IF($A100="","",VLOOKUP($A100,'Annex 2 Designated EHV charges'!$D:$O,4,0))</f>
        <v/>
      </c>
      <c r="E100" s="102" t="str">
        <f>IFERROR(IF(VLOOKUP($A100,'Annex 2 Designated EHV charges'!$D:$O,10,FALSE)=0,"",VLOOKUP($A100,'Annex 2 Designated EHV charges'!$D:$O,10,FALSE)),"")</f>
        <v/>
      </c>
      <c r="F100" s="103" t="str">
        <f>IFERROR(IF(VLOOKUP($A100,'Annex 2 Designated EHV charges'!$D:$O,11,FALSE)=0,"",VLOOKUP($A100,'Annex 2 Designated EHV charges'!$D:$O,11,FALSE)),"")</f>
        <v/>
      </c>
      <c r="G100" s="104" t="str">
        <f>IFERROR(IF(VLOOKUP($A100,'Annex 2 Designated EHV charges'!$D:$O,12,FALSE)=0,"",VLOOKUP($A100,'Annex 2 Designated EHV charges'!$D:$O,12,FALSE)),"")</f>
        <v/>
      </c>
      <c r="H100" s="104" t="str">
        <f>IFERROR(IF(VLOOKUP($A100,'Annex 2 Designated EHV charges'!$D:$P,13,FALSE)=0,"",VLOOKUP($A100,'Annex 2 Designated EHV charges'!$D:$P,13,FALSE)),"")</f>
        <v/>
      </c>
    </row>
    <row r="101" spans="1:8" ht="12.75" customHeight="1" x14ac:dyDescent="0.25">
      <c r="A101" s="101" t="str">
        <f t="array" ref="A101">IFERROR(INDEX('Annex 2 Designated EHV charges'!$D$11:$D$11, MATCH(0, IF(ISBLANK('Annex 2 Designated EHV charges'!$D$11:$D$11),1, COUNTIF(A$4:$A100, 'Annex 2 Designated EHV charges'!$D$11:$D$11)), 0)),"")</f>
        <v/>
      </c>
      <c r="B101" s="100" t="str">
        <f>IF($A101="","",VLOOKUP($A101,'Annex 2 Designated EHV charges'!$D:$O,2,0))</f>
        <v/>
      </c>
      <c r="C101" s="101" t="str">
        <f>IF($A101="","",VLOOKUP($A101,'Annex 2 Designated EHV charges'!$D:$O,3,0))</f>
        <v/>
      </c>
      <c r="D101" s="100" t="str">
        <f>IF($A101="","",VLOOKUP($A101,'Annex 2 Designated EHV charges'!$D:$O,4,0))</f>
        <v/>
      </c>
      <c r="E101" s="102" t="str">
        <f>IFERROR(IF(VLOOKUP($A101,'Annex 2 Designated EHV charges'!$D:$O,10,FALSE)=0,"",VLOOKUP($A101,'Annex 2 Designated EHV charges'!$D:$O,10,FALSE)),"")</f>
        <v/>
      </c>
      <c r="F101" s="103" t="str">
        <f>IFERROR(IF(VLOOKUP($A101,'Annex 2 Designated EHV charges'!$D:$O,11,FALSE)=0,"",VLOOKUP($A101,'Annex 2 Designated EHV charges'!$D:$O,11,FALSE)),"")</f>
        <v/>
      </c>
      <c r="G101" s="104" t="str">
        <f>IFERROR(IF(VLOOKUP($A101,'Annex 2 Designated EHV charges'!$D:$O,12,FALSE)=0,"",VLOOKUP($A101,'Annex 2 Designated EHV charges'!$D:$O,12,FALSE)),"")</f>
        <v/>
      </c>
      <c r="H101" s="104" t="str">
        <f>IFERROR(IF(VLOOKUP($A101,'Annex 2 Designated EHV charges'!$D:$P,13,FALSE)=0,"",VLOOKUP($A101,'Annex 2 Designated EHV charges'!$D:$P,13,FALSE)),"")</f>
        <v/>
      </c>
    </row>
    <row r="102" spans="1:8" ht="12.75" customHeight="1" x14ac:dyDescent="0.25">
      <c r="A102" s="101" t="str">
        <f t="array" ref="A102">IFERROR(INDEX('Annex 2 Designated EHV charges'!$D$11:$D$11, MATCH(0, IF(ISBLANK('Annex 2 Designated EHV charges'!$D$11:$D$11),1, COUNTIF(A$4:$A101, 'Annex 2 Designated EHV charges'!$D$11:$D$11)), 0)),"")</f>
        <v/>
      </c>
      <c r="B102" s="100" t="str">
        <f>IF($A102="","",VLOOKUP($A102,'Annex 2 Designated EHV charges'!$D:$O,2,0))</f>
        <v/>
      </c>
      <c r="C102" s="101" t="str">
        <f>IF($A102="","",VLOOKUP($A102,'Annex 2 Designated EHV charges'!$D:$O,3,0))</f>
        <v/>
      </c>
      <c r="D102" s="100" t="str">
        <f>IF($A102="","",VLOOKUP($A102,'Annex 2 Designated EHV charges'!$D:$O,4,0))</f>
        <v/>
      </c>
      <c r="E102" s="102" t="str">
        <f>IFERROR(IF(VLOOKUP($A102,'Annex 2 Designated EHV charges'!$D:$O,10,FALSE)=0,"",VLOOKUP($A102,'Annex 2 Designated EHV charges'!$D:$O,10,FALSE)),"")</f>
        <v/>
      </c>
      <c r="F102" s="103" t="str">
        <f>IFERROR(IF(VLOOKUP($A102,'Annex 2 Designated EHV charges'!$D:$O,11,FALSE)=0,"",VLOOKUP($A102,'Annex 2 Designated EHV charges'!$D:$O,11,FALSE)),"")</f>
        <v/>
      </c>
      <c r="G102" s="104" t="str">
        <f>IFERROR(IF(VLOOKUP($A102,'Annex 2 Designated EHV charges'!$D:$O,12,FALSE)=0,"",VLOOKUP($A102,'Annex 2 Designated EHV charges'!$D:$O,12,FALSE)),"")</f>
        <v/>
      </c>
      <c r="H102" s="104" t="str">
        <f>IFERROR(IF(VLOOKUP($A102,'Annex 2 Designated EHV charges'!$D:$P,13,FALSE)=0,"",VLOOKUP($A102,'Annex 2 Designated EHV charges'!$D:$P,13,FALSE)),"")</f>
        <v/>
      </c>
    </row>
    <row r="103" spans="1:8" ht="12.75" customHeight="1" x14ac:dyDescent="0.25">
      <c r="A103" s="101" t="str">
        <f t="array" ref="A103">IFERROR(INDEX('Annex 2 Designated EHV charges'!$D$11:$D$11, MATCH(0, IF(ISBLANK('Annex 2 Designated EHV charges'!$D$11:$D$11),1, COUNTIF(A$4:$A102, 'Annex 2 Designated EHV charges'!$D$11:$D$11)), 0)),"")</f>
        <v/>
      </c>
      <c r="B103" s="100" t="str">
        <f>IF($A103="","",VLOOKUP($A103,'Annex 2 Designated EHV charges'!$D:$O,2,0))</f>
        <v/>
      </c>
      <c r="C103" s="101" t="str">
        <f>IF($A103="","",VLOOKUP($A103,'Annex 2 Designated EHV charges'!$D:$O,3,0))</f>
        <v/>
      </c>
      <c r="D103" s="100" t="str">
        <f>IF($A103="","",VLOOKUP($A103,'Annex 2 Designated EHV charges'!$D:$O,4,0))</f>
        <v/>
      </c>
      <c r="E103" s="102" t="str">
        <f>IFERROR(IF(VLOOKUP($A103,'Annex 2 Designated EHV charges'!$D:$O,10,FALSE)=0,"",VLOOKUP($A103,'Annex 2 Designated EHV charges'!$D:$O,10,FALSE)),"")</f>
        <v/>
      </c>
      <c r="F103" s="103" t="str">
        <f>IFERROR(IF(VLOOKUP($A103,'Annex 2 Designated EHV charges'!$D:$O,11,FALSE)=0,"",VLOOKUP($A103,'Annex 2 Designated EHV charges'!$D:$O,11,FALSE)),"")</f>
        <v/>
      </c>
      <c r="G103" s="104" t="str">
        <f>IFERROR(IF(VLOOKUP($A103,'Annex 2 Designated EHV charges'!$D:$O,12,FALSE)=0,"",VLOOKUP($A103,'Annex 2 Designated EHV charges'!$D:$O,12,FALSE)),"")</f>
        <v/>
      </c>
      <c r="H103" s="104" t="str">
        <f>IFERROR(IF(VLOOKUP($A103,'Annex 2 Designated EHV charges'!$D:$P,13,FALSE)=0,"",VLOOKUP($A103,'Annex 2 Designated EHV charges'!$D:$P,13,FALSE)),"")</f>
        <v/>
      </c>
    </row>
    <row r="104" spans="1:8" ht="12.75" customHeight="1" x14ac:dyDescent="0.25">
      <c r="A104" s="101" t="str">
        <f t="array" ref="A104">IFERROR(INDEX('Annex 2 Designated EHV charges'!$D$11:$D$11, MATCH(0, IF(ISBLANK('Annex 2 Designated EHV charges'!$D$11:$D$11),1, COUNTIF(A$4:$A103, 'Annex 2 Designated EHV charges'!$D$11:$D$11)), 0)),"")</f>
        <v/>
      </c>
      <c r="B104" s="100" t="str">
        <f>IF($A104="","",VLOOKUP($A104,'Annex 2 Designated EHV charges'!$D:$O,2,0))</f>
        <v/>
      </c>
      <c r="C104" s="101" t="str">
        <f>IF($A104="","",VLOOKUP($A104,'Annex 2 Designated EHV charges'!$D:$O,3,0))</f>
        <v/>
      </c>
      <c r="D104" s="100" t="str">
        <f>IF($A104="","",VLOOKUP($A104,'Annex 2 Designated EHV charges'!$D:$O,4,0))</f>
        <v/>
      </c>
      <c r="E104" s="102" t="str">
        <f>IFERROR(IF(VLOOKUP($A104,'Annex 2 Designated EHV charges'!$D:$O,10,FALSE)=0,"",VLOOKUP($A104,'Annex 2 Designated EHV charges'!$D:$O,10,FALSE)),"")</f>
        <v/>
      </c>
      <c r="F104" s="103" t="str">
        <f>IFERROR(IF(VLOOKUP($A104,'Annex 2 Designated EHV charges'!$D:$O,11,FALSE)=0,"",VLOOKUP($A104,'Annex 2 Designated EHV charges'!$D:$O,11,FALSE)),"")</f>
        <v/>
      </c>
      <c r="G104" s="104" t="str">
        <f>IFERROR(IF(VLOOKUP($A104,'Annex 2 Designated EHV charges'!$D:$O,12,FALSE)=0,"",VLOOKUP($A104,'Annex 2 Designated EHV charges'!$D:$O,12,FALSE)),"")</f>
        <v/>
      </c>
      <c r="H104" s="104" t="str">
        <f>IFERROR(IF(VLOOKUP($A104,'Annex 2 Designated EHV charges'!$D:$P,13,FALSE)=0,"",VLOOKUP($A104,'Annex 2 Designated EHV charges'!$D:$P,13,FALSE)),"")</f>
        <v/>
      </c>
    </row>
    <row r="105" spans="1:8" ht="12.75" customHeight="1" x14ac:dyDescent="0.25">
      <c r="A105" s="101" t="str">
        <f t="array" ref="A105">IFERROR(INDEX('Annex 2 Designated EHV charges'!$D$11:$D$11, MATCH(0, IF(ISBLANK('Annex 2 Designated EHV charges'!$D$11:$D$11),1, COUNTIF(A$4:$A104, 'Annex 2 Designated EHV charges'!$D$11:$D$11)), 0)),"")</f>
        <v/>
      </c>
      <c r="B105" s="100" t="str">
        <f>IF($A105="","",VLOOKUP($A105,'Annex 2 Designated EHV charges'!$D:$O,2,0))</f>
        <v/>
      </c>
      <c r="C105" s="101" t="str">
        <f>IF($A105="","",VLOOKUP($A105,'Annex 2 Designated EHV charges'!$D:$O,3,0))</f>
        <v/>
      </c>
      <c r="D105" s="100" t="str">
        <f>IF($A105="","",VLOOKUP($A105,'Annex 2 Designated EHV charges'!$D:$O,4,0))</f>
        <v/>
      </c>
      <c r="E105" s="102" t="str">
        <f>IFERROR(IF(VLOOKUP($A105,'Annex 2 Designated EHV charges'!$D:$O,10,FALSE)=0,"",VLOOKUP($A105,'Annex 2 Designated EHV charges'!$D:$O,10,FALSE)),"")</f>
        <v/>
      </c>
      <c r="F105" s="103" t="str">
        <f>IFERROR(IF(VLOOKUP($A105,'Annex 2 Designated EHV charges'!$D:$O,11,FALSE)=0,"",VLOOKUP($A105,'Annex 2 Designated EHV charges'!$D:$O,11,FALSE)),"")</f>
        <v/>
      </c>
      <c r="G105" s="104" t="str">
        <f>IFERROR(IF(VLOOKUP($A105,'Annex 2 Designated EHV charges'!$D:$O,12,FALSE)=0,"",VLOOKUP($A105,'Annex 2 Designated EHV charges'!$D:$O,12,FALSE)),"")</f>
        <v/>
      </c>
      <c r="H105" s="104" t="str">
        <f>IFERROR(IF(VLOOKUP($A105,'Annex 2 Designated EHV charges'!$D:$P,13,FALSE)=0,"",VLOOKUP($A105,'Annex 2 Designated EHV charges'!$D:$P,13,FALSE)),"")</f>
        <v/>
      </c>
    </row>
    <row r="106" spans="1:8" ht="12.75" customHeight="1" x14ac:dyDescent="0.25">
      <c r="A106" s="101" t="str">
        <f t="array" ref="A106">IFERROR(INDEX('Annex 2 Designated EHV charges'!$D$11:$D$11, MATCH(0, IF(ISBLANK('Annex 2 Designated EHV charges'!$D$11:$D$11),1, COUNTIF(A$4:$A105, 'Annex 2 Designated EHV charges'!$D$11:$D$11)), 0)),"")</f>
        <v/>
      </c>
      <c r="B106" s="100" t="str">
        <f>IF($A106="","",VLOOKUP($A106,'Annex 2 Designated EHV charges'!$D:$O,2,0))</f>
        <v/>
      </c>
      <c r="C106" s="101" t="str">
        <f>IF($A106="","",VLOOKUP($A106,'Annex 2 Designated EHV charges'!$D:$O,3,0))</f>
        <v/>
      </c>
      <c r="D106" s="100" t="str">
        <f>IF($A106="","",VLOOKUP($A106,'Annex 2 Designated EHV charges'!$D:$O,4,0))</f>
        <v/>
      </c>
      <c r="E106" s="102" t="str">
        <f>IFERROR(IF(VLOOKUP($A106,'Annex 2 Designated EHV charges'!$D:$O,10,FALSE)=0,"",VLOOKUP($A106,'Annex 2 Designated EHV charges'!$D:$O,10,FALSE)),"")</f>
        <v/>
      </c>
      <c r="F106" s="103" t="str">
        <f>IFERROR(IF(VLOOKUP($A106,'Annex 2 Designated EHV charges'!$D:$O,11,FALSE)=0,"",VLOOKUP($A106,'Annex 2 Designated EHV charges'!$D:$O,11,FALSE)),"")</f>
        <v/>
      </c>
      <c r="G106" s="104" t="str">
        <f>IFERROR(IF(VLOOKUP($A106,'Annex 2 Designated EHV charges'!$D:$O,12,FALSE)=0,"",VLOOKUP($A106,'Annex 2 Designated EHV charges'!$D:$O,12,FALSE)),"")</f>
        <v/>
      </c>
      <c r="H106" s="104" t="str">
        <f>IFERROR(IF(VLOOKUP($A106,'Annex 2 Designated EHV charges'!$D:$P,13,FALSE)=0,"",VLOOKUP($A106,'Annex 2 Designated EHV charges'!$D:$P,13,FALSE)),"")</f>
        <v/>
      </c>
    </row>
    <row r="107" spans="1:8" ht="12.75" customHeight="1" x14ac:dyDescent="0.25">
      <c r="A107" s="101" t="str">
        <f t="array" ref="A107">IFERROR(INDEX('Annex 2 Designated EHV charges'!$D$11:$D$11, MATCH(0, IF(ISBLANK('Annex 2 Designated EHV charges'!$D$11:$D$11),1, COUNTIF(A$4:$A106, 'Annex 2 Designated EHV charges'!$D$11:$D$11)), 0)),"")</f>
        <v/>
      </c>
      <c r="B107" s="100" t="str">
        <f>IF($A107="","",VLOOKUP($A107,'Annex 2 Designated EHV charges'!$D:$O,2,0))</f>
        <v/>
      </c>
      <c r="C107" s="101" t="str">
        <f>IF($A107="","",VLOOKUP($A107,'Annex 2 Designated EHV charges'!$D:$O,3,0))</f>
        <v/>
      </c>
      <c r="D107" s="100" t="str">
        <f>IF($A107="","",VLOOKUP($A107,'Annex 2 Designated EHV charges'!$D:$O,4,0))</f>
        <v/>
      </c>
      <c r="E107" s="102" t="str">
        <f>IFERROR(IF(VLOOKUP($A107,'Annex 2 Designated EHV charges'!$D:$O,10,FALSE)=0,"",VLOOKUP($A107,'Annex 2 Designated EHV charges'!$D:$O,10,FALSE)),"")</f>
        <v/>
      </c>
      <c r="F107" s="103" t="str">
        <f>IFERROR(IF(VLOOKUP($A107,'Annex 2 Designated EHV charges'!$D:$O,11,FALSE)=0,"",VLOOKUP($A107,'Annex 2 Designated EHV charges'!$D:$O,11,FALSE)),"")</f>
        <v/>
      </c>
      <c r="G107" s="104" t="str">
        <f>IFERROR(IF(VLOOKUP($A107,'Annex 2 Designated EHV charges'!$D:$O,12,FALSE)=0,"",VLOOKUP($A107,'Annex 2 Designated EHV charges'!$D:$O,12,FALSE)),"")</f>
        <v/>
      </c>
      <c r="H107" s="104" t="str">
        <f>IFERROR(IF(VLOOKUP($A107,'Annex 2 Designated EHV charges'!$D:$P,13,FALSE)=0,"",VLOOKUP($A107,'Annex 2 Designated EHV charges'!$D:$P,13,FALSE)),"")</f>
        <v/>
      </c>
    </row>
    <row r="108" spans="1:8" ht="12.75" customHeight="1" x14ac:dyDescent="0.25">
      <c r="A108" s="101" t="str">
        <f t="array" ref="A108">IFERROR(INDEX('Annex 2 Designated EHV charges'!$D$11:$D$11, MATCH(0, IF(ISBLANK('Annex 2 Designated EHV charges'!$D$11:$D$11),1, COUNTIF(A$4:$A107, 'Annex 2 Designated EHV charges'!$D$11:$D$11)), 0)),"")</f>
        <v/>
      </c>
      <c r="B108" s="100" t="str">
        <f>IF($A108="","",VLOOKUP($A108,'Annex 2 Designated EHV charges'!$D:$O,2,0))</f>
        <v/>
      </c>
      <c r="C108" s="101" t="str">
        <f>IF($A108="","",VLOOKUP($A108,'Annex 2 Designated EHV charges'!$D:$O,3,0))</f>
        <v/>
      </c>
      <c r="D108" s="100" t="str">
        <f>IF($A108="","",VLOOKUP($A108,'Annex 2 Designated EHV charges'!$D:$O,4,0))</f>
        <v/>
      </c>
      <c r="E108" s="102" t="str">
        <f>IFERROR(IF(VLOOKUP($A108,'Annex 2 Designated EHV charges'!$D:$O,10,FALSE)=0,"",VLOOKUP($A108,'Annex 2 Designated EHV charges'!$D:$O,10,FALSE)),"")</f>
        <v/>
      </c>
      <c r="F108" s="103" t="str">
        <f>IFERROR(IF(VLOOKUP($A108,'Annex 2 Designated EHV charges'!$D:$O,11,FALSE)=0,"",VLOOKUP($A108,'Annex 2 Designated EHV charges'!$D:$O,11,FALSE)),"")</f>
        <v/>
      </c>
      <c r="G108" s="104" t="str">
        <f>IFERROR(IF(VLOOKUP($A108,'Annex 2 Designated EHV charges'!$D:$O,12,FALSE)=0,"",VLOOKUP($A108,'Annex 2 Designated EHV charges'!$D:$O,12,FALSE)),"")</f>
        <v/>
      </c>
      <c r="H108" s="104" t="str">
        <f>IFERROR(IF(VLOOKUP($A108,'Annex 2 Designated EHV charges'!$D:$P,13,FALSE)=0,"",VLOOKUP($A108,'Annex 2 Designated EHV charges'!$D:$P,13,FALSE)),"")</f>
        <v/>
      </c>
    </row>
    <row r="109" spans="1:8" ht="12.75" customHeight="1" x14ac:dyDescent="0.25">
      <c r="A109" s="101" t="str">
        <f t="array" ref="A109">IFERROR(INDEX('Annex 2 Designated EHV charges'!$D$11:$D$11, MATCH(0, IF(ISBLANK('Annex 2 Designated EHV charges'!$D$11:$D$11),1, COUNTIF(A$4:$A108, 'Annex 2 Designated EHV charges'!$D$11:$D$11)), 0)),"")</f>
        <v/>
      </c>
      <c r="B109" s="100" t="str">
        <f>IF($A109="","",VLOOKUP($A109,'Annex 2 Designated EHV charges'!$D:$O,2,0))</f>
        <v/>
      </c>
      <c r="C109" s="101" t="str">
        <f>IF($A109="","",VLOOKUP($A109,'Annex 2 Designated EHV charges'!$D:$O,3,0))</f>
        <v/>
      </c>
      <c r="D109" s="100" t="str">
        <f>IF($A109="","",VLOOKUP($A109,'Annex 2 Designated EHV charges'!$D:$O,4,0))</f>
        <v/>
      </c>
      <c r="E109" s="102" t="str">
        <f>IFERROR(IF(VLOOKUP($A109,'Annex 2 Designated EHV charges'!$D:$O,10,FALSE)=0,"",VLOOKUP($A109,'Annex 2 Designated EHV charges'!$D:$O,10,FALSE)),"")</f>
        <v/>
      </c>
      <c r="F109" s="103" t="str">
        <f>IFERROR(IF(VLOOKUP($A109,'Annex 2 Designated EHV charges'!$D:$O,11,FALSE)=0,"",VLOOKUP($A109,'Annex 2 Designated EHV charges'!$D:$O,11,FALSE)),"")</f>
        <v/>
      </c>
      <c r="G109" s="104" t="str">
        <f>IFERROR(IF(VLOOKUP($A109,'Annex 2 Designated EHV charges'!$D:$O,12,FALSE)=0,"",VLOOKUP($A109,'Annex 2 Designated EHV charges'!$D:$O,12,FALSE)),"")</f>
        <v/>
      </c>
      <c r="H109" s="104" t="str">
        <f>IFERROR(IF(VLOOKUP($A109,'Annex 2 Designated EHV charges'!$D:$P,13,FALSE)=0,"",VLOOKUP($A109,'Annex 2 Designated EHV charges'!$D:$P,13,FALSE)),"")</f>
        <v/>
      </c>
    </row>
    <row r="110" spans="1:8" ht="12.75" customHeight="1" x14ac:dyDescent="0.25">
      <c r="A110" s="101" t="str">
        <f t="array" ref="A110">IFERROR(INDEX('Annex 2 Designated EHV charges'!$D$11:$D$11, MATCH(0, IF(ISBLANK('Annex 2 Designated EHV charges'!$D$11:$D$11),1, COUNTIF(A$4:$A109, 'Annex 2 Designated EHV charges'!$D$11:$D$11)), 0)),"")</f>
        <v/>
      </c>
      <c r="B110" s="100" t="str">
        <f>IF($A110="","",VLOOKUP($A110,'Annex 2 Designated EHV charges'!$D:$O,2,0))</f>
        <v/>
      </c>
      <c r="C110" s="101" t="str">
        <f>IF($A110="","",VLOOKUP($A110,'Annex 2 Designated EHV charges'!$D:$O,3,0))</f>
        <v/>
      </c>
      <c r="D110" s="100" t="str">
        <f>IF($A110="","",VLOOKUP($A110,'Annex 2 Designated EHV charges'!$D:$O,4,0))</f>
        <v/>
      </c>
      <c r="E110" s="102" t="str">
        <f>IFERROR(IF(VLOOKUP($A110,'Annex 2 Designated EHV charges'!$D:$O,10,FALSE)=0,"",VLOOKUP($A110,'Annex 2 Designated EHV charges'!$D:$O,10,FALSE)),"")</f>
        <v/>
      </c>
      <c r="F110" s="103" t="str">
        <f>IFERROR(IF(VLOOKUP($A110,'Annex 2 Designated EHV charges'!$D:$O,11,FALSE)=0,"",VLOOKUP($A110,'Annex 2 Designated EHV charges'!$D:$O,11,FALSE)),"")</f>
        <v/>
      </c>
      <c r="G110" s="104" t="str">
        <f>IFERROR(IF(VLOOKUP($A110,'Annex 2 Designated EHV charges'!$D:$O,12,FALSE)=0,"",VLOOKUP($A110,'Annex 2 Designated EHV charges'!$D:$O,12,FALSE)),"")</f>
        <v/>
      </c>
      <c r="H110" s="104" t="str">
        <f>IFERROR(IF(VLOOKUP($A110,'Annex 2 Designated EHV charges'!$D:$P,13,FALSE)=0,"",VLOOKUP($A110,'Annex 2 Designated EHV charges'!$D:$P,13,FALSE)),"")</f>
        <v/>
      </c>
    </row>
    <row r="111" spans="1:8" ht="12.75" customHeight="1" x14ac:dyDescent="0.25">
      <c r="A111" s="101" t="str">
        <f t="array" ref="A111">IFERROR(INDEX('Annex 2 Designated EHV charges'!$D$11:$D$11, MATCH(0, IF(ISBLANK('Annex 2 Designated EHV charges'!$D$11:$D$11),1, COUNTIF(A$4:$A110, 'Annex 2 Designated EHV charges'!$D$11:$D$11)), 0)),"")</f>
        <v/>
      </c>
      <c r="B111" s="100" t="str">
        <f>IF($A111="","",VLOOKUP($A111,'Annex 2 Designated EHV charges'!$D:$O,2,0))</f>
        <v/>
      </c>
      <c r="C111" s="101" t="str">
        <f>IF($A111="","",VLOOKUP($A111,'Annex 2 Designated EHV charges'!$D:$O,3,0))</f>
        <v/>
      </c>
      <c r="D111" s="100" t="str">
        <f>IF($A111="","",VLOOKUP($A111,'Annex 2 Designated EHV charges'!$D:$O,4,0))</f>
        <v/>
      </c>
      <c r="E111" s="102" t="str">
        <f>IFERROR(IF(VLOOKUP($A111,'Annex 2 Designated EHV charges'!$D:$O,10,FALSE)=0,"",VLOOKUP($A111,'Annex 2 Designated EHV charges'!$D:$O,10,FALSE)),"")</f>
        <v/>
      </c>
      <c r="F111" s="103" t="str">
        <f>IFERROR(IF(VLOOKUP($A111,'Annex 2 Designated EHV charges'!$D:$O,11,FALSE)=0,"",VLOOKUP($A111,'Annex 2 Designated EHV charges'!$D:$O,11,FALSE)),"")</f>
        <v/>
      </c>
      <c r="G111" s="104" t="str">
        <f>IFERROR(IF(VLOOKUP($A111,'Annex 2 Designated EHV charges'!$D:$O,12,FALSE)=0,"",VLOOKUP($A111,'Annex 2 Designated EHV charges'!$D:$O,12,FALSE)),"")</f>
        <v/>
      </c>
      <c r="H111" s="104" t="str">
        <f>IFERROR(IF(VLOOKUP($A111,'Annex 2 Designated EHV charges'!$D:$P,13,FALSE)=0,"",VLOOKUP($A111,'Annex 2 Designated EHV charges'!$D:$P,13,FALSE)),"")</f>
        <v/>
      </c>
    </row>
    <row r="112" spans="1:8" ht="12.75" customHeight="1" x14ac:dyDescent="0.25">
      <c r="A112" s="101" t="str">
        <f t="array" ref="A112">IFERROR(INDEX('Annex 2 Designated EHV charges'!$D$11:$D$11, MATCH(0, IF(ISBLANK('Annex 2 Designated EHV charges'!$D$11:$D$11),1, COUNTIF(A$4:$A111, 'Annex 2 Designated EHV charges'!$D$11:$D$11)), 0)),"")</f>
        <v/>
      </c>
      <c r="B112" s="100" t="str">
        <f>IF($A112="","",VLOOKUP($A112,'Annex 2 Designated EHV charges'!$D:$O,2,0))</f>
        <v/>
      </c>
      <c r="C112" s="101" t="str">
        <f>IF($A112="","",VLOOKUP($A112,'Annex 2 Designated EHV charges'!$D:$O,3,0))</f>
        <v/>
      </c>
      <c r="D112" s="100" t="str">
        <f>IF($A112="","",VLOOKUP($A112,'Annex 2 Designated EHV charges'!$D:$O,4,0))</f>
        <v/>
      </c>
      <c r="E112" s="102" t="str">
        <f>IFERROR(IF(VLOOKUP($A112,'Annex 2 Designated EHV charges'!$D:$O,10,FALSE)=0,"",VLOOKUP($A112,'Annex 2 Designated EHV charges'!$D:$O,10,FALSE)),"")</f>
        <v/>
      </c>
      <c r="F112" s="103" t="str">
        <f>IFERROR(IF(VLOOKUP($A112,'Annex 2 Designated EHV charges'!$D:$O,11,FALSE)=0,"",VLOOKUP($A112,'Annex 2 Designated EHV charges'!$D:$O,11,FALSE)),"")</f>
        <v/>
      </c>
      <c r="G112" s="104" t="str">
        <f>IFERROR(IF(VLOOKUP($A112,'Annex 2 Designated EHV charges'!$D:$O,12,FALSE)=0,"",VLOOKUP($A112,'Annex 2 Designated EHV charges'!$D:$O,12,FALSE)),"")</f>
        <v/>
      </c>
      <c r="H112" s="104" t="str">
        <f>IFERROR(IF(VLOOKUP($A112,'Annex 2 Designated EHV charges'!$D:$P,13,FALSE)=0,"",VLOOKUP($A112,'Annex 2 Designated EHV charges'!$D:$P,13,FALSE)),"")</f>
        <v/>
      </c>
    </row>
    <row r="113" spans="1:9" ht="12.75" customHeight="1" x14ac:dyDescent="0.25">
      <c r="A113" s="101" t="str">
        <f t="array" ref="A113">IFERROR(INDEX('Annex 2 Designated EHV charges'!$D$11:$D$11, MATCH(0, IF(ISBLANK('Annex 2 Designated EHV charges'!$D$11:$D$11),1, COUNTIF(A$4:$A112, 'Annex 2 Designated EHV charges'!$D$11:$D$11)), 0)),"")</f>
        <v/>
      </c>
      <c r="B113" s="100" t="str">
        <f>IF($A113="","",VLOOKUP($A113,'Annex 2 Designated EHV charges'!$D:$O,2,0))</f>
        <v/>
      </c>
      <c r="C113" s="101" t="str">
        <f>IF($A113="","",VLOOKUP($A113,'Annex 2 Designated EHV charges'!$D:$O,3,0))</f>
        <v/>
      </c>
      <c r="D113" s="100" t="str">
        <f>IF($A113="","",VLOOKUP($A113,'Annex 2 Designated EHV charges'!$D:$O,4,0))</f>
        <v/>
      </c>
      <c r="E113" s="102" t="str">
        <f>IFERROR(IF(VLOOKUP($A113,'Annex 2 Designated EHV charges'!$D:$O,10,FALSE)=0,"",VLOOKUP($A113,'Annex 2 Designated EHV charges'!$D:$O,10,FALSE)),"")</f>
        <v/>
      </c>
      <c r="F113" s="103" t="str">
        <f>IFERROR(IF(VLOOKUP($A113,'Annex 2 Designated EHV charges'!$D:$O,11,FALSE)=0,"",VLOOKUP($A113,'Annex 2 Designated EHV charges'!$D:$O,11,FALSE)),"")</f>
        <v/>
      </c>
      <c r="G113" s="104" t="str">
        <f>IFERROR(IF(VLOOKUP($A113,'Annex 2 Designated EHV charges'!$D:$O,12,FALSE)=0,"",VLOOKUP($A113,'Annex 2 Designated EHV charges'!$D:$O,12,FALSE)),"")</f>
        <v/>
      </c>
      <c r="H113" s="104" t="str">
        <f>IFERROR(IF(VLOOKUP($A113,'Annex 2 Designated EHV charges'!$D:$P,13,FALSE)=0,"",VLOOKUP($A113,'Annex 2 Designated EHV charges'!$D:$P,13,FALSE)),"")</f>
        <v/>
      </c>
    </row>
    <row r="114" spans="1:9" ht="12.75" customHeight="1" x14ac:dyDescent="0.25">
      <c r="A114" s="101" t="str">
        <f t="array" ref="A114">IFERROR(INDEX('Annex 2 Designated EHV charges'!$D$11:$D$11, MATCH(0, IF(ISBLANK('Annex 2 Designated EHV charges'!$D$11:$D$11),1, COUNTIF(A$4:$A113, 'Annex 2 Designated EHV charges'!$D$11:$D$11)), 0)),"")</f>
        <v/>
      </c>
      <c r="B114" s="100" t="str">
        <f>IF($A114="","",VLOOKUP($A114,'Annex 2 Designated EHV charges'!$D:$O,2,0))</f>
        <v/>
      </c>
      <c r="C114" s="101" t="str">
        <f>IF($A114="","",VLOOKUP($A114,'Annex 2 Designated EHV charges'!$D:$O,3,0))</f>
        <v/>
      </c>
      <c r="D114" s="100" t="str">
        <f>IF($A114="","",VLOOKUP($A114,'Annex 2 Designated EHV charges'!$D:$O,4,0))</f>
        <v/>
      </c>
      <c r="E114" s="102" t="str">
        <f>IFERROR(IF(VLOOKUP($A114,'Annex 2 Designated EHV charges'!$D:$O,10,FALSE)=0,"",VLOOKUP($A114,'Annex 2 Designated EHV charges'!$D:$O,10,FALSE)),"")</f>
        <v/>
      </c>
      <c r="F114" s="103" t="str">
        <f>IFERROR(IF(VLOOKUP($A114,'Annex 2 Designated EHV charges'!$D:$O,11,FALSE)=0,"",VLOOKUP($A114,'Annex 2 Designated EHV charges'!$D:$O,11,FALSE)),"")</f>
        <v/>
      </c>
      <c r="G114" s="104" t="str">
        <f>IFERROR(IF(VLOOKUP($A114,'Annex 2 Designated EHV charges'!$D:$O,12,FALSE)=0,"",VLOOKUP($A114,'Annex 2 Designated EHV charges'!$D:$O,12,FALSE)),"")</f>
        <v/>
      </c>
      <c r="H114" s="104" t="str">
        <f>IFERROR(IF(VLOOKUP($A114,'Annex 2 Designated EHV charges'!$D:$P,13,FALSE)=0,"",VLOOKUP($A114,'Annex 2 Designated EHV charges'!$D:$P,13,FALSE)),"")</f>
        <v/>
      </c>
    </row>
    <row r="115" spans="1:9" ht="12.75" customHeight="1" x14ac:dyDescent="0.25">
      <c r="A115" s="101" t="str">
        <f t="array" ref="A115">IFERROR(INDEX('Annex 2 Designated EHV charges'!$D$11:$D$11, MATCH(0, IF(ISBLANK('Annex 2 Designated EHV charges'!$D$11:$D$11),1, COUNTIF(A$4:$A114, 'Annex 2 Designated EHV charges'!$D$11:$D$11)), 0)),"")</f>
        <v/>
      </c>
      <c r="B115" s="100" t="str">
        <f>IF($A115="","",VLOOKUP($A115,'Annex 2 Designated EHV charges'!$D:$O,2,0))</f>
        <v/>
      </c>
      <c r="C115" s="101" t="str">
        <f>IF($A115="","",VLOOKUP($A115,'Annex 2 Designated EHV charges'!$D:$O,3,0))</f>
        <v/>
      </c>
      <c r="D115" s="100" t="str">
        <f>IF($A115="","",VLOOKUP($A115,'Annex 2 Designated EHV charges'!$D:$O,4,0))</f>
        <v/>
      </c>
      <c r="E115" s="102" t="str">
        <f>IFERROR(IF(VLOOKUP($A115,'Annex 2 Designated EHV charges'!$D:$O,10,FALSE)=0,"",VLOOKUP($A115,'Annex 2 Designated EHV charges'!$D:$O,10,FALSE)),"")</f>
        <v/>
      </c>
      <c r="F115" s="103" t="str">
        <f>IFERROR(IF(VLOOKUP($A115,'Annex 2 Designated EHV charges'!$D:$O,11,FALSE)=0,"",VLOOKUP($A115,'Annex 2 Designated EHV charges'!$D:$O,11,FALSE)),"")</f>
        <v/>
      </c>
      <c r="G115" s="104" t="str">
        <f>IFERROR(IF(VLOOKUP($A115,'Annex 2 Designated EHV charges'!$D:$O,12,FALSE)=0,"",VLOOKUP($A115,'Annex 2 Designated EHV charges'!$D:$O,12,FALSE)),"")</f>
        <v/>
      </c>
      <c r="H115" s="104" t="str">
        <f>IFERROR(IF(VLOOKUP($A115,'Annex 2 Designated EHV charges'!$D:$P,13,FALSE)=0,"",VLOOKUP($A115,'Annex 2 Designated EHV charges'!$D:$P,13,FALSE)),"")</f>
        <v/>
      </c>
    </row>
    <row r="116" spans="1:9" ht="12.75" customHeight="1" x14ac:dyDescent="0.25">
      <c r="A116" s="101" t="str">
        <f t="array" ref="A116">IFERROR(INDEX('Annex 2 Designated EHV charges'!$D$11:$D$11, MATCH(0, IF(ISBLANK('Annex 2 Designated EHV charges'!$D$11:$D$11),1, COUNTIF(A$4:$A115, 'Annex 2 Designated EHV charges'!$D$11:$D$11)), 0)),"")</f>
        <v/>
      </c>
      <c r="B116" s="100" t="str">
        <f>IF($A116="","",VLOOKUP($A116,'Annex 2 Designated EHV charges'!$D:$O,2,0))</f>
        <v/>
      </c>
      <c r="C116" s="101" t="str">
        <f>IF($A116="","",VLOOKUP($A116,'Annex 2 Designated EHV charges'!$D:$O,3,0))</f>
        <v/>
      </c>
      <c r="D116" s="100" t="str">
        <f>IF($A116="","",VLOOKUP($A116,'Annex 2 Designated EHV charges'!$D:$O,4,0))</f>
        <v/>
      </c>
      <c r="E116" s="102" t="str">
        <f>IFERROR(IF(VLOOKUP($A116,'Annex 2 Designated EHV charges'!$D:$O,10,FALSE)=0,"",VLOOKUP($A116,'Annex 2 Designated EHV charges'!$D:$O,10,FALSE)),"")</f>
        <v/>
      </c>
      <c r="F116" s="103" t="str">
        <f>IFERROR(IF(VLOOKUP($A116,'Annex 2 Designated EHV charges'!$D:$O,11,FALSE)=0,"",VLOOKUP($A116,'Annex 2 Designated EHV charges'!$D:$O,11,FALSE)),"")</f>
        <v/>
      </c>
      <c r="G116" s="104" t="str">
        <f>IFERROR(IF(VLOOKUP($A116,'Annex 2 Designated EHV charges'!$D:$O,12,FALSE)=0,"",VLOOKUP($A116,'Annex 2 Designated EHV charges'!$D:$O,12,FALSE)),"")</f>
        <v/>
      </c>
      <c r="H116" s="104" t="str">
        <f>IFERROR(IF(VLOOKUP($A116,'Annex 2 Designated EHV charges'!$D:$P,13,FALSE)=0,"",VLOOKUP($A116,'Annex 2 Designated EHV charges'!$D:$P,13,FALSE)),"")</f>
        <v/>
      </c>
    </row>
    <row r="117" spans="1:9" ht="12.75" customHeight="1" x14ac:dyDescent="0.25">
      <c r="A117" s="101" t="str">
        <f t="array" ref="A117">IFERROR(INDEX('Annex 2 Designated EHV charges'!$D$11:$D$11, MATCH(0, IF(ISBLANK('Annex 2 Designated EHV charges'!$D$11:$D$11),1, COUNTIF(A$4:$A116, 'Annex 2 Designated EHV charges'!$D$11:$D$11)), 0)),"")</f>
        <v/>
      </c>
      <c r="B117" s="100" t="str">
        <f>IF($A117="","",VLOOKUP($A117,'Annex 2 Designated EHV charges'!$D:$O,2,0))</f>
        <v/>
      </c>
      <c r="C117" s="101" t="str">
        <f>IF($A117="","",VLOOKUP($A117,'Annex 2 Designated EHV charges'!$D:$O,3,0))</f>
        <v/>
      </c>
      <c r="D117" s="100" t="str">
        <f>IF($A117="","",VLOOKUP($A117,'Annex 2 Designated EHV charges'!$D:$O,4,0))</f>
        <v/>
      </c>
      <c r="E117" s="102" t="str">
        <f>IFERROR(IF(VLOOKUP($A117,'Annex 2 Designated EHV charges'!$D:$O,10,FALSE)=0,"",VLOOKUP($A117,'Annex 2 Designated EHV charges'!$D:$O,10,FALSE)),"")</f>
        <v/>
      </c>
      <c r="F117" s="103" t="str">
        <f>IFERROR(IF(VLOOKUP($A117,'Annex 2 Designated EHV charges'!$D:$O,11,FALSE)=0,"",VLOOKUP($A117,'Annex 2 Designated EHV charges'!$D:$O,11,FALSE)),"")</f>
        <v/>
      </c>
      <c r="G117" s="104" t="str">
        <f>IFERROR(IF(VLOOKUP($A117,'Annex 2 Designated EHV charges'!$D:$O,12,FALSE)=0,"",VLOOKUP($A117,'Annex 2 Designated EHV charges'!$D:$O,12,FALSE)),"")</f>
        <v/>
      </c>
      <c r="H117" s="104" t="str">
        <f>IFERROR(IF(VLOOKUP($A117,'Annex 2 Designated EHV charges'!$D:$P,13,FALSE)=0,"",VLOOKUP($A117,'Annex 2 Designated EHV charges'!$D:$P,13,FALSE)),"")</f>
        <v/>
      </c>
      <c r="I117" s="215"/>
    </row>
    <row r="118" spans="1:9" ht="12.75" customHeight="1" x14ac:dyDescent="0.25">
      <c r="A118" s="101" t="str">
        <f t="array" ref="A118">IFERROR(INDEX('Annex 2 Designated EHV charges'!$D$11:$D$11, MATCH(0, IF(ISBLANK('Annex 2 Designated EHV charges'!$D$11:$D$11),1, COUNTIF(A$4:$A117, 'Annex 2 Designated EHV charges'!$D$11:$D$11)), 0)),"")</f>
        <v/>
      </c>
      <c r="B118" s="100" t="str">
        <f>IF($A118="","",VLOOKUP($A118,'Annex 2 Designated EHV charges'!$D:$O,2,0))</f>
        <v/>
      </c>
      <c r="C118" s="101" t="str">
        <f>IF($A118="","",VLOOKUP($A118,'Annex 2 Designated EHV charges'!$D:$O,3,0))</f>
        <v/>
      </c>
      <c r="D118" s="100" t="str">
        <f>IF($A118="","",VLOOKUP($A118,'Annex 2 Designated EHV charges'!$D:$O,4,0))</f>
        <v/>
      </c>
      <c r="E118" s="102" t="str">
        <f>IFERROR(IF(VLOOKUP($A118,'Annex 2 Designated EHV charges'!$D:$O,10,FALSE)=0,"",VLOOKUP($A118,'Annex 2 Designated EHV charges'!$D:$O,10,FALSE)),"")</f>
        <v/>
      </c>
      <c r="F118" s="103" t="str">
        <f>IFERROR(IF(VLOOKUP($A118,'Annex 2 Designated EHV charges'!$D:$O,11,FALSE)=0,"",VLOOKUP($A118,'Annex 2 Designated EHV charges'!$D:$O,11,FALSE)),"")</f>
        <v/>
      </c>
      <c r="G118" s="104" t="str">
        <f>IFERROR(IF(VLOOKUP($A118,'Annex 2 Designated EHV charges'!$D:$O,12,FALSE)=0,"",VLOOKUP($A118,'Annex 2 Designated EHV charges'!$D:$O,12,FALSE)),"")</f>
        <v/>
      </c>
      <c r="H118" s="104" t="str">
        <f>IFERROR(IF(VLOOKUP($A118,'Annex 2 Designated EHV charges'!$D:$P,13,FALSE)=0,"",VLOOKUP($A118,'Annex 2 Designated EHV charges'!$D:$P,13,FALSE)),"")</f>
        <v/>
      </c>
      <c r="I118" s="215"/>
    </row>
    <row r="119" spans="1:9" ht="12.75" customHeight="1" x14ac:dyDescent="0.25">
      <c r="A119" s="101" t="str">
        <f t="array" ref="A119">IFERROR(INDEX('Annex 2 Designated EHV charges'!$D$11:$D$11, MATCH(0, IF(ISBLANK('Annex 2 Designated EHV charges'!$D$11:$D$11),1, COUNTIF(A$4:$A118, 'Annex 2 Designated EHV charges'!$D$11:$D$11)), 0)),"")</f>
        <v/>
      </c>
      <c r="B119" s="100" t="str">
        <f>IF($A119="","",VLOOKUP($A119,'Annex 2 Designated EHV charges'!$D:$O,2,0))</f>
        <v/>
      </c>
      <c r="C119" s="101" t="str">
        <f>IF($A119="","",VLOOKUP($A119,'Annex 2 Designated EHV charges'!$D:$O,3,0))</f>
        <v/>
      </c>
      <c r="D119" s="100" t="str">
        <f>IF($A119="","",VLOOKUP($A119,'Annex 2 Designated EHV charges'!$D:$O,4,0))</f>
        <v/>
      </c>
      <c r="E119" s="102" t="str">
        <f>IFERROR(IF(VLOOKUP($A119,'Annex 2 Designated EHV charges'!$D:$O,10,FALSE)=0,"",VLOOKUP($A119,'Annex 2 Designated EHV charges'!$D:$O,10,FALSE)),"")</f>
        <v/>
      </c>
      <c r="F119" s="103" t="str">
        <f>IFERROR(IF(VLOOKUP($A119,'Annex 2 Designated EHV charges'!$D:$O,11,FALSE)=0,"",VLOOKUP($A119,'Annex 2 Designated EHV charges'!$D:$O,11,FALSE)),"")</f>
        <v/>
      </c>
      <c r="G119" s="104" t="str">
        <f>IFERROR(IF(VLOOKUP($A119,'Annex 2 Designated EHV charges'!$D:$O,12,FALSE)=0,"",VLOOKUP($A119,'Annex 2 Designated EHV charges'!$D:$O,12,FALSE)),"")</f>
        <v/>
      </c>
      <c r="H119" s="104" t="str">
        <f>IFERROR(IF(VLOOKUP($A119,'Annex 2 Designated EHV charges'!$D:$P,13,FALSE)=0,"",VLOOKUP($A119,'Annex 2 Designated EHV charges'!$D:$P,13,FALSE)),"")</f>
        <v/>
      </c>
      <c r="I119" s="215"/>
    </row>
    <row r="120" spans="1:9" ht="12.75" customHeight="1" x14ac:dyDescent="0.25">
      <c r="A120" s="101" t="str">
        <f t="array" ref="A120">IFERROR(INDEX('Annex 2 Designated EHV charges'!$D$11:$D$11, MATCH(0, IF(ISBLANK('Annex 2 Designated EHV charges'!$D$11:$D$11),1, COUNTIF(A$4:$A119, 'Annex 2 Designated EHV charges'!$D$11:$D$11)), 0)),"")</f>
        <v/>
      </c>
      <c r="B120" s="100" t="str">
        <f>IF($A120="","",VLOOKUP($A120,'Annex 2 Designated EHV charges'!$D:$O,2,0))</f>
        <v/>
      </c>
      <c r="C120" s="101" t="str">
        <f>IF($A120="","",VLOOKUP($A120,'Annex 2 Designated EHV charges'!$D:$O,3,0))</f>
        <v/>
      </c>
      <c r="D120" s="100" t="str">
        <f>IF($A120="","",VLOOKUP($A120,'Annex 2 Designated EHV charges'!$D:$O,4,0))</f>
        <v/>
      </c>
      <c r="E120" s="102" t="str">
        <f>IFERROR(IF(VLOOKUP($A120,'Annex 2 Designated EHV charges'!$D:$O,10,FALSE)=0,"",VLOOKUP($A120,'Annex 2 Designated EHV charges'!$D:$O,10,FALSE)),"")</f>
        <v/>
      </c>
      <c r="F120" s="103" t="str">
        <f>IFERROR(IF(VLOOKUP($A120,'Annex 2 Designated EHV charges'!$D:$O,11,FALSE)=0,"",VLOOKUP($A120,'Annex 2 Designated EHV charges'!$D:$O,11,FALSE)),"")</f>
        <v/>
      </c>
      <c r="G120" s="104" t="str">
        <f>IFERROR(IF(VLOOKUP($A120,'Annex 2 Designated EHV charges'!$D:$O,12,FALSE)=0,"",VLOOKUP($A120,'Annex 2 Designated EHV charges'!$D:$O,12,FALSE)),"")</f>
        <v/>
      </c>
      <c r="H120" s="104" t="str">
        <f>IFERROR(IF(VLOOKUP($A120,'Annex 2 Designated EHV charges'!$D:$P,13,FALSE)=0,"",VLOOKUP($A120,'Annex 2 Designated EHV charges'!$D:$P,13,FALSE)),"")</f>
        <v/>
      </c>
      <c r="I120" s="215"/>
    </row>
    <row r="121" spans="1:9" ht="12.75" customHeight="1" x14ac:dyDescent="0.25">
      <c r="A121" s="101" t="str">
        <f t="array" ref="A121">IFERROR(INDEX('Annex 2 Designated EHV charges'!$D$11:$D$11, MATCH(0, IF(ISBLANK('Annex 2 Designated EHV charges'!$D$11:$D$11),1, COUNTIF(A$4:$A120, 'Annex 2 Designated EHV charges'!$D$11:$D$11)), 0)),"")</f>
        <v/>
      </c>
      <c r="B121" s="100" t="str">
        <f>IF($A121="","",VLOOKUP($A121,'Annex 2 Designated EHV charges'!$D:$O,2,0))</f>
        <v/>
      </c>
      <c r="C121" s="101" t="str">
        <f>IF($A121="","",VLOOKUP($A121,'Annex 2 Designated EHV charges'!$D:$O,3,0))</f>
        <v/>
      </c>
      <c r="D121" s="100" t="str">
        <f>IF($A121="","",VLOOKUP($A121,'Annex 2 Designated EHV charges'!$D:$O,4,0))</f>
        <v/>
      </c>
      <c r="E121" s="102" t="str">
        <f>IFERROR(IF(VLOOKUP($A121,'Annex 2 Designated EHV charges'!$D:$O,10,FALSE)=0,"",VLOOKUP($A121,'Annex 2 Designated EHV charges'!$D:$O,10,FALSE)),"")</f>
        <v/>
      </c>
      <c r="F121" s="103" t="str">
        <f>IFERROR(IF(VLOOKUP($A121,'Annex 2 Designated EHV charges'!$D:$O,11,FALSE)=0,"",VLOOKUP($A121,'Annex 2 Designated EHV charges'!$D:$O,11,FALSE)),"")</f>
        <v/>
      </c>
      <c r="G121" s="104" t="str">
        <f>IFERROR(IF(VLOOKUP($A121,'Annex 2 Designated EHV charges'!$D:$O,12,FALSE)=0,"",VLOOKUP($A121,'Annex 2 Designated EHV charges'!$D:$O,12,FALSE)),"")</f>
        <v/>
      </c>
      <c r="H121" s="104" t="str">
        <f>IFERROR(IF(VLOOKUP($A121,'Annex 2 Designated EHV charges'!$D:$P,13,FALSE)=0,"",VLOOKUP($A121,'Annex 2 Designated EHV charges'!$D:$P,13,FALSE)),"")</f>
        <v/>
      </c>
      <c r="I121" s="215"/>
    </row>
    <row r="122" spans="1:9" ht="12.75" customHeight="1" x14ac:dyDescent="0.25">
      <c r="A122" s="101" t="str">
        <f t="array" ref="A122">IFERROR(INDEX('Annex 2 Designated EHV charges'!$D$11:$D$11, MATCH(0, IF(ISBLANK('Annex 2 Designated EHV charges'!$D$11:$D$11),1, COUNTIF(A$4:$A121, 'Annex 2 Designated EHV charges'!$D$11:$D$11)), 0)),"")</f>
        <v/>
      </c>
      <c r="B122" s="100" t="str">
        <f>IF($A122="","",VLOOKUP($A122,'Annex 2 Designated EHV charges'!$D:$O,2,0))</f>
        <v/>
      </c>
      <c r="C122" s="101" t="str">
        <f>IF($A122="","",VLOOKUP($A122,'Annex 2 Designated EHV charges'!$D:$O,3,0))</f>
        <v/>
      </c>
      <c r="D122" s="100" t="str">
        <f>IF($A122="","",VLOOKUP($A122,'Annex 2 Designated EHV charges'!$D:$O,4,0))</f>
        <v/>
      </c>
      <c r="E122" s="102" t="str">
        <f>IFERROR(IF(VLOOKUP($A122,'Annex 2 Designated EHV charges'!$D:$O,10,FALSE)=0,"",VLOOKUP($A122,'Annex 2 Designated EHV charges'!$D:$O,10,FALSE)),"")</f>
        <v/>
      </c>
      <c r="F122" s="103" t="str">
        <f>IFERROR(IF(VLOOKUP($A122,'Annex 2 Designated EHV charges'!$D:$O,11,FALSE)=0,"",VLOOKUP($A122,'Annex 2 Designated EHV charges'!$D:$O,11,FALSE)),"")</f>
        <v/>
      </c>
      <c r="G122" s="104" t="str">
        <f>IFERROR(IF(VLOOKUP($A122,'Annex 2 Designated EHV charges'!$D:$O,12,FALSE)=0,"",VLOOKUP($A122,'Annex 2 Designated EHV charges'!$D:$O,12,FALSE)),"")</f>
        <v/>
      </c>
      <c r="H122" s="104" t="str">
        <f>IFERROR(IF(VLOOKUP($A122,'Annex 2 Designated EHV charges'!$D:$P,13,FALSE)=0,"",VLOOKUP($A122,'Annex 2 Designated EHV charges'!$D:$P,13,FALSE)),"")</f>
        <v/>
      </c>
      <c r="I122" s="215"/>
    </row>
    <row r="123" spans="1:9" ht="12.75" customHeight="1" x14ac:dyDescent="0.25">
      <c r="A123" s="101" t="str">
        <f t="array" ref="A123">IFERROR(INDEX('Annex 2 Designated EHV charges'!$D$11:$D$11, MATCH(0, IF(ISBLANK('Annex 2 Designated EHV charges'!$D$11:$D$11),1, COUNTIF(A$4:$A122, 'Annex 2 Designated EHV charges'!$D$11:$D$11)), 0)),"")</f>
        <v/>
      </c>
      <c r="B123" s="100" t="str">
        <f>IF($A123="","",VLOOKUP($A123,'Annex 2 Designated EHV charges'!$D:$O,2,0))</f>
        <v/>
      </c>
      <c r="C123" s="101" t="str">
        <f>IF($A123="","",VLOOKUP($A123,'Annex 2 Designated EHV charges'!$D:$O,3,0))</f>
        <v/>
      </c>
      <c r="D123" s="100" t="str">
        <f>IF($A123="","",VLOOKUP($A123,'Annex 2 Designated EHV charges'!$D:$O,4,0))</f>
        <v/>
      </c>
      <c r="E123" s="102" t="str">
        <f>IFERROR(IF(VLOOKUP($A123,'Annex 2 Designated EHV charges'!$D:$O,10,FALSE)=0,"",VLOOKUP($A123,'Annex 2 Designated EHV charges'!$D:$O,10,FALSE)),"")</f>
        <v/>
      </c>
      <c r="F123" s="103" t="str">
        <f>IFERROR(IF(VLOOKUP($A123,'Annex 2 Designated EHV charges'!$D:$O,11,FALSE)=0,"",VLOOKUP($A123,'Annex 2 Designated EHV charges'!$D:$O,11,FALSE)),"")</f>
        <v/>
      </c>
      <c r="G123" s="104" t="str">
        <f>IFERROR(IF(VLOOKUP($A123,'Annex 2 Designated EHV charges'!$D:$O,12,FALSE)=0,"",VLOOKUP($A123,'Annex 2 Designated EHV charges'!$D:$O,12,FALSE)),"")</f>
        <v/>
      </c>
      <c r="H123" s="104" t="str">
        <f>IFERROR(IF(VLOOKUP($A123,'Annex 2 Designated EHV charges'!$D:$P,13,FALSE)=0,"",VLOOKUP($A123,'Annex 2 Designated EHV charges'!$D:$P,13,FALSE)),"")</f>
        <v/>
      </c>
      <c r="I123" s="215"/>
    </row>
    <row r="124" spans="1:9" ht="12.75" customHeight="1" x14ac:dyDescent="0.25">
      <c r="A124" s="101" t="str">
        <f t="array" ref="A124">IFERROR(INDEX('Annex 2 Designated EHV charges'!$D$11:$D$11, MATCH(0, IF(ISBLANK('Annex 2 Designated EHV charges'!$D$11:$D$11),1, COUNTIF(A$4:$A123, 'Annex 2 Designated EHV charges'!$D$11:$D$11)), 0)),"")</f>
        <v/>
      </c>
      <c r="B124" s="100" t="str">
        <f>IF($A124="","",VLOOKUP($A124,'Annex 2 Designated EHV charges'!$D:$O,2,0))</f>
        <v/>
      </c>
      <c r="C124" s="101" t="str">
        <f>IF($A124="","",VLOOKUP($A124,'Annex 2 Designated EHV charges'!$D:$O,3,0))</f>
        <v/>
      </c>
      <c r="D124" s="100" t="str">
        <f>IF($A124="","",VLOOKUP($A124,'Annex 2 Designated EHV charges'!$D:$O,4,0))</f>
        <v/>
      </c>
      <c r="E124" s="102" t="str">
        <f>IFERROR(IF(VLOOKUP($A124,'Annex 2 Designated EHV charges'!$D:$O,10,FALSE)=0,"",VLOOKUP($A124,'Annex 2 Designated EHV charges'!$D:$O,10,FALSE)),"")</f>
        <v/>
      </c>
      <c r="F124" s="103" t="str">
        <f>IFERROR(IF(VLOOKUP($A124,'Annex 2 Designated EHV charges'!$D:$O,11,FALSE)=0,"",VLOOKUP($A124,'Annex 2 Designated EHV charges'!$D:$O,11,FALSE)),"")</f>
        <v/>
      </c>
      <c r="G124" s="104" t="str">
        <f>IFERROR(IF(VLOOKUP($A124,'Annex 2 Designated EHV charges'!$D:$O,12,FALSE)=0,"",VLOOKUP($A124,'Annex 2 Designated EHV charges'!$D:$O,12,FALSE)),"")</f>
        <v/>
      </c>
      <c r="H124" s="104" t="str">
        <f>IFERROR(IF(VLOOKUP($A124,'Annex 2 Designated EHV charges'!$D:$P,13,FALSE)=0,"",VLOOKUP($A124,'Annex 2 Designated EHV charges'!$D:$P,13,FALSE)),"")</f>
        <v/>
      </c>
    </row>
    <row r="125" spans="1:9" ht="12.75" customHeight="1" x14ac:dyDescent="0.25">
      <c r="A125" s="101" t="str">
        <f t="array" ref="A125">IFERROR(INDEX('Annex 2 Designated EHV charges'!$D$11:$D$11, MATCH(0, IF(ISBLANK('Annex 2 Designated EHV charges'!$D$11:$D$11),1, COUNTIF(A$4:$A124, 'Annex 2 Designated EHV charges'!$D$11:$D$11)), 0)),"")</f>
        <v/>
      </c>
      <c r="B125" s="100" t="str">
        <f>IF($A125="","",VLOOKUP($A125,'Annex 2 Designated EHV charges'!$D:$O,2,0))</f>
        <v/>
      </c>
      <c r="C125" s="101" t="str">
        <f>IF($A125="","",VLOOKUP($A125,'Annex 2 Designated EHV charges'!$D:$O,3,0))</f>
        <v/>
      </c>
      <c r="D125" s="100" t="str">
        <f>IF($A125="","",VLOOKUP($A125,'Annex 2 Designated EHV charges'!$D:$O,4,0))</f>
        <v/>
      </c>
      <c r="E125" s="102" t="str">
        <f>IFERROR(IF(VLOOKUP($A125,'Annex 2 Designated EHV charges'!$D:$O,10,FALSE)=0,"",VLOOKUP($A125,'Annex 2 Designated EHV charges'!$D:$O,10,FALSE)),"")</f>
        <v/>
      </c>
      <c r="F125" s="103" t="str">
        <f>IFERROR(IF(VLOOKUP($A125,'Annex 2 Designated EHV charges'!$D:$O,11,FALSE)=0,"",VLOOKUP($A125,'Annex 2 Designated EHV charges'!$D:$O,11,FALSE)),"")</f>
        <v/>
      </c>
      <c r="G125" s="104" t="str">
        <f>IFERROR(IF(VLOOKUP($A125,'Annex 2 Designated EHV charges'!$D:$O,12,FALSE)=0,"",VLOOKUP($A125,'Annex 2 Designated EHV charges'!$D:$O,12,FALSE)),"")</f>
        <v/>
      </c>
      <c r="H125" s="104" t="str">
        <f>IFERROR(IF(VLOOKUP($A125,'Annex 2 Designated EHV charges'!$D:$P,13,FALSE)=0,"",VLOOKUP($A125,'Annex 2 Designated EHV charges'!$D:$P,13,FALSE)),"")</f>
        <v/>
      </c>
    </row>
    <row r="126" spans="1:9" ht="12.75" customHeight="1" x14ac:dyDescent="0.25">
      <c r="A126" s="101" t="str">
        <f t="array" ref="A126">IFERROR(INDEX('Annex 2 Designated EHV charges'!$D$11:$D$11, MATCH(0, IF(ISBLANK('Annex 2 Designated EHV charges'!$D$11:$D$11),1, COUNTIF(A$4:$A125, 'Annex 2 Designated EHV charges'!$D$11:$D$11)), 0)),"")</f>
        <v/>
      </c>
      <c r="B126" s="100" t="str">
        <f>IF($A126="","",VLOOKUP($A126,'Annex 2 Designated EHV charges'!$D:$O,2,0))</f>
        <v/>
      </c>
      <c r="C126" s="101" t="str">
        <f>IF($A126="","",VLOOKUP($A126,'Annex 2 Designated EHV charges'!$D:$O,3,0))</f>
        <v/>
      </c>
      <c r="D126" s="100" t="str">
        <f>IF($A126="","",VLOOKUP($A126,'Annex 2 Designated EHV charges'!$D:$O,4,0))</f>
        <v/>
      </c>
      <c r="E126" s="102" t="str">
        <f>IFERROR(IF(VLOOKUP($A126,'Annex 2 Designated EHV charges'!$D:$O,10,FALSE)=0,"",VLOOKUP($A126,'Annex 2 Designated EHV charges'!$D:$O,10,FALSE)),"")</f>
        <v/>
      </c>
      <c r="F126" s="103" t="str">
        <f>IFERROR(IF(VLOOKUP($A126,'Annex 2 Designated EHV charges'!$D:$O,11,FALSE)=0,"",VLOOKUP($A126,'Annex 2 Designated EHV charges'!$D:$O,11,FALSE)),"")</f>
        <v/>
      </c>
      <c r="G126" s="104" t="str">
        <f>IFERROR(IF(VLOOKUP($A126,'Annex 2 Designated EHV charges'!$D:$O,12,FALSE)=0,"",VLOOKUP($A126,'Annex 2 Designated EHV charges'!$D:$O,12,FALSE)),"")</f>
        <v/>
      </c>
      <c r="H126" s="104" t="str">
        <f>IFERROR(IF(VLOOKUP($A126,'Annex 2 Designated EHV charges'!$D:$P,13,FALSE)=0,"",VLOOKUP($A126,'Annex 2 Designated EHV charges'!$D:$P,13,FALSE)),"")</f>
        <v/>
      </c>
    </row>
    <row r="127" spans="1:9" ht="12.75" customHeight="1" x14ac:dyDescent="0.25">
      <c r="A127" s="101" t="str">
        <f t="array" ref="A127">IFERROR(INDEX('Annex 2 Designated EHV charges'!$D$11:$D$11, MATCH(0, IF(ISBLANK('Annex 2 Designated EHV charges'!$D$11:$D$11),1, COUNTIF(A$4:$A126, 'Annex 2 Designated EHV charges'!$D$11:$D$11)), 0)),"")</f>
        <v/>
      </c>
      <c r="B127" s="100" t="str">
        <f>IF($A127="","",VLOOKUP($A127,'Annex 2 Designated EHV charges'!$D:$O,2,0))</f>
        <v/>
      </c>
      <c r="C127" s="101" t="str">
        <f>IF($A127="","",VLOOKUP($A127,'Annex 2 Designated EHV charges'!$D:$O,3,0))</f>
        <v/>
      </c>
      <c r="D127" s="100" t="str">
        <f>IF($A127="","",VLOOKUP($A127,'Annex 2 Designated EHV charges'!$D:$O,4,0))</f>
        <v/>
      </c>
      <c r="E127" s="102" t="str">
        <f>IFERROR(IF(VLOOKUP($A127,'Annex 2 Designated EHV charges'!$D:$O,10,FALSE)=0,"",VLOOKUP($A127,'Annex 2 Designated EHV charges'!$D:$O,10,FALSE)),"")</f>
        <v/>
      </c>
      <c r="F127" s="103" t="str">
        <f>IFERROR(IF(VLOOKUP($A127,'Annex 2 Designated EHV charges'!$D:$O,11,FALSE)=0,"",VLOOKUP($A127,'Annex 2 Designated EHV charges'!$D:$O,11,FALSE)),"")</f>
        <v/>
      </c>
      <c r="G127" s="104" t="str">
        <f>IFERROR(IF(VLOOKUP($A127,'Annex 2 Designated EHV charges'!$D:$O,12,FALSE)=0,"",VLOOKUP($A127,'Annex 2 Designated EHV charges'!$D:$O,12,FALSE)),"")</f>
        <v/>
      </c>
      <c r="H127" s="104" t="str">
        <f>IFERROR(IF(VLOOKUP($A127,'Annex 2 Designated EHV charges'!$D:$P,13,FALSE)=0,"",VLOOKUP($A127,'Annex 2 Designated EHV charges'!$D:$P,13,FALSE)),"")</f>
        <v/>
      </c>
    </row>
    <row r="128" spans="1:9" ht="12.75" customHeight="1" x14ac:dyDescent="0.25">
      <c r="A128" s="101" t="str">
        <f t="array" ref="A128">IFERROR(INDEX('Annex 2 Designated EHV charges'!$D$11:$D$11, MATCH(0, IF(ISBLANK('Annex 2 Designated EHV charges'!$D$11:$D$11),1, COUNTIF(A$4:$A127, 'Annex 2 Designated EHV charges'!$D$11:$D$11)), 0)),"")</f>
        <v/>
      </c>
      <c r="B128" s="100" t="str">
        <f>IF($A128="","",VLOOKUP($A128,'Annex 2 Designated EHV charges'!$D:$O,2,0))</f>
        <v/>
      </c>
      <c r="C128" s="101" t="str">
        <f>IF($A128="","",VLOOKUP($A128,'Annex 2 Designated EHV charges'!$D:$O,3,0))</f>
        <v/>
      </c>
      <c r="D128" s="100" t="str">
        <f>IF($A128="","",VLOOKUP($A128,'Annex 2 Designated EHV charges'!$D:$O,4,0))</f>
        <v/>
      </c>
      <c r="E128" s="102" t="str">
        <f>IFERROR(IF(VLOOKUP($A128,'Annex 2 Designated EHV charges'!$D:$O,10,FALSE)=0,"",VLOOKUP($A128,'Annex 2 Designated EHV charges'!$D:$O,10,FALSE)),"")</f>
        <v/>
      </c>
      <c r="F128" s="103" t="str">
        <f>IFERROR(IF(VLOOKUP($A128,'Annex 2 Designated EHV charges'!$D:$O,11,FALSE)=0,"",VLOOKUP($A128,'Annex 2 Designated EHV charges'!$D:$O,11,FALSE)),"")</f>
        <v/>
      </c>
      <c r="G128" s="104" t="str">
        <f>IFERROR(IF(VLOOKUP($A128,'Annex 2 Designated EHV charges'!$D:$O,12,FALSE)=0,"",VLOOKUP($A128,'Annex 2 Designated EHV charges'!$D:$O,12,FALSE)),"")</f>
        <v/>
      </c>
      <c r="H128" s="104" t="str">
        <f>IFERROR(IF(VLOOKUP($A128,'Annex 2 Designated EHV charges'!$D:$P,13,FALSE)=0,"",VLOOKUP($A128,'Annex 2 Designated EHV charges'!$D:$P,13,FALSE)),"")</f>
        <v/>
      </c>
    </row>
    <row r="129" spans="1:8" ht="12.75" customHeight="1" x14ac:dyDescent="0.25">
      <c r="A129" s="101" t="str">
        <f t="array" ref="A129">IFERROR(INDEX('Annex 2 Designated EHV charges'!$D$11:$D$11, MATCH(0, IF(ISBLANK('Annex 2 Designated EHV charges'!$D$11:$D$11),1, COUNTIF(A$4:$A128, 'Annex 2 Designated EHV charges'!$D$11:$D$11)), 0)),"")</f>
        <v/>
      </c>
      <c r="B129" s="100" t="str">
        <f>IF($A129="","",VLOOKUP($A129,'Annex 2 Designated EHV charges'!$D:$O,2,0))</f>
        <v/>
      </c>
      <c r="C129" s="101" t="str">
        <f>IF($A129="","",VLOOKUP($A129,'Annex 2 Designated EHV charges'!$D:$O,3,0))</f>
        <v/>
      </c>
      <c r="D129" s="100" t="str">
        <f>IF($A129="","",VLOOKUP($A129,'Annex 2 Designated EHV charges'!$D:$O,4,0))</f>
        <v/>
      </c>
      <c r="E129" s="102" t="str">
        <f>IFERROR(IF(VLOOKUP($A129,'Annex 2 Designated EHV charges'!$D:$O,10,FALSE)=0,"",VLOOKUP($A129,'Annex 2 Designated EHV charges'!$D:$O,10,FALSE)),"")</f>
        <v/>
      </c>
      <c r="F129" s="103" t="str">
        <f>IFERROR(IF(VLOOKUP($A129,'Annex 2 Designated EHV charges'!$D:$O,11,FALSE)=0,"",VLOOKUP($A129,'Annex 2 Designated EHV charges'!$D:$O,11,FALSE)),"")</f>
        <v/>
      </c>
      <c r="G129" s="104" t="str">
        <f>IFERROR(IF(VLOOKUP($A129,'Annex 2 Designated EHV charges'!$D:$O,12,FALSE)=0,"",VLOOKUP($A129,'Annex 2 Designated EHV charges'!$D:$O,12,FALSE)),"")</f>
        <v/>
      </c>
      <c r="H129" s="104" t="str">
        <f>IFERROR(IF(VLOOKUP($A129,'Annex 2 Designated EHV charges'!$D:$P,13,FALSE)=0,"",VLOOKUP($A129,'Annex 2 Designated EHV charges'!$D:$P,13,FALSE)),"")</f>
        <v/>
      </c>
    </row>
    <row r="130" spans="1:8" ht="12.75" customHeight="1" x14ac:dyDescent="0.25">
      <c r="A130" s="101" t="str">
        <f t="array" ref="A130">IFERROR(INDEX('Annex 2 Designated EHV charges'!$D$11:$D$11, MATCH(0, IF(ISBLANK('Annex 2 Designated EHV charges'!$D$11:$D$11),1, COUNTIF(A$4:$A129, 'Annex 2 Designated EHV charges'!$D$11:$D$11)), 0)),"")</f>
        <v/>
      </c>
      <c r="B130" s="100" t="str">
        <f>IF($A130="","",VLOOKUP($A130,'Annex 2 Designated EHV charges'!$D:$O,2,0))</f>
        <v/>
      </c>
      <c r="C130" s="101" t="str">
        <f>IF($A130="","",VLOOKUP($A130,'Annex 2 Designated EHV charges'!$D:$O,3,0))</f>
        <v/>
      </c>
      <c r="D130" s="100" t="str">
        <f>IF($A130="","",VLOOKUP($A130,'Annex 2 Designated EHV charges'!$D:$O,4,0))</f>
        <v/>
      </c>
      <c r="E130" s="102" t="str">
        <f>IFERROR(IF(VLOOKUP($A130,'Annex 2 Designated EHV charges'!$D:$O,10,FALSE)=0,"",VLOOKUP($A130,'Annex 2 Designated EHV charges'!$D:$O,10,FALSE)),"")</f>
        <v/>
      </c>
      <c r="F130" s="103" t="str">
        <f>IFERROR(IF(VLOOKUP($A130,'Annex 2 Designated EHV charges'!$D:$O,11,FALSE)=0,"",VLOOKUP($A130,'Annex 2 Designated EHV charges'!$D:$O,11,FALSE)),"")</f>
        <v/>
      </c>
      <c r="G130" s="104" t="str">
        <f>IFERROR(IF(VLOOKUP($A130,'Annex 2 Designated EHV charges'!$D:$O,12,FALSE)=0,"",VLOOKUP($A130,'Annex 2 Designated EHV charges'!$D:$O,12,FALSE)),"")</f>
        <v/>
      </c>
      <c r="H130" s="104" t="str">
        <f>IFERROR(IF(VLOOKUP($A130,'Annex 2 Designated EHV charges'!$D:$P,13,FALSE)=0,"",VLOOKUP($A130,'Annex 2 Designated EHV charges'!$D:$P,13,FALSE)),"")</f>
        <v/>
      </c>
    </row>
    <row r="131" spans="1:8" ht="12.75" customHeight="1" x14ac:dyDescent="0.25">
      <c r="A131" s="101" t="str">
        <f t="array" ref="A131">IFERROR(INDEX('Annex 2 Designated EHV charges'!$D$11:$D$11, MATCH(0, IF(ISBLANK('Annex 2 Designated EHV charges'!$D$11:$D$11),1, COUNTIF(A$4:$A130, 'Annex 2 Designated EHV charges'!$D$11:$D$11)), 0)),"")</f>
        <v/>
      </c>
      <c r="B131" s="100" t="str">
        <f>IF($A131="","",VLOOKUP($A131,'Annex 2 Designated EHV charges'!$D:$O,2,0))</f>
        <v/>
      </c>
      <c r="C131" s="101" t="str">
        <f>IF($A131="","",VLOOKUP($A131,'Annex 2 Designated EHV charges'!$D:$O,3,0))</f>
        <v/>
      </c>
      <c r="D131" s="100" t="str">
        <f>IF($A131="","",VLOOKUP($A131,'Annex 2 Designated EHV charges'!$D:$O,4,0))</f>
        <v/>
      </c>
      <c r="E131" s="102" t="str">
        <f>IFERROR(IF(VLOOKUP($A131,'Annex 2 Designated EHV charges'!$D:$O,10,FALSE)=0,"",VLOOKUP($A131,'Annex 2 Designated EHV charges'!$D:$O,10,FALSE)),"")</f>
        <v/>
      </c>
      <c r="F131" s="103" t="str">
        <f>IFERROR(IF(VLOOKUP($A131,'Annex 2 Designated EHV charges'!$D:$O,11,FALSE)=0,"",VLOOKUP($A131,'Annex 2 Designated EHV charges'!$D:$O,11,FALSE)),"")</f>
        <v/>
      </c>
      <c r="G131" s="104" t="str">
        <f>IFERROR(IF(VLOOKUP($A131,'Annex 2 Designated EHV charges'!$D:$O,12,FALSE)=0,"",VLOOKUP($A131,'Annex 2 Designated EHV charges'!$D:$O,12,FALSE)),"")</f>
        <v/>
      </c>
      <c r="H131" s="104" t="str">
        <f>IFERROR(IF(VLOOKUP($A131,'Annex 2 Designated EHV charges'!$D:$P,13,FALSE)=0,"",VLOOKUP($A131,'Annex 2 Designated EHV charges'!$D:$P,13,FALSE)),"")</f>
        <v/>
      </c>
    </row>
    <row r="132" spans="1:8" ht="12.75" customHeight="1" x14ac:dyDescent="0.25">
      <c r="A132" s="101" t="str">
        <f t="array" ref="A132">IFERROR(INDEX('Annex 2 Designated EHV charges'!$D$11:$D$11, MATCH(0, IF(ISBLANK('Annex 2 Designated EHV charges'!$D$11:$D$11),1, COUNTIF(A$4:$A131, 'Annex 2 Designated EHV charges'!$D$11:$D$11)), 0)),"")</f>
        <v/>
      </c>
      <c r="B132" s="100" t="str">
        <f>IF($A132="","",VLOOKUP($A132,'Annex 2 Designated EHV charges'!$D:$O,2,0))</f>
        <v/>
      </c>
      <c r="C132" s="101" t="str">
        <f>IF($A132="","",VLOOKUP($A132,'Annex 2 Designated EHV charges'!$D:$O,3,0))</f>
        <v/>
      </c>
      <c r="D132" s="100" t="str">
        <f>IF($A132="","",VLOOKUP($A132,'Annex 2 Designated EHV charges'!$D:$O,4,0))</f>
        <v/>
      </c>
      <c r="E132" s="102" t="str">
        <f>IFERROR(IF(VLOOKUP($A132,'Annex 2 Designated EHV charges'!$D:$O,10,FALSE)=0,"",VLOOKUP($A132,'Annex 2 Designated EHV charges'!$D:$O,10,FALSE)),"")</f>
        <v/>
      </c>
      <c r="F132" s="103" t="str">
        <f>IFERROR(IF(VLOOKUP($A132,'Annex 2 Designated EHV charges'!$D:$O,11,FALSE)=0,"",VLOOKUP($A132,'Annex 2 Designated EHV charges'!$D:$O,11,FALSE)),"")</f>
        <v/>
      </c>
      <c r="G132" s="104" t="str">
        <f>IFERROR(IF(VLOOKUP($A132,'Annex 2 Designated EHV charges'!$D:$O,12,FALSE)=0,"",VLOOKUP($A132,'Annex 2 Designated EHV charges'!$D:$O,12,FALSE)),"")</f>
        <v/>
      </c>
      <c r="H132" s="104" t="str">
        <f>IFERROR(IF(VLOOKUP($A132,'Annex 2 Designated EHV charges'!$D:$P,13,FALSE)=0,"",VLOOKUP($A132,'Annex 2 Designated EHV charges'!$D:$P,13,FALSE)),"")</f>
        <v/>
      </c>
    </row>
    <row r="133" spans="1:8" ht="12.75" customHeight="1" x14ac:dyDescent="0.25">
      <c r="A133" s="101" t="str">
        <f t="array" ref="A133">IFERROR(INDEX('Annex 2 Designated EHV charges'!$D$11:$D$11, MATCH(0, IF(ISBLANK('Annex 2 Designated EHV charges'!$D$11:$D$11),1, COUNTIF(A$4:$A132, 'Annex 2 Designated EHV charges'!$D$11:$D$11)), 0)),"")</f>
        <v/>
      </c>
      <c r="B133" s="100" t="str">
        <f>IF($A133="","",VLOOKUP($A133,'Annex 2 Designated EHV charges'!$D:$O,2,0))</f>
        <v/>
      </c>
      <c r="C133" s="101" t="str">
        <f>IF($A133="","",VLOOKUP($A133,'Annex 2 Designated EHV charges'!$D:$O,3,0))</f>
        <v/>
      </c>
      <c r="D133" s="100" t="str">
        <f>IF($A133="","",VLOOKUP($A133,'Annex 2 Designated EHV charges'!$D:$O,4,0))</f>
        <v/>
      </c>
      <c r="E133" s="102" t="str">
        <f>IFERROR(IF(VLOOKUP($A133,'Annex 2 Designated EHV charges'!$D:$O,10,FALSE)=0,"",VLOOKUP($A133,'Annex 2 Designated EHV charges'!$D:$O,10,FALSE)),"")</f>
        <v/>
      </c>
      <c r="F133" s="103" t="str">
        <f>IFERROR(IF(VLOOKUP($A133,'Annex 2 Designated EHV charges'!$D:$O,11,FALSE)=0,"",VLOOKUP($A133,'Annex 2 Designated EHV charges'!$D:$O,11,FALSE)),"")</f>
        <v/>
      </c>
      <c r="G133" s="104" t="str">
        <f>IFERROR(IF(VLOOKUP($A133,'Annex 2 Designated EHV charges'!$D:$O,12,FALSE)=0,"",VLOOKUP($A133,'Annex 2 Designated EHV charges'!$D:$O,12,FALSE)),"")</f>
        <v/>
      </c>
      <c r="H133" s="104" t="str">
        <f>IFERROR(IF(VLOOKUP($A133,'Annex 2 Designated EHV charges'!$D:$P,13,FALSE)=0,"",VLOOKUP($A133,'Annex 2 Designated EHV charges'!$D:$P,13,FALSE)),"")</f>
        <v/>
      </c>
    </row>
    <row r="134" spans="1:8" ht="12.75" customHeight="1" x14ac:dyDescent="0.25">
      <c r="A134" s="101" t="str">
        <f t="array" ref="A134">IFERROR(INDEX('Annex 2 Designated EHV charges'!$D$11:$D$11, MATCH(0, IF(ISBLANK('Annex 2 Designated EHV charges'!$D$11:$D$11),1, COUNTIF(A$4:$A133, 'Annex 2 Designated EHV charges'!$D$11:$D$11)), 0)),"")</f>
        <v/>
      </c>
      <c r="B134" s="100" t="str">
        <f>IF($A134="","",VLOOKUP($A134,'Annex 2 Designated EHV charges'!$D:$O,2,0))</f>
        <v/>
      </c>
      <c r="C134" s="101" t="str">
        <f>IF($A134="","",VLOOKUP($A134,'Annex 2 Designated EHV charges'!$D:$O,3,0))</f>
        <v/>
      </c>
      <c r="D134" s="100" t="str">
        <f>IF($A134="","",VLOOKUP($A134,'Annex 2 Designated EHV charges'!$D:$O,4,0))</f>
        <v/>
      </c>
      <c r="E134" s="102" t="str">
        <f>IFERROR(IF(VLOOKUP($A134,'Annex 2 Designated EHV charges'!$D:$O,10,FALSE)=0,"",VLOOKUP($A134,'Annex 2 Designated EHV charges'!$D:$O,10,FALSE)),"")</f>
        <v/>
      </c>
      <c r="F134" s="103" t="str">
        <f>IFERROR(IF(VLOOKUP($A134,'Annex 2 Designated EHV charges'!$D:$O,11,FALSE)=0,"",VLOOKUP($A134,'Annex 2 Designated EHV charges'!$D:$O,11,FALSE)),"")</f>
        <v/>
      </c>
      <c r="G134" s="104" t="str">
        <f>IFERROR(IF(VLOOKUP($A134,'Annex 2 Designated EHV charges'!$D:$O,12,FALSE)=0,"",VLOOKUP($A134,'Annex 2 Designated EHV charges'!$D:$O,12,FALSE)),"")</f>
        <v/>
      </c>
      <c r="H134" s="104" t="str">
        <f>IFERROR(IF(VLOOKUP($A134,'Annex 2 Designated EHV charges'!$D:$P,13,FALSE)=0,"",VLOOKUP($A134,'Annex 2 Designated EHV charges'!$D:$P,13,FALSE)),"")</f>
        <v/>
      </c>
    </row>
    <row r="135" spans="1:8" ht="12.75" customHeight="1" x14ac:dyDescent="0.25">
      <c r="A135" s="101" t="str">
        <f t="array" ref="A135">IFERROR(INDEX('Annex 2 Designated EHV charges'!$D$11:$D$11, MATCH(0, IF(ISBLANK('Annex 2 Designated EHV charges'!$D$11:$D$11),1, COUNTIF(A$4:$A134, 'Annex 2 Designated EHV charges'!$D$11:$D$11)), 0)),"")</f>
        <v/>
      </c>
      <c r="B135" s="100" t="str">
        <f>IF($A135="","",VLOOKUP($A135,'Annex 2 Designated EHV charges'!$D:$O,2,0))</f>
        <v/>
      </c>
      <c r="C135" s="101" t="str">
        <f>IF($A135="","",VLOOKUP($A135,'Annex 2 Designated EHV charges'!$D:$O,3,0))</f>
        <v/>
      </c>
      <c r="D135" s="100" t="str">
        <f>IF($A135="","",VLOOKUP($A135,'Annex 2 Designated EHV charges'!$D:$O,4,0))</f>
        <v/>
      </c>
      <c r="E135" s="102" t="str">
        <f>IFERROR(IF(VLOOKUP($A135,'Annex 2 Designated EHV charges'!$D:$O,10,FALSE)=0,"",VLOOKUP($A135,'Annex 2 Designated EHV charges'!$D:$O,10,FALSE)),"")</f>
        <v/>
      </c>
      <c r="F135" s="103" t="str">
        <f>IFERROR(IF(VLOOKUP($A135,'Annex 2 Designated EHV charges'!$D:$O,11,FALSE)=0,"",VLOOKUP($A135,'Annex 2 Designated EHV charges'!$D:$O,11,FALSE)),"")</f>
        <v/>
      </c>
      <c r="G135" s="104" t="str">
        <f>IFERROR(IF(VLOOKUP($A135,'Annex 2 Designated EHV charges'!$D:$O,12,FALSE)=0,"",VLOOKUP($A135,'Annex 2 Designated EHV charges'!$D:$O,12,FALSE)),"")</f>
        <v/>
      </c>
      <c r="H135" s="104" t="str">
        <f>IFERROR(IF(VLOOKUP($A135,'Annex 2 Designated EHV charges'!$D:$P,13,FALSE)=0,"",VLOOKUP($A135,'Annex 2 Designated EHV charges'!$D:$P,13,FALSE)),"")</f>
        <v/>
      </c>
    </row>
    <row r="136" spans="1:8" ht="12.75" customHeight="1" x14ac:dyDescent="0.25">
      <c r="A136" s="101" t="str">
        <f t="array" ref="A136">IFERROR(INDEX('Annex 2 Designated EHV charges'!$D$11:$D$11, MATCH(0, IF(ISBLANK('Annex 2 Designated EHV charges'!$D$11:$D$11),1, COUNTIF(A$4:$A135, 'Annex 2 Designated EHV charges'!$D$11:$D$11)), 0)),"")</f>
        <v/>
      </c>
      <c r="B136" s="100" t="str">
        <f>IF($A136="","",VLOOKUP($A136,'Annex 2 Designated EHV charges'!$D:$O,2,0))</f>
        <v/>
      </c>
      <c r="C136" s="101" t="str">
        <f>IF($A136="","",VLOOKUP($A136,'Annex 2 Designated EHV charges'!$D:$O,3,0))</f>
        <v/>
      </c>
      <c r="D136" s="100" t="str">
        <f>IF($A136="","",VLOOKUP($A136,'Annex 2 Designated EHV charges'!$D:$O,4,0))</f>
        <v/>
      </c>
      <c r="E136" s="102" t="str">
        <f>IFERROR(IF(VLOOKUP($A136,'Annex 2 Designated EHV charges'!$D:$O,10,FALSE)=0,"",VLOOKUP($A136,'Annex 2 Designated EHV charges'!$D:$O,10,FALSE)),"")</f>
        <v/>
      </c>
      <c r="F136" s="103" t="str">
        <f>IFERROR(IF(VLOOKUP($A136,'Annex 2 Designated EHV charges'!$D:$O,11,FALSE)=0,"",VLOOKUP($A136,'Annex 2 Designated EHV charges'!$D:$O,11,FALSE)),"")</f>
        <v/>
      </c>
      <c r="G136" s="104" t="str">
        <f>IFERROR(IF(VLOOKUP($A136,'Annex 2 Designated EHV charges'!$D:$O,12,FALSE)=0,"",VLOOKUP($A136,'Annex 2 Designated EHV charges'!$D:$O,12,FALSE)),"")</f>
        <v/>
      </c>
      <c r="H136" s="104" t="str">
        <f>IFERROR(IF(VLOOKUP($A136,'Annex 2 Designated EHV charges'!$D:$P,13,FALSE)=0,"",VLOOKUP($A136,'Annex 2 Designated EHV charges'!$D:$P,13,FALSE)),"")</f>
        <v/>
      </c>
    </row>
    <row r="137" spans="1:8" ht="12.75" customHeight="1" x14ac:dyDescent="0.25">
      <c r="A137" s="101" t="str">
        <f t="array" ref="A137">IFERROR(INDEX('Annex 2 Designated EHV charges'!$D$11:$D$11, MATCH(0, IF(ISBLANK('Annex 2 Designated EHV charges'!$D$11:$D$11),1, COUNTIF(A$4:$A136, 'Annex 2 Designated EHV charges'!$D$11:$D$11)), 0)),"")</f>
        <v/>
      </c>
      <c r="B137" s="100" t="str">
        <f>IF($A137="","",VLOOKUP($A137,'Annex 2 Designated EHV charges'!$D:$O,2,0))</f>
        <v/>
      </c>
      <c r="C137" s="101" t="str">
        <f>IF($A137="","",VLOOKUP($A137,'Annex 2 Designated EHV charges'!$D:$O,3,0))</f>
        <v/>
      </c>
      <c r="D137" s="100" t="str">
        <f>IF($A137="","",VLOOKUP($A137,'Annex 2 Designated EHV charges'!$D:$O,4,0))</f>
        <v/>
      </c>
      <c r="E137" s="102" t="str">
        <f>IFERROR(IF(VLOOKUP($A137,'Annex 2 Designated EHV charges'!$D:$O,10,FALSE)=0,"",VLOOKUP($A137,'Annex 2 Designated EHV charges'!$D:$O,10,FALSE)),"")</f>
        <v/>
      </c>
      <c r="F137" s="103" t="str">
        <f>IFERROR(IF(VLOOKUP($A137,'Annex 2 Designated EHV charges'!$D:$O,11,FALSE)=0,"",VLOOKUP($A137,'Annex 2 Designated EHV charges'!$D:$O,11,FALSE)),"")</f>
        <v/>
      </c>
      <c r="G137" s="104" t="str">
        <f>IFERROR(IF(VLOOKUP($A137,'Annex 2 Designated EHV charges'!$D:$O,12,FALSE)=0,"",VLOOKUP($A137,'Annex 2 Designated EHV charges'!$D:$O,12,FALSE)),"")</f>
        <v/>
      </c>
      <c r="H137" s="104" t="str">
        <f>IFERROR(IF(VLOOKUP($A137,'Annex 2 Designated EHV charges'!$D:$P,13,FALSE)=0,"",VLOOKUP($A137,'Annex 2 Designated EHV charges'!$D:$P,13,FALSE)),"")</f>
        <v/>
      </c>
    </row>
    <row r="138" spans="1:8" ht="12.75" customHeight="1" x14ac:dyDescent="0.25">
      <c r="A138" s="101" t="str">
        <f t="array" ref="A138">IFERROR(INDEX('Annex 2 Designated EHV charges'!$D$11:$D$11, MATCH(0, IF(ISBLANK('Annex 2 Designated EHV charges'!$D$11:$D$11),1, COUNTIF(A$4:$A137, 'Annex 2 Designated EHV charges'!$D$11:$D$11)), 0)),"")</f>
        <v/>
      </c>
      <c r="B138" s="100" t="str">
        <f>IF($A138="","",VLOOKUP($A138,'Annex 2 Designated EHV charges'!$D:$O,2,0))</f>
        <v/>
      </c>
      <c r="C138" s="101" t="str">
        <f>IF($A138="","",VLOOKUP($A138,'Annex 2 Designated EHV charges'!$D:$O,3,0))</f>
        <v/>
      </c>
      <c r="D138" s="100" t="str">
        <f>IF($A138="","",VLOOKUP($A138,'Annex 2 Designated EHV charges'!$D:$O,4,0))</f>
        <v/>
      </c>
      <c r="E138" s="102" t="str">
        <f>IFERROR(IF(VLOOKUP($A138,'Annex 2 Designated EHV charges'!$D:$O,10,FALSE)=0,"",VLOOKUP($A138,'Annex 2 Designated EHV charges'!$D:$O,10,FALSE)),"")</f>
        <v/>
      </c>
      <c r="F138" s="103" t="str">
        <f>IFERROR(IF(VLOOKUP($A138,'Annex 2 Designated EHV charges'!$D:$O,11,FALSE)=0,"",VLOOKUP($A138,'Annex 2 Designated EHV charges'!$D:$O,11,FALSE)),"")</f>
        <v/>
      </c>
      <c r="G138" s="104" t="str">
        <f>IFERROR(IF(VLOOKUP($A138,'Annex 2 Designated EHV charges'!$D:$O,12,FALSE)=0,"",VLOOKUP($A138,'Annex 2 Designated EHV charges'!$D:$O,12,FALSE)),"")</f>
        <v/>
      </c>
      <c r="H138" s="104" t="str">
        <f>IFERROR(IF(VLOOKUP($A138,'Annex 2 Designated EHV charges'!$D:$P,13,FALSE)=0,"",VLOOKUP($A138,'Annex 2 Designated EHV charges'!$D:$P,13,FALSE)),"")</f>
        <v/>
      </c>
    </row>
    <row r="139" spans="1:8" ht="12.75" customHeight="1" x14ac:dyDescent="0.25">
      <c r="A139" s="101" t="str">
        <f t="array" ref="A139">IFERROR(INDEX('Annex 2 Designated EHV charges'!$D$11:$D$11, MATCH(0, IF(ISBLANK('Annex 2 Designated EHV charges'!$D$11:$D$11),1, COUNTIF(A$4:$A138, 'Annex 2 Designated EHV charges'!$D$11:$D$11)), 0)),"")</f>
        <v/>
      </c>
      <c r="B139" s="100" t="str">
        <f>IF($A139="","",VLOOKUP($A139,'Annex 2 Designated EHV charges'!$D:$O,2,0))</f>
        <v/>
      </c>
      <c r="C139" s="101" t="str">
        <f>IF($A139="","",VLOOKUP($A139,'Annex 2 Designated EHV charges'!$D:$O,3,0))</f>
        <v/>
      </c>
      <c r="D139" s="100" t="str">
        <f>IF($A139="","",VLOOKUP($A139,'Annex 2 Designated EHV charges'!$D:$O,4,0))</f>
        <v/>
      </c>
      <c r="E139" s="102" t="str">
        <f>IFERROR(IF(VLOOKUP($A139,'Annex 2 Designated EHV charges'!$D:$O,10,FALSE)=0,"",VLOOKUP($A139,'Annex 2 Designated EHV charges'!$D:$O,10,FALSE)),"")</f>
        <v/>
      </c>
      <c r="F139" s="103" t="str">
        <f>IFERROR(IF(VLOOKUP($A139,'Annex 2 Designated EHV charges'!$D:$O,11,FALSE)=0,"",VLOOKUP($A139,'Annex 2 Designated EHV charges'!$D:$O,11,FALSE)),"")</f>
        <v/>
      </c>
      <c r="G139" s="104" t="str">
        <f>IFERROR(IF(VLOOKUP($A139,'Annex 2 Designated EHV charges'!$D:$O,12,FALSE)=0,"",VLOOKUP($A139,'Annex 2 Designated EHV charges'!$D:$O,12,FALSE)),"")</f>
        <v/>
      </c>
      <c r="H139" s="104" t="str">
        <f>IFERROR(IF(VLOOKUP($A139,'Annex 2 Designated EHV charges'!$D:$P,13,FALSE)=0,"",VLOOKUP($A139,'Annex 2 Designated EHV charges'!$D:$P,13,FALSE)),"")</f>
        <v/>
      </c>
    </row>
    <row r="140" spans="1:8" ht="12.75" customHeight="1" x14ac:dyDescent="0.25">
      <c r="A140" s="101" t="str">
        <f t="array" ref="A140">IFERROR(INDEX('Annex 2 Designated EHV charges'!$D$11:$D$11, MATCH(0, IF(ISBLANK('Annex 2 Designated EHV charges'!$D$11:$D$11),1, COUNTIF(A$4:$A139, 'Annex 2 Designated EHV charges'!$D$11:$D$11)), 0)),"")</f>
        <v/>
      </c>
      <c r="B140" s="100" t="str">
        <f>IF($A140="","",VLOOKUP($A140,'Annex 2 Designated EHV charges'!$D:$O,2,0))</f>
        <v/>
      </c>
      <c r="C140" s="101" t="str">
        <f>IF($A140="","",VLOOKUP($A140,'Annex 2 Designated EHV charges'!$D:$O,3,0))</f>
        <v/>
      </c>
      <c r="D140" s="100" t="str">
        <f>IF($A140="","",VLOOKUP($A140,'Annex 2 Designated EHV charges'!$D:$O,4,0))</f>
        <v/>
      </c>
      <c r="E140" s="102" t="str">
        <f>IFERROR(IF(VLOOKUP($A140,'Annex 2 Designated EHV charges'!$D:$O,10,FALSE)=0,"",VLOOKUP($A140,'Annex 2 Designated EHV charges'!$D:$O,10,FALSE)),"")</f>
        <v/>
      </c>
      <c r="F140" s="103" t="str">
        <f>IFERROR(IF(VLOOKUP($A140,'Annex 2 Designated EHV charges'!$D:$O,11,FALSE)=0,"",VLOOKUP($A140,'Annex 2 Designated EHV charges'!$D:$O,11,FALSE)),"")</f>
        <v/>
      </c>
      <c r="G140" s="104" t="str">
        <f>IFERROR(IF(VLOOKUP($A140,'Annex 2 Designated EHV charges'!$D:$O,12,FALSE)=0,"",VLOOKUP($A140,'Annex 2 Designated EHV charges'!$D:$O,12,FALSE)),"")</f>
        <v/>
      </c>
      <c r="H140" s="104" t="str">
        <f>IFERROR(IF(VLOOKUP($A140,'Annex 2 Designated EHV charges'!$D:$P,13,FALSE)=0,"",VLOOKUP($A140,'Annex 2 Designated EHV charges'!$D:$P,13,FALSE)),"")</f>
        <v/>
      </c>
    </row>
    <row r="141" spans="1:8" ht="12.75" customHeight="1" x14ac:dyDescent="0.25">
      <c r="A141" s="101" t="str">
        <f t="array" ref="A141">IFERROR(INDEX('Annex 2 Designated EHV charges'!$D$11:$D$11, MATCH(0, IF(ISBLANK('Annex 2 Designated EHV charges'!$D$11:$D$11),1, COUNTIF(A$4:$A140, 'Annex 2 Designated EHV charges'!$D$11:$D$11)), 0)),"")</f>
        <v/>
      </c>
      <c r="B141" s="100" t="str">
        <f>IF($A141="","",VLOOKUP($A141,'Annex 2 Designated EHV charges'!$D:$O,2,0))</f>
        <v/>
      </c>
      <c r="C141" s="101" t="str">
        <f>IF($A141="","",VLOOKUP($A141,'Annex 2 Designated EHV charges'!$D:$O,3,0))</f>
        <v/>
      </c>
      <c r="D141" s="100" t="str">
        <f>IF($A141="","",VLOOKUP($A141,'Annex 2 Designated EHV charges'!$D:$O,4,0))</f>
        <v/>
      </c>
      <c r="E141" s="102" t="str">
        <f>IFERROR(IF(VLOOKUP($A141,'Annex 2 Designated EHV charges'!$D:$O,10,FALSE)=0,"",VLOOKUP($A141,'Annex 2 Designated EHV charges'!$D:$O,10,FALSE)),"")</f>
        <v/>
      </c>
      <c r="F141" s="103" t="str">
        <f>IFERROR(IF(VLOOKUP($A141,'Annex 2 Designated EHV charges'!$D:$O,11,FALSE)=0,"",VLOOKUP($A141,'Annex 2 Designated EHV charges'!$D:$O,11,FALSE)),"")</f>
        <v/>
      </c>
      <c r="G141" s="104" t="str">
        <f>IFERROR(IF(VLOOKUP($A141,'Annex 2 Designated EHV charges'!$D:$O,12,FALSE)=0,"",VLOOKUP($A141,'Annex 2 Designated EHV charges'!$D:$O,12,FALSE)),"")</f>
        <v/>
      </c>
      <c r="H141" s="104" t="str">
        <f>IFERROR(IF(VLOOKUP($A141,'Annex 2 Designated EHV charges'!$D:$P,13,FALSE)=0,"",VLOOKUP($A141,'Annex 2 Designated EHV charges'!$D:$P,13,FALSE)),"")</f>
        <v/>
      </c>
    </row>
    <row r="142" spans="1:8" ht="12.75" customHeight="1" x14ac:dyDescent="0.25">
      <c r="A142" s="101" t="str">
        <f t="array" ref="A142">IFERROR(INDEX('Annex 2 Designated EHV charges'!$D$11:$D$11, MATCH(0, IF(ISBLANK('Annex 2 Designated EHV charges'!$D$11:$D$11),1, COUNTIF(A$4:$A141, 'Annex 2 Designated EHV charges'!$D$11:$D$11)), 0)),"")</f>
        <v/>
      </c>
      <c r="B142" s="100" t="str">
        <f>IF($A142="","",VLOOKUP($A142,'Annex 2 Designated EHV charges'!$D:$O,2,0))</f>
        <v/>
      </c>
      <c r="C142" s="101" t="str">
        <f>IF($A142="","",VLOOKUP($A142,'Annex 2 Designated EHV charges'!$D:$O,3,0))</f>
        <v/>
      </c>
      <c r="D142" s="100" t="str">
        <f>IF($A142="","",VLOOKUP($A142,'Annex 2 Designated EHV charges'!$D:$O,4,0))</f>
        <v/>
      </c>
      <c r="E142" s="102" t="str">
        <f>IFERROR(IF(VLOOKUP($A142,'Annex 2 Designated EHV charges'!$D:$O,10,FALSE)=0,"",VLOOKUP($A142,'Annex 2 Designated EHV charges'!$D:$O,10,FALSE)),"")</f>
        <v/>
      </c>
      <c r="F142" s="103" t="str">
        <f>IFERROR(IF(VLOOKUP($A142,'Annex 2 Designated EHV charges'!$D:$O,11,FALSE)=0,"",VLOOKUP($A142,'Annex 2 Designated EHV charges'!$D:$O,11,FALSE)),"")</f>
        <v/>
      </c>
      <c r="G142" s="104" t="str">
        <f>IFERROR(IF(VLOOKUP($A142,'Annex 2 Designated EHV charges'!$D:$O,12,FALSE)=0,"",VLOOKUP($A142,'Annex 2 Designated EHV charges'!$D:$O,12,FALSE)),"")</f>
        <v/>
      </c>
      <c r="H142" s="104" t="str">
        <f>IFERROR(IF(VLOOKUP($A142,'Annex 2 Designated EHV charges'!$D:$P,13,FALSE)=0,"",VLOOKUP($A142,'Annex 2 Designated EHV charges'!$D:$P,13,FALSE)),"")</f>
        <v/>
      </c>
    </row>
    <row r="143" spans="1:8" ht="12.75" customHeight="1" x14ac:dyDescent="0.25">
      <c r="A143" s="101" t="str">
        <f t="array" ref="A143">IFERROR(INDEX('Annex 2 Designated EHV charges'!$D$11:$D$11, MATCH(0, IF(ISBLANK('Annex 2 Designated EHV charges'!$D$11:$D$11),1, COUNTIF(A$4:$A142, 'Annex 2 Designated EHV charges'!$D$11:$D$11)), 0)),"")</f>
        <v/>
      </c>
      <c r="B143" s="100" t="str">
        <f>IF($A143="","",VLOOKUP($A143,'Annex 2 Designated EHV charges'!$D:$O,2,0))</f>
        <v/>
      </c>
      <c r="C143" s="101" t="str">
        <f>IF($A143="","",VLOOKUP($A143,'Annex 2 Designated EHV charges'!$D:$O,3,0))</f>
        <v/>
      </c>
      <c r="D143" s="100" t="str">
        <f>IF($A143="","",VLOOKUP($A143,'Annex 2 Designated EHV charges'!$D:$O,4,0))</f>
        <v/>
      </c>
      <c r="E143" s="102" t="str">
        <f>IFERROR(IF(VLOOKUP($A143,'Annex 2 Designated EHV charges'!$D:$O,10,FALSE)=0,"",VLOOKUP($A143,'Annex 2 Designated EHV charges'!$D:$O,10,FALSE)),"")</f>
        <v/>
      </c>
      <c r="F143" s="103" t="str">
        <f>IFERROR(IF(VLOOKUP($A143,'Annex 2 Designated EHV charges'!$D:$O,11,FALSE)=0,"",VLOOKUP($A143,'Annex 2 Designated EHV charges'!$D:$O,11,FALSE)),"")</f>
        <v/>
      </c>
      <c r="G143" s="104" t="str">
        <f>IFERROR(IF(VLOOKUP($A143,'Annex 2 Designated EHV charges'!$D:$O,12,FALSE)=0,"",VLOOKUP($A143,'Annex 2 Designated EHV charges'!$D:$O,12,FALSE)),"")</f>
        <v/>
      </c>
      <c r="H143" s="104" t="str">
        <f>IFERROR(IF(VLOOKUP($A143,'Annex 2 Designated EHV charges'!$D:$P,13,FALSE)=0,"",VLOOKUP($A143,'Annex 2 Designated EHV charges'!$D:$P,13,FALSE)),"")</f>
        <v/>
      </c>
    </row>
    <row r="144" spans="1:8" ht="12.75" customHeight="1" x14ac:dyDescent="0.25">
      <c r="A144" s="101" t="str">
        <f t="array" ref="A144">IFERROR(INDEX('Annex 2 Designated EHV charges'!$D$11:$D$11, MATCH(0, IF(ISBLANK('Annex 2 Designated EHV charges'!$D$11:$D$11),1, COUNTIF(A$4:$A143, 'Annex 2 Designated EHV charges'!$D$11:$D$11)), 0)),"")</f>
        <v/>
      </c>
      <c r="B144" s="100" t="str">
        <f>IF($A144="","",VLOOKUP($A144,'Annex 2 Designated EHV charges'!$D:$O,2,0))</f>
        <v/>
      </c>
      <c r="C144" s="101" t="str">
        <f>IF($A144="","",VLOOKUP($A144,'Annex 2 Designated EHV charges'!$D:$O,3,0))</f>
        <v/>
      </c>
      <c r="D144" s="100" t="str">
        <f>IF($A144="","",VLOOKUP($A144,'Annex 2 Designated EHV charges'!$D:$O,4,0))</f>
        <v/>
      </c>
      <c r="E144" s="102" t="str">
        <f>IFERROR(IF(VLOOKUP($A144,'Annex 2 Designated EHV charges'!$D:$O,10,FALSE)=0,"",VLOOKUP($A144,'Annex 2 Designated EHV charges'!$D:$O,10,FALSE)),"")</f>
        <v/>
      </c>
      <c r="F144" s="103" t="str">
        <f>IFERROR(IF(VLOOKUP($A144,'Annex 2 Designated EHV charges'!$D:$O,11,FALSE)=0,"",VLOOKUP($A144,'Annex 2 Designated EHV charges'!$D:$O,11,FALSE)),"")</f>
        <v/>
      </c>
      <c r="G144" s="104" t="str">
        <f>IFERROR(IF(VLOOKUP($A144,'Annex 2 Designated EHV charges'!$D:$O,12,FALSE)=0,"",VLOOKUP($A144,'Annex 2 Designated EHV charges'!$D:$O,12,FALSE)),"")</f>
        <v/>
      </c>
      <c r="H144" s="104" t="str">
        <f>IFERROR(IF(VLOOKUP($A144,'Annex 2 Designated EHV charges'!$D:$P,13,FALSE)=0,"",VLOOKUP($A144,'Annex 2 Designated EHV charges'!$D:$P,13,FALSE)),"")</f>
        <v/>
      </c>
    </row>
    <row r="145" spans="1:8" ht="12.75" customHeight="1" x14ac:dyDescent="0.25">
      <c r="A145" s="101" t="str">
        <f t="array" ref="A145">IFERROR(INDEX('Annex 2 Designated EHV charges'!$D$11:$D$11, MATCH(0, IF(ISBLANK('Annex 2 Designated EHV charges'!$D$11:$D$11),1, COUNTIF(A$4:$A144, 'Annex 2 Designated EHV charges'!$D$11:$D$11)), 0)),"")</f>
        <v/>
      </c>
      <c r="B145" s="100" t="str">
        <f>IF($A145="","",VLOOKUP($A145,'Annex 2 Designated EHV charges'!$D:$O,2,0))</f>
        <v/>
      </c>
      <c r="C145" s="101" t="str">
        <f>IF($A145="","",VLOOKUP($A145,'Annex 2 Designated EHV charges'!$D:$O,3,0))</f>
        <v/>
      </c>
      <c r="D145" s="100" t="str">
        <f>IF($A145="","",VLOOKUP($A145,'Annex 2 Designated EHV charges'!$D:$O,4,0))</f>
        <v/>
      </c>
      <c r="E145" s="102" t="str">
        <f>IFERROR(IF(VLOOKUP($A145,'Annex 2 Designated EHV charges'!$D:$O,10,FALSE)=0,"",VLOOKUP($A145,'Annex 2 Designated EHV charges'!$D:$O,10,FALSE)),"")</f>
        <v/>
      </c>
      <c r="F145" s="103" t="str">
        <f>IFERROR(IF(VLOOKUP($A145,'Annex 2 Designated EHV charges'!$D:$O,11,FALSE)=0,"",VLOOKUP($A145,'Annex 2 Designated EHV charges'!$D:$O,11,FALSE)),"")</f>
        <v/>
      </c>
      <c r="G145" s="104" t="str">
        <f>IFERROR(IF(VLOOKUP($A145,'Annex 2 Designated EHV charges'!$D:$O,12,FALSE)=0,"",VLOOKUP($A145,'Annex 2 Designated EHV charges'!$D:$O,12,FALSE)),"")</f>
        <v/>
      </c>
      <c r="H145" s="104" t="str">
        <f>IFERROR(IF(VLOOKUP($A145,'Annex 2 Designated EHV charges'!$D:$P,13,FALSE)=0,"",VLOOKUP($A145,'Annex 2 Designated EHV charges'!$D:$P,13,FALSE)),"")</f>
        <v/>
      </c>
    </row>
    <row r="146" spans="1:8" ht="12.75" customHeight="1" x14ac:dyDescent="0.25">
      <c r="A146" s="101" t="str">
        <f t="array" ref="A146">IFERROR(INDEX('Annex 2 Designated EHV charges'!$D$11:$D$11, MATCH(0, IF(ISBLANK('Annex 2 Designated EHV charges'!$D$11:$D$11),1, COUNTIF(A$4:$A145, 'Annex 2 Designated EHV charges'!$D$11:$D$11)), 0)),"")</f>
        <v/>
      </c>
      <c r="B146" s="100" t="str">
        <f>IF($A146="","",VLOOKUP($A146,'Annex 2 Designated EHV charges'!$D:$O,2,0))</f>
        <v/>
      </c>
      <c r="C146" s="101" t="str">
        <f>IF($A146="","",VLOOKUP($A146,'Annex 2 Designated EHV charges'!$D:$O,3,0))</f>
        <v/>
      </c>
      <c r="D146" s="100" t="str">
        <f>IF($A146="","",VLOOKUP($A146,'Annex 2 Designated EHV charges'!$D:$O,4,0))</f>
        <v/>
      </c>
      <c r="E146" s="102" t="str">
        <f>IFERROR(IF(VLOOKUP($A146,'Annex 2 Designated EHV charges'!$D:$O,10,FALSE)=0,"",VLOOKUP($A146,'Annex 2 Designated EHV charges'!$D:$O,10,FALSE)),"")</f>
        <v/>
      </c>
      <c r="F146" s="103" t="str">
        <f>IFERROR(IF(VLOOKUP($A146,'Annex 2 Designated EHV charges'!$D:$O,11,FALSE)=0,"",VLOOKUP($A146,'Annex 2 Designated EHV charges'!$D:$O,11,FALSE)),"")</f>
        <v/>
      </c>
      <c r="G146" s="104" t="str">
        <f>IFERROR(IF(VLOOKUP($A146,'Annex 2 Designated EHV charges'!$D:$O,12,FALSE)=0,"",VLOOKUP($A146,'Annex 2 Designated EHV charges'!$D:$O,12,FALSE)),"")</f>
        <v/>
      </c>
      <c r="H146" s="104" t="str">
        <f>IFERROR(IF(VLOOKUP($A146,'Annex 2 Designated EHV charges'!$D:$P,13,FALSE)=0,"",VLOOKUP($A146,'Annex 2 Designated EHV charges'!$D:$P,13,FALSE)),"")</f>
        <v/>
      </c>
    </row>
    <row r="147" spans="1:8" ht="12.75" customHeight="1" x14ac:dyDescent="0.25">
      <c r="A147" s="101" t="str">
        <f t="array" ref="A147">IFERROR(INDEX('Annex 2 Designated EHV charges'!$D$11:$D$11, MATCH(0, IF(ISBLANK('Annex 2 Designated EHV charges'!$D$11:$D$11),1, COUNTIF(A$4:$A146, 'Annex 2 Designated EHV charges'!$D$11:$D$11)), 0)),"")</f>
        <v/>
      </c>
      <c r="B147" s="100" t="str">
        <f>IF($A147="","",VLOOKUP($A147,'Annex 2 Designated EHV charges'!$D:$O,2,0))</f>
        <v/>
      </c>
      <c r="C147" s="101" t="str">
        <f>IF($A147="","",VLOOKUP($A147,'Annex 2 Designated EHV charges'!$D:$O,3,0))</f>
        <v/>
      </c>
      <c r="D147" s="100" t="str">
        <f>IF($A147="","",VLOOKUP($A147,'Annex 2 Designated EHV charges'!$D:$O,4,0))</f>
        <v/>
      </c>
      <c r="E147" s="102" t="str">
        <f>IFERROR(IF(VLOOKUP($A147,'Annex 2 Designated EHV charges'!$D:$O,10,FALSE)=0,"",VLOOKUP($A147,'Annex 2 Designated EHV charges'!$D:$O,10,FALSE)),"")</f>
        <v/>
      </c>
      <c r="F147" s="103" t="str">
        <f>IFERROR(IF(VLOOKUP($A147,'Annex 2 Designated EHV charges'!$D:$O,11,FALSE)=0,"",VLOOKUP($A147,'Annex 2 Designated EHV charges'!$D:$O,11,FALSE)),"")</f>
        <v/>
      </c>
      <c r="G147" s="104" t="str">
        <f>IFERROR(IF(VLOOKUP($A147,'Annex 2 Designated EHV charges'!$D:$O,12,FALSE)=0,"",VLOOKUP($A147,'Annex 2 Designated EHV charges'!$D:$O,12,FALSE)),"")</f>
        <v/>
      </c>
      <c r="H147" s="104" t="str">
        <f>IFERROR(IF(VLOOKUP($A147,'Annex 2 Designated EHV charges'!$D:$P,13,FALSE)=0,"",VLOOKUP($A147,'Annex 2 Designated EHV charges'!$D:$P,13,FALSE)),"")</f>
        <v/>
      </c>
    </row>
    <row r="148" spans="1:8" ht="12.75" customHeight="1" x14ac:dyDescent="0.25">
      <c r="A148" s="101" t="str">
        <f t="array" ref="A148">IFERROR(INDEX('Annex 2 Designated EHV charges'!$D$11:$D$11, MATCH(0, IF(ISBLANK('Annex 2 Designated EHV charges'!$D$11:$D$11),1, COUNTIF(A$4:$A147, 'Annex 2 Designated EHV charges'!$D$11:$D$11)), 0)),"")</f>
        <v/>
      </c>
      <c r="B148" s="100" t="str">
        <f>IF($A148="","",VLOOKUP($A148,'Annex 2 Designated EHV charges'!$D:$O,2,0))</f>
        <v/>
      </c>
      <c r="C148" s="101" t="str">
        <f>IF($A148="","",VLOOKUP($A148,'Annex 2 Designated EHV charges'!$D:$O,3,0))</f>
        <v/>
      </c>
      <c r="D148" s="100" t="str">
        <f>IF($A148="","",VLOOKUP($A148,'Annex 2 Designated EHV charges'!$D:$O,4,0))</f>
        <v/>
      </c>
      <c r="E148" s="102" t="str">
        <f>IFERROR(IF(VLOOKUP($A148,'Annex 2 Designated EHV charges'!$D:$O,10,FALSE)=0,"",VLOOKUP($A148,'Annex 2 Designated EHV charges'!$D:$O,10,FALSE)),"")</f>
        <v/>
      </c>
      <c r="F148" s="103" t="str">
        <f>IFERROR(IF(VLOOKUP($A148,'Annex 2 Designated EHV charges'!$D:$O,11,FALSE)=0,"",VLOOKUP($A148,'Annex 2 Designated EHV charges'!$D:$O,11,FALSE)),"")</f>
        <v/>
      </c>
      <c r="G148" s="104" t="str">
        <f>IFERROR(IF(VLOOKUP($A148,'Annex 2 Designated EHV charges'!$D:$O,12,FALSE)=0,"",VLOOKUP($A148,'Annex 2 Designated EHV charges'!$D:$O,12,FALSE)),"")</f>
        <v/>
      </c>
      <c r="H148" s="104" t="str">
        <f>IFERROR(IF(VLOOKUP($A148,'Annex 2 Designated EHV charges'!$D:$P,13,FALSE)=0,"",VLOOKUP($A148,'Annex 2 Designated EHV charges'!$D:$P,13,FALSE)),"")</f>
        <v/>
      </c>
    </row>
    <row r="149" spans="1:8" ht="12.75" customHeight="1" x14ac:dyDescent="0.25">
      <c r="A149" s="101" t="str">
        <f t="array" ref="A149">IFERROR(INDEX('Annex 2 Designated EHV charges'!$D$11:$D$11, MATCH(0, IF(ISBLANK('Annex 2 Designated EHV charges'!$D$11:$D$11),1, COUNTIF(A$4:$A148, 'Annex 2 Designated EHV charges'!$D$11:$D$11)), 0)),"")</f>
        <v/>
      </c>
      <c r="B149" s="100" t="str">
        <f>IF($A149="","",VLOOKUP($A149,'Annex 2 Designated EHV charges'!$D:$O,2,0))</f>
        <v/>
      </c>
      <c r="C149" s="101" t="str">
        <f>IF($A149="","",VLOOKUP($A149,'Annex 2 Designated EHV charges'!$D:$O,3,0))</f>
        <v/>
      </c>
      <c r="D149" s="100" t="str">
        <f>IF($A149="","",VLOOKUP($A149,'Annex 2 Designated EHV charges'!$D:$O,4,0))</f>
        <v/>
      </c>
      <c r="E149" s="102" t="str">
        <f>IFERROR(IF(VLOOKUP($A149,'Annex 2 Designated EHV charges'!$D:$O,10,FALSE)=0,"",VLOOKUP($A149,'Annex 2 Designated EHV charges'!$D:$O,10,FALSE)),"")</f>
        <v/>
      </c>
      <c r="F149" s="103" t="str">
        <f>IFERROR(IF(VLOOKUP($A149,'Annex 2 Designated EHV charges'!$D:$O,11,FALSE)=0,"",VLOOKUP($A149,'Annex 2 Designated EHV charges'!$D:$O,11,FALSE)),"")</f>
        <v/>
      </c>
      <c r="G149" s="104" t="str">
        <f>IFERROR(IF(VLOOKUP($A149,'Annex 2 Designated EHV charges'!$D:$O,12,FALSE)=0,"",VLOOKUP($A149,'Annex 2 Designated EHV charges'!$D:$O,12,FALSE)),"")</f>
        <v/>
      </c>
      <c r="H149" s="104" t="str">
        <f>IFERROR(IF(VLOOKUP($A149,'Annex 2 Designated EHV charges'!$D:$P,13,FALSE)=0,"",VLOOKUP($A149,'Annex 2 Designated EHV charges'!$D:$P,13,FALSE)),"")</f>
        <v/>
      </c>
    </row>
    <row r="150" spans="1:8" ht="12.75" customHeight="1" x14ac:dyDescent="0.25">
      <c r="A150" s="101" t="str">
        <f t="array" ref="A150">IFERROR(INDEX('Annex 2 Designated EHV charges'!$D$11:$D$11, MATCH(0, IF(ISBLANK('Annex 2 Designated EHV charges'!$D$11:$D$11),1, COUNTIF(A$4:$A149, 'Annex 2 Designated EHV charges'!$D$11:$D$11)), 0)),"")</f>
        <v/>
      </c>
      <c r="B150" s="100" t="str">
        <f>IF($A150="","",VLOOKUP($A150,'Annex 2 Designated EHV charges'!$D:$O,2,0))</f>
        <v/>
      </c>
      <c r="C150" s="101" t="str">
        <f>IF($A150="","",VLOOKUP($A150,'Annex 2 Designated EHV charges'!$D:$O,3,0))</f>
        <v/>
      </c>
      <c r="D150" s="100" t="str">
        <f>IF($A150="","",VLOOKUP($A150,'Annex 2 Designated EHV charges'!$D:$O,4,0))</f>
        <v/>
      </c>
      <c r="E150" s="102" t="str">
        <f>IFERROR(IF(VLOOKUP($A150,'Annex 2 Designated EHV charges'!$D:$O,10,FALSE)=0,"",VLOOKUP($A150,'Annex 2 Designated EHV charges'!$D:$O,10,FALSE)),"")</f>
        <v/>
      </c>
      <c r="F150" s="103" t="str">
        <f>IFERROR(IF(VLOOKUP($A150,'Annex 2 Designated EHV charges'!$D:$O,11,FALSE)=0,"",VLOOKUP($A150,'Annex 2 Designated EHV charges'!$D:$O,11,FALSE)),"")</f>
        <v/>
      </c>
      <c r="G150" s="104" t="str">
        <f>IFERROR(IF(VLOOKUP($A150,'Annex 2 Designated EHV charges'!$D:$O,12,FALSE)=0,"",VLOOKUP($A150,'Annex 2 Designated EHV charges'!$D:$O,12,FALSE)),"")</f>
        <v/>
      </c>
      <c r="H150" s="104" t="str">
        <f>IFERROR(IF(VLOOKUP($A150,'Annex 2 Designated EHV charges'!$D:$P,13,FALSE)=0,"",VLOOKUP($A150,'Annex 2 Designated EHV charges'!$D:$P,13,FALSE)),"")</f>
        <v/>
      </c>
    </row>
    <row r="151" spans="1:8" ht="12.75" customHeight="1" x14ac:dyDescent="0.25">
      <c r="A151" s="101" t="str">
        <f t="array" ref="A151">IFERROR(INDEX('Annex 2 Designated EHV charges'!$D$11:$D$11, MATCH(0, IF(ISBLANK('Annex 2 Designated EHV charges'!$D$11:$D$11),1, COUNTIF(A$4:$A150, 'Annex 2 Designated EHV charges'!$D$11:$D$11)), 0)),"")</f>
        <v/>
      </c>
      <c r="B151" s="100" t="str">
        <f>IF($A151="","",VLOOKUP($A151,'Annex 2 Designated EHV charges'!$D:$O,2,0))</f>
        <v/>
      </c>
      <c r="C151" s="101" t="str">
        <f>IF($A151="","",VLOOKUP($A151,'Annex 2 Designated EHV charges'!$D:$O,3,0))</f>
        <v/>
      </c>
      <c r="D151" s="100" t="str">
        <f>IF($A151="","",VLOOKUP($A151,'Annex 2 Designated EHV charges'!$D:$O,4,0))</f>
        <v/>
      </c>
      <c r="E151" s="102" t="str">
        <f>IFERROR(IF(VLOOKUP($A151,'Annex 2 Designated EHV charges'!$D:$O,10,FALSE)=0,"",VLOOKUP($A151,'Annex 2 Designated EHV charges'!$D:$O,10,FALSE)),"")</f>
        <v/>
      </c>
      <c r="F151" s="103" t="str">
        <f>IFERROR(IF(VLOOKUP($A151,'Annex 2 Designated EHV charges'!$D:$O,11,FALSE)=0,"",VLOOKUP($A151,'Annex 2 Designated EHV charges'!$D:$O,11,FALSE)),"")</f>
        <v/>
      </c>
      <c r="G151" s="104" t="str">
        <f>IFERROR(IF(VLOOKUP($A151,'Annex 2 Designated EHV charges'!$D:$O,12,FALSE)=0,"",VLOOKUP($A151,'Annex 2 Designated EHV charges'!$D:$O,12,FALSE)),"")</f>
        <v/>
      </c>
      <c r="H151" s="104" t="str">
        <f>IFERROR(IF(VLOOKUP($A151,'Annex 2 Designated EHV charges'!$D:$P,13,FALSE)=0,"",VLOOKUP($A151,'Annex 2 Designated EHV charges'!$D:$P,13,FALSE)),"")</f>
        <v/>
      </c>
    </row>
    <row r="152" spans="1:8" x14ac:dyDescent="0.25">
      <c r="A152" s="101" t="str">
        <f t="array" ref="A152">IFERROR(INDEX('Annex 2 Designated EHV charges'!$D$11:$D$11, MATCH(0, IF(ISBLANK('Annex 2 Designated EHV charges'!$D$11:$D$11),1, COUNTIF(A$4:$A151, 'Annex 2 Designated EHV charges'!$D$11:$D$11)), 0)),"")</f>
        <v/>
      </c>
      <c r="B152" s="100" t="str">
        <f>IF($A152="","",VLOOKUP($A152,'Annex 2 Designated EHV charges'!$D:$O,2,0))</f>
        <v/>
      </c>
      <c r="C152" s="101" t="str">
        <f>IF($A152="","",VLOOKUP($A152,'Annex 2 Designated EHV charges'!$D:$O,3,0))</f>
        <v/>
      </c>
      <c r="D152" s="100" t="str">
        <f>IF($A152="","",VLOOKUP($A152,'Annex 2 Designated EHV charges'!$D:$O,4,0))</f>
        <v/>
      </c>
      <c r="E152" s="102" t="str">
        <f>IFERROR(IF(VLOOKUP($A152,'Annex 2 Designated EHV charges'!$D:$O,10,FALSE)=0,"",VLOOKUP($A152,'Annex 2 Designated EHV charges'!$D:$O,10,FALSE)),"")</f>
        <v/>
      </c>
      <c r="F152" s="103" t="str">
        <f>IFERROR(IF(VLOOKUP($A152,'Annex 2 Designated EHV charges'!$D:$O,11,FALSE)=0,"",VLOOKUP($A152,'Annex 2 Designated EHV charges'!$D:$O,11,FALSE)),"")</f>
        <v/>
      </c>
      <c r="G152" s="104" t="str">
        <f>IFERROR(IF(VLOOKUP($A152,'Annex 2 Designated EHV charges'!$D:$O,12,FALSE)=0,"",VLOOKUP($A152,'Annex 2 Designated EHV charges'!$D:$O,12,FALSE)),"")</f>
        <v/>
      </c>
      <c r="H152" s="104" t="str">
        <f>IFERROR(IF(VLOOKUP($A152,'Annex 2 Designated EHV charges'!$D:$P,13,FALSE)=0,"",VLOOKUP($A152,'Annex 2 Designated EHV charges'!$D:$P,13,FALSE)),"")</f>
        <v/>
      </c>
    </row>
    <row r="153" spans="1:8" x14ac:dyDescent="0.25">
      <c r="A153" s="101" t="str">
        <f t="array" ref="A153">IFERROR(INDEX('Annex 2 Designated EHV charges'!$D$11:$D$11, MATCH(0, IF(ISBLANK('Annex 2 Designated EHV charges'!$D$11:$D$11),1, COUNTIF(A$4:$A152, 'Annex 2 Designated EHV charges'!$D$11:$D$11)), 0)),"")</f>
        <v/>
      </c>
      <c r="B153" s="100" t="str">
        <f>IF($A153="","",VLOOKUP($A153,'Annex 2 Designated EHV charges'!$D:$O,2,0))</f>
        <v/>
      </c>
      <c r="C153" s="101" t="str">
        <f>IF($A153="","",VLOOKUP($A153,'Annex 2 Designated EHV charges'!$D:$O,3,0))</f>
        <v/>
      </c>
      <c r="D153" s="100" t="str">
        <f>IF($A153="","",VLOOKUP($A153,'Annex 2 Designated EHV charges'!$D:$O,4,0))</f>
        <v/>
      </c>
      <c r="E153" s="102" t="str">
        <f>IFERROR(IF(VLOOKUP($A153,'Annex 2 Designated EHV charges'!$D:$O,10,FALSE)=0,"",VLOOKUP($A153,'Annex 2 Designated EHV charges'!$D:$O,10,FALSE)),"")</f>
        <v/>
      </c>
      <c r="F153" s="103" t="str">
        <f>IFERROR(IF(VLOOKUP($A153,'Annex 2 Designated EHV charges'!$D:$O,11,FALSE)=0,"",VLOOKUP($A153,'Annex 2 Designated EHV charges'!$D:$O,11,FALSE)),"")</f>
        <v/>
      </c>
      <c r="G153" s="104" t="str">
        <f>IFERROR(IF(VLOOKUP($A153,'Annex 2 Designated EHV charges'!$D:$O,12,FALSE)=0,"",VLOOKUP($A153,'Annex 2 Designated EHV charges'!$D:$O,12,FALSE)),"")</f>
        <v/>
      </c>
      <c r="H153" s="104" t="str">
        <f>IFERROR(IF(VLOOKUP($A153,'Annex 2 Designated EHV charges'!$D:$P,13,FALSE)=0,"",VLOOKUP($A153,'Annex 2 Designated EHV charges'!$D:$P,13,FALSE)),"")</f>
        <v/>
      </c>
    </row>
    <row r="154" spans="1:8" x14ac:dyDescent="0.25">
      <c r="A154" s="101" t="str">
        <f t="array" ref="A154">IFERROR(INDEX('Annex 2 Designated EHV charges'!$D$11:$D$11, MATCH(0, IF(ISBLANK('Annex 2 Designated EHV charges'!$D$11:$D$11),1, COUNTIF(A$4:$A153, 'Annex 2 Designated EHV charges'!$D$11:$D$11)), 0)),"")</f>
        <v/>
      </c>
      <c r="B154" s="100" t="str">
        <f>IF($A154="","",VLOOKUP($A154,'Annex 2 Designated EHV charges'!$D:$O,2,0))</f>
        <v/>
      </c>
      <c r="C154" s="101" t="str">
        <f>IF($A154="","",VLOOKUP($A154,'Annex 2 Designated EHV charges'!$D:$O,3,0))</f>
        <v/>
      </c>
      <c r="D154" s="100" t="str">
        <f>IF($A154="","",VLOOKUP($A154,'Annex 2 Designated EHV charges'!$D:$O,4,0))</f>
        <v/>
      </c>
      <c r="E154" s="102" t="str">
        <f>IFERROR(IF(VLOOKUP($A154,'Annex 2 Designated EHV charges'!$D:$O,10,FALSE)=0,"",VLOOKUP($A154,'Annex 2 Designated EHV charges'!$D:$O,10,FALSE)),"")</f>
        <v/>
      </c>
      <c r="F154" s="103" t="str">
        <f>IFERROR(IF(VLOOKUP($A154,'Annex 2 Designated EHV charges'!$D:$O,11,FALSE)=0,"",VLOOKUP($A154,'Annex 2 Designated EHV charges'!$D:$O,11,FALSE)),"")</f>
        <v/>
      </c>
      <c r="G154" s="104" t="str">
        <f>IFERROR(IF(VLOOKUP($A154,'Annex 2 Designated EHV charges'!$D:$O,12,FALSE)=0,"",VLOOKUP($A154,'Annex 2 Designated EHV charges'!$D:$O,12,FALSE)),"")</f>
        <v/>
      </c>
      <c r="H154" s="104" t="str">
        <f>IFERROR(IF(VLOOKUP($A154,'Annex 2 Designated EHV charges'!$D:$P,13,FALSE)=0,"",VLOOKUP($A154,'Annex 2 Designated EHV charges'!$D:$P,13,FALSE)),"")</f>
        <v/>
      </c>
    </row>
    <row r="155" spans="1:8" x14ac:dyDescent="0.25">
      <c r="A155" s="101" t="str">
        <f t="array" ref="A155">IFERROR(INDEX('Annex 2 Designated EHV charges'!$D$11:$D$11, MATCH(0, IF(ISBLANK('Annex 2 Designated EHV charges'!$D$11:$D$11),1, COUNTIF(A$4:$A154, 'Annex 2 Designated EHV charges'!$D$11:$D$11)), 0)),"")</f>
        <v/>
      </c>
      <c r="B155" s="100" t="str">
        <f>IF($A155="","",VLOOKUP($A155,'Annex 2 Designated EHV charges'!$D:$O,2,0))</f>
        <v/>
      </c>
      <c r="C155" s="101" t="str">
        <f>IF($A155="","",VLOOKUP($A155,'Annex 2 Designated EHV charges'!$D:$O,3,0))</f>
        <v/>
      </c>
      <c r="D155" s="100" t="str">
        <f>IF($A155="","",VLOOKUP($A155,'Annex 2 Designated EHV charges'!$D:$O,4,0))</f>
        <v/>
      </c>
      <c r="E155" s="102" t="str">
        <f>IFERROR(IF(VLOOKUP($A155,'Annex 2 Designated EHV charges'!$D:$O,10,FALSE)=0,"",VLOOKUP($A155,'Annex 2 Designated EHV charges'!$D:$O,10,FALSE)),"")</f>
        <v/>
      </c>
      <c r="F155" s="103" t="str">
        <f>IFERROR(IF(VLOOKUP($A155,'Annex 2 Designated EHV charges'!$D:$O,11,FALSE)=0,"",VLOOKUP($A155,'Annex 2 Designated EHV charges'!$D:$O,11,FALSE)),"")</f>
        <v/>
      </c>
      <c r="G155" s="104" t="str">
        <f>IFERROR(IF(VLOOKUP($A155,'Annex 2 Designated EHV charges'!$D:$O,12,FALSE)=0,"",VLOOKUP($A155,'Annex 2 Designated EHV charges'!$D:$O,12,FALSE)),"")</f>
        <v/>
      </c>
      <c r="H155" s="104" t="str">
        <f>IFERROR(IF(VLOOKUP($A155,'Annex 2 Designated EHV charges'!$D:$P,13,FALSE)=0,"",VLOOKUP($A155,'Annex 2 Designated EHV charges'!$D:$P,13,FALSE)),"")</f>
        <v/>
      </c>
    </row>
    <row r="156" spans="1:8" x14ac:dyDescent="0.25">
      <c r="A156" s="101" t="str">
        <f t="array" ref="A156">IFERROR(INDEX('Annex 2 Designated EHV charges'!$D$11:$D$11, MATCH(0, IF(ISBLANK('Annex 2 Designated EHV charges'!$D$11:$D$11),1, COUNTIF(A$4:$A155, 'Annex 2 Designated EHV charges'!$D$11:$D$11)), 0)),"")</f>
        <v/>
      </c>
      <c r="B156" s="100" t="str">
        <f>IF($A156="","",VLOOKUP($A156,'Annex 2 Designated EHV charges'!$D:$O,2,0))</f>
        <v/>
      </c>
      <c r="C156" s="101" t="str">
        <f>IF($A156="","",VLOOKUP($A156,'Annex 2 Designated EHV charges'!$D:$O,3,0))</f>
        <v/>
      </c>
      <c r="D156" s="100" t="str">
        <f>IF($A156="","",VLOOKUP($A156,'Annex 2 Designated EHV charges'!$D:$O,4,0))</f>
        <v/>
      </c>
      <c r="E156" s="102" t="str">
        <f>IFERROR(IF(VLOOKUP($A156,'Annex 2 Designated EHV charges'!$D:$O,10,FALSE)=0,"",VLOOKUP($A156,'Annex 2 Designated EHV charges'!$D:$O,10,FALSE)),"")</f>
        <v/>
      </c>
      <c r="F156" s="103" t="str">
        <f>IFERROR(IF(VLOOKUP($A156,'Annex 2 Designated EHV charges'!$D:$O,11,FALSE)=0,"",VLOOKUP($A156,'Annex 2 Designated EHV charges'!$D:$O,11,FALSE)),"")</f>
        <v/>
      </c>
      <c r="G156" s="104" t="str">
        <f>IFERROR(IF(VLOOKUP($A156,'Annex 2 Designated EHV charges'!$D:$O,12,FALSE)=0,"",VLOOKUP($A156,'Annex 2 Designated EHV charges'!$D:$O,12,FALSE)),"")</f>
        <v/>
      </c>
      <c r="H156" s="104" t="str">
        <f>IFERROR(IF(VLOOKUP($A156,'Annex 2 Designated EHV charges'!$D:$P,13,FALSE)=0,"",VLOOKUP($A156,'Annex 2 Designated EHV charges'!$D:$P,13,FALSE)),"")</f>
        <v/>
      </c>
    </row>
    <row r="157" spans="1:8" x14ac:dyDescent="0.25">
      <c r="A157" s="101" t="str">
        <f t="array" ref="A157">IFERROR(INDEX('Annex 2 Designated EHV charges'!$D$11:$D$11, MATCH(0, IF(ISBLANK('Annex 2 Designated EHV charges'!$D$11:$D$11),1, COUNTIF(A$4:$A156, 'Annex 2 Designated EHV charges'!$D$11:$D$11)), 0)),"")</f>
        <v/>
      </c>
      <c r="B157" s="100" t="str">
        <f>IF($A157="","",VLOOKUP($A157,'Annex 2 Designated EHV charges'!$D:$O,2,0))</f>
        <v/>
      </c>
      <c r="C157" s="101" t="str">
        <f>IF($A157="","",VLOOKUP($A157,'Annex 2 Designated EHV charges'!$D:$O,3,0))</f>
        <v/>
      </c>
      <c r="D157" s="100" t="str">
        <f>IF($A157="","",VLOOKUP($A157,'Annex 2 Designated EHV charges'!$D:$O,4,0))</f>
        <v/>
      </c>
      <c r="E157" s="102" t="str">
        <f>IFERROR(IF(VLOOKUP($A157,'Annex 2 Designated EHV charges'!$D:$O,10,FALSE)=0,"",VLOOKUP($A157,'Annex 2 Designated EHV charges'!$D:$O,10,FALSE)),"")</f>
        <v/>
      </c>
      <c r="F157" s="103" t="str">
        <f>IFERROR(IF(VLOOKUP($A157,'Annex 2 Designated EHV charges'!$D:$O,11,FALSE)=0,"",VLOOKUP($A157,'Annex 2 Designated EHV charges'!$D:$O,11,FALSE)),"")</f>
        <v/>
      </c>
      <c r="G157" s="104" t="str">
        <f>IFERROR(IF(VLOOKUP($A157,'Annex 2 Designated EHV charges'!$D:$O,12,FALSE)=0,"",VLOOKUP($A157,'Annex 2 Designated EHV charges'!$D:$O,12,FALSE)),"")</f>
        <v/>
      </c>
      <c r="H157" s="104" t="str">
        <f>IFERROR(IF(VLOOKUP($A157,'Annex 2 Designated EHV charges'!$D:$P,13,FALSE)=0,"",VLOOKUP($A157,'Annex 2 Designated EHV charges'!$D:$P,13,FALSE)),"")</f>
        <v/>
      </c>
    </row>
    <row r="158" spans="1:8" x14ac:dyDescent="0.25">
      <c r="A158" s="101" t="str">
        <f t="array" ref="A158">IFERROR(INDEX('Annex 2 Designated EHV charges'!$D$11:$D$11, MATCH(0, IF(ISBLANK('Annex 2 Designated EHV charges'!$D$11:$D$11),1, COUNTIF(A$4:$A157, 'Annex 2 Designated EHV charges'!$D$11:$D$11)), 0)),"")</f>
        <v/>
      </c>
      <c r="B158" s="100" t="str">
        <f>IF($A158="","",VLOOKUP($A158,'Annex 2 Designated EHV charges'!$D:$O,2,0))</f>
        <v/>
      </c>
      <c r="C158" s="101" t="str">
        <f>IF($A158="","",VLOOKUP($A158,'Annex 2 Designated EHV charges'!$D:$O,3,0))</f>
        <v/>
      </c>
      <c r="D158" s="100" t="str">
        <f>IF($A158="","",VLOOKUP($A158,'Annex 2 Designated EHV charges'!$D:$O,4,0))</f>
        <v/>
      </c>
      <c r="E158" s="102" t="str">
        <f>IFERROR(IF(VLOOKUP($A158,'Annex 2 Designated EHV charges'!$D:$O,10,FALSE)=0,"",VLOOKUP($A158,'Annex 2 Designated EHV charges'!$D:$O,10,FALSE)),"")</f>
        <v/>
      </c>
      <c r="F158" s="103" t="str">
        <f>IFERROR(IF(VLOOKUP($A158,'Annex 2 Designated EHV charges'!$D:$O,11,FALSE)=0,"",VLOOKUP($A158,'Annex 2 Designated EHV charges'!$D:$O,11,FALSE)),"")</f>
        <v/>
      </c>
      <c r="G158" s="104" t="str">
        <f>IFERROR(IF(VLOOKUP($A158,'Annex 2 Designated EHV charges'!$D:$O,12,FALSE)=0,"",VLOOKUP($A158,'Annex 2 Designated EHV charges'!$D:$O,12,FALSE)),"")</f>
        <v/>
      </c>
      <c r="H158" s="104" t="str">
        <f>IFERROR(IF(VLOOKUP($A158,'Annex 2 Designated EHV charges'!$D:$P,13,FALSE)=0,"",VLOOKUP($A158,'Annex 2 Designated EHV charges'!$D:$P,13,FALSE)),"")</f>
        <v/>
      </c>
    </row>
    <row r="159" spans="1:8" x14ac:dyDescent="0.25">
      <c r="A159" s="101" t="str">
        <f t="array" ref="A159">IFERROR(INDEX('Annex 2 Designated EHV charges'!$D$11:$D$11, MATCH(0, IF(ISBLANK('Annex 2 Designated EHV charges'!$D$11:$D$11),1, COUNTIF(A$4:$A158, 'Annex 2 Designated EHV charges'!$D$11:$D$11)), 0)),"")</f>
        <v/>
      </c>
      <c r="B159" s="100" t="str">
        <f>IF($A159="","",VLOOKUP($A159,'Annex 2 Designated EHV charges'!$D:$O,2,0))</f>
        <v/>
      </c>
      <c r="C159" s="101" t="str">
        <f>IF($A159="","",VLOOKUP($A159,'Annex 2 Designated EHV charges'!$D:$O,3,0))</f>
        <v/>
      </c>
      <c r="D159" s="100" t="str">
        <f>IF($A159="","",VLOOKUP($A159,'Annex 2 Designated EHV charges'!$D:$O,4,0))</f>
        <v/>
      </c>
      <c r="E159" s="102" t="str">
        <f>IFERROR(IF(VLOOKUP($A159,'Annex 2 Designated EHV charges'!$D:$O,10,FALSE)=0,"",VLOOKUP($A159,'Annex 2 Designated EHV charges'!$D:$O,10,FALSE)),"")</f>
        <v/>
      </c>
      <c r="F159" s="103" t="str">
        <f>IFERROR(IF(VLOOKUP($A159,'Annex 2 Designated EHV charges'!$D:$O,11,FALSE)=0,"",VLOOKUP($A159,'Annex 2 Designated EHV charges'!$D:$O,11,FALSE)),"")</f>
        <v/>
      </c>
      <c r="G159" s="104" t="str">
        <f>IFERROR(IF(VLOOKUP($A159,'Annex 2 Designated EHV charges'!$D:$O,12,FALSE)=0,"",VLOOKUP($A159,'Annex 2 Designated EHV charges'!$D:$O,12,FALSE)),"")</f>
        <v/>
      </c>
      <c r="H159" s="104" t="str">
        <f>IFERROR(IF(VLOOKUP($A159,'Annex 2 Designated EHV charges'!$D:$P,13,FALSE)=0,"",VLOOKUP($A159,'Annex 2 Designated EHV charges'!$D:$P,13,FALSE)),"")</f>
        <v/>
      </c>
    </row>
    <row r="160" spans="1:8" x14ac:dyDescent="0.25">
      <c r="A160" s="101" t="str">
        <f t="array" ref="A160">IFERROR(INDEX('Annex 2 Designated EHV charges'!$D$11:$D$11, MATCH(0, IF(ISBLANK('Annex 2 Designated EHV charges'!$D$11:$D$11),1, COUNTIF(A$4:$A159, 'Annex 2 Designated EHV charges'!$D$11:$D$11)), 0)),"")</f>
        <v/>
      </c>
      <c r="B160" s="100" t="str">
        <f>IF($A160="","",VLOOKUP($A160,'Annex 2 Designated EHV charges'!$D:$O,2,0))</f>
        <v/>
      </c>
      <c r="C160" s="101" t="str">
        <f>IF($A160="","",VLOOKUP($A160,'Annex 2 Designated EHV charges'!$D:$O,3,0))</f>
        <v/>
      </c>
      <c r="D160" s="100" t="str">
        <f>IF($A160="","",VLOOKUP($A160,'Annex 2 Designated EHV charges'!$D:$O,4,0))</f>
        <v/>
      </c>
      <c r="E160" s="102" t="str">
        <f>IFERROR(IF(VLOOKUP($A160,'Annex 2 Designated EHV charges'!$D:$O,10,FALSE)=0,"",VLOOKUP($A160,'Annex 2 Designated EHV charges'!$D:$O,10,FALSE)),"")</f>
        <v/>
      </c>
      <c r="F160" s="103" t="str">
        <f>IFERROR(IF(VLOOKUP($A160,'Annex 2 Designated EHV charges'!$D:$O,11,FALSE)=0,"",VLOOKUP($A160,'Annex 2 Designated EHV charges'!$D:$O,11,FALSE)),"")</f>
        <v/>
      </c>
      <c r="G160" s="104" t="str">
        <f>IFERROR(IF(VLOOKUP($A160,'Annex 2 Designated EHV charges'!$D:$O,12,FALSE)=0,"",VLOOKUP($A160,'Annex 2 Designated EHV charges'!$D:$O,12,FALSE)),"")</f>
        <v/>
      </c>
      <c r="H160" s="104" t="str">
        <f>IFERROR(IF(VLOOKUP($A160,'Annex 2 Designated EHV charges'!$D:$P,13,FALSE)=0,"",VLOOKUP($A160,'Annex 2 Designated EHV charges'!$D:$P,13,FALSE)),"")</f>
        <v/>
      </c>
    </row>
    <row r="161" spans="1:8" x14ac:dyDescent="0.25">
      <c r="A161" s="101" t="str">
        <f t="array" ref="A161">IFERROR(INDEX('Annex 2 Designated EHV charges'!$D$11:$D$11, MATCH(0, IF(ISBLANK('Annex 2 Designated EHV charges'!$D$11:$D$11),1, COUNTIF(A$4:$A160, 'Annex 2 Designated EHV charges'!$D$11:$D$11)), 0)),"")</f>
        <v/>
      </c>
      <c r="B161" s="100" t="str">
        <f>IF($A161="","",VLOOKUP($A161,'Annex 2 Designated EHV charges'!$D:$O,2,0))</f>
        <v/>
      </c>
      <c r="C161" s="101" t="str">
        <f>IF($A161="","",VLOOKUP($A161,'Annex 2 Designated EHV charges'!$D:$O,3,0))</f>
        <v/>
      </c>
      <c r="D161" s="100" t="str">
        <f>IF($A161="","",VLOOKUP($A161,'Annex 2 Designated EHV charges'!$D:$O,4,0))</f>
        <v/>
      </c>
      <c r="E161" s="102" t="str">
        <f>IFERROR(IF(VLOOKUP($A161,'Annex 2 Designated EHV charges'!$D:$O,10,FALSE)=0,"",VLOOKUP($A161,'Annex 2 Designated EHV charges'!$D:$O,10,FALSE)),"")</f>
        <v/>
      </c>
      <c r="F161" s="103" t="str">
        <f>IFERROR(IF(VLOOKUP($A161,'Annex 2 Designated EHV charges'!$D:$O,11,FALSE)=0,"",VLOOKUP($A161,'Annex 2 Designated EHV charges'!$D:$O,11,FALSE)),"")</f>
        <v/>
      </c>
      <c r="G161" s="104" t="str">
        <f>IFERROR(IF(VLOOKUP($A161,'Annex 2 Designated EHV charges'!$D:$O,12,FALSE)=0,"",VLOOKUP($A161,'Annex 2 Designated EHV charges'!$D:$O,12,FALSE)),"")</f>
        <v/>
      </c>
      <c r="H161" s="104" t="str">
        <f>IFERROR(IF(VLOOKUP($A161,'Annex 2 Designated EHV charges'!$D:$P,13,FALSE)=0,"",VLOOKUP($A161,'Annex 2 Designated EHV charges'!$D:$P,13,FALSE)),"")</f>
        <v/>
      </c>
    </row>
    <row r="162" spans="1:8" x14ac:dyDescent="0.25">
      <c r="A162" s="101" t="str">
        <f t="array" ref="A162">IFERROR(INDEX('Annex 2 Designated EHV charges'!$D$11:$D$11, MATCH(0, IF(ISBLANK('Annex 2 Designated EHV charges'!$D$11:$D$11),1, COUNTIF(A$4:$A161, 'Annex 2 Designated EHV charges'!$D$11:$D$11)), 0)),"")</f>
        <v/>
      </c>
      <c r="B162" s="100" t="str">
        <f>IF($A162="","",VLOOKUP($A162,'Annex 2 Designated EHV charges'!$D:$O,2,0))</f>
        <v/>
      </c>
      <c r="C162" s="101" t="str">
        <f>IF($A162="","",VLOOKUP($A162,'Annex 2 Designated EHV charges'!$D:$O,3,0))</f>
        <v/>
      </c>
      <c r="D162" s="100" t="str">
        <f>IF($A162="","",VLOOKUP($A162,'Annex 2 Designated EHV charges'!$D:$O,4,0))</f>
        <v/>
      </c>
      <c r="E162" s="102" t="str">
        <f>IFERROR(IF(VLOOKUP($A162,'Annex 2 Designated EHV charges'!$D:$O,10,FALSE)=0,"",VLOOKUP($A162,'Annex 2 Designated EHV charges'!$D:$O,10,FALSE)),"")</f>
        <v/>
      </c>
      <c r="F162" s="103" t="str">
        <f>IFERROR(IF(VLOOKUP($A162,'Annex 2 Designated EHV charges'!$D:$O,11,FALSE)=0,"",VLOOKUP($A162,'Annex 2 Designated EHV charges'!$D:$O,11,FALSE)),"")</f>
        <v/>
      </c>
      <c r="G162" s="104" t="str">
        <f>IFERROR(IF(VLOOKUP($A162,'Annex 2 Designated EHV charges'!$D:$O,12,FALSE)=0,"",VLOOKUP($A162,'Annex 2 Designated EHV charges'!$D:$O,12,FALSE)),"")</f>
        <v/>
      </c>
      <c r="H162" s="104" t="str">
        <f>IFERROR(IF(VLOOKUP($A162,'Annex 2 Designated EHV charges'!$D:$P,13,FALSE)=0,"",VLOOKUP($A162,'Annex 2 Designated EHV charges'!$D:$P,13,FALSE)),"")</f>
        <v/>
      </c>
    </row>
    <row r="163" spans="1:8" x14ac:dyDescent="0.25">
      <c r="A163" s="101" t="str">
        <f t="array" ref="A163">IFERROR(INDEX('Annex 2 Designated EHV charges'!$D$11:$D$11, MATCH(0, IF(ISBLANK('Annex 2 Designated EHV charges'!$D$11:$D$11),1, COUNTIF(A$4:$A162, 'Annex 2 Designated EHV charges'!$D$11:$D$11)), 0)),"")</f>
        <v/>
      </c>
      <c r="B163" s="100" t="str">
        <f>IF($A163="","",VLOOKUP($A163,'Annex 2 Designated EHV charges'!$D:$O,2,0))</f>
        <v/>
      </c>
      <c r="C163" s="101" t="str">
        <f>IF($A163="","",VLOOKUP($A163,'Annex 2 Designated EHV charges'!$D:$O,3,0))</f>
        <v/>
      </c>
      <c r="D163" s="100" t="str">
        <f>IF($A163="","",VLOOKUP($A163,'Annex 2 Designated EHV charges'!$D:$O,4,0))</f>
        <v/>
      </c>
      <c r="E163" s="102" t="str">
        <f>IFERROR(IF(VLOOKUP($A163,'Annex 2 Designated EHV charges'!$D:$O,10,FALSE)=0,"",VLOOKUP($A163,'Annex 2 Designated EHV charges'!$D:$O,10,FALSE)),"")</f>
        <v/>
      </c>
      <c r="F163" s="103" t="str">
        <f>IFERROR(IF(VLOOKUP($A163,'Annex 2 Designated EHV charges'!$D:$O,11,FALSE)=0,"",VLOOKUP($A163,'Annex 2 Designated EHV charges'!$D:$O,11,FALSE)),"")</f>
        <v/>
      </c>
      <c r="G163" s="104" t="str">
        <f>IFERROR(IF(VLOOKUP($A163,'Annex 2 Designated EHV charges'!$D:$O,12,FALSE)=0,"",VLOOKUP($A163,'Annex 2 Designated EHV charges'!$D:$O,12,FALSE)),"")</f>
        <v/>
      </c>
      <c r="H163" s="104" t="str">
        <f>IFERROR(IF(VLOOKUP($A163,'Annex 2 Designated EHV charges'!$D:$P,13,FALSE)=0,"",VLOOKUP($A163,'Annex 2 Designated EHV charges'!$D:$P,13,FALSE)),"")</f>
        <v/>
      </c>
    </row>
    <row r="164" spans="1:8" x14ac:dyDescent="0.25">
      <c r="A164" s="101" t="str">
        <f t="array" ref="A164">IFERROR(INDEX('Annex 2 Designated EHV charges'!$D$11:$D$11, MATCH(0, IF(ISBLANK('Annex 2 Designated EHV charges'!$D$11:$D$11),1, COUNTIF(A$4:$A163, 'Annex 2 Designated EHV charges'!$D$11:$D$11)), 0)),"")</f>
        <v/>
      </c>
      <c r="B164" s="100" t="str">
        <f>IF($A164="","",VLOOKUP($A164,'Annex 2 Designated EHV charges'!$D:$O,2,0))</f>
        <v/>
      </c>
      <c r="C164" s="101" t="str">
        <f>IF($A164="","",VLOOKUP($A164,'Annex 2 Designated EHV charges'!$D:$O,3,0))</f>
        <v/>
      </c>
      <c r="D164" s="100" t="str">
        <f>IF($A164="","",VLOOKUP($A164,'Annex 2 Designated EHV charges'!$D:$O,4,0))</f>
        <v/>
      </c>
      <c r="E164" s="102" t="str">
        <f>IFERROR(IF(VLOOKUP($A164,'Annex 2 Designated EHV charges'!$D:$O,10,FALSE)=0,"",VLOOKUP($A164,'Annex 2 Designated EHV charges'!$D:$O,10,FALSE)),"")</f>
        <v/>
      </c>
      <c r="F164" s="103" t="str">
        <f>IFERROR(IF(VLOOKUP($A164,'Annex 2 Designated EHV charges'!$D:$O,11,FALSE)=0,"",VLOOKUP($A164,'Annex 2 Designated EHV charges'!$D:$O,11,FALSE)),"")</f>
        <v/>
      </c>
      <c r="G164" s="104" t="str">
        <f>IFERROR(IF(VLOOKUP($A164,'Annex 2 Designated EHV charges'!$D:$O,12,FALSE)=0,"",VLOOKUP($A164,'Annex 2 Designated EHV charges'!$D:$O,12,FALSE)),"")</f>
        <v/>
      </c>
      <c r="H164" s="104" t="str">
        <f>IFERROR(IF(VLOOKUP($A164,'Annex 2 Designated EHV charges'!$D:$P,13,FALSE)=0,"",VLOOKUP($A164,'Annex 2 Designated EHV charges'!$D:$P,13,FALSE)),"")</f>
        <v/>
      </c>
    </row>
    <row r="165" spans="1:8" x14ac:dyDescent="0.25">
      <c r="A165" s="101" t="str">
        <f t="array" ref="A165">IFERROR(INDEX('Annex 2 Designated EHV charges'!$D$11:$D$11, MATCH(0, IF(ISBLANK('Annex 2 Designated EHV charges'!$D$11:$D$11),1, COUNTIF(A$4:$A164, 'Annex 2 Designated EHV charges'!$D$11:$D$11)), 0)),"")</f>
        <v/>
      </c>
      <c r="B165" s="100" t="str">
        <f>IF($A165="","",VLOOKUP($A165,'Annex 2 Designated EHV charges'!$D:$O,2,0))</f>
        <v/>
      </c>
      <c r="C165" s="101" t="str">
        <f>IF($A165="","",VLOOKUP($A165,'Annex 2 Designated EHV charges'!$D:$O,3,0))</f>
        <v/>
      </c>
      <c r="D165" s="100" t="str">
        <f>IF($A165="","",VLOOKUP($A165,'Annex 2 Designated EHV charges'!$D:$O,4,0))</f>
        <v/>
      </c>
      <c r="E165" s="102" t="str">
        <f>IFERROR(IF(VLOOKUP($A165,'Annex 2 Designated EHV charges'!$D:$O,10,FALSE)=0,"",VLOOKUP($A165,'Annex 2 Designated EHV charges'!$D:$O,10,FALSE)),"")</f>
        <v/>
      </c>
      <c r="F165" s="103" t="str">
        <f>IFERROR(IF(VLOOKUP($A165,'Annex 2 Designated EHV charges'!$D:$O,11,FALSE)=0,"",VLOOKUP($A165,'Annex 2 Designated EHV charges'!$D:$O,11,FALSE)),"")</f>
        <v/>
      </c>
      <c r="G165" s="104" t="str">
        <f>IFERROR(IF(VLOOKUP($A165,'Annex 2 Designated EHV charges'!$D:$O,12,FALSE)=0,"",VLOOKUP($A165,'Annex 2 Designated EHV charges'!$D:$O,12,FALSE)),"")</f>
        <v/>
      </c>
      <c r="H165" s="104" t="str">
        <f>IFERROR(IF(VLOOKUP($A165,'Annex 2 Designated EHV charges'!$D:$P,13,FALSE)=0,"",VLOOKUP($A165,'Annex 2 Designated EHV charges'!$D:$P,13,FALSE)),"")</f>
        <v/>
      </c>
    </row>
    <row r="166" spans="1:8" x14ac:dyDescent="0.25">
      <c r="A166" s="101" t="str">
        <f t="array" ref="A166">IFERROR(INDEX('Annex 2 Designated EHV charges'!$D$11:$D$11, MATCH(0, IF(ISBLANK('Annex 2 Designated EHV charges'!$D$11:$D$11),1, COUNTIF(A$4:$A165, 'Annex 2 Designated EHV charges'!$D$11:$D$11)), 0)),"")</f>
        <v/>
      </c>
      <c r="B166" s="100" t="str">
        <f>IF($A166="","",VLOOKUP($A166,'Annex 2 Designated EHV charges'!$D:$O,2,0))</f>
        <v/>
      </c>
      <c r="C166" s="101" t="str">
        <f>IF($A166="","",VLOOKUP($A166,'Annex 2 Designated EHV charges'!$D:$O,3,0))</f>
        <v/>
      </c>
      <c r="D166" s="100" t="str">
        <f>IF($A166="","",VLOOKUP($A166,'Annex 2 Designated EHV charges'!$D:$O,4,0))</f>
        <v/>
      </c>
      <c r="E166" s="102" t="str">
        <f>IFERROR(IF(VLOOKUP($A166,'Annex 2 Designated EHV charges'!$D:$O,10,FALSE)=0,"",VLOOKUP($A166,'Annex 2 Designated EHV charges'!$D:$O,10,FALSE)),"")</f>
        <v/>
      </c>
      <c r="F166" s="103" t="str">
        <f>IFERROR(IF(VLOOKUP($A166,'Annex 2 Designated EHV charges'!$D:$O,11,FALSE)=0,"",VLOOKUP($A166,'Annex 2 Designated EHV charges'!$D:$O,11,FALSE)),"")</f>
        <v/>
      </c>
      <c r="G166" s="104" t="str">
        <f>IFERROR(IF(VLOOKUP($A166,'Annex 2 Designated EHV charges'!$D:$O,12,FALSE)=0,"",VLOOKUP($A166,'Annex 2 Designated EHV charges'!$D:$O,12,FALSE)),"")</f>
        <v/>
      </c>
      <c r="H166" s="104" t="str">
        <f>IFERROR(IF(VLOOKUP($A166,'Annex 2 Designated EHV charges'!$D:$P,13,FALSE)=0,"",VLOOKUP($A166,'Annex 2 Designated EHV charges'!$D:$P,13,FALSE)),"")</f>
        <v/>
      </c>
    </row>
    <row r="167" spans="1:8" x14ac:dyDescent="0.25">
      <c r="A167" s="101" t="str">
        <f t="array" ref="A167">IFERROR(INDEX('Annex 2 Designated EHV charges'!$D$11:$D$11, MATCH(0, IF(ISBLANK('Annex 2 Designated EHV charges'!$D$11:$D$11),1, COUNTIF(A$4:$A166, 'Annex 2 Designated EHV charges'!$D$11:$D$11)), 0)),"")</f>
        <v/>
      </c>
      <c r="B167" s="100" t="str">
        <f>IF($A167="","",VLOOKUP($A167,'Annex 2 Designated EHV charges'!$D:$O,2,0))</f>
        <v/>
      </c>
      <c r="C167" s="101" t="str">
        <f>IF($A167="","",VLOOKUP($A167,'Annex 2 Designated EHV charges'!$D:$O,3,0))</f>
        <v/>
      </c>
      <c r="D167" s="100" t="str">
        <f>IF($A167="","",VLOOKUP($A167,'Annex 2 Designated EHV charges'!$D:$O,4,0))</f>
        <v/>
      </c>
      <c r="E167" s="102" t="str">
        <f>IFERROR(IF(VLOOKUP($A167,'Annex 2 Designated EHV charges'!$D:$O,10,FALSE)=0,"",VLOOKUP($A167,'Annex 2 Designated EHV charges'!$D:$O,10,FALSE)),"")</f>
        <v/>
      </c>
      <c r="F167" s="103" t="str">
        <f>IFERROR(IF(VLOOKUP($A167,'Annex 2 Designated EHV charges'!$D:$O,11,FALSE)=0,"",VLOOKUP($A167,'Annex 2 Designated EHV charges'!$D:$O,11,FALSE)),"")</f>
        <v/>
      </c>
      <c r="G167" s="104" t="str">
        <f>IFERROR(IF(VLOOKUP($A167,'Annex 2 Designated EHV charges'!$D:$O,12,FALSE)=0,"",VLOOKUP($A167,'Annex 2 Designated EHV charges'!$D:$O,12,FALSE)),"")</f>
        <v/>
      </c>
      <c r="H167" s="104" t="str">
        <f>IFERROR(IF(VLOOKUP($A167,'Annex 2 Designated EHV charges'!$D:$P,13,FALSE)=0,"",VLOOKUP($A167,'Annex 2 Designated EHV charges'!$D:$P,13,FALSE)),"")</f>
        <v/>
      </c>
    </row>
    <row r="168" spans="1:8" x14ac:dyDescent="0.25">
      <c r="A168" s="101" t="str">
        <f t="array" ref="A168">IFERROR(INDEX('Annex 2 Designated EHV charges'!$D$11:$D$11, MATCH(0, IF(ISBLANK('Annex 2 Designated EHV charges'!$D$11:$D$11),1, COUNTIF(A$4:$A167, 'Annex 2 Designated EHV charges'!$D$11:$D$11)), 0)),"")</f>
        <v/>
      </c>
      <c r="B168" s="100" t="str">
        <f>IF($A168="","",VLOOKUP($A168,'Annex 2 Designated EHV charges'!$D:$O,2,0))</f>
        <v/>
      </c>
      <c r="C168" s="101" t="str">
        <f>IF($A168="","",VLOOKUP($A168,'Annex 2 Designated EHV charges'!$D:$O,3,0))</f>
        <v/>
      </c>
      <c r="D168" s="100" t="str">
        <f>IF($A168="","",VLOOKUP($A168,'Annex 2 Designated EHV charges'!$D:$O,4,0))</f>
        <v/>
      </c>
      <c r="E168" s="102" t="str">
        <f>IFERROR(IF(VLOOKUP($A168,'Annex 2 Designated EHV charges'!$D:$O,10,FALSE)=0,"",VLOOKUP($A168,'Annex 2 Designated EHV charges'!$D:$O,10,FALSE)),"")</f>
        <v/>
      </c>
      <c r="F168" s="103" t="str">
        <f>IFERROR(IF(VLOOKUP($A168,'Annex 2 Designated EHV charges'!$D:$O,11,FALSE)=0,"",VLOOKUP($A168,'Annex 2 Designated EHV charges'!$D:$O,11,FALSE)),"")</f>
        <v/>
      </c>
      <c r="G168" s="104" t="str">
        <f>IFERROR(IF(VLOOKUP($A168,'Annex 2 Designated EHV charges'!$D:$O,12,FALSE)=0,"",VLOOKUP($A168,'Annex 2 Designated EHV charges'!$D:$O,12,FALSE)),"")</f>
        <v/>
      </c>
      <c r="H168" s="104" t="str">
        <f>IFERROR(IF(VLOOKUP($A168,'Annex 2 Designated EHV charges'!$D:$P,13,FALSE)=0,"",VLOOKUP($A168,'Annex 2 Designated EHV charges'!$D:$P,13,FALSE)),"")</f>
        <v/>
      </c>
    </row>
    <row r="169" spans="1:8" x14ac:dyDescent="0.25">
      <c r="A169" s="101" t="str">
        <f t="array" ref="A169">IFERROR(INDEX('Annex 2 Designated EHV charges'!$D$11:$D$11, MATCH(0, IF(ISBLANK('Annex 2 Designated EHV charges'!$D$11:$D$11),1, COUNTIF(A$4:$A168, 'Annex 2 Designated EHV charges'!$D$11:$D$11)), 0)),"")</f>
        <v/>
      </c>
      <c r="B169" s="100" t="str">
        <f>IF($A169="","",VLOOKUP($A169,'Annex 2 Designated EHV charges'!$D:$O,2,0))</f>
        <v/>
      </c>
      <c r="C169" s="101" t="str">
        <f>IF($A169="","",VLOOKUP($A169,'Annex 2 Designated EHV charges'!$D:$O,3,0))</f>
        <v/>
      </c>
      <c r="D169" s="100" t="str">
        <f>IF($A169="","",VLOOKUP($A169,'Annex 2 Designated EHV charges'!$D:$O,4,0))</f>
        <v/>
      </c>
      <c r="E169" s="102" t="str">
        <f>IFERROR(IF(VLOOKUP($A169,'Annex 2 Designated EHV charges'!$D:$O,10,FALSE)=0,"",VLOOKUP($A169,'Annex 2 Designated EHV charges'!$D:$O,10,FALSE)),"")</f>
        <v/>
      </c>
      <c r="F169" s="103" t="str">
        <f>IFERROR(IF(VLOOKUP($A169,'Annex 2 Designated EHV charges'!$D:$O,11,FALSE)=0,"",VLOOKUP($A169,'Annex 2 Designated EHV charges'!$D:$O,11,FALSE)),"")</f>
        <v/>
      </c>
      <c r="G169" s="104" t="str">
        <f>IFERROR(IF(VLOOKUP($A169,'Annex 2 Designated EHV charges'!$D:$O,12,FALSE)=0,"",VLOOKUP($A169,'Annex 2 Designated EHV charges'!$D:$O,12,FALSE)),"")</f>
        <v/>
      </c>
      <c r="H169" s="104" t="str">
        <f>IFERROR(IF(VLOOKUP($A169,'Annex 2 Designated EHV charges'!$D:$P,13,FALSE)=0,"",VLOOKUP($A169,'Annex 2 Designated EHV charges'!$D:$P,13,FALSE)),"")</f>
        <v/>
      </c>
    </row>
    <row r="170" spans="1:8" x14ac:dyDescent="0.25">
      <c r="A170" s="101" t="str">
        <f t="array" ref="A170">IFERROR(INDEX('Annex 2 Designated EHV charges'!$D$11:$D$11, MATCH(0, IF(ISBLANK('Annex 2 Designated EHV charges'!$D$11:$D$11),1, COUNTIF(A$4:$A169, 'Annex 2 Designated EHV charges'!$D$11:$D$11)), 0)),"")</f>
        <v/>
      </c>
      <c r="B170" s="100" t="str">
        <f>IF($A170="","",VLOOKUP($A170,'Annex 2 Designated EHV charges'!$D:$O,2,0))</f>
        <v/>
      </c>
      <c r="C170" s="101" t="str">
        <f>IF($A170="","",VLOOKUP($A170,'Annex 2 Designated EHV charges'!$D:$O,3,0))</f>
        <v/>
      </c>
      <c r="D170" s="100" t="str">
        <f>IF($A170="","",VLOOKUP($A170,'Annex 2 Designated EHV charges'!$D:$O,4,0))</f>
        <v/>
      </c>
      <c r="E170" s="102" t="str">
        <f>IFERROR(IF(VLOOKUP($A170,'Annex 2 Designated EHV charges'!$D:$O,10,FALSE)=0,"",VLOOKUP($A170,'Annex 2 Designated EHV charges'!$D:$O,10,FALSE)),"")</f>
        <v/>
      </c>
      <c r="F170" s="103" t="str">
        <f>IFERROR(IF(VLOOKUP($A170,'Annex 2 Designated EHV charges'!$D:$O,11,FALSE)=0,"",VLOOKUP($A170,'Annex 2 Designated EHV charges'!$D:$O,11,FALSE)),"")</f>
        <v/>
      </c>
      <c r="G170" s="104" t="str">
        <f>IFERROR(IF(VLOOKUP($A170,'Annex 2 Designated EHV charges'!$D:$O,12,FALSE)=0,"",VLOOKUP($A170,'Annex 2 Designated EHV charges'!$D:$O,12,FALSE)),"")</f>
        <v/>
      </c>
      <c r="H170" s="104" t="str">
        <f>IFERROR(IF(VLOOKUP($A170,'Annex 2 Designated EHV charges'!$D:$P,13,FALSE)=0,"",VLOOKUP($A170,'Annex 2 Designated EHV charges'!$D:$P,13,FALSE)),"")</f>
        <v/>
      </c>
    </row>
    <row r="171" spans="1:8" x14ac:dyDescent="0.25">
      <c r="A171" s="101" t="str">
        <f t="array" ref="A171">IFERROR(INDEX('Annex 2 Designated EHV charges'!$D$11:$D$11, MATCH(0, IF(ISBLANK('Annex 2 Designated EHV charges'!$D$11:$D$11),1, COUNTIF(A$4:$A170, 'Annex 2 Designated EHV charges'!$D$11:$D$11)), 0)),"")</f>
        <v/>
      </c>
      <c r="B171" s="100" t="str">
        <f>IF($A171="","",VLOOKUP($A171,'Annex 2 Designated EHV charges'!$D:$O,2,0))</f>
        <v/>
      </c>
      <c r="C171" s="101" t="str">
        <f>IF($A171="","",VLOOKUP($A171,'Annex 2 Designated EHV charges'!$D:$O,3,0))</f>
        <v/>
      </c>
      <c r="D171" s="100" t="str">
        <f>IF($A171="","",VLOOKUP($A171,'Annex 2 Designated EHV charges'!$D:$O,4,0))</f>
        <v/>
      </c>
      <c r="E171" s="102" t="str">
        <f>IFERROR(IF(VLOOKUP($A171,'Annex 2 Designated EHV charges'!$D:$O,10,FALSE)=0,"",VLOOKUP($A171,'Annex 2 Designated EHV charges'!$D:$O,10,FALSE)),"")</f>
        <v/>
      </c>
      <c r="F171" s="103" t="str">
        <f>IFERROR(IF(VLOOKUP($A171,'Annex 2 Designated EHV charges'!$D:$O,11,FALSE)=0,"",VLOOKUP($A171,'Annex 2 Designated EHV charges'!$D:$O,11,FALSE)),"")</f>
        <v/>
      </c>
      <c r="G171" s="104" t="str">
        <f>IFERROR(IF(VLOOKUP($A171,'Annex 2 Designated EHV charges'!$D:$O,12,FALSE)=0,"",VLOOKUP($A171,'Annex 2 Designated EHV charges'!$D:$O,12,FALSE)),"")</f>
        <v/>
      </c>
      <c r="H171" s="104" t="str">
        <f>IFERROR(IF(VLOOKUP($A171,'Annex 2 Designated EHV charges'!$D:$P,13,FALSE)=0,"",VLOOKUP($A171,'Annex 2 Designated EHV charges'!$D:$P,13,FALSE)),"")</f>
        <v/>
      </c>
    </row>
    <row r="172" spans="1:8" x14ac:dyDescent="0.25">
      <c r="A172" s="101" t="str">
        <f t="array" ref="A172">IFERROR(INDEX('Annex 2 Designated EHV charges'!$D$11:$D$11, MATCH(0, IF(ISBLANK('Annex 2 Designated EHV charges'!$D$11:$D$11),1, COUNTIF(A$4:$A171, 'Annex 2 Designated EHV charges'!$D$11:$D$11)), 0)),"")</f>
        <v/>
      </c>
      <c r="B172" s="100" t="str">
        <f>IF($A172="","",VLOOKUP($A172,'Annex 2 Designated EHV charges'!$D:$O,2,0))</f>
        <v/>
      </c>
      <c r="C172" s="101" t="str">
        <f>IF($A172="","",VLOOKUP($A172,'Annex 2 Designated EHV charges'!$D:$O,3,0))</f>
        <v/>
      </c>
      <c r="D172" s="100" t="str">
        <f>IF($A172="","",VLOOKUP($A172,'Annex 2 Designated EHV charges'!$D:$O,4,0))</f>
        <v/>
      </c>
      <c r="E172" s="102" t="str">
        <f>IFERROR(IF(VLOOKUP($A172,'Annex 2 Designated EHV charges'!$D:$O,10,FALSE)=0,"",VLOOKUP($A172,'Annex 2 Designated EHV charges'!$D:$O,10,FALSE)),"")</f>
        <v/>
      </c>
      <c r="F172" s="103" t="str">
        <f>IFERROR(IF(VLOOKUP($A172,'Annex 2 Designated EHV charges'!$D:$O,11,FALSE)=0,"",VLOOKUP($A172,'Annex 2 Designated EHV charges'!$D:$O,11,FALSE)),"")</f>
        <v/>
      </c>
      <c r="G172" s="104" t="str">
        <f>IFERROR(IF(VLOOKUP($A172,'Annex 2 Designated EHV charges'!$D:$O,12,FALSE)=0,"",VLOOKUP($A172,'Annex 2 Designated EHV charges'!$D:$O,12,FALSE)),"")</f>
        <v/>
      </c>
      <c r="H172" s="104" t="str">
        <f>IFERROR(IF(VLOOKUP($A172,'Annex 2 Designated EHV charges'!$D:$P,13,FALSE)=0,"",VLOOKUP($A172,'Annex 2 Designated EHV charges'!$D:$P,13,FALSE)),"")</f>
        <v/>
      </c>
    </row>
    <row r="173" spans="1:8" x14ac:dyDescent="0.25">
      <c r="A173" s="101" t="str">
        <f t="array" ref="A173">IFERROR(INDEX('Annex 2 Designated EHV charges'!$D$11:$D$11, MATCH(0, IF(ISBLANK('Annex 2 Designated EHV charges'!$D$11:$D$11),1, COUNTIF(A$4:$A172, 'Annex 2 Designated EHV charges'!$D$11:$D$11)), 0)),"")</f>
        <v/>
      </c>
      <c r="B173" s="100" t="str">
        <f>IF($A173="","",VLOOKUP($A173,'Annex 2 Designated EHV charges'!$D:$O,2,0))</f>
        <v/>
      </c>
      <c r="C173" s="101" t="str">
        <f>IF($A173="","",VLOOKUP($A173,'Annex 2 Designated EHV charges'!$D:$O,3,0))</f>
        <v/>
      </c>
      <c r="D173" s="100" t="str">
        <f>IF($A173="","",VLOOKUP($A173,'Annex 2 Designated EHV charges'!$D:$O,4,0))</f>
        <v/>
      </c>
      <c r="E173" s="102" t="str">
        <f>IFERROR(IF(VLOOKUP($A173,'Annex 2 Designated EHV charges'!$D:$O,10,FALSE)=0,"",VLOOKUP($A173,'Annex 2 Designated EHV charges'!$D:$O,10,FALSE)),"")</f>
        <v/>
      </c>
      <c r="F173" s="103" t="str">
        <f>IFERROR(IF(VLOOKUP($A173,'Annex 2 Designated EHV charges'!$D:$O,11,FALSE)=0,"",VLOOKUP($A173,'Annex 2 Designated EHV charges'!$D:$O,11,FALSE)),"")</f>
        <v/>
      </c>
      <c r="G173" s="104" t="str">
        <f>IFERROR(IF(VLOOKUP($A173,'Annex 2 Designated EHV charges'!$D:$O,12,FALSE)=0,"",VLOOKUP($A173,'Annex 2 Designated EHV charges'!$D:$O,12,FALSE)),"")</f>
        <v/>
      </c>
      <c r="H173" s="104" t="str">
        <f>IFERROR(IF(VLOOKUP($A173,'Annex 2 Designated EHV charges'!$D:$P,13,FALSE)=0,"",VLOOKUP($A173,'Annex 2 Designated EHV charges'!$D:$P,13,FALSE)),"")</f>
        <v/>
      </c>
    </row>
    <row r="174" spans="1:8" x14ac:dyDescent="0.25">
      <c r="A174" s="101" t="str">
        <f t="array" ref="A174">IFERROR(INDEX('Annex 2 Designated EHV charges'!$D$11:$D$11, MATCH(0, IF(ISBLANK('Annex 2 Designated EHV charges'!$D$11:$D$11),1, COUNTIF(A$4:$A173, 'Annex 2 Designated EHV charges'!$D$11:$D$11)), 0)),"")</f>
        <v/>
      </c>
      <c r="B174" s="100" t="str">
        <f>IF($A174="","",VLOOKUP($A174,'Annex 2 Designated EHV charges'!$D:$O,2,0))</f>
        <v/>
      </c>
      <c r="C174" s="101" t="str">
        <f>IF($A174="","",VLOOKUP($A174,'Annex 2 Designated EHV charges'!$D:$O,3,0))</f>
        <v/>
      </c>
      <c r="D174" s="100" t="str">
        <f>IF($A174="","",VLOOKUP($A174,'Annex 2 Designated EHV charges'!$D:$O,4,0))</f>
        <v/>
      </c>
      <c r="E174" s="102" t="str">
        <f>IFERROR(IF(VLOOKUP($A174,'Annex 2 Designated EHV charges'!$D:$O,10,FALSE)=0,"",VLOOKUP($A174,'Annex 2 Designated EHV charges'!$D:$O,10,FALSE)),"")</f>
        <v/>
      </c>
      <c r="F174" s="103" t="str">
        <f>IFERROR(IF(VLOOKUP($A174,'Annex 2 Designated EHV charges'!$D:$O,11,FALSE)=0,"",VLOOKUP($A174,'Annex 2 Designated EHV charges'!$D:$O,11,FALSE)),"")</f>
        <v/>
      </c>
      <c r="G174" s="104" t="str">
        <f>IFERROR(IF(VLOOKUP($A174,'Annex 2 Designated EHV charges'!$D:$O,12,FALSE)=0,"",VLOOKUP($A174,'Annex 2 Designated EHV charges'!$D:$O,12,FALSE)),"")</f>
        <v/>
      </c>
      <c r="H174" s="104" t="str">
        <f>IFERROR(IF(VLOOKUP($A174,'Annex 2 Designated EHV charges'!$D:$P,13,FALSE)=0,"",VLOOKUP($A174,'Annex 2 Designated EHV charges'!$D:$P,13,FALSE)),"")</f>
        <v/>
      </c>
    </row>
    <row r="175" spans="1:8" x14ac:dyDescent="0.25">
      <c r="A175" s="101" t="str">
        <f t="array" ref="A175">IFERROR(INDEX('Annex 2 Designated EHV charges'!$D$11:$D$11, MATCH(0, IF(ISBLANK('Annex 2 Designated EHV charges'!$D$11:$D$11),1, COUNTIF(A$4:$A174, 'Annex 2 Designated EHV charges'!$D$11:$D$11)), 0)),"")</f>
        <v/>
      </c>
      <c r="B175" s="100" t="str">
        <f>IF($A175="","",VLOOKUP($A175,'Annex 2 Designated EHV charges'!$D:$O,2,0))</f>
        <v/>
      </c>
      <c r="C175" s="101" t="str">
        <f>IF($A175="","",VLOOKUP($A175,'Annex 2 Designated EHV charges'!$D:$O,3,0))</f>
        <v/>
      </c>
      <c r="D175" s="100" t="str">
        <f>IF($A175="","",VLOOKUP($A175,'Annex 2 Designated EHV charges'!$D:$O,4,0))</f>
        <v/>
      </c>
      <c r="E175" s="102" t="str">
        <f>IFERROR(IF(VLOOKUP($A175,'Annex 2 Designated EHV charges'!$D:$O,10,FALSE)=0,"",VLOOKUP($A175,'Annex 2 Designated EHV charges'!$D:$O,10,FALSE)),"")</f>
        <v/>
      </c>
      <c r="F175" s="103" t="str">
        <f>IFERROR(IF(VLOOKUP($A175,'Annex 2 Designated EHV charges'!$D:$O,11,FALSE)=0,"",VLOOKUP($A175,'Annex 2 Designated EHV charges'!$D:$O,11,FALSE)),"")</f>
        <v/>
      </c>
      <c r="G175" s="104" t="str">
        <f>IFERROR(IF(VLOOKUP($A175,'Annex 2 Designated EHV charges'!$D:$O,12,FALSE)=0,"",VLOOKUP($A175,'Annex 2 Designated EHV charges'!$D:$O,12,FALSE)),"")</f>
        <v/>
      </c>
      <c r="H175" s="104" t="str">
        <f>IFERROR(IF(VLOOKUP($A175,'Annex 2 Designated EHV charges'!$D:$P,13,FALSE)=0,"",VLOOKUP($A175,'Annex 2 Designated EHV charges'!$D:$P,13,FALSE)),"")</f>
        <v/>
      </c>
    </row>
    <row r="176" spans="1:8" x14ac:dyDescent="0.25">
      <c r="A176" s="101" t="str">
        <f t="array" ref="A176">IFERROR(INDEX('Annex 2 Designated EHV charges'!$D$11:$D$11, MATCH(0, IF(ISBLANK('Annex 2 Designated EHV charges'!$D$11:$D$11),1, COUNTIF(A$4:$A175, 'Annex 2 Designated EHV charges'!$D$11:$D$11)), 0)),"")</f>
        <v/>
      </c>
      <c r="B176" s="100" t="str">
        <f>IF($A176="","",VLOOKUP($A176,'Annex 2 Designated EHV charges'!$D:$O,2,0))</f>
        <v/>
      </c>
      <c r="C176" s="101" t="str">
        <f>IF($A176="","",VLOOKUP($A176,'Annex 2 Designated EHV charges'!$D:$O,3,0))</f>
        <v/>
      </c>
      <c r="D176" s="100" t="str">
        <f>IF($A176="","",VLOOKUP($A176,'Annex 2 Designated EHV charges'!$D:$O,4,0))</f>
        <v/>
      </c>
      <c r="E176" s="102" t="str">
        <f>IFERROR(IF(VLOOKUP($A176,'Annex 2 Designated EHV charges'!$D:$O,10,FALSE)=0,"",VLOOKUP($A176,'Annex 2 Designated EHV charges'!$D:$O,10,FALSE)),"")</f>
        <v/>
      </c>
      <c r="F176" s="103" t="str">
        <f>IFERROR(IF(VLOOKUP($A176,'Annex 2 Designated EHV charges'!$D:$O,11,FALSE)=0,"",VLOOKUP($A176,'Annex 2 Designated EHV charges'!$D:$O,11,FALSE)),"")</f>
        <v/>
      </c>
      <c r="G176" s="104" t="str">
        <f>IFERROR(IF(VLOOKUP($A176,'Annex 2 Designated EHV charges'!$D:$O,12,FALSE)=0,"",VLOOKUP($A176,'Annex 2 Designated EHV charges'!$D:$O,12,FALSE)),"")</f>
        <v/>
      </c>
      <c r="H176" s="104" t="str">
        <f>IFERROR(IF(VLOOKUP($A176,'Annex 2 Designated EHV charges'!$D:$P,13,FALSE)=0,"",VLOOKUP($A176,'Annex 2 Designated EHV charges'!$D:$P,13,FALSE)),"")</f>
        <v/>
      </c>
    </row>
    <row r="177" spans="1:8" x14ac:dyDescent="0.25">
      <c r="A177" s="101" t="str">
        <f t="array" ref="A177">IFERROR(INDEX('Annex 2 Designated EHV charges'!$D$11:$D$11, MATCH(0, IF(ISBLANK('Annex 2 Designated EHV charges'!$D$11:$D$11),1, COUNTIF(A$4:$A176, 'Annex 2 Designated EHV charges'!$D$11:$D$11)), 0)),"")</f>
        <v/>
      </c>
      <c r="B177" s="100" t="str">
        <f>IF($A177="","",VLOOKUP($A177,'Annex 2 Designated EHV charges'!$D:$O,2,0))</f>
        <v/>
      </c>
      <c r="C177" s="101" t="str">
        <f>IF($A177="","",VLOOKUP($A177,'Annex 2 Designated EHV charges'!$D:$O,3,0))</f>
        <v/>
      </c>
      <c r="D177" s="100" t="str">
        <f>IF($A177="","",VLOOKUP($A177,'Annex 2 Designated EHV charges'!$D:$O,4,0))</f>
        <v/>
      </c>
      <c r="E177" s="102" t="str">
        <f>IFERROR(IF(VLOOKUP($A177,'Annex 2 Designated EHV charges'!$D:$O,10,FALSE)=0,"",VLOOKUP($A177,'Annex 2 Designated EHV charges'!$D:$O,10,FALSE)),"")</f>
        <v/>
      </c>
      <c r="F177" s="103" t="str">
        <f>IFERROR(IF(VLOOKUP($A177,'Annex 2 Designated EHV charges'!$D:$O,11,FALSE)=0,"",VLOOKUP($A177,'Annex 2 Designated EHV charges'!$D:$O,11,FALSE)),"")</f>
        <v/>
      </c>
      <c r="G177" s="104" t="str">
        <f>IFERROR(IF(VLOOKUP($A177,'Annex 2 Designated EHV charges'!$D:$O,12,FALSE)=0,"",VLOOKUP($A177,'Annex 2 Designated EHV charges'!$D:$O,12,FALSE)),"")</f>
        <v/>
      </c>
      <c r="H177" s="104" t="str">
        <f>IFERROR(IF(VLOOKUP($A177,'Annex 2 Designated EHV charges'!$D:$P,13,FALSE)=0,"",VLOOKUP($A177,'Annex 2 Designated EHV charges'!$D:$P,13,FALSE)),"")</f>
        <v/>
      </c>
    </row>
    <row r="178" spans="1:8" x14ac:dyDescent="0.25">
      <c r="A178" s="101" t="str">
        <f t="array" ref="A178">IFERROR(INDEX('Annex 2 Designated EHV charges'!$D$11:$D$11, MATCH(0, IF(ISBLANK('Annex 2 Designated EHV charges'!$D$11:$D$11),1, COUNTIF(A$4:$A177, 'Annex 2 Designated EHV charges'!$D$11:$D$11)), 0)),"")</f>
        <v/>
      </c>
      <c r="B178" s="100" t="str">
        <f>IF($A178="","",VLOOKUP($A178,'Annex 2 Designated EHV charges'!$D:$O,2,0))</f>
        <v/>
      </c>
      <c r="C178" s="101" t="str">
        <f>IF($A178="","",VLOOKUP($A178,'Annex 2 Designated EHV charges'!$D:$O,3,0))</f>
        <v/>
      </c>
      <c r="D178" s="100" t="str">
        <f>IF($A178="","",VLOOKUP($A178,'Annex 2 Designated EHV charges'!$D:$O,4,0))</f>
        <v/>
      </c>
      <c r="E178" s="102" t="str">
        <f>IFERROR(IF(VLOOKUP($A178,'Annex 2 Designated EHV charges'!$D:$O,10,FALSE)=0,"",VLOOKUP($A178,'Annex 2 Designated EHV charges'!$D:$O,10,FALSE)),"")</f>
        <v/>
      </c>
      <c r="F178" s="103" t="str">
        <f>IFERROR(IF(VLOOKUP($A178,'Annex 2 Designated EHV charges'!$D:$O,11,FALSE)=0,"",VLOOKUP($A178,'Annex 2 Designated EHV charges'!$D:$O,11,FALSE)),"")</f>
        <v/>
      </c>
      <c r="G178" s="104" t="str">
        <f>IFERROR(IF(VLOOKUP($A178,'Annex 2 Designated EHV charges'!$D:$O,12,FALSE)=0,"",VLOOKUP($A178,'Annex 2 Designated EHV charges'!$D:$O,12,FALSE)),"")</f>
        <v/>
      </c>
      <c r="H178" s="104" t="str">
        <f>IFERROR(IF(VLOOKUP($A178,'Annex 2 Designated EHV charges'!$D:$P,13,FALSE)=0,"",VLOOKUP($A178,'Annex 2 Designated EHV charges'!$D:$P,13,FALSE)),"")</f>
        <v/>
      </c>
    </row>
    <row r="179" spans="1:8" x14ac:dyDescent="0.25">
      <c r="A179" s="101" t="str">
        <f t="array" ref="A179">IFERROR(INDEX('Annex 2 Designated EHV charges'!$D$11:$D$11, MATCH(0, IF(ISBLANK('Annex 2 Designated EHV charges'!$D$11:$D$11),1, COUNTIF(A$4:$A178, 'Annex 2 Designated EHV charges'!$D$11:$D$11)), 0)),"")</f>
        <v/>
      </c>
      <c r="B179" s="100" t="str">
        <f>IF($A179="","",VLOOKUP($A179,'Annex 2 Designated EHV charges'!$D:$O,2,0))</f>
        <v/>
      </c>
      <c r="C179" s="101" t="str">
        <f>IF($A179="","",VLOOKUP($A179,'Annex 2 Designated EHV charges'!$D:$O,3,0))</f>
        <v/>
      </c>
      <c r="D179" s="100" t="str">
        <f>IF($A179="","",VLOOKUP($A179,'Annex 2 Designated EHV charges'!$D:$O,4,0))</f>
        <v/>
      </c>
      <c r="E179" s="102" t="str">
        <f>IFERROR(IF(VLOOKUP($A179,'Annex 2 Designated EHV charges'!$D:$O,10,FALSE)=0,"",VLOOKUP($A179,'Annex 2 Designated EHV charges'!$D:$O,10,FALSE)),"")</f>
        <v/>
      </c>
      <c r="F179" s="103" t="str">
        <f>IFERROR(IF(VLOOKUP($A179,'Annex 2 Designated EHV charges'!$D:$O,11,FALSE)=0,"",VLOOKUP($A179,'Annex 2 Designated EHV charges'!$D:$O,11,FALSE)),"")</f>
        <v/>
      </c>
      <c r="G179" s="104" t="str">
        <f>IFERROR(IF(VLOOKUP($A179,'Annex 2 Designated EHV charges'!$D:$O,12,FALSE)=0,"",VLOOKUP($A179,'Annex 2 Designated EHV charges'!$D:$O,12,FALSE)),"")</f>
        <v/>
      </c>
      <c r="H179" s="104" t="str">
        <f>IFERROR(IF(VLOOKUP($A179,'Annex 2 Designated EHV charges'!$D:$P,13,FALSE)=0,"",VLOOKUP($A179,'Annex 2 Designated EHV charges'!$D:$P,13,FALSE)),"")</f>
        <v/>
      </c>
    </row>
    <row r="180" spans="1:8" x14ac:dyDescent="0.25">
      <c r="A180" s="101" t="str">
        <f t="array" ref="A180">IFERROR(INDEX('Annex 2 Designated EHV charges'!$D$11:$D$11, MATCH(0, IF(ISBLANK('Annex 2 Designated EHV charges'!$D$11:$D$11),1, COUNTIF(A$4:$A179, 'Annex 2 Designated EHV charges'!$D$11:$D$11)), 0)),"")</f>
        <v/>
      </c>
      <c r="B180" s="100" t="str">
        <f>IF($A180="","",VLOOKUP($A180,'Annex 2 Designated EHV charges'!$D:$O,2,0))</f>
        <v/>
      </c>
      <c r="C180" s="101" t="str">
        <f>IF($A180="","",VLOOKUP($A180,'Annex 2 Designated EHV charges'!$D:$O,3,0))</f>
        <v/>
      </c>
      <c r="D180" s="100" t="str">
        <f>IF($A180="","",VLOOKUP($A180,'Annex 2 Designated EHV charges'!$D:$O,4,0))</f>
        <v/>
      </c>
      <c r="E180" s="102" t="str">
        <f>IFERROR(IF(VLOOKUP($A180,'Annex 2 Designated EHV charges'!$D:$O,10,FALSE)=0,"",VLOOKUP($A180,'Annex 2 Designated EHV charges'!$D:$O,10,FALSE)),"")</f>
        <v/>
      </c>
      <c r="F180" s="103" t="str">
        <f>IFERROR(IF(VLOOKUP($A180,'Annex 2 Designated EHV charges'!$D:$O,11,FALSE)=0,"",VLOOKUP($A180,'Annex 2 Designated EHV charges'!$D:$O,11,FALSE)),"")</f>
        <v/>
      </c>
      <c r="G180" s="104" t="str">
        <f>IFERROR(IF(VLOOKUP($A180,'Annex 2 Designated EHV charges'!$D:$O,12,FALSE)=0,"",VLOOKUP($A180,'Annex 2 Designated EHV charges'!$D:$O,12,FALSE)),"")</f>
        <v/>
      </c>
      <c r="H180" s="104" t="str">
        <f>IFERROR(IF(VLOOKUP($A180,'Annex 2 Designated EHV charges'!$D:$P,13,FALSE)=0,"",VLOOKUP($A180,'Annex 2 Designated EHV charges'!$D:$P,13,FALSE)),"")</f>
        <v/>
      </c>
    </row>
    <row r="181" spans="1:8" x14ac:dyDescent="0.25">
      <c r="A181" s="101" t="str">
        <f t="array" ref="A181">IFERROR(INDEX('Annex 2 Designated EHV charges'!$D$11:$D$11, MATCH(0, IF(ISBLANK('Annex 2 Designated EHV charges'!$D$11:$D$11),1, COUNTIF(A$4:$A180, 'Annex 2 Designated EHV charges'!$D$11:$D$11)), 0)),"")</f>
        <v/>
      </c>
      <c r="B181" s="100" t="str">
        <f>IF($A181="","",VLOOKUP($A181,'Annex 2 Designated EHV charges'!$D:$O,2,0))</f>
        <v/>
      </c>
      <c r="C181" s="101" t="str">
        <f>IF($A181="","",VLOOKUP($A181,'Annex 2 Designated EHV charges'!$D:$O,3,0))</f>
        <v/>
      </c>
      <c r="D181" s="100" t="str">
        <f>IF($A181="","",VLOOKUP($A181,'Annex 2 Designated EHV charges'!$D:$O,4,0))</f>
        <v/>
      </c>
      <c r="E181" s="102" t="str">
        <f>IFERROR(IF(VLOOKUP($A181,'Annex 2 Designated EHV charges'!$D:$O,10,FALSE)=0,"",VLOOKUP($A181,'Annex 2 Designated EHV charges'!$D:$O,10,FALSE)),"")</f>
        <v/>
      </c>
      <c r="F181" s="103" t="str">
        <f>IFERROR(IF(VLOOKUP($A181,'Annex 2 Designated EHV charges'!$D:$O,11,FALSE)=0,"",VLOOKUP($A181,'Annex 2 Designated EHV charges'!$D:$O,11,FALSE)),"")</f>
        <v/>
      </c>
      <c r="G181" s="104" t="str">
        <f>IFERROR(IF(VLOOKUP($A181,'Annex 2 Designated EHV charges'!$D:$O,12,FALSE)=0,"",VLOOKUP($A181,'Annex 2 Designated EHV charges'!$D:$O,12,FALSE)),"")</f>
        <v/>
      </c>
      <c r="H181" s="104" t="str">
        <f>IFERROR(IF(VLOOKUP($A181,'Annex 2 Designated EHV charges'!$D:$P,13,FALSE)=0,"",VLOOKUP($A181,'Annex 2 Designated EHV charges'!$D:$P,13,FALSE)),"")</f>
        <v/>
      </c>
    </row>
    <row r="182" spans="1:8" x14ac:dyDescent="0.25">
      <c r="A182" s="101" t="str">
        <f t="array" ref="A182">IFERROR(INDEX('Annex 2 Designated EHV charges'!$D$11:$D$11, MATCH(0, IF(ISBLANK('Annex 2 Designated EHV charges'!$D$11:$D$11),1, COUNTIF(A$4:$A181, 'Annex 2 Designated EHV charges'!$D$11:$D$11)), 0)),"")</f>
        <v/>
      </c>
      <c r="B182" s="100" t="str">
        <f>IF($A182="","",VLOOKUP($A182,'Annex 2 Designated EHV charges'!$D:$O,2,0))</f>
        <v/>
      </c>
      <c r="C182" s="101" t="str">
        <f>IF($A182="","",VLOOKUP($A182,'Annex 2 Designated EHV charges'!$D:$O,3,0))</f>
        <v/>
      </c>
      <c r="D182" s="100" t="str">
        <f>IF($A182="","",VLOOKUP($A182,'Annex 2 Designated EHV charges'!$D:$O,4,0))</f>
        <v/>
      </c>
      <c r="E182" s="102" t="str">
        <f>IFERROR(IF(VLOOKUP($A182,'Annex 2 Designated EHV charges'!$D:$O,10,FALSE)=0,"",VLOOKUP($A182,'Annex 2 Designated EHV charges'!$D:$O,10,FALSE)),"")</f>
        <v/>
      </c>
      <c r="F182" s="103" t="str">
        <f>IFERROR(IF(VLOOKUP($A182,'Annex 2 Designated EHV charges'!$D:$O,11,FALSE)=0,"",VLOOKUP($A182,'Annex 2 Designated EHV charges'!$D:$O,11,FALSE)),"")</f>
        <v/>
      </c>
      <c r="G182" s="104" t="str">
        <f>IFERROR(IF(VLOOKUP($A182,'Annex 2 Designated EHV charges'!$D:$O,12,FALSE)=0,"",VLOOKUP($A182,'Annex 2 Designated EHV charges'!$D:$O,12,FALSE)),"")</f>
        <v/>
      </c>
      <c r="H182" s="104" t="str">
        <f>IFERROR(IF(VLOOKUP($A182,'Annex 2 Designated EHV charges'!$D:$P,13,FALSE)=0,"",VLOOKUP($A182,'Annex 2 Designated EHV charges'!$D:$P,13,FALSE)),"")</f>
        <v/>
      </c>
    </row>
    <row r="183" spans="1:8" x14ac:dyDescent="0.25">
      <c r="A183" s="101" t="str">
        <f t="array" ref="A183">IFERROR(INDEX('Annex 2 Designated EHV charges'!$D$11:$D$11, MATCH(0, IF(ISBLANK('Annex 2 Designated EHV charges'!$D$11:$D$11),1, COUNTIF(A$4:$A182, 'Annex 2 Designated EHV charges'!$D$11:$D$11)), 0)),"")</f>
        <v/>
      </c>
      <c r="B183" s="100" t="str">
        <f>IF($A183="","",VLOOKUP($A183,'Annex 2 Designated EHV charges'!$D:$O,2,0))</f>
        <v/>
      </c>
      <c r="C183" s="101" t="str">
        <f>IF($A183="","",VLOOKUP($A183,'Annex 2 Designated EHV charges'!$D:$O,3,0))</f>
        <v/>
      </c>
      <c r="D183" s="100" t="str">
        <f>IF($A183="","",VLOOKUP($A183,'Annex 2 Designated EHV charges'!$D:$O,4,0))</f>
        <v/>
      </c>
      <c r="E183" s="102" t="str">
        <f>IFERROR(IF(VLOOKUP($A183,'Annex 2 Designated EHV charges'!$D:$O,10,FALSE)=0,"",VLOOKUP($A183,'Annex 2 Designated EHV charges'!$D:$O,10,FALSE)),"")</f>
        <v/>
      </c>
      <c r="F183" s="103" t="str">
        <f>IFERROR(IF(VLOOKUP($A183,'Annex 2 Designated EHV charges'!$D:$O,11,FALSE)=0,"",VLOOKUP($A183,'Annex 2 Designated EHV charges'!$D:$O,11,FALSE)),"")</f>
        <v/>
      </c>
      <c r="G183" s="104" t="str">
        <f>IFERROR(IF(VLOOKUP($A183,'Annex 2 Designated EHV charges'!$D:$O,12,FALSE)=0,"",VLOOKUP($A183,'Annex 2 Designated EHV charges'!$D:$O,12,FALSE)),"")</f>
        <v/>
      </c>
      <c r="H183" s="104" t="str">
        <f>IFERROR(IF(VLOOKUP($A183,'Annex 2 Designated EHV charges'!$D:$P,13,FALSE)=0,"",VLOOKUP($A183,'Annex 2 Designated EHV charges'!$D:$P,13,FALSE)),"")</f>
        <v/>
      </c>
    </row>
    <row r="184" spans="1:8" x14ac:dyDescent="0.25">
      <c r="A184" s="101" t="str">
        <f t="array" ref="A184">IFERROR(INDEX('Annex 2 Designated EHV charges'!$D$11:$D$11, MATCH(0, IF(ISBLANK('Annex 2 Designated EHV charges'!$D$11:$D$11),1, COUNTIF(A$4:$A183, 'Annex 2 Designated EHV charges'!$D$11:$D$11)), 0)),"")</f>
        <v/>
      </c>
      <c r="B184" s="100" t="str">
        <f>IF($A184="","",VLOOKUP($A184,'Annex 2 Designated EHV charges'!$D:$O,2,0))</f>
        <v/>
      </c>
      <c r="C184" s="101" t="str">
        <f>IF($A184="","",VLOOKUP($A184,'Annex 2 Designated EHV charges'!$D:$O,3,0))</f>
        <v/>
      </c>
      <c r="D184" s="100" t="str">
        <f>IF($A184="","",VLOOKUP($A184,'Annex 2 Designated EHV charges'!$D:$O,4,0))</f>
        <v/>
      </c>
      <c r="E184" s="102" t="str">
        <f>IFERROR(IF(VLOOKUP($A184,'Annex 2 Designated EHV charges'!$D:$O,10,FALSE)=0,"",VLOOKUP($A184,'Annex 2 Designated EHV charges'!$D:$O,10,FALSE)),"")</f>
        <v/>
      </c>
      <c r="F184" s="103" t="str">
        <f>IFERROR(IF(VLOOKUP($A184,'Annex 2 Designated EHV charges'!$D:$O,11,FALSE)=0,"",VLOOKUP($A184,'Annex 2 Designated EHV charges'!$D:$O,11,FALSE)),"")</f>
        <v/>
      </c>
      <c r="G184" s="104" t="str">
        <f>IFERROR(IF(VLOOKUP($A184,'Annex 2 Designated EHV charges'!$D:$O,12,FALSE)=0,"",VLOOKUP($A184,'Annex 2 Designated EHV charges'!$D:$O,12,FALSE)),"")</f>
        <v/>
      </c>
      <c r="H184" s="104" t="str">
        <f>IFERROR(IF(VLOOKUP($A184,'Annex 2 Designated EHV charges'!$D:$P,13,FALSE)=0,"",VLOOKUP($A184,'Annex 2 Designated EHV charges'!$D:$P,13,FALSE)),"")</f>
        <v/>
      </c>
    </row>
    <row r="185" spans="1:8" x14ac:dyDescent="0.25">
      <c r="A185" s="101" t="str">
        <f t="array" ref="A185">IFERROR(INDEX('Annex 2 Designated EHV charges'!$D$11:$D$11, MATCH(0, IF(ISBLANK('Annex 2 Designated EHV charges'!$D$11:$D$11),1, COUNTIF(A$4:$A184, 'Annex 2 Designated EHV charges'!$D$11:$D$11)), 0)),"")</f>
        <v/>
      </c>
      <c r="B185" s="100" t="str">
        <f>IF($A185="","",VLOOKUP($A185,'Annex 2 Designated EHV charges'!$D:$O,2,0))</f>
        <v/>
      </c>
      <c r="C185" s="101" t="str">
        <f>IF($A185="","",VLOOKUP($A185,'Annex 2 Designated EHV charges'!$D:$O,3,0))</f>
        <v/>
      </c>
      <c r="D185" s="100" t="str">
        <f>IF($A185="","",VLOOKUP($A185,'Annex 2 Designated EHV charges'!$D:$O,4,0))</f>
        <v/>
      </c>
      <c r="E185" s="102" t="str">
        <f>IFERROR(IF(VLOOKUP($A185,'Annex 2 Designated EHV charges'!$D:$O,10,FALSE)=0,"",VLOOKUP($A185,'Annex 2 Designated EHV charges'!$D:$O,10,FALSE)),"")</f>
        <v/>
      </c>
      <c r="F185" s="103" t="str">
        <f>IFERROR(IF(VLOOKUP($A185,'Annex 2 Designated EHV charges'!$D:$O,11,FALSE)=0,"",VLOOKUP($A185,'Annex 2 Designated EHV charges'!$D:$O,11,FALSE)),"")</f>
        <v/>
      </c>
      <c r="G185" s="104" t="str">
        <f>IFERROR(IF(VLOOKUP($A185,'Annex 2 Designated EHV charges'!$D:$O,12,FALSE)=0,"",VLOOKUP($A185,'Annex 2 Designated EHV charges'!$D:$O,12,FALSE)),"")</f>
        <v/>
      </c>
      <c r="H185" s="104" t="str">
        <f>IFERROR(IF(VLOOKUP($A185,'Annex 2 Designated EHV charges'!$D:$P,13,FALSE)=0,"",VLOOKUP($A185,'Annex 2 Designated EHV charges'!$D:$P,13,FALSE)),"")</f>
        <v/>
      </c>
    </row>
    <row r="186" spans="1:8" x14ac:dyDescent="0.25">
      <c r="A186" s="101" t="str">
        <f t="array" ref="A186">IFERROR(INDEX('Annex 2 Designated EHV charges'!$D$11:$D$11, MATCH(0, IF(ISBLANK('Annex 2 Designated EHV charges'!$D$11:$D$11),1, COUNTIF(A$4:$A185, 'Annex 2 Designated EHV charges'!$D$11:$D$11)), 0)),"")</f>
        <v/>
      </c>
      <c r="B186" s="100" t="str">
        <f>IF($A186="","",VLOOKUP($A186,'Annex 2 Designated EHV charges'!$D:$O,2,0))</f>
        <v/>
      </c>
      <c r="C186" s="101" t="str">
        <f>IF($A186="","",VLOOKUP($A186,'Annex 2 Designated EHV charges'!$D:$O,3,0))</f>
        <v/>
      </c>
      <c r="D186" s="100" t="str">
        <f>IF($A186="","",VLOOKUP($A186,'Annex 2 Designated EHV charges'!$D:$O,4,0))</f>
        <v/>
      </c>
      <c r="E186" s="102" t="str">
        <f>IFERROR(IF(VLOOKUP($A186,'Annex 2 Designated EHV charges'!$D:$O,10,FALSE)=0,"",VLOOKUP($A186,'Annex 2 Designated EHV charges'!$D:$O,10,FALSE)),"")</f>
        <v/>
      </c>
      <c r="F186" s="103" t="str">
        <f>IFERROR(IF(VLOOKUP($A186,'Annex 2 Designated EHV charges'!$D:$O,11,FALSE)=0,"",VLOOKUP($A186,'Annex 2 Designated EHV charges'!$D:$O,11,FALSE)),"")</f>
        <v/>
      </c>
      <c r="G186" s="104" t="str">
        <f>IFERROR(IF(VLOOKUP($A186,'Annex 2 Designated EHV charges'!$D:$O,12,FALSE)=0,"",VLOOKUP($A186,'Annex 2 Designated EHV charges'!$D:$O,12,FALSE)),"")</f>
        <v/>
      </c>
      <c r="H186" s="104" t="str">
        <f>IFERROR(IF(VLOOKUP($A186,'Annex 2 Designated EHV charges'!$D:$P,13,FALSE)=0,"",VLOOKUP($A186,'Annex 2 Designated EHV charges'!$D:$P,13,FALSE)),"")</f>
        <v/>
      </c>
    </row>
    <row r="187" spans="1:8" x14ac:dyDescent="0.25">
      <c r="A187" s="101" t="str">
        <f t="array" ref="A187">IFERROR(INDEX('Annex 2 Designated EHV charges'!$D$11:$D$11, MATCH(0, IF(ISBLANK('Annex 2 Designated EHV charges'!$D$11:$D$11),1, COUNTIF(A$4:$A186, 'Annex 2 Designated EHV charges'!$D$11:$D$11)), 0)),"")</f>
        <v/>
      </c>
      <c r="B187" s="100" t="str">
        <f>IF($A187="","",VLOOKUP($A187,'Annex 2 Designated EHV charges'!$D:$O,2,0))</f>
        <v/>
      </c>
      <c r="C187" s="101" t="str">
        <f>IF($A187="","",VLOOKUP($A187,'Annex 2 Designated EHV charges'!$D:$O,3,0))</f>
        <v/>
      </c>
      <c r="D187" s="100" t="str">
        <f>IF($A187="","",VLOOKUP($A187,'Annex 2 Designated EHV charges'!$D:$O,4,0))</f>
        <v/>
      </c>
      <c r="E187" s="102" t="str">
        <f>IFERROR(IF(VLOOKUP($A187,'Annex 2 Designated EHV charges'!$D:$O,10,FALSE)=0,"",VLOOKUP($A187,'Annex 2 Designated EHV charges'!$D:$O,10,FALSE)),"")</f>
        <v/>
      </c>
      <c r="F187" s="103" t="str">
        <f>IFERROR(IF(VLOOKUP($A187,'Annex 2 Designated EHV charges'!$D:$O,11,FALSE)=0,"",VLOOKUP($A187,'Annex 2 Designated EHV charges'!$D:$O,11,FALSE)),"")</f>
        <v/>
      </c>
      <c r="G187" s="104" t="str">
        <f>IFERROR(IF(VLOOKUP($A187,'Annex 2 Designated EHV charges'!$D:$O,12,FALSE)=0,"",VLOOKUP($A187,'Annex 2 Designated EHV charges'!$D:$O,12,FALSE)),"")</f>
        <v/>
      </c>
      <c r="H187" s="104" t="str">
        <f>IFERROR(IF(VLOOKUP($A187,'Annex 2 Designated EHV charges'!$D:$P,13,FALSE)=0,"",VLOOKUP($A187,'Annex 2 Designated EHV charges'!$D:$P,13,FALSE)),"")</f>
        <v/>
      </c>
    </row>
    <row r="188" spans="1:8" x14ac:dyDescent="0.25">
      <c r="A188" s="101" t="str">
        <f t="array" ref="A188">IFERROR(INDEX('Annex 2 Designated EHV charges'!$D$11:$D$11, MATCH(0, IF(ISBLANK('Annex 2 Designated EHV charges'!$D$11:$D$11),1, COUNTIF(A$4:$A187, 'Annex 2 Designated EHV charges'!$D$11:$D$11)), 0)),"")</f>
        <v/>
      </c>
      <c r="B188" s="100" t="str">
        <f>IF($A188="","",VLOOKUP($A188,'Annex 2 Designated EHV charges'!$D:$O,2,0))</f>
        <v/>
      </c>
      <c r="C188" s="101" t="str">
        <f>IF($A188="","",VLOOKUP($A188,'Annex 2 Designated EHV charges'!$D:$O,3,0))</f>
        <v/>
      </c>
      <c r="D188" s="100" t="str">
        <f>IF($A188="","",VLOOKUP($A188,'Annex 2 Designated EHV charges'!$D:$O,4,0))</f>
        <v/>
      </c>
      <c r="E188" s="102" t="str">
        <f>IFERROR(IF(VLOOKUP($A188,'Annex 2 Designated EHV charges'!$D:$O,10,FALSE)=0,"",VLOOKUP($A188,'Annex 2 Designated EHV charges'!$D:$O,10,FALSE)),"")</f>
        <v/>
      </c>
      <c r="F188" s="103" t="str">
        <f>IFERROR(IF(VLOOKUP($A188,'Annex 2 Designated EHV charges'!$D:$O,11,FALSE)=0,"",VLOOKUP($A188,'Annex 2 Designated EHV charges'!$D:$O,11,FALSE)),"")</f>
        <v/>
      </c>
      <c r="G188" s="104" t="str">
        <f>IFERROR(IF(VLOOKUP($A188,'Annex 2 Designated EHV charges'!$D:$O,12,FALSE)=0,"",VLOOKUP($A188,'Annex 2 Designated EHV charges'!$D:$O,12,FALSE)),"")</f>
        <v/>
      </c>
      <c r="H188" s="104" t="str">
        <f>IFERROR(IF(VLOOKUP($A188,'Annex 2 Designated EHV charges'!$D:$P,13,FALSE)=0,"",VLOOKUP($A188,'Annex 2 Designated EHV charges'!$D:$P,13,FALSE)),"")</f>
        <v/>
      </c>
    </row>
    <row r="189" spans="1:8" x14ac:dyDescent="0.25">
      <c r="A189" s="101" t="str">
        <f t="array" ref="A189">IFERROR(INDEX('Annex 2 Designated EHV charges'!$D$11:$D$11, MATCH(0, IF(ISBLANK('Annex 2 Designated EHV charges'!$D$11:$D$11),1, COUNTIF(A$4:$A188, 'Annex 2 Designated EHV charges'!$D$11:$D$11)), 0)),"")</f>
        <v/>
      </c>
      <c r="B189" s="100" t="str">
        <f>IF($A189="","",VLOOKUP($A189,'Annex 2 Designated EHV charges'!$D:$O,2,0))</f>
        <v/>
      </c>
      <c r="C189" s="101" t="str">
        <f>IF($A189="","",VLOOKUP($A189,'Annex 2 Designated EHV charges'!$D:$O,3,0))</f>
        <v/>
      </c>
      <c r="D189" s="100" t="str">
        <f>IF($A189="","",VLOOKUP($A189,'Annex 2 Designated EHV charges'!$D:$O,4,0))</f>
        <v/>
      </c>
      <c r="E189" s="102" t="str">
        <f>IFERROR(IF(VLOOKUP($A189,'Annex 2 Designated EHV charges'!$D:$O,10,FALSE)=0,"",VLOOKUP($A189,'Annex 2 Designated EHV charges'!$D:$O,10,FALSE)),"")</f>
        <v/>
      </c>
      <c r="F189" s="103" t="str">
        <f>IFERROR(IF(VLOOKUP($A189,'Annex 2 Designated EHV charges'!$D:$O,11,FALSE)=0,"",VLOOKUP($A189,'Annex 2 Designated EHV charges'!$D:$O,11,FALSE)),"")</f>
        <v/>
      </c>
      <c r="G189" s="104" t="str">
        <f>IFERROR(IF(VLOOKUP($A189,'Annex 2 Designated EHV charges'!$D:$O,12,FALSE)=0,"",VLOOKUP($A189,'Annex 2 Designated EHV charges'!$D:$O,12,FALSE)),"")</f>
        <v/>
      </c>
      <c r="H189" s="104" t="str">
        <f>IFERROR(IF(VLOOKUP($A189,'Annex 2 Designated EHV charges'!$D:$P,13,FALSE)=0,"",VLOOKUP($A189,'Annex 2 Designated EHV charges'!$D:$P,13,FALSE)),"")</f>
        <v/>
      </c>
    </row>
    <row r="190" spans="1:8" x14ac:dyDescent="0.25">
      <c r="A190" s="101" t="str">
        <f t="array" ref="A190">IFERROR(INDEX('Annex 2 Designated EHV charges'!$D$11:$D$11, MATCH(0, IF(ISBLANK('Annex 2 Designated EHV charges'!$D$11:$D$11),1, COUNTIF(A$4:$A189, 'Annex 2 Designated EHV charges'!$D$11:$D$11)), 0)),"")</f>
        <v/>
      </c>
      <c r="B190" s="100" t="str">
        <f>IF($A190="","",VLOOKUP($A190,'Annex 2 Designated EHV charges'!$D:$O,2,0))</f>
        <v/>
      </c>
      <c r="C190" s="101" t="str">
        <f>IF($A190="","",VLOOKUP($A190,'Annex 2 Designated EHV charges'!$D:$O,3,0))</f>
        <v/>
      </c>
      <c r="D190" s="100" t="str">
        <f>IF($A190="","",VLOOKUP($A190,'Annex 2 Designated EHV charges'!$D:$O,4,0))</f>
        <v/>
      </c>
      <c r="E190" s="102" t="str">
        <f>IFERROR(IF(VLOOKUP($A190,'Annex 2 Designated EHV charges'!$D:$O,10,FALSE)=0,"",VLOOKUP($A190,'Annex 2 Designated EHV charges'!$D:$O,10,FALSE)),"")</f>
        <v/>
      </c>
      <c r="F190" s="103" t="str">
        <f>IFERROR(IF(VLOOKUP($A190,'Annex 2 Designated EHV charges'!$D:$O,11,FALSE)=0,"",VLOOKUP($A190,'Annex 2 Designated EHV charges'!$D:$O,11,FALSE)),"")</f>
        <v/>
      </c>
      <c r="G190" s="104" t="str">
        <f>IFERROR(IF(VLOOKUP($A190,'Annex 2 Designated EHV charges'!$D:$O,12,FALSE)=0,"",VLOOKUP($A190,'Annex 2 Designated EHV charges'!$D:$O,12,FALSE)),"")</f>
        <v/>
      </c>
      <c r="H190" s="104" t="str">
        <f>IFERROR(IF(VLOOKUP($A190,'Annex 2 Designated EHV charges'!$D:$P,13,FALSE)=0,"",VLOOKUP($A190,'Annex 2 Designated EHV charges'!$D:$P,13,FALSE)),"")</f>
        <v/>
      </c>
    </row>
    <row r="191" spans="1:8" x14ac:dyDescent="0.25">
      <c r="A191" s="101" t="str">
        <f t="array" ref="A191">IFERROR(INDEX('Annex 2 Designated EHV charges'!$D$11:$D$11, MATCH(0, IF(ISBLANK('Annex 2 Designated EHV charges'!$D$11:$D$11),1, COUNTIF(A$4:$A190, 'Annex 2 Designated EHV charges'!$D$11:$D$11)), 0)),"")</f>
        <v/>
      </c>
      <c r="B191" s="100" t="str">
        <f>IF($A191="","",VLOOKUP($A191,'Annex 2 Designated EHV charges'!$D:$O,2,0))</f>
        <v/>
      </c>
      <c r="C191" s="101" t="str">
        <f>IF($A191="","",VLOOKUP($A191,'Annex 2 Designated EHV charges'!$D:$O,3,0))</f>
        <v/>
      </c>
      <c r="D191" s="100" t="str">
        <f>IF($A191="","",VLOOKUP($A191,'Annex 2 Designated EHV charges'!$D:$O,4,0))</f>
        <v/>
      </c>
      <c r="E191" s="102" t="str">
        <f>IFERROR(IF(VLOOKUP($A191,'Annex 2 Designated EHV charges'!$D:$O,10,FALSE)=0,"",VLOOKUP($A191,'Annex 2 Designated EHV charges'!$D:$O,10,FALSE)),"")</f>
        <v/>
      </c>
      <c r="F191" s="103" t="str">
        <f>IFERROR(IF(VLOOKUP($A191,'Annex 2 Designated EHV charges'!$D:$O,11,FALSE)=0,"",VLOOKUP($A191,'Annex 2 Designated EHV charges'!$D:$O,11,FALSE)),"")</f>
        <v/>
      </c>
      <c r="G191" s="104" t="str">
        <f>IFERROR(IF(VLOOKUP($A191,'Annex 2 Designated EHV charges'!$D:$O,12,FALSE)=0,"",VLOOKUP($A191,'Annex 2 Designated EHV charges'!$D:$O,12,FALSE)),"")</f>
        <v/>
      </c>
      <c r="H191" s="104" t="str">
        <f>IFERROR(IF(VLOOKUP($A191,'Annex 2 Designated EHV charges'!$D:$P,13,FALSE)=0,"",VLOOKUP($A191,'Annex 2 Designated EHV charges'!$D:$P,13,FALSE)),"")</f>
        <v/>
      </c>
    </row>
    <row r="192" spans="1:8" x14ac:dyDescent="0.25">
      <c r="A192" s="101" t="str">
        <f t="array" ref="A192">IFERROR(INDEX('Annex 2 Designated EHV charges'!$D$11:$D$11, MATCH(0, IF(ISBLANK('Annex 2 Designated EHV charges'!$D$11:$D$11),1, COUNTIF(A$4:$A191, 'Annex 2 Designated EHV charges'!$D$11:$D$11)), 0)),"")</f>
        <v/>
      </c>
      <c r="B192" s="100" t="str">
        <f>IF($A192="","",VLOOKUP($A192,'Annex 2 Designated EHV charges'!$D:$O,2,0))</f>
        <v/>
      </c>
      <c r="C192" s="101" t="str">
        <f>IF($A192="","",VLOOKUP($A192,'Annex 2 Designated EHV charges'!$D:$O,3,0))</f>
        <v/>
      </c>
      <c r="D192" s="100" t="str">
        <f>IF($A192="","",VLOOKUP($A192,'Annex 2 Designated EHV charges'!$D:$O,4,0))</f>
        <v/>
      </c>
      <c r="E192" s="102" t="str">
        <f>IFERROR(IF(VLOOKUP($A192,'Annex 2 Designated EHV charges'!$D:$O,10,FALSE)=0,"",VLOOKUP($A192,'Annex 2 Designated EHV charges'!$D:$O,10,FALSE)),"")</f>
        <v/>
      </c>
      <c r="F192" s="103" t="str">
        <f>IFERROR(IF(VLOOKUP($A192,'Annex 2 Designated EHV charges'!$D:$O,11,FALSE)=0,"",VLOOKUP($A192,'Annex 2 Designated EHV charges'!$D:$O,11,FALSE)),"")</f>
        <v/>
      </c>
      <c r="G192" s="104" t="str">
        <f>IFERROR(IF(VLOOKUP($A192,'Annex 2 Designated EHV charges'!$D:$O,12,FALSE)=0,"",VLOOKUP($A192,'Annex 2 Designated EHV charges'!$D:$O,12,FALSE)),"")</f>
        <v/>
      </c>
      <c r="H192" s="104" t="str">
        <f>IFERROR(IF(VLOOKUP($A192,'Annex 2 Designated EHV charges'!$D:$P,13,FALSE)=0,"",VLOOKUP($A192,'Annex 2 Designated EHV charges'!$D:$P,13,FALSE)),"")</f>
        <v/>
      </c>
    </row>
    <row r="193" spans="1:8" x14ac:dyDescent="0.25">
      <c r="A193" s="101" t="str">
        <f t="array" ref="A193">IFERROR(INDEX('Annex 2 Designated EHV charges'!$D$11:$D$11, MATCH(0, IF(ISBLANK('Annex 2 Designated EHV charges'!$D$11:$D$11),1, COUNTIF(A$4:$A192, 'Annex 2 Designated EHV charges'!$D$11:$D$11)), 0)),"")</f>
        <v/>
      </c>
      <c r="B193" s="100" t="str">
        <f>IF($A193="","",VLOOKUP($A193,'Annex 2 Designated EHV charges'!$D:$O,2,0))</f>
        <v/>
      </c>
      <c r="C193" s="101" t="str">
        <f>IF($A193="","",VLOOKUP($A193,'Annex 2 Designated EHV charges'!$D:$O,3,0))</f>
        <v/>
      </c>
      <c r="D193" s="100" t="str">
        <f>IF($A193="","",VLOOKUP($A193,'Annex 2 Designated EHV charges'!$D:$O,4,0))</f>
        <v/>
      </c>
      <c r="E193" s="102" t="str">
        <f>IFERROR(IF(VLOOKUP($A193,'Annex 2 Designated EHV charges'!$D:$O,10,FALSE)=0,"",VLOOKUP($A193,'Annex 2 Designated EHV charges'!$D:$O,10,FALSE)),"")</f>
        <v/>
      </c>
      <c r="F193" s="103" t="str">
        <f>IFERROR(IF(VLOOKUP($A193,'Annex 2 Designated EHV charges'!$D:$O,11,FALSE)=0,"",VLOOKUP($A193,'Annex 2 Designated EHV charges'!$D:$O,11,FALSE)),"")</f>
        <v/>
      </c>
      <c r="G193" s="104" t="str">
        <f>IFERROR(IF(VLOOKUP($A193,'Annex 2 Designated EHV charges'!$D:$O,12,FALSE)=0,"",VLOOKUP($A193,'Annex 2 Designated EHV charges'!$D:$O,12,FALSE)),"")</f>
        <v/>
      </c>
      <c r="H193" s="104" t="str">
        <f>IFERROR(IF(VLOOKUP($A193,'Annex 2 Designated EHV charges'!$D:$P,13,FALSE)=0,"",VLOOKUP($A193,'Annex 2 Designated EHV charges'!$D:$P,13,FALSE)),"")</f>
        <v/>
      </c>
    </row>
    <row r="194" spans="1:8" x14ac:dyDescent="0.25">
      <c r="A194" s="101" t="str">
        <f t="array" ref="A194">IFERROR(INDEX('Annex 2 Designated EHV charges'!$D$11:$D$11, MATCH(0, IF(ISBLANK('Annex 2 Designated EHV charges'!$D$11:$D$11),1, COUNTIF(A$4:$A193, 'Annex 2 Designated EHV charges'!$D$11:$D$11)), 0)),"")</f>
        <v/>
      </c>
      <c r="B194" s="100" t="str">
        <f>IF($A194="","",VLOOKUP($A194,'Annex 2 Designated EHV charges'!$D:$O,2,0))</f>
        <v/>
      </c>
      <c r="C194" s="101" t="str">
        <f>IF($A194="","",VLOOKUP($A194,'Annex 2 Designated EHV charges'!$D:$O,3,0))</f>
        <v/>
      </c>
      <c r="D194" s="100" t="str">
        <f>IF($A194="","",VLOOKUP($A194,'Annex 2 Designated EHV charges'!$D:$O,4,0))</f>
        <v/>
      </c>
      <c r="E194" s="102" t="str">
        <f>IFERROR(IF(VLOOKUP($A194,'Annex 2 Designated EHV charges'!$D:$O,10,FALSE)=0,"",VLOOKUP($A194,'Annex 2 Designated EHV charges'!$D:$O,10,FALSE)),"")</f>
        <v/>
      </c>
      <c r="F194" s="103" t="str">
        <f>IFERROR(IF(VLOOKUP($A194,'Annex 2 Designated EHV charges'!$D:$O,11,FALSE)=0,"",VLOOKUP($A194,'Annex 2 Designated EHV charges'!$D:$O,11,FALSE)),"")</f>
        <v/>
      </c>
      <c r="G194" s="104" t="str">
        <f>IFERROR(IF(VLOOKUP($A194,'Annex 2 Designated EHV charges'!$D:$O,12,FALSE)=0,"",VLOOKUP($A194,'Annex 2 Designated EHV charges'!$D:$O,12,FALSE)),"")</f>
        <v/>
      </c>
      <c r="H194" s="104" t="str">
        <f>IFERROR(IF(VLOOKUP($A194,'Annex 2 Designated EHV charges'!$D:$P,13,FALSE)=0,"",VLOOKUP($A194,'Annex 2 Designated EHV charges'!$D:$P,13,FALSE)),"")</f>
        <v/>
      </c>
    </row>
    <row r="195" spans="1:8" x14ac:dyDescent="0.25">
      <c r="A195" s="101" t="str">
        <f t="array" ref="A195">IFERROR(INDEX('Annex 2 Designated EHV charges'!$D$11:$D$11, MATCH(0, IF(ISBLANK('Annex 2 Designated EHV charges'!$D$11:$D$11),1, COUNTIF(A$4:$A194, 'Annex 2 Designated EHV charges'!$D$11:$D$11)), 0)),"")</f>
        <v/>
      </c>
      <c r="B195" s="100" t="str">
        <f>IF($A195="","",VLOOKUP($A195,'Annex 2 Designated EHV charges'!$D:$O,2,0))</f>
        <v/>
      </c>
      <c r="C195" s="101" t="str">
        <f>IF($A195="","",VLOOKUP($A195,'Annex 2 Designated EHV charges'!$D:$O,3,0))</f>
        <v/>
      </c>
      <c r="D195" s="100" t="str">
        <f>IF($A195="","",VLOOKUP($A195,'Annex 2 Designated EHV charges'!$D:$O,4,0))</f>
        <v/>
      </c>
      <c r="E195" s="102" t="str">
        <f>IFERROR(IF(VLOOKUP($A195,'Annex 2 Designated EHV charges'!$D:$O,10,FALSE)=0,"",VLOOKUP($A195,'Annex 2 Designated EHV charges'!$D:$O,10,FALSE)),"")</f>
        <v/>
      </c>
      <c r="F195" s="103" t="str">
        <f>IFERROR(IF(VLOOKUP($A195,'Annex 2 Designated EHV charges'!$D:$O,11,FALSE)=0,"",VLOOKUP($A195,'Annex 2 Designated EHV charges'!$D:$O,11,FALSE)),"")</f>
        <v/>
      </c>
      <c r="G195" s="104" t="str">
        <f>IFERROR(IF(VLOOKUP($A195,'Annex 2 Designated EHV charges'!$D:$O,12,FALSE)=0,"",VLOOKUP($A195,'Annex 2 Designated EHV charges'!$D:$O,12,FALSE)),"")</f>
        <v/>
      </c>
      <c r="H195" s="104" t="str">
        <f>IFERROR(IF(VLOOKUP($A195,'Annex 2 Designated EHV charges'!$D:$P,13,FALSE)=0,"",VLOOKUP($A195,'Annex 2 Designated EHV charges'!$D:$P,13,FALSE)),"")</f>
        <v/>
      </c>
    </row>
    <row r="196" spans="1:8" x14ac:dyDescent="0.25">
      <c r="A196" s="101" t="str">
        <f t="array" ref="A196">IFERROR(INDEX('Annex 2 Designated EHV charges'!$D$11:$D$11, MATCH(0, IF(ISBLANK('Annex 2 Designated EHV charges'!$D$11:$D$11),1, COUNTIF(A$4:$A195, 'Annex 2 Designated EHV charges'!$D$11:$D$11)), 0)),"")</f>
        <v/>
      </c>
      <c r="B196" s="100" t="str">
        <f>IF($A196="","",VLOOKUP($A196,'Annex 2 Designated EHV charges'!$D:$O,2,0))</f>
        <v/>
      </c>
      <c r="C196" s="101" t="str">
        <f>IF($A196="","",VLOOKUP($A196,'Annex 2 Designated EHV charges'!$D:$O,3,0))</f>
        <v/>
      </c>
      <c r="D196" s="100" t="str">
        <f>IF($A196="","",VLOOKUP($A196,'Annex 2 Designated EHV charges'!$D:$O,4,0))</f>
        <v/>
      </c>
      <c r="E196" s="102" t="str">
        <f>IFERROR(IF(VLOOKUP($A196,'Annex 2 Designated EHV charges'!$D:$O,10,FALSE)=0,"",VLOOKUP($A196,'Annex 2 Designated EHV charges'!$D:$O,10,FALSE)),"")</f>
        <v/>
      </c>
      <c r="F196" s="103" t="str">
        <f>IFERROR(IF(VLOOKUP($A196,'Annex 2 Designated EHV charges'!$D:$O,11,FALSE)=0,"",VLOOKUP($A196,'Annex 2 Designated EHV charges'!$D:$O,11,FALSE)),"")</f>
        <v/>
      </c>
      <c r="G196" s="104" t="str">
        <f>IFERROR(IF(VLOOKUP($A196,'Annex 2 Designated EHV charges'!$D:$O,12,FALSE)=0,"",VLOOKUP($A196,'Annex 2 Designated EHV charges'!$D:$O,12,FALSE)),"")</f>
        <v/>
      </c>
      <c r="H196" s="104" t="str">
        <f>IFERROR(IF(VLOOKUP($A196,'Annex 2 Designated EHV charges'!$D:$P,13,FALSE)=0,"",VLOOKUP($A196,'Annex 2 Designated EHV charges'!$D:$P,13,FALSE)),"")</f>
        <v/>
      </c>
    </row>
    <row r="197" spans="1:8" x14ac:dyDescent="0.25">
      <c r="A197" s="101" t="str">
        <f t="array" ref="A197">IFERROR(INDEX('Annex 2 Designated EHV charges'!$D$11:$D$11, MATCH(0, IF(ISBLANK('Annex 2 Designated EHV charges'!$D$11:$D$11),1, COUNTIF(A$4:$A196, 'Annex 2 Designated EHV charges'!$D$11:$D$11)), 0)),"")</f>
        <v/>
      </c>
      <c r="B197" s="100" t="str">
        <f>IF($A197="","",VLOOKUP($A197,'Annex 2 Designated EHV charges'!$D:$O,2,0))</f>
        <v/>
      </c>
      <c r="C197" s="101" t="str">
        <f>IF($A197="","",VLOOKUP($A197,'Annex 2 Designated EHV charges'!$D:$O,3,0))</f>
        <v/>
      </c>
      <c r="D197" s="100" t="str">
        <f>IF($A197="","",VLOOKUP($A197,'Annex 2 Designated EHV charges'!$D:$O,4,0))</f>
        <v/>
      </c>
      <c r="E197" s="102" t="str">
        <f>IFERROR(IF(VLOOKUP($A197,'Annex 2 Designated EHV charges'!$D:$O,10,FALSE)=0,"",VLOOKUP($A197,'Annex 2 Designated EHV charges'!$D:$O,10,FALSE)),"")</f>
        <v/>
      </c>
      <c r="F197" s="103" t="str">
        <f>IFERROR(IF(VLOOKUP($A197,'Annex 2 Designated EHV charges'!$D:$O,11,FALSE)=0,"",VLOOKUP($A197,'Annex 2 Designated EHV charges'!$D:$O,11,FALSE)),"")</f>
        <v/>
      </c>
      <c r="G197" s="104" t="str">
        <f>IFERROR(IF(VLOOKUP($A197,'Annex 2 Designated EHV charges'!$D:$O,12,FALSE)=0,"",VLOOKUP($A197,'Annex 2 Designated EHV charges'!$D:$O,12,FALSE)),"")</f>
        <v/>
      </c>
      <c r="H197" s="104" t="str">
        <f>IFERROR(IF(VLOOKUP($A197,'Annex 2 Designated EHV charges'!$D:$P,13,FALSE)=0,"",VLOOKUP($A197,'Annex 2 Designated EHV charges'!$D:$P,13,FALSE)),"")</f>
        <v/>
      </c>
    </row>
    <row r="198" spans="1:8" x14ac:dyDescent="0.25">
      <c r="A198" s="101" t="str">
        <f t="array" ref="A198">IFERROR(INDEX('Annex 2 Designated EHV charges'!$D$11:$D$11, MATCH(0, IF(ISBLANK('Annex 2 Designated EHV charges'!$D$11:$D$11),1, COUNTIF(A$4:$A197, 'Annex 2 Designated EHV charges'!$D$11:$D$11)), 0)),"")</f>
        <v/>
      </c>
      <c r="B198" s="100" t="str">
        <f>IF($A198="","",VLOOKUP($A198,'Annex 2 Designated EHV charges'!$D:$O,2,0))</f>
        <v/>
      </c>
      <c r="C198" s="101" t="str">
        <f>IF($A198="","",VLOOKUP($A198,'Annex 2 Designated EHV charges'!$D:$O,3,0))</f>
        <v/>
      </c>
      <c r="D198" s="100" t="str">
        <f>IF($A198="","",VLOOKUP($A198,'Annex 2 Designated EHV charges'!$D:$O,4,0))</f>
        <v/>
      </c>
      <c r="E198" s="102" t="str">
        <f>IFERROR(IF(VLOOKUP($A198,'Annex 2 Designated EHV charges'!$D:$O,10,FALSE)=0,"",VLOOKUP($A198,'Annex 2 Designated EHV charges'!$D:$O,10,FALSE)),"")</f>
        <v/>
      </c>
      <c r="F198" s="103" t="str">
        <f>IFERROR(IF(VLOOKUP($A198,'Annex 2 Designated EHV charges'!$D:$O,11,FALSE)=0,"",VLOOKUP($A198,'Annex 2 Designated EHV charges'!$D:$O,11,FALSE)),"")</f>
        <v/>
      </c>
      <c r="G198" s="104" t="str">
        <f>IFERROR(IF(VLOOKUP($A198,'Annex 2 Designated EHV charges'!$D:$O,12,FALSE)=0,"",VLOOKUP($A198,'Annex 2 Designated EHV charges'!$D:$O,12,FALSE)),"")</f>
        <v/>
      </c>
      <c r="H198" s="104" t="str">
        <f>IFERROR(IF(VLOOKUP($A198,'Annex 2 Designated EHV charges'!$D:$P,13,FALSE)=0,"",VLOOKUP($A198,'Annex 2 Designated EHV charges'!$D:$P,13,FALSE)),"")</f>
        <v/>
      </c>
    </row>
    <row r="199" spans="1:8" x14ac:dyDescent="0.25">
      <c r="A199" s="101" t="str">
        <f t="array" ref="A199">IFERROR(INDEX('Annex 2 Designated EHV charges'!$D$11:$D$11, MATCH(0, IF(ISBLANK('Annex 2 Designated EHV charges'!$D$11:$D$11),1, COUNTIF(A$4:$A198, 'Annex 2 Designated EHV charges'!$D$11:$D$11)), 0)),"")</f>
        <v/>
      </c>
      <c r="B199" s="100" t="str">
        <f>IF($A199="","",VLOOKUP($A199,'Annex 2 Designated EHV charges'!$D:$O,2,0))</f>
        <v/>
      </c>
      <c r="C199" s="101" t="str">
        <f>IF($A199="","",VLOOKUP($A199,'Annex 2 Designated EHV charges'!$D:$O,3,0))</f>
        <v/>
      </c>
      <c r="D199" s="100" t="str">
        <f>IF($A199="","",VLOOKUP($A199,'Annex 2 Designated EHV charges'!$D:$O,4,0))</f>
        <v/>
      </c>
      <c r="E199" s="102" t="str">
        <f>IFERROR(IF(VLOOKUP($A199,'Annex 2 Designated EHV charges'!$D:$O,10,FALSE)=0,"",VLOOKUP($A199,'Annex 2 Designated EHV charges'!$D:$O,10,FALSE)),"")</f>
        <v/>
      </c>
      <c r="F199" s="103" t="str">
        <f>IFERROR(IF(VLOOKUP($A199,'Annex 2 Designated EHV charges'!$D:$O,11,FALSE)=0,"",VLOOKUP($A199,'Annex 2 Designated EHV charges'!$D:$O,11,FALSE)),"")</f>
        <v/>
      </c>
      <c r="G199" s="104" t="str">
        <f>IFERROR(IF(VLOOKUP($A199,'Annex 2 Designated EHV charges'!$D:$O,12,FALSE)=0,"",VLOOKUP($A199,'Annex 2 Designated EHV charges'!$D:$O,12,FALSE)),"")</f>
        <v/>
      </c>
      <c r="H199" s="104" t="str">
        <f>IFERROR(IF(VLOOKUP($A199,'Annex 2 Designated EHV charges'!$D:$P,13,FALSE)=0,"",VLOOKUP($A199,'Annex 2 Designated EHV charges'!$D:$P,13,FALSE)),"")</f>
        <v/>
      </c>
    </row>
    <row r="200" spans="1:8" x14ac:dyDescent="0.25">
      <c r="A200" s="101" t="str">
        <f t="array" ref="A200">IFERROR(INDEX('Annex 2 Designated EHV charges'!$D$11:$D$11, MATCH(0, IF(ISBLANK('Annex 2 Designated EHV charges'!$D$11:$D$11),1, COUNTIF(A$4:$A199, 'Annex 2 Designated EHV charges'!$D$11:$D$11)), 0)),"")</f>
        <v/>
      </c>
      <c r="B200" s="100" t="str">
        <f>IF($A200="","",VLOOKUP($A200,'Annex 2 Designated EHV charges'!$D:$O,2,0))</f>
        <v/>
      </c>
      <c r="C200" s="101" t="str">
        <f>IF($A200="","",VLOOKUP($A200,'Annex 2 Designated EHV charges'!$D:$O,3,0))</f>
        <v/>
      </c>
      <c r="D200" s="100" t="str">
        <f>IF($A200="","",VLOOKUP($A200,'Annex 2 Designated EHV charges'!$D:$O,4,0))</f>
        <v/>
      </c>
      <c r="E200" s="102" t="str">
        <f>IFERROR(IF(VLOOKUP($A200,'Annex 2 Designated EHV charges'!$D:$O,10,FALSE)=0,"",VLOOKUP($A200,'Annex 2 Designated EHV charges'!$D:$O,10,FALSE)),"")</f>
        <v/>
      </c>
      <c r="F200" s="103" t="str">
        <f>IFERROR(IF(VLOOKUP($A200,'Annex 2 Designated EHV charges'!$D:$O,11,FALSE)=0,"",VLOOKUP($A200,'Annex 2 Designated EHV charges'!$D:$O,11,FALSE)),"")</f>
        <v/>
      </c>
      <c r="G200" s="104" t="str">
        <f>IFERROR(IF(VLOOKUP($A200,'Annex 2 Designated EHV charges'!$D:$O,12,FALSE)=0,"",VLOOKUP($A200,'Annex 2 Designated EHV charges'!$D:$O,12,FALSE)),"")</f>
        <v/>
      </c>
      <c r="H200" s="104" t="str">
        <f>IFERROR(IF(VLOOKUP($A200,'Annex 2 Designated EHV charges'!$D:$P,13,FALSE)=0,"",VLOOKUP($A200,'Annex 2 Designated EHV charges'!$D:$P,13,FALSE)),"")</f>
        <v/>
      </c>
    </row>
    <row r="201" spans="1:8" x14ac:dyDescent="0.25">
      <c r="A201" s="101" t="str">
        <f t="array" ref="A201">IFERROR(INDEX('Annex 2 Designated EHV charges'!$D$11:$D$11, MATCH(0, IF(ISBLANK('Annex 2 Designated EHV charges'!$D$11:$D$11),1, COUNTIF(A$4:$A200, 'Annex 2 Designated EHV charges'!$D$11:$D$11)), 0)),"")</f>
        <v/>
      </c>
      <c r="B201" s="100" t="str">
        <f>IF($A201="","",VLOOKUP($A201,'Annex 2 Designated EHV charges'!$D:$O,2,0))</f>
        <v/>
      </c>
      <c r="C201" s="101" t="str">
        <f>IF($A201="","",VLOOKUP($A201,'Annex 2 Designated EHV charges'!$D:$O,3,0))</f>
        <v/>
      </c>
      <c r="D201" s="100" t="str">
        <f>IF($A201="","",VLOOKUP($A201,'Annex 2 Designated EHV charges'!$D:$O,4,0))</f>
        <v/>
      </c>
      <c r="E201" s="102" t="str">
        <f>IFERROR(IF(VLOOKUP($A201,'Annex 2 Designated EHV charges'!$D:$O,10,FALSE)=0,"",VLOOKUP($A201,'Annex 2 Designated EHV charges'!$D:$O,10,FALSE)),"")</f>
        <v/>
      </c>
      <c r="F201" s="103" t="str">
        <f>IFERROR(IF(VLOOKUP($A201,'Annex 2 Designated EHV charges'!$D:$O,11,FALSE)=0,"",VLOOKUP($A201,'Annex 2 Designated EHV charges'!$D:$O,11,FALSE)),"")</f>
        <v/>
      </c>
      <c r="G201" s="104" t="str">
        <f>IFERROR(IF(VLOOKUP($A201,'Annex 2 Designated EHV charges'!$D:$O,12,FALSE)=0,"",VLOOKUP($A201,'Annex 2 Designated EHV charges'!$D:$O,12,FALSE)),"")</f>
        <v/>
      </c>
      <c r="H201" s="104" t="str">
        <f>IFERROR(IF(VLOOKUP($A201,'Annex 2 Designated EHV charges'!$D:$P,13,FALSE)=0,"",VLOOKUP($A201,'Annex 2 Designated EHV charges'!$D:$P,13,FALSE)),"")</f>
        <v/>
      </c>
    </row>
    <row r="202" spans="1:8" x14ac:dyDescent="0.25">
      <c r="A202" s="101" t="str">
        <f t="array" ref="A202">IFERROR(INDEX('Annex 2 Designated EHV charges'!$D$11:$D$11, MATCH(0, IF(ISBLANK('Annex 2 Designated EHV charges'!$D$11:$D$11),1, COUNTIF(A$4:$A201, 'Annex 2 Designated EHV charges'!$D$11:$D$11)), 0)),"")</f>
        <v/>
      </c>
      <c r="B202" s="100" t="str">
        <f>IF($A202="","",VLOOKUP($A202,'Annex 2 Designated EHV charges'!$D:$O,2,0))</f>
        <v/>
      </c>
      <c r="C202" s="101" t="str">
        <f>IF($A202="","",VLOOKUP($A202,'Annex 2 Designated EHV charges'!$D:$O,3,0))</f>
        <v/>
      </c>
      <c r="D202" s="100" t="str">
        <f>IF($A202="","",VLOOKUP($A202,'Annex 2 Designated EHV charges'!$D:$O,4,0))</f>
        <v/>
      </c>
      <c r="E202" s="102" t="str">
        <f>IFERROR(IF(VLOOKUP($A202,'Annex 2 Designated EHV charges'!$D:$O,10,FALSE)=0,"",VLOOKUP($A202,'Annex 2 Designated EHV charges'!$D:$O,10,FALSE)),"")</f>
        <v/>
      </c>
      <c r="F202" s="103" t="str">
        <f>IFERROR(IF(VLOOKUP($A202,'Annex 2 Designated EHV charges'!$D:$O,11,FALSE)=0,"",VLOOKUP($A202,'Annex 2 Designated EHV charges'!$D:$O,11,FALSE)),"")</f>
        <v/>
      </c>
      <c r="G202" s="104" t="str">
        <f>IFERROR(IF(VLOOKUP($A202,'Annex 2 Designated EHV charges'!$D:$O,12,FALSE)=0,"",VLOOKUP($A202,'Annex 2 Designated EHV charges'!$D:$O,12,FALSE)),"")</f>
        <v/>
      </c>
      <c r="H202" s="104" t="str">
        <f>IFERROR(IF(VLOOKUP($A202,'Annex 2 Designated EHV charges'!$D:$P,13,FALSE)=0,"",VLOOKUP($A202,'Annex 2 Designated EHV charges'!$D:$P,13,FALSE)),"")</f>
        <v/>
      </c>
    </row>
    <row r="203" spans="1:8" x14ac:dyDescent="0.25">
      <c r="A203" s="101" t="str">
        <f t="array" ref="A203">IFERROR(INDEX('Annex 2 Designated EHV charges'!$D$11:$D$11, MATCH(0, IF(ISBLANK('Annex 2 Designated EHV charges'!$D$11:$D$11),1, COUNTIF(A$4:$A202, 'Annex 2 Designated EHV charges'!$D$11:$D$11)), 0)),"")</f>
        <v/>
      </c>
      <c r="B203" s="100" t="str">
        <f>IF($A203="","",VLOOKUP($A203,'Annex 2 Designated EHV charges'!$D:$O,2,0))</f>
        <v/>
      </c>
      <c r="C203" s="101" t="str">
        <f>IF($A203="","",VLOOKUP($A203,'Annex 2 Designated EHV charges'!$D:$O,3,0))</f>
        <v/>
      </c>
      <c r="D203" s="100" t="str">
        <f>IF($A203="","",VLOOKUP($A203,'Annex 2 Designated EHV charges'!$D:$O,4,0))</f>
        <v/>
      </c>
      <c r="E203" s="102" t="str">
        <f>IFERROR(IF(VLOOKUP($A203,'Annex 2 Designated EHV charges'!$D:$O,10,FALSE)=0,"",VLOOKUP($A203,'Annex 2 Designated EHV charges'!$D:$O,10,FALSE)),"")</f>
        <v/>
      </c>
      <c r="F203" s="103" t="str">
        <f>IFERROR(IF(VLOOKUP($A203,'Annex 2 Designated EHV charges'!$D:$O,11,FALSE)=0,"",VLOOKUP($A203,'Annex 2 Designated EHV charges'!$D:$O,11,FALSE)),"")</f>
        <v/>
      </c>
      <c r="G203" s="104" t="str">
        <f>IFERROR(IF(VLOOKUP($A203,'Annex 2 Designated EHV charges'!$D:$O,12,FALSE)=0,"",VLOOKUP($A203,'Annex 2 Designated EHV charges'!$D:$O,12,FALSE)),"")</f>
        <v/>
      </c>
      <c r="H203" s="104" t="str">
        <f>IFERROR(IF(VLOOKUP($A203,'Annex 2 Designated EHV charges'!$D:$P,13,FALSE)=0,"",VLOOKUP($A203,'Annex 2 Designated EHV charges'!$D:$P,13,FALSE)),"")</f>
        <v/>
      </c>
    </row>
    <row r="204" spans="1:8" x14ac:dyDescent="0.25">
      <c r="A204" s="101" t="str">
        <f t="array" ref="A204">IFERROR(INDEX('Annex 2 Designated EHV charges'!$D$11:$D$11, MATCH(0, IF(ISBLANK('Annex 2 Designated EHV charges'!$D$11:$D$11),1, COUNTIF(A$4:$A203, 'Annex 2 Designated EHV charges'!$D$11:$D$11)), 0)),"")</f>
        <v/>
      </c>
      <c r="B204" s="100" t="str">
        <f>IF($A204="","",VLOOKUP($A204,'Annex 2 Designated EHV charges'!$D:$O,2,0))</f>
        <v/>
      </c>
      <c r="C204" s="101" t="str">
        <f>IF($A204="","",VLOOKUP($A204,'Annex 2 Designated EHV charges'!$D:$O,3,0))</f>
        <v/>
      </c>
      <c r="D204" s="100" t="str">
        <f>IF($A204="","",VLOOKUP($A204,'Annex 2 Designated EHV charges'!$D:$O,4,0))</f>
        <v/>
      </c>
      <c r="E204" s="102" t="str">
        <f>IFERROR(IF(VLOOKUP($A204,'Annex 2 Designated EHV charges'!$D:$O,10,FALSE)=0,"",VLOOKUP($A204,'Annex 2 Designated EHV charges'!$D:$O,10,FALSE)),"")</f>
        <v/>
      </c>
      <c r="F204" s="103" t="str">
        <f>IFERROR(IF(VLOOKUP($A204,'Annex 2 Designated EHV charges'!$D:$O,11,FALSE)=0,"",VLOOKUP($A204,'Annex 2 Designated EHV charges'!$D:$O,11,FALSE)),"")</f>
        <v/>
      </c>
      <c r="G204" s="104" t="str">
        <f>IFERROR(IF(VLOOKUP($A204,'Annex 2 Designated EHV charges'!$D:$O,12,FALSE)=0,"",VLOOKUP($A204,'Annex 2 Designated EHV charges'!$D:$O,12,FALSE)),"")</f>
        <v/>
      </c>
      <c r="H204" s="104" t="str">
        <f>IFERROR(IF(VLOOKUP($A204,'Annex 2 Designated EHV charges'!$D:$P,13,FALSE)=0,"",VLOOKUP($A204,'Annex 2 Designated EHV charges'!$D:$P,13,FALSE)),"")</f>
        <v/>
      </c>
    </row>
    <row r="205" spans="1:8" x14ac:dyDescent="0.25">
      <c r="A205" s="101" t="str">
        <f t="array" ref="A205">IFERROR(INDEX('Annex 2 Designated EHV charges'!$D$11:$D$11, MATCH(0, IF(ISBLANK('Annex 2 Designated EHV charges'!$D$11:$D$11),1, COUNTIF(A$4:$A204, 'Annex 2 Designated EHV charges'!$D$11:$D$11)), 0)),"")</f>
        <v/>
      </c>
      <c r="B205" s="100" t="str">
        <f>IF($A205="","",VLOOKUP($A205,'Annex 2 Designated EHV charges'!$D:$O,2,0))</f>
        <v/>
      </c>
      <c r="C205" s="101" t="str">
        <f>IF($A205="","",VLOOKUP($A205,'Annex 2 Designated EHV charges'!$D:$O,3,0))</f>
        <v/>
      </c>
      <c r="D205" s="100" t="str">
        <f>IF($A205="","",VLOOKUP($A205,'Annex 2 Designated EHV charges'!$D:$O,4,0))</f>
        <v/>
      </c>
      <c r="E205" s="102" t="str">
        <f>IFERROR(IF(VLOOKUP($A205,'Annex 2 Designated EHV charges'!$D:$O,10,FALSE)=0,"",VLOOKUP($A205,'Annex 2 Designated EHV charges'!$D:$O,10,FALSE)),"")</f>
        <v/>
      </c>
      <c r="F205" s="103" t="str">
        <f>IFERROR(IF(VLOOKUP($A205,'Annex 2 Designated EHV charges'!$D:$O,11,FALSE)=0,"",VLOOKUP($A205,'Annex 2 Designated EHV charges'!$D:$O,11,FALSE)),"")</f>
        <v/>
      </c>
      <c r="G205" s="104" t="str">
        <f>IFERROR(IF(VLOOKUP($A205,'Annex 2 Designated EHV charges'!$D:$O,12,FALSE)=0,"",VLOOKUP($A205,'Annex 2 Designated EHV charges'!$D:$O,12,FALSE)),"")</f>
        <v/>
      </c>
      <c r="H205" s="104" t="str">
        <f>IFERROR(IF(VLOOKUP($A205,'Annex 2 Designated EHV charges'!$D:$P,13,FALSE)=0,"",VLOOKUP($A205,'Annex 2 Designated EHV charges'!$D:$P,13,FALSE)),"")</f>
        <v/>
      </c>
    </row>
    <row r="206" spans="1:8" x14ac:dyDescent="0.25">
      <c r="A206" s="101" t="str">
        <f t="array" ref="A206">IFERROR(INDEX('Annex 2 Designated EHV charges'!$D$11:$D$11, MATCH(0, IF(ISBLANK('Annex 2 Designated EHV charges'!$D$11:$D$11),1, COUNTIF(A$4:$A205, 'Annex 2 Designated EHV charges'!$D$11:$D$11)), 0)),"")</f>
        <v/>
      </c>
      <c r="B206" s="100" t="str">
        <f>IF($A206="","",VLOOKUP($A206,'Annex 2 Designated EHV charges'!$D:$O,2,0))</f>
        <v/>
      </c>
      <c r="C206" s="101" t="str">
        <f>IF($A206="","",VLOOKUP($A206,'Annex 2 Designated EHV charges'!$D:$O,3,0))</f>
        <v/>
      </c>
      <c r="D206" s="100" t="str">
        <f>IF($A206="","",VLOOKUP($A206,'Annex 2 Designated EHV charges'!$D:$O,4,0))</f>
        <v/>
      </c>
      <c r="E206" s="102" t="str">
        <f>IFERROR(IF(VLOOKUP($A206,'Annex 2 Designated EHV charges'!$D:$O,10,FALSE)=0,"",VLOOKUP($A206,'Annex 2 Designated EHV charges'!$D:$O,10,FALSE)),"")</f>
        <v/>
      </c>
      <c r="F206" s="103" t="str">
        <f>IFERROR(IF(VLOOKUP($A206,'Annex 2 Designated EHV charges'!$D:$O,11,FALSE)=0,"",VLOOKUP($A206,'Annex 2 Designated EHV charges'!$D:$O,11,FALSE)),"")</f>
        <v/>
      </c>
      <c r="G206" s="104" t="str">
        <f>IFERROR(IF(VLOOKUP($A206,'Annex 2 Designated EHV charges'!$D:$O,12,FALSE)=0,"",VLOOKUP($A206,'Annex 2 Designated EHV charges'!$D:$O,12,FALSE)),"")</f>
        <v/>
      </c>
      <c r="H206" s="104" t="str">
        <f>IFERROR(IF(VLOOKUP($A206,'Annex 2 Designated EHV charges'!$D:$P,13,FALSE)=0,"",VLOOKUP($A206,'Annex 2 Designated EHV charges'!$D:$P,13,FALSE)),"")</f>
        <v/>
      </c>
    </row>
    <row r="207" spans="1:8" x14ac:dyDescent="0.25">
      <c r="A207" s="101" t="str">
        <f t="array" ref="A207">IFERROR(INDEX('Annex 2 Designated EHV charges'!$D$11:$D$11, MATCH(0, IF(ISBLANK('Annex 2 Designated EHV charges'!$D$11:$D$11),1, COUNTIF(A$4:$A206, 'Annex 2 Designated EHV charges'!$D$11:$D$11)), 0)),"")</f>
        <v/>
      </c>
      <c r="B207" s="100" t="str">
        <f>IF($A207="","",VLOOKUP($A207,'Annex 2 Designated EHV charges'!$D:$O,2,0))</f>
        <v/>
      </c>
      <c r="C207" s="101" t="str">
        <f>IF($A207="","",VLOOKUP($A207,'Annex 2 Designated EHV charges'!$D:$O,3,0))</f>
        <v/>
      </c>
      <c r="D207" s="100" t="str">
        <f>IF($A207="","",VLOOKUP($A207,'Annex 2 Designated EHV charges'!$D:$O,4,0))</f>
        <v/>
      </c>
      <c r="E207" s="102" t="str">
        <f>IFERROR(IF(VLOOKUP($A207,'Annex 2 Designated EHV charges'!$D:$O,10,FALSE)=0,"",VLOOKUP($A207,'Annex 2 Designated EHV charges'!$D:$O,10,FALSE)),"")</f>
        <v/>
      </c>
      <c r="F207" s="103" t="str">
        <f>IFERROR(IF(VLOOKUP($A207,'Annex 2 Designated EHV charges'!$D:$O,11,FALSE)=0,"",VLOOKUP($A207,'Annex 2 Designated EHV charges'!$D:$O,11,FALSE)),"")</f>
        <v/>
      </c>
      <c r="G207" s="104" t="str">
        <f>IFERROR(IF(VLOOKUP($A207,'Annex 2 Designated EHV charges'!$D:$O,12,FALSE)=0,"",VLOOKUP($A207,'Annex 2 Designated EHV charges'!$D:$O,12,FALSE)),"")</f>
        <v/>
      </c>
      <c r="H207" s="104" t="str">
        <f>IFERROR(IF(VLOOKUP($A207,'Annex 2 Designated EHV charges'!$D:$P,13,FALSE)=0,"",VLOOKUP($A207,'Annex 2 Designated EHV charges'!$D:$P,13,FALSE)),"")</f>
        <v/>
      </c>
    </row>
    <row r="208" spans="1:8" x14ac:dyDescent="0.25">
      <c r="A208" s="101" t="str">
        <f t="array" ref="A208">IFERROR(INDEX('Annex 2 Designated EHV charges'!$D$11:$D$11, MATCH(0, IF(ISBLANK('Annex 2 Designated EHV charges'!$D$11:$D$11),1, COUNTIF(A$4:$A207, 'Annex 2 Designated EHV charges'!$D$11:$D$11)), 0)),"")</f>
        <v/>
      </c>
      <c r="B208" s="100" t="str">
        <f>IF($A208="","",VLOOKUP($A208,'Annex 2 Designated EHV charges'!$D:$O,2,0))</f>
        <v/>
      </c>
      <c r="C208" s="101" t="str">
        <f>IF($A208="","",VLOOKUP($A208,'Annex 2 Designated EHV charges'!$D:$O,3,0))</f>
        <v/>
      </c>
      <c r="D208" s="100" t="str">
        <f>IF($A208="","",VLOOKUP($A208,'Annex 2 Designated EHV charges'!$D:$O,4,0))</f>
        <v/>
      </c>
      <c r="E208" s="102" t="str">
        <f>IFERROR(IF(VLOOKUP($A208,'Annex 2 Designated EHV charges'!$D:$O,10,FALSE)=0,"",VLOOKUP($A208,'Annex 2 Designated EHV charges'!$D:$O,10,FALSE)),"")</f>
        <v/>
      </c>
      <c r="F208" s="103" t="str">
        <f>IFERROR(IF(VLOOKUP($A208,'Annex 2 Designated EHV charges'!$D:$O,11,FALSE)=0,"",VLOOKUP($A208,'Annex 2 Designated EHV charges'!$D:$O,11,FALSE)),"")</f>
        <v/>
      </c>
      <c r="G208" s="104" t="str">
        <f>IFERROR(IF(VLOOKUP($A208,'Annex 2 Designated EHV charges'!$D:$O,12,FALSE)=0,"",VLOOKUP($A208,'Annex 2 Designated EHV charges'!$D:$O,12,FALSE)),"")</f>
        <v/>
      </c>
      <c r="H208" s="104" t="str">
        <f>IFERROR(IF(VLOOKUP($A208,'Annex 2 Designated EHV charges'!$D:$P,13,FALSE)=0,"",VLOOKUP($A208,'Annex 2 Designated EHV charges'!$D:$P,13,FALSE)),"")</f>
        <v/>
      </c>
    </row>
    <row r="209" spans="1:8" x14ac:dyDescent="0.25">
      <c r="A209" s="101" t="str">
        <f t="array" ref="A209">IFERROR(INDEX('Annex 2 Designated EHV charges'!$D$11:$D$11, MATCH(0, IF(ISBLANK('Annex 2 Designated EHV charges'!$D$11:$D$11),1, COUNTIF(A$4:$A208, 'Annex 2 Designated EHV charges'!$D$11:$D$11)), 0)),"")</f>
        <v/>
      </c>
      <c r="B209" s="100" t="str">
        <f>IF($A209="","",VLOOKUP($A209,'Annex 2 Designated EHV charges'!$D:$O,2,0))</f>
        <v/>
      </c>
      <c r="C209" s="101" t="str">
        <f>IF($A209="","",VLOOKUP($A209,'Annex 2 Designated EHV charges'!$D:$O,3,0))</f>
        <v/>
      </c>
      <c r="D209" s="100" t="str">
        <f>IF($A209="","",VLOOKUP($A209,'Annex 2 Designated EHV charges'!$D:$O,4,0))</f>
        <v/>
      </c>
      <c r="E209" s="102" t="str">
        <f>IFERROR(IF(VLOOKUP($A209,'Annex 2 Designated EHV charges'!$D:$O,10,FALSE)=0,"",VLOOKUP($A209,'Annex 2 Designated EHV charges'!$D:$O,10,FALSE)),"")</f>
        <v/>
      </c>
      <c r="F209" s="103" t="str">
        <f>IFERROR(IF(VLOOKUP($A209,'Annex 2 Designated EHV charges'!$D:$O,11,FALSE)=0,"",VLOOKUP($A209,'Annex 2 Designated EHV charges'!$D:$O,11,FALSE)),"")</f>
        <v/>
      </c>
      <c r="G209" s="104" t="str">
        <f>IFERROR(IF(VLOOKUP($A209,'Annex 2 Designated EHV charges'!$D:$O,12,FALSE)=0,"",VLOOKUP($A209,'Annex 2 Designated EHV charges'!$D:$O,12,FALSE)),"")</f>
        <v/>
      </c>
      <c r="H209" s="104" t="str">
        <f>IFERROR(IF(VLOOKUP($A209,'Annex 2 Designated EHV charges'!$D:$P,13,FALSE)=0,"",VLOOKUP($A209,'Annex 2 Designated EHV charges'!$D:$P,13,FALSE)),"")</f>
        <v/>
      </c>
    </row>
    <row r="210" spans="1:8" x14ac:dyDescent="0.25">
      <c r="A210" s="101" t="str">
        <f t="array" ref="A210">IFERROR(INDEX('Annex 2 Designated EHV charges'!$D$11:$D$11, MATCH(0, IF(ISBLANK('Annex 2 Designated EHV charges'!$D$11:$D$11),1, COUNTIF(A$4:$A209, 'Annex 2 Designated EHV charges'!$D$11:$D$11)), 0)),"")</f>
        <v/>
      </c>
      <c r="B210" s="100" t="str">
        <f>IF($A210="","",VLOOKUP($A210,'Annex 2 Designated EHV charges'!$D:$O,2,0))</f>
        <v/>
      </c>
      <c r="C210" s="101" t="str">
        <f>IF($A210="","",VLOOKUP($A210,'Annex 2 Designated EHV charges'!$D:$O,3,0))</f>
        <v/>
      </c>
      <c r="D210" s="100" t="str">
        <f>IF($A210="","",VLOOKUP($A210,'Annex 2 Designated EHV charges'!$D:$O,4,0))</f>
        <v/>
      </c>
      <c r="E210" s="102" t="str">
        <f>IFERROR(IF(VLOOKUP($A210,'Annex 2 Designated EHV charges'!$D:$O,10,FALSE)=0,"",VLOOKUP($A210,'Annex 2 Designated EHV charges'!$D:$O,10,FALSE)),"")</f>
        <v/>
      </c>
      <c r="F210" s="103" t="str">
        <f>IFERROR(IF(VLOOKUP($A210,'Annex 2 Designated EHV charges'!$D:$O,11,FALSE)=0,"",VLOOKUP($A210,'Annex 2 Designated EHV charges'!$D:$O,11,FALSE)),"")</f>
        <v/>
      </c>
      <c r="G210" s="104" t="str">
        <f>IFERROR(IF(VLOOKUP($A210,'Annex 2 Designated EHV charges'!$D:$O,12,FALSE)=0,"",VLOOKUP($A210,'Annex 2 Designated EHV charges'!$D:$O,12,FALSE)),"")</f>
        <v/>
      </c>
      <c r="H210" s="104" t="str">
        <f>IFERROR(IF(VLOOKUP($A210,'Annex 2 Designated EHV charges'!$D:$P,13,FALSE)=0,"",VLOOKUP($A210,'Annex 2 Designated EHV charges'!$D:$P,13,FALSE)),"")</f>
        <v/>
      </c>
    </row>
    <row r="211" spans="1:8" x14ac:dyDescent="0.25">
      <c r="A211" s="101" t="str">
        <f t="array" ref="A211">IFERROR(INDEX('Annex 2 Designated EHV charges'!$D$11:$D$11, MATCH(0, IF(ISBLANK('Annex 2 Designated EHV charges'!$D$11:$D$11),1, COUNTIF(A$4:$A210, 'Annex 2 Designated EHV charges'!$D$11:$D$11)), 0)),"")</f>
        <v/>
      </c>
      <c r="B211" s="100" t="str">
        <f>IF($A211="","",VLOOKUP($A211,'Annex 2 Designated EHV charges'!$D:$O,2,0))</f>
        <v/>
      </c>
      <c r="C211" s="101" t="str">
        <f>IF($A211="","",VLOOKUP($A211,'Annex 2 Designated EHV charges'!$D:$O,3,0))</f>
        <v/>
      </c>
      <c r="D211" s="100" t="str">
        <f>IF($A211="","",VLOOKUP($A211,'Annex 2 Designated EHV charges'!$D:$O,4,0))</f>
        <v/>
      </c>
      <c r="E211" s="102" t="str">
        <f>IFERROR(IF(VLOOKUP($A211,'Annex 2 Designated EHV charges'!$D:$O,10,FALSE)=0,"",VLOOKUP($A211,'Annex 2 Designated EHV charges'!$D:$O,10,FALSE)),"")</f>
        <v/>
      </c>
      <c r="F211" s="103" t="str">
        <f>IFERROR(IF(VLOOKUP($A211,'Annex 2 Designated EHV charges'!$D:$O,11,FALSE)=0,"",VLOOKUP($A211,'Annex 2 Designated EHV charges'!$D:$O,11,FALSE)),"")</f>
        <v/>
      </c>
      <c r="G211" s="104" t="str">
        <f>IFERROR(IF(VLOOKUP($A211,'Annex 2 Designated EHV charges'!$D:$O,12,FALSE)=0,"",VLOOKUP($A211,'Annex 2 Designated EHV charges'!$D:$O,12,FALSE)),"")</f>
        <v/>
      </c>
      <c r="H211" s="104" t="str">
        <f>IFERROR(IF(VLOOKUP($A211,'Annex 2 Designated EHV charges'!$D:$P,13,FALSE)=0,"",VLOOKUP($A211,'Annex 2 Designated EHV charges'!$D:$P,13,FALSE)),"")</f>
        <v/>
      </c>
    </row>
    <row r="212" spans="1:8" x14ac:dyDescent="0.25">
      <c r="A212" s="101" t="str">
        <f t="array" ref="A212">IFERROR(INDEX('Annex 2 Designated EHV charges'!$D$11:$D$11, MATCH(0, IF(ISBLANK('Annex 2 Designated EHV charges'!$D$11:$D$11),1, COUNTIF(A$4:$A211, 'Annex 2 Designated EHV charges'!$D$11:$D$11)), 0)),"")</f>
        <v/>
      </c>
      <c r="B212" s="100" t="str">
        <f>IF($A212="","",VLOOKUP($A212,'Annex 2 Designated EHV charges'!$D:$O,2,0))</f>
        <v/>
      </c>
      <c r="C212" s="101" t="str">
        <f>IF($A212="","",VLOOKUP($A212,'Annex 2 Designated EHV charges'!$D:$O,3,0))</f>
        <v/>
      </c>
      <c r="D212" s="100" t="str">
        <f>IF($A212="","",VLOOKUP($A212,'Annex 2 Designated EHV charges'!$D:$O,4,0))</f>
        <v/>
      </c>
      <c r="E212" s="102" t="str">
        <f>IFERROR(IF(VLOOKUP($A212,'Annex 2 Designated EHV charges'!$D:$O,10,FALSE)=0,"",VLOOKUP($A212,'Annex 2 Designated EHV charges'!$D:$O,10,FALSE)),"")</f>
        <v/>
      </c>
      <c r="F212" s="103" t="str">
        <f>IFERROR(IF(VLOOKUP($A212,'Annex 2 Designated EHV charges'!$D:$O,11,FALSE)=0,"",VLOOKUP($A212,'Annex 2 Designated EHV charges'!$D:$O,11,FALSE)),"")</f>
        <v/>
      </c>
      <c r="G212" s="104" t="str">
        <f>IFERROR(IF(VLOOKUP($A212,'Annex 2 Designated EHV charges'!$D:$O,12,FALSE)=0,"",VLOOKUP($A212,'Annex 2 Designated EHV charges'!$D:$O,12,FALSE)),"")</f>
        <v/>
      </c>
      <c r="H212" s="104" t="str">
        <f>IFERROR(IF(VLOOKUP($A212,'Annex 2 Designated EHV charges'!$D:$P,13,FALSE)=0,"",VLOOKUP($A212,'Annex 2 Designated EHV charges'!$D:$P,13,FALSE)),"")</f>
        <v/>
      </c>
    </row>
    <row r="213" spans="1:8" x14ac:dyDescent="0.25">
      <c r="A213" s="101" t="str">
        <f t="array" ref="A213">IFERROR(INDEX('Annex 2 Designated EHV charges'!$D$11:$D$11, MATCH(0, IF(ISBLANK('Annex 2 Designated EHV charges'!$D$11:$D$11),1, COUNTIF(A$4:$A212, 'Annex 2 Designated EHV charges'!$D$11:$D$11)), 0)),"")</f>
        <v/>
      </c>
      <c r="B213" s="100" t="str">
        <f>IF($A213="","",VLOOKUP($A213,'Annex 2 Designated EHV charges'!$D:$O,2,0))</f>
        <v/>
      </c>
      <c r="C213" s="101" t="str">
        <f>IF($A213="","",VLOOKUP($A213,'Annex 2 Designated EHV charges'!$D:$O,3,0))</f>
        <v/>
      </c>
      <c r="D213" s="100" t="str">
        <f>IF($A213="","",VLOOKUP($A213,'Annex 2 Designated EHV charges'!$D:$O,4,0))</f>
        <v/>
      </c>
      <c r="E213" s="102" t="str">
        <f>IFERROR(IF(VLOOKUP($A213,'Annex 2 Designated EHV charges'!$D:$O,10,FALSE)=0,"",VLOOKUP($A213,'Annex 2 Designated EHV charges'!$D:$O,10,FALSE)),"")</f>
        <v/>
      </c>
      <c r="F213" s="103" t="str">
        <f>IFERROR(IF(VLOOKUP($A213,'Annex 2 Designated EHV charges'!$D:$O,11,FALSE)=0,"",VLOOKUP($A213,'Annex 2 Designated EHV charges'!$D:$O,11,FALSE)),"")</f>
        <v/>
      </c>
      <c r="G213" s="104" t="str">
        <f>IFERROR(IF(VLOOKUP($A213,'Annex 2 Designated EHV charges'!$D:$O,12,FALSE)=0,"",VLOOKUP($A213,'Annex 2 Designated EHV charges'!$D:$O,12,FALSE)),"")</f>
        <v/>
      </c>
      <c r="H213" s="104" t="str">
        <f>IFERROR(IF(VLOOKUP($A213,'Annex 2 Designated EHV charges'!$D:$P,13,FALSE)=0,"",VLOOKUP($A213,'Annex 2 Designated EHV charges'!$D:$P,13,FALSE)),"")</f>
        <v/>
      </c>
    </row>
    <row r="214" spans="1:8" x14ac:dyDescent="0.25">
      <c r="A214" s="101" t="str">
        <f t="array" ref="A214">IFERROR(INDEX('Annex 2 Designated EHV charges'!$D$11:$D$11, MATCH(0, IF(ISBLANK('Annex 2 Designated EHV charges'!$D$11:$D$11),1, COUNTIF(A$4:$A213, 'Annex 2 Designated EHV charges'!$D$11:$D$11)), 0)),"")</f>
        <v/>
      </c>
      <c r="B214" s="100" t="str">
        <f>IF($A214="","",VLOOKUP($A214,'Annex 2 Designated EHV charges'!$D:$O,2,0))</f>
        <v/>
      </c>
      <c r="C214" s="101" t="str">
        <f>IF($A214="","",VLOOKUP($A214,'Annex 2 Designated EHV charges'!$D:$O,3,0))</f>
        <v/>
      </c>
      <c r="D214" s="100" t="str">
        <f>IF($A214="","",VLOOKUP($A214,'Annex 2 Designated EHV charges'!$D:$O,4,0))</f>
        <v/>
      </c>
      <c r="E214" s="102" t="str">
        <f>IFERROR(IF(VLOOKUP($A214,'Annex 2 Designated EHV charges'!$D:$O,10,FALSE)=0,"",VLOOKUP($A214,'Annex 2 Designated EHV charges'!$D:$O,10,FALSE)),"")</f>
        <v/>
      </c>
      <c r="F214" s="103" t="str">
        <f>IFERROR(IF(VLOOKUP($A214,'Annex 2 Designated EHV charges'!$D:$O,11,FALSE)=0,"",VLOOKUP($A214,'Annex 2 Designated EHV charges'!$D:$O,11,FALSE)),"")</f>
        <v/>
      </c>
      <c r="G214" s="104" t="str">
        <f>IFERROR(IF(VLOOKUP($A214,'Annex 2 Designated EHV charges'!$D:$O,12,FALSE)=0,"",VLOOKUP($A214,'Annex 2 Designated EHV charges'!$D:$O,12,FALSE)),"")</f>
        <v/>
      </c>
      <c r="H214" s="104" t="str">
        <f>IFERROR(IF(VLOOKUP($A214,'Annex 2 Designated EHV charges'!$D:$P,13,FALSE)=0,"",VLOOKUP($A214,'Annex 2 Designated EHV charges'!$D:$P,13,FALSE)),"")</f>
        <v/>
      </c>
    </row>
    <row r="215" spans="1:8" x14ac:dyDescent="0.25">
      <c r="A215" s="101" t="str">
        <f t="array" ref="A215">IFERROR(INDEX('Annex 2 Designated EHV charges'!$D$11:$D$11, MATCH(0, IF(ISBLANK('Annex 2 Designated EHV charges'!$D$11:$D$11),1, COUNTIF(A$4:$A214, 'Annex 2 Designated EHV charges'!$D$11:$D$11)), 0)),"")</f>
        <v/>
      </c>
      <c r="B215" s="100" t="str">
        <f>IF($A215="","",VLOOKUP($A215,'Annex 2 Designated EHV charges'!$D:$O,2,0))</f>
        <v/>
      </c>
      <c r="C215" s="101" t="str">
        <f>IF($A215="","",VLOOKUP($A215,'Annex 2 Designated EHV charges'!$D:$O,3,0))</f>
        <v/>
      </c>
      <c r="D215" s="100" t="str">
        <f>IF($A215="","",VLOOKUP($A215,'Annex 2 Designated EHV charges'!$D:$O,4,0))</f>
        <v/>
      </c>
      <c r="E215" s="102" t="str">
        <f>IFERROR(IF(VLOOKUP($A215,'Annex 2 Designated EHV charges'!$D:$O,10,FALSE)=0,"",VLOOKUP($A215,'Annex 2 Designated EHV charges'!$D:$O,10,FALSE)),"")</f>
        <v/>
      </c>
      <c r="F215" s="103" t="str">
        <f>IFERROR(IF(VLOOKUP($A215,'Annex 2 Designated EHV charges'!$D:$O,11,FALSE)=0,"",VLOOKUP($A215,'Annex 2 Designated EHV charges'!$D:$O,11,FALSE)),"")</f>
        <v/>
      </c>
      <c r="G215" s="104" t="str">
        <f>IFERROR(IF(VLOOKUP($A215,'Annex 2 Designated EHV charges'!$D:$O,12,FALSE)=0,"",VLOOKUP($A215,'Annex 2 Designated EHV charges'!$D:$O,12,FALSE)),"")</f>
        <v/>
      </c>
      <c r="H215" s="104" t="str">
        <f>IFERROR(IF(VLOOKUP($A215,'Annex 2 Designated EHV charges'!$D:$P,13,FALSE)=0,"",VLOOKUP($A215,'Annex 2 Designated EHV charges'!$D:$P,13,FALSE)),"")</f>
        <v/>
      </c>
    </row>
    <row r="216" spans="1:8" x14ac:dyDescent="0.25">
      <c r="A216" s="101" t="str">
        <f t="array" ref="A216">IFERROR(INDEX('Annex 2 Designated EHV charges'!$D$11:$D$11, MATCH(0, IF(ISBLANK('Annex 2 Designated EHV charges'!$D$11:$D$11),1, COUNTIF(A$4:$A215, 'Annex 2 Designated EHV charges'!$D$11:$D$11)), 0)),"")</f>
        <v/>
      </c>
      <c r="B216" s="100" t="str">
        <f>IF($A216="","",VLOOKUP($A216,'Annex 2 Designated EHV charges'!$D:$O,2,0))</f>
        <v/>
      </c>
      <c r="C216" s="101" t="str">
        <f>IF($A216="","",VLOOKUP($A216,'Annex 2 Designated EHV charges'!$D:$O,3,0))</f>
        <v/>
      </c>
      <c r="D216" s="100" t="str">
        <f>IF($A216="","",VLOOKUP($A216,'Annex 2 Designated EHV charges'!$D:$O,4,0))</f>
        <v/>
      </c>
      <c r="E216" s="102" t="str">
        <f>IFERROR(IF(VLOOKUP($A216,'Annex 2 Designated EHV charges'!$D:$O,10,FALSE)=0,"",VLOOKUP($A216,'Annex 2 Designated EHV charges'!$D:$O,10,FALSE)),"")</f>
        <v/>
      </c>
      <c r="F216" s="103" t="str">
        <f>IFERROR(IF(VLOOKUP($A216,'Annex 2 Designated EHV charges'!$D:$O,11,FALSE)=0,"",VLOOKUP($A216,'Annex 2 Designated EHV charges'!$D:$O,11,FALSE)),"")</f>
        <v/>
      </c>
      <c r="G216" s="104" t="str">
        <f>IFERROR(IF(VLOOKUP($A216,'Annex 2 Designated EHV charges'!$D:$O,12,FALSE)=0,"",VLOOKUP($A216,'Annex 2 Designated EHV charges'!$D:$O,12,FALSE)),"")</f>
        <v/>
      </c>
      <c r="H216" s="104" t="str">
        <f>IFERROR(IF(VLOOKUP($A216,'Annex 2 Designated EHV charges'!$D:$P,13,FALSE)=0,"",VLOOKUP($A216,'Annex 2 Designated EHV charges'!$D:$P,13,FALSE)),"")</f>
        <v/>
      </c>
    </row>
    <row r="217" spans="1:8" x14ac:dyDescent="0.25">
      <c r="A217" s="101" t="str">
        <f t="array" ref="A217">IFERROR(INDEX('Annex 2 Designated EHV charges'!$D$11:$D$11, MATCH(0, IF(ISBLANK('Annex 2 Designated EHV charges'!$D$11:$D$11),1, COUNTIF(A$4:$A216, 'Annex 2 Designated EHV charges'!$D$11:$D$11)), 0)),"")</f>
        <v/>
      </c>
      <c r="B217" s="100" t="str">
        <f>IF($A217="","",VLOOKUP($A217,'Annex 2 Designated EHV charges'!$D:$O,2,0))</f>
        <v/>
      </c>
      <c r="C217" s="101" t="str">
        <f>IF($A217="","",VLOOKUP($A217,'Annex 2 Designated EHV charges'!$D:$O,3,0))</f>
        <v/>
      </c>
      <c r="D217" s="100" t="str">
        <f>IF($A217="","",VLOOKUP($A217,'Annex 2 Designated EHV charges'!$D:$O,4,0))</f>
        <v/>
      </c>
      <c r="E217" s="102" t="str">
        <f>IFERROR(IF(VLOOKUP($A217,'Annex 2 Designated EHV charges'!$D:$O,10,FALSE)=0,"",VLOOKUP($A217,'Annex 2 Designated EHV charges'!$D:$O,10,FALSE)),"")</f>
        <v/>
      </c>
      <c r="F217" s="103" t="str">
        <f>IFERROR(IF(VLOOKUP($A217,'Annex 2 Designated EHV charges'!$D:$O,11,FALSE)=0,"",VLOOKUP($A217,'Annex 2 Designated EHV charges'!$D:$O,11,FALSE)),"")</f>
        <v/>
      </c>
      <c r="G217" s="104" t="str">
        <f>IFERROR(IF(VLOOKUP($A217,'Annex 2 Designated EHV charges'!$D:$O,12,FALSE)=0,"",VLOOKUP($A217,'Annex 2 Designated EHV charges'!$D:$O,12,FALSE)),"")</f>
        <v/>
      </c>
      <c r="H217" s="104" t="str">
        <f>IFERROR(IF(VLOOKUP($A217,'Annex 2 Designated EHV charges'!$D:$P,13,FALSE)=0,"",VLOOKUP($A217,'Annex 2 Designated EHV charges'!$D:$P,13,FALSE)),"")</f>
        <v/>
      </c>
    </row>
    <row r="218" spans="1:8" x14ac:dyDescent="0.25">
      <c r="A218" s="101" t="str">
        <f t="array" ref="A218">IFERROR(INDEX('Annex 2 Designated EHV charges'!$D$11:$D$11, MATCH(0, IF(ISBLANK('Annex 2 Designated EHV charges'!$D$11:$D$11),1, COUNTIF(A$4:$A217, 'Annex 2 Designated EHV charges'!$D$11:$D$11)), 0)),"")</f>
        <v/>
      </c>
      <c r="B218" s="100" t="str">
        <f>IF($A218="","",VLOOKUP($A218,'Annex 2 Designated EHV charges'!$D:$O,2,0))</f>
        <v/>
      </c>
      <c r="C218" s="101" t="str">
        <f>IF($A218="","",VLOOKUP($A218,'Annex 2 Designated EHV charges'!$D:$O,3,0))</f>
        <v/>
      </c>
      <c r="D218" s="100" t="str">
        <f>IF($A218="","",VLOOKUP($A218,'Annex 2 Designated EHV charges'!$D:$O,4,0))</f>
        <v/>
      </c>
      <c r="E218" s="102" t="str">
        <f>IFERROR(IF(VLOOKUP($A218,'Annex 2 Designated EHV charges'!$D:$O,10,FALSE)=0,"",VLOOKUP($A218,'Annex 2 Designated EHV charges'!$D:$O,10,FALSE)),"")</f>
        <v/>
      </c>
      <c r="F218" s="103" t="str">
        <f>IFERROR(IF(VLOOKUP($A218,'Annex 2 Designated EHV charges'!$D:$O,11,FALSE)=0,"",VLOOKUP($A218,'Annex 2 Designated EHV charges'!$D:$O,11,FALSE)),"")</f>
        <v/>
      </c>
      <c r="G218" s="104" t="str">
        <f>IFERROR(IF(VLOOKUP($A218,'Annex 2 Designated EHV charges'!$D:$O,12,FALSE)=0,"",VLOOKUP($A218,'Annex 2 Designated EHV charges'!$D:$O,12,FALSE)),"")</f>
        <v/>
      </c>
      <c r="H218" s="104" t="str">
        <f>IFERROR(IF(VLOOKUP($A218,'Annex 2 Designated EHV charges'!$D:$P,13,FALSE)=0,"",VLOOKUP($A218,'Annex 2 Designated EHV charges'!$D:$P,13,FALSE)),"")</f>
        <v/>
      </c>
    </row>
    <row r="219" spans="1:8" x14ac:dyDescent="0.25">
      <c r="A219" s="101" t="str">
        <f t="array" ref="A219">IFERROR(INDEX('Annex 2 Designated EHV charges'!$D$11:$D$11, MATCH(0, IF(ISBLANK('Annex 2 Designated EHV charges'!$D$11:$D$11),1, COUNTIF(A$4:$A218, 'Annex 2 Designated EHV charges'!$D$11:$D$11)), 0)),"")</f>
        <v/>
      </c>
      <c r="B219" s="100" t="str">
        <f>IF($A219="","",VLOOKUP($A219,'Annex 2 Designated EHV charges'!$D:$O,2,0))</f>
        <v/>
      </c>
      <c r="C219" s="101" t="str">
        <f>IF($A219="","",VLOOKUP($A219,'Annex 2 Designated EHV charges'!$D:$O,3,0))</f>
        <v/>
      </c>
      <c r="D219" s="100" t="str">
        <f>IF($A219="","",VLOOKUP($A219,'Annex 2 Designated EHV charges'!$D:$O,4,0))</f>
        <v/>
      </c>
      <c r="E219" s="102" t="str">
        <f>IFERROR(IF(VLOOKUP($A219,'Annex 2 Designated EHV charges'!$D:$O,10,FALSE)=0,"",VLOOKUP($A219,'Annex 2 Designated EHV charges'!$D:$O,10,FALSE)),"")</f>
        <v/>
      </c>
      <c r="F219" s="103" t="str">
        <f>IFERROR(IF(VLOOKUP($A219,'Annex 2 Designated EHV charges'!$D:$O,11,FALSE)=0,"",VLOOKUP($A219,'Annex 2 Designated EHV charges'!$D:$O,11,FALSE)),"")</f>
        <v/>
      </c>
      <c r="G219" s="104" t="str">
        <f>IFERROR(IF(VLOOKUP($A219,'Annex 2 Designated EHV charges'!$D:$O,12,FALSE)=0,"",VLOOKUP($A219,'Annex 2 Designated EHV charges'!$D:$O,12,FALSE)),"")</f>
        <v/>
      </c>
      <c r="H219" s="104" t="str">
        <f>IFERROR(IF(VLOOKUP($A219,'Annex 2 Designated EHV charges'!$D:$P,13,FALSE)=0,"",VLOOKUP($A219,'Annex 2 Designated EHV charges'!$D:$P,13,FALSE)),"")</f>
        <v/>
      </c>
    </row>
    <row r="220" spans="1:8" x14ac:dyDescent="0.25">
      <c r="A220" s="101" t="str">
        <f t="array" ref="A220">IFERROR(INDEX('Annex 2 Designated EHV charges'!$D$11:$D$11, MATCH(0, IF(ISBLANK('Annex 2 Designated EHV charges'!$D$11:$D$11),1, COUNTIF(A$4:$A219, 'Annex 2 Designated EHV charges'!$D$11:$D$11)), 0)),"")</f>
        <v/>
      </c>
      <c r="B220" s="100" t="str">
        <f>IF($A220="","",VLOOKUP($A220,'Annex 2 Designated EHV charges'!$D:$O,2,0))</f>
        <v/>
      </c>
      <c r="C220" s="101" t="str">
        <f>IF($A220="","",VLOOKUP($A220,'Annex 2 Designated EHV charges'!$D:$O,3,0))</f>
        <v/>
      </c>
      <c r="D220" s="100" t="str">
        <f>IF($A220="","",VLOOKUP($A220,'Annex 2 Designated EHV charges'!$D:$O,4,0))</f>
        <v/>
      </c>
      <c r="E220" s="102" t="str">
        <f>IFERROR(IF(VLOOKUP($A220,'Annex 2 Designated EHV charges'!$D:$O,10,FALSE)=0,"",VLOOKUP($A220,'Annex 2 Designated EHV charges'!$D:$O,10,FALSE)),"")</f>
        <v/>
      </c>
      <c r="F220" s="103" t="str">
        <f>IFERROR(IF(VLOOKUP($A220,'Annex 2 Designated EHV charges'!$D:$O,11,FALSE)=0,"",VLOOKUP($A220,'Annex 2 Designated EHV charges'!$D:$O,11,FALSE)),"")</f>
        <v/>
      </c>
      <c r="G220" s="104" t="str">
        <f>IFERROR(IF(VLOOKUP($A220,'Annex 2 Designated EHV charges'!$D:$O,12,FALSE)=0,"",VLOOKUP($A220,'Annex 2 Designated EHV charges'!$D:$O,12,FALSE)),"")</f>
        <v/>
      </c>
      <c r="H220" s="104" t="str">
        <f>IFERROR(IF(VLOOKUP($A220,'Annex 2 Designated EHV charges'!$D:$P,13,FALSE)=0,"",VLOOKUP($A220,'Annex 2 Designated EHV charges'!$D:$P,13,FALSE)),"")</f>
        <v/>
      </c>
    </row>
    <row r="221" spans="1:8" x14ac:dyDescent="0.25">
      <c r="A221" s="101" t="str">
        <f t="array" ref="A221">IFERROR(INDEX('Annex 2 Designated EHV charges'!$D$11:$D$11, MATCH(0, IF(ISBLANK('Annex 2 Designated EHV charges'!$D$11:$D$11),1, COUNTIF(A$4:$A220, 'Annex 2 Designated EHV charges'!$D$11:$D$11)), 0)),"")</f>
        <v/>
      </c>
      <c r="B221" s="100" t="str">
        <f>IF($A221="","",VLOOKUP($A221,'Annex 2 Designated EHV charges'!$D:$O,2,0))</f>
        <v/>
      </c>
      <c r="C221" s="101" t="str">
        <f>IF($A221="","",VLOOKUP($A221,'Annex 2 Designated EHV charges'!$D:$O,3,0))</f>
        <v/>
      </c>
      <c r="D221" s="100" t="str">
        <f>IF($A221="","",VLOOKUP($A221,'Annex 2 Designated EHV charges'!$D:$O,4,0))</f>
        <v/>
      </c>
      <c r="E221" s="102" t="str">
        <f>IFERROR(IF(VLOOKUP($A221,'Annex 2 Designated EHV charges'!$D:$O,10,FALSE)=0,"",VLOOKUP($A221,'Annex 2 Designated EHV charges'!$D:$O,10,FALSE)),"")</f>
        <v/>
      </c>
      <c r="F221" s="103" t="str">
        <f>IFERROR(IF(VLOOKUP($A221,'Annex 2 Designated EHV charges'!$D:$O,11,FALSE)=0,"",VLOOKUP($A221,'Annex 2 Designated EHV charges'!$D:$O,11,FALSE)),"")</f>
        <v/>
      </c>
      <c r="G221" s="104" t="str">
        <f>IFERROR(IF(VLOOKUP($A221,'Annex 2 Designated EHV charges'!$D:$O,12,FALSE)=0,"",VLOOKUP($A221,'Annex 2 Designated EHV charges'!$D:$O,12,FALSE)),"")</f>
        <v/>
      </c>
      <c r="H221" s="104" t="str">
        <f>IFERROR(IF(VLOOKUP($A221,'Annex 2 Designated EHV charges'!$D:$P,13,FALSE)=0,"",VLOOKUP($A221,'Annex 2 Designated EHV charges'!$D:$P,13,FALSE)),"")</f>
        <v/>
      </c>
    </row>
    <row r="222" spans="1:8" x14ac:dyDescent="0.25">
      <c r="A222" s="101" t="str">
        <f t="array" ref="A222">IFERROR(INDEX('Annex 2 Designated EHV charges'!$D$11:$D$11, MATCH(0, IF(ISBLANK('Annex 2 Designated EHV charges'!$D$11:$D$11),1, COUNTIF(A$4:$A221, 'Annex 2 Designated EHV charges'!$D$11:$D$11)), 0)),"")</f>
        <v/>
      </c>
      <c r="B222" s="100" t="str">
        <f>IF($A222="","",VLOOKUP($A222,'Annex 2 Designated EHV charges'!$D:$O,2,0))</f>
        <v/>
      </c>
      <c r="C222" s="101" t="str">
        <f>IF($A222="","",VLOOKUP($A222,'Annex 2 Designated EHV charges'!$D:$O,3,0))</f>
        <v/>
      </c>
      <c r="D222" s="100" t="str">
        <f>IF($A222="","",VLOOKUP($A222,'Annex 2 Designated EHV charges'!$D:$O,4,0))</f>
        <v/>
      </c>
      <c r="E222" s="102" t="str">
        <f>IFERROR(IF(VLOOKUP($A222,'Annex 2 Designated EHV charges'!$D:$O,10,FALSE)=0,"",VLOOKUP($A222,'Annex 2 Designated EHV charges'!$D:$O,10,FALSE)),"")</f>
        <v/>
      </c>
      <c r="F222" s="103" t="str">
        <f>IFERROR(IF(VLOOKUP($A222,'Annex 2 Designated EHV charges'!$D:$O,11,FALSE)=0,"",VLOOKUP($A222,'Annex 2 Designated EHV charges'!$D:$O,11,FALSE)),"")</f>
        <v/>
      </c>
      <c r="G222" s="104" t="str">
        <f>IFERROR(IF(VLOOKUP($A222,'Annex 2 Designated EHV charges'!$D:$O,12,FALSE)=0,"",VLOOKUP($A222,'Annex 2 Designated EHV charges'!$D:$O,12,FALSE)),"")</f>
        <v/>
      </c>
      <c r="H222" s="104" t="str">
        <f>IFERROR(IF(VLOOKUP($A222,'Annex 2 Designated EHV charges'!$D:$P,13,FALSE)=0,"",VLOOKUP($A222,'Annex 2 Designated EHV charges'!$D:$P,13,FALSE)),"")</f>
        <v/>
      </c>
    </row>
    <row r="223" spans="1:8" x14ac:dyDescent="0.25">
      <c r="A223" s="101" t="str">
        <f t="array" ref="A223">IFERROR(INDEX('Annex 2 Designated EHV charges'!$D$11:$D$11, MATCH(0, IF(ISBLANK('Annex 2 Designated EHV charges'!$D$11:$D$11),1, COUNTIF(A$4:$A222, 'Annex 2 Designated EHV charges'!$D$11:$D$11)), 0)),"")</f>
        <v/>
      </c>
      <c r="B223" s="100" t="str">
        <f>IF($A223="","",VLOOKUP($A223,'Annex 2 Designated EHV charges'!$D:$O,2,0))</f>
        <v/>
      </c>
      <c r="C223" s="101" t="str">
        <f>IF($A223="","",VLOOKUP($A223,'Annex 2 Designated EHV charges'!$D:$O,3,0))</f>
        <v/>
      </c>
      <c r="D223" s="100" t="str">
        <f>IF($A223="","",VLOOKUP($A223,'Annex 2 Designated EHV charges'!$D:$O,4,0))</f>
        <v/>
      </c>
      <c r="E223" s="102" t="str">
        <f>IFERROR(IF(VLOOKUP($A223,'Annex 2 Designated EHV charges'!$D:$O,10,FALSE)=0,"",VLOOKUP($A223,'Annex 2 Designated EHV charges'!$D:$O,10,FALSE)),"")</f>
        <v/>
      </c>
      <c r="F223" s="103" t="str">
        <f>IFERROR(IF(VLOOKUP($A223,'Annex 2 Designated EHV charges'!$D:$O,11,FALSE)=0,"",VLOOKUP($A223,'Annex 2 Designated EHV charges'!$D:$O,11,FALSE)),"")</f>
        <v/>
      </c>
      <c r="G223" s="104" t="str">
        <f>IFERROR(IF(VLOOKUP($A223,'Annex 2 Designated EHV charges'!$D:$O,12,FALSE)=0,"",VLOOKUP($A223,'Annex 2 Designated EHV charges'!$D:$O,12,FALSE)),"")</f>
        <v/>
      </c>
      <c r="H223" s="104" t="str">
        <f>IFERROR(IF(VLOOKUP($A223,'Annex 2 Designated EHV charges'!$D:$P,13,FALSE)=0,"",VLOOKUP($A223,'Annex 2 Designated EHV charges'!$D:$P,13,FALSE)),"")</f>
        <v/>
      </c>
    </row>
    <row r="224" spans="1:8" x14ac:dyDescent="0.25">
      <c r="A224" s="101" t="str">
        <f t="array" ref="A224">IFERROR(INDEX('Annex 2 Designated EHV charges'!$D$11:$D$11, MATCH(0, IF(ISBLANK('Annex 2 Designated EHV charges'!$D$11:$D$11),1, COUNTIF(A$4:$A223, 'Annex 2 Designated EHV charges'!$D$11:$D$11)), 0)),"")</f>
        <v/>
      </c>
      <c r="B224" s="100" t="str">
        <f>IF($A224="","",VLOOKUP($A224,'Annex 2 Designated EHV charges'!$D:$O,2,0))</f>
        <v/>
      </c>
      <c r="C224" s="101" t="str">
        <f>IF($A224="","",VLOOKUP($A224,'Annex 2 Designated EHV charges'!$D:$O,3,0))</f>
        <v/>
      </c>
      <c r="D224" s="100" t="str">
        <f>IF($A224="","",VLOOKUP($A224,'Annex 2 Designated EHV charges'!$D:$O,4,0))</f>
        <v/>
      </c>
      <c r="E224" s="102" t="str">
        <f>IFERROR(IF(VLOOKUP($A224,'Annex 2 Designated EHV charges'!$D:$O,10,FALSE)=0,"",VLOOKUP($A224,'Annex 2 Designated EHV charges'!$D:$O,10,FALSE)),"")</f>
        <v/>
      </c>
      <c r="F224" s="103" t="str">
        <f>IFERROR(IF(VLOOKUP($A224,'Annex 2 Designated EHV charges'!$D:$O,11,FALSE)=0,"",VLOOKUP($A224,'Annex 2 Designated EHV charges'!$D:$O,11,FALSE)),"")</f>
        <v/>
      </c>
      <c r="G224" s="104" t="str">
        <f>IFERROR(IF(VLOOKUP($A224,'Annex 2 Designated EHV charges'!$D:$O,12,FALSE)=0,"",VLOOKUP($A224,'Annex 2 Designated EHV charges'!$D:$O,12,FALSE)),"")</f>
        <v/>
      </c>
      <c r="H224" s="104" t="str">
        <f>IFERROR(IF(VLOOKUP($A224,'Annex 2 Designated EHV charges'!$D:$P,13,FALSE)=0,"",VLOOKUP($A224,'Annex 2 Designated EHV charges'!$D:$P,13,FALSE)),"")</f>
        <v/>
      </c>
    </row>
    <row r="225" spans="1:8" x14ac:dyDescent="0.25">
      <c r="A225" s="101" t="str">
        <f t="array" ref="A225">IFERROR(INDEX('Annex 2 Designated EHV charges'!$D$11:$D$11, MATCH(0, IF(ISBLANK('Annex 2 Designated EHV charges'!$D$11:$D$11),1, COUNTIF(A$4:$A224, 'Annex 2 Designated EHV charges'!$D$11:$D$11)), 0)),"")</f>
        <v/>
      </c>
      <c r="B225" s="100" t="str">
        <f>IF($A225="","",VLOOKUP($A225,'Annex 2 Designated EHV charges'!$D:$O,2,0))</f>
        <v/>
      </c>
      <c r="C225" s="101" t="str">
        <f>IF($A225="","",VLOOKUP($A225,'Annex 2 Designated EHV charges'!$D:$O,3,0))</f>
        <v/>
      </c>
      <c r="D225" s="100" t="str">
        <f>IF($A225="","",VLOOKUP($A225,'Annex 2 Designated EHV charges'!$D:$O,4,0))</f>
        <v/>
      </c>
      <c r="E225" s="102" t="str">
        <f>IFERROR(IF(VLOOKUP($A225,'Annex 2 Designated EHV charges'!$D:$O,10,FALSE)=0,"",VLOOKUP($A225,'Annex 2 Designated EHV charges'!$D:$O,10,FALSE)),"")</f>
        <v/>
      </c>
      <c r="F225" s="103" t="str">
        <f>IFERROR(IF(VLOOKUP($A225,'Annex 2 Designated EHV charges'!$D:$O,11,FALSE)=0,"",VLOOKUP($A225,'Annex 2 Designated EHV charges'!$D:$O,11,FALSE)),"")</f>
        <v/>
      </c>
      <c r="G225" s="104" t="str">
        <f>IFERROR(IF(VLOOKUP($A225,'Annex 2 Designated EHV charges'!$D:$O,12,FALSE)=0,"",VLOOKUP($A225,'Annex 2 Designated EHV charges'!$D:$O,12,FALSE)),"")</f>
        <v/>
      </c>
      <c r="H225" s="104" t="str">
        <f>IFERROR(IF(VLOOKUP($A225,'Annex 2 Designated EHV charges'!$D:$P,13,FALSE)=0,"",VLOOKUP($A225,'Annex 2 Designated EHV charges'!$D:$P,13,FALSE)),"")</f>
        <v/>
      </c>
    </row>
    <row r="226" spans="1:8" x14ac:dyDescent="0.25">
      <c r="A226" s="101" t="str">
        <f t="array" ref="A226">IFERROR(INDEX('Annex 2 Designated EHV charges'!$D$11:$D$11, MATCH(0, IF(ISBLANK('Annex 2 Designated EHV charges'!$D$11:$D$11),1, COUNTIF(A$4:$A225, 'Annex 2 Designated EHV charges'!$D$11:$D$11)), 0)),"")</f>
        <v/>
      </c>
      <c r="B226" s="100" t="str">
        <f>IF($A226="","",VLOOKUP($A226,'Annex 2 Designated EHV charges'!$D:$O,2,0))</f>
        <v/>
      </c>
      <c r="C226" s="101" t="str">
        <f>IF($A226="","",VLOOKUP($A226,'Annex 2 Designated EHV charges'!$D:$O,3,0))</f>
        <v/>
      </c>
      <c r="D226" s="100" t="str">
        <f>IF($A226="","",VLOOKUP($A226,'Annex 2 Designated EHV charges'!$D:$O,4,0))</f>
        <v/>
      </c>
      <c r="E226" s="102" t="str">
        <f>IFERROR(IF(VLOOKUP($A226,'Annex 2 Designated EHV charges'!$D:$O,10,FALSE)=0,"",VLOOKUP($A226,'Annex 2 Designated EHV charges'!$D:$O,10,FALSE)),"")</f>
        <v/>
      </c>
      <c r="F226" s="103" t="str">
        <f>IFERROR(IF(VLOOKUP($A226,'Annex 2 Designated EHV charges'!$D:$O,11,FALSE)=0,"",VLOOKUP($A226,'Annex 2 Designated EHV charges'!$D:$O,11,FALSE)),"")</f>
        <v/>
      </c>
      <c r="G226" s="104" t="str">
        <f>IFERROR(IF(VLOOKUP($A226,'Annex 2 Designated EHV charges'!$D:$O,12,FALSE)=0,"",VLOOKUP($A226,'Annex 2 Designated EHV charges'!$D:$O,12,FALSE)),"")</f>
        <v/>
      </c>
      <c r="H226" s="104" t="str">
        <f>IFERROR(IF(VLOOKUP($A226,'Annex 2 Designated EHV charges'!$D:$P,13,FALSE)=0,"",VLOOKUP($A226,'Annex 2 Designated EHV charges'!$D:$P,13,FALSE)),"")</f>
        <v/>
      </c>
    </row>
    <row r="227" spans="1:8" x14ac:dyDescent="0.25">
      <c r="A227" s="101" t="str">
        <f t="array" ref="A227">IFERROR(INDEX('Annex 2 Designated EHV charges'!$D$11:$D$11, MATCH(0, IF(ISBLANK('Annex 2 Designated EHV charges'!$D$11:$D$11),1, COUNTIF(A$4:$A226, 'Annex 2 Designated EHV charges'!$D$11:$D$11)), 0)),"")</f>
        <v/>
      </c>
      <c r="B227" s="100" t="str">
        <f>IF($A227="","",VLOOKUP($A227,'Annex 2 Designated EHV charges'!$D:$O,2,0))</f>
        <v/>
      </c>
      <c r="C227" s="101" t="str">
        <f>IF($A227="","",VLOOKUP($A227,'Annex 2 Designated EHV charges'!$D:$O,3,0))</f>
        <v/>
      </c>
      <c r="D227" s="100" t="str">
        <f>IF($A227="","",VLOOKUP($A227,'Annex 2 Designated EHV charges'!$D:$O,4,0))</f>
        <v/>
      </c>
      <c r="E227" s="102" t="str">
        <f>IFERROR(IF(VLOOKUP($A227,'Annex 2 Designated EHV charges'!$D:$O,10,FALSE)=0,"",VLOOKUP($A227,'Annex 2 Designated EHV charges'!$D:$O,10,FALSE)),"")</f>
        <v/>
      </c>
      <c r="F227" s="103" t="str">
        <f>IFERROR(IF(VLOOKUP($A227,'Annex 2 Designated EHV charges'!$D:$O,11,FALSE)=0,"",VLOOKUP($A227,'Annex 2 Designated EHV charges'!$D:$O,11,FALSE)),"")</f>
        <v/>
      </c>
      <c r="G227" s="104" t="str">
        <f>IFERROR(IF(VLOOKUP($A227,'Annex 2 Designated EHV charges'!$D:$O,12,FALSE)=0,"",VLOOKUP($A227,'Annex 2 Designated EHV charges'!$D:$O,12,FALSE)),"")</f>
        <v/>
      </c>
      <c r="H227" s="104" t="str">
        <f>IFERROR(IF(VLOOKUP($A227,'Annex 2 Designated EHV charges'!$D:$P,13,FALSE)=0,"",VLOOKUP($A227,'Annex 2 Designated EHV charges'!$D:$P,13,FALSE)),"")</f>
        <v/>
      </c>
    </row>
    <row r="228" spans="1:8" x14ac:dyDescent="0.25">
      <c r="A228" s="101" t="str">
        <f t="array" ref="A228">IFERROR(INDEX('Annex 2 Designated EHV charges'!$D$11:$D$11, MATCH(0, IF(ISBLANK('Annex 2 Designated EHV charges'!$D$11:$D$11),1, COUNTIF(A$4:$A227, 'Annex 2 Designated EHV charges'!$D$11:$D$11)), 0)),"")</f>
        <v/>
      </c>
      <c r="B228" s="100" t="str">
        <f>IF($A228="","",VLOOKUP($A228,'Annex 2 Designated EHV charges'!$D:$O,2,0))</f>
        <v/>
      </c>
      <c r="C228" s="101" t="str">
        <f>IF($A228="","",VLOOKUP($A228,'Annex 2 Designated EHV charges'!$D:$O,3,0))</f>
        <v/>
      </c>
      <c r="D228" s="100" t="str">
        <f>IF($A228="","",VLOOKUP($A228,'Annex 2 Designated EHV charges'!$D:$O,4,0))</f>
        <v/>
      </c>
      <c r="E228" s="102" t="str">
        <f>IFERROR(IF(VLOOKUP($A228,'Annex 2 Designated EHV charges'!$D:$O,10,FALSE)=0,"",VLOOKUP($A228,'Annex 2 Designated EHV charges'!$D:$O,10,FALSE)),"")</f>
        <v/>
      </c>
      <c r="F228" s="103" t="str">
        <f>IFERROR(IF(VLOOKUP($A228,'Annex 2 Designated EHV charges'!$D:$O,11,FALSE)=0,"",VLOOKUP($A228,'Annex 2 Designated EHV charges'!$D:$O,11,FALSE)),"")</f>
        <v/>
      </c>
      <c r="G228" s="104" t="str">
        <f>IFERROR(IF(VLOOKUP($A228,'Annex 2 Designated EHV charges'!$D:$O,12,FALSE)=0,"",VLOOKUP($A228,'Annex 2 Designated EHV charges'!$D:$O,12,FALSE)),"")</f>
        <v/>
      </c>
      <c r="H228" s="104" t="str">
        <f>IFERROR(IF(VLOOKUP($A228,'Annex 2 Designated EHV charges'!$D:$P,13,FALSE)=0,"",VLOOKUP($A228,'Annex 2 Designated EHV charges'!$D:$P,13,FALSE)),"")</f>
        <v/>
      </c>
    </row>
    <row r="229" spans="1:8" x14ac:dyDescent="0.25">
      <c r="A229" s="101" t="str">
        <f t="array" ref="A229">IFERROR(INDEX('Annex 2 Designated EHV charges'!$D$11:$D$11, MATCH(0, IF(ISBLANK('Annex 2 Designated EHV charges'!$D$11:$D$11),1, COUNTIF(A$4:$A228, 'Annex 2 Designated EHV charges'!$D$11:$D$11)), 0)),"")</f>
        <v/>
      </c>
      <c r="B229" s="100" t="str">
        <f>IF($A229="","",VLOOKUP($A229,'Annex 2 Designated EHV charges'!$D:$O,2,0))</f>
        <v/>
      </c>
      <c r="C229" s="101" t="str">
        <f>IF($A229="","",VLOOKUP($A229,'Annex 2 Designated EHV charges'!$D:$O,3,0))</f>
        <v/>
      </c>
      <c r="D229" s="100" t="str">
        <f>IF($A229="","",VLOOKUP($A229,'Annex 2 Designated EHV charges'!$D:$O,4,0))</f>
        <v/>
      </c>
      <c r="E229" s="102" t="str">
        <f>IFERROR(IF(VLOOKUP($A229,'Annex 2 Designated EHV charges'!$D:$O,10,FALSE)=0,"",VLOOKUP($A229,'Annex 2 Designated EHV charges'!$D:$O,10,FALSE)),"")</f>
        <v/>
      </c>
      <c r="F229" s="103" t="str">
        <f>IFERROR(IF(VLOOKUP($A229,'Annex 2 Designated EHV charges'!$D:$O,11,FALSE)=0,"",VLOOKUP($A229,'Annex 2 Designated EHV charges'!$D:$O,11,FALSE)),"")</f>
        <v/>
      </c>
      <c r="G229" s="104" t="str">
        <f>IFERROR(IF(VLOOKUP($A229,'Annex 2 Designated EHV charges'!$D:$O,12,FALSE)=0,"",VLOOKUP($A229,'Annex 2 Designated EHV charges'!$D:$O,12,FALSE)),"")</f>
        <v/>
      </c>
      <c r="H229" s="104" t="str">
        <f>IFERROR(IF(VLOOKUP($A229,'Annex 2 Designated EHV charges'!$D:$P,13,FALSE)=0,"",VLOOKUP($A229,'Annex 2 Designated EHV charges'!$D:$P,13,FALSE)),"")</f>
        <v/>
      </c>
    </row>
    <row r="230" spans="1:8" x14ac:dyDescent="0.25">
      <c r="A230" s="101" t="str">
        <f t="array" ref="A230">IFERROR(INDEX('Annex 2 Designated EHV charges'!$D$11:$D$11, MATCH(0, IF(ISBLANK('Annex 2 Designated EHV charges'!$D$11:$D$11),1, COUNTIF(A$4:$A229, 'Annex 2 Designated EHV charges'!$D$11:$D$11)), 0)),"")</f>
        <v/>
      </c>
      <c r="B230" s="100" t="str">
        <f>IF($A230="","",VLOOKUP($A230,'Annex 2 Designated EHV charges'!$D:$O,2,0))</f>
        <v/>
      </c>
      <c r="C230" s="101" t="str">
        <f>IF($A230="","",VLOOKUP($A230,'Annex 2 Designated EHV charges'!$D:$O,3,0))</f>
        <v/>
      </c>
      <c r="D230" s="100" t="str">
        <f>IF($A230="","",VLOOKUP($A230,'Annex 2 Designated EHV charges'!$D:$O,4,0))</f>
        <v/>
      </c>
      <c r="E230" s="102" t="str">
        <f>IFERROR(IF(VLOOKUP($A230,'Annex 2 Designated EHV charges'!$D:$O,10,FALSE)=0,"",VLOOKUP($A230,'Annex 2 Designated EHV charges'!$D:$O,10,FALSE)),"")</f>
        <v/>
      </c>
      <c r="F230" s="103" t="str">
        <f>IFERROR(IF(VLOOKUP($A230,'Annex 2 Designated EHV charges'!$D:$O,11,FALSE)=0,"",VLOOKUP($A230,'Annex 2 Designated EHV charges'!$D:$O,11,FALSE)),"")</f>
        <v/>
      </c>
      <c r="G230" s="104" t="str">
        <f>IFERROR(IF(VLOOKUP($A230,'Annex 2 Designated EHV charges'!$D:$O,12,FALSE)=0,"",VLOOKUP($A230,'Annex 2 Designated EHV charges'!$D:$O,12,FALSE)),"")</f>
        <v/>
      </c>
      <c r="H230" s="104" t="str">
        <f>IFERROR(IF(VLOOKUP($A230,'Annex 2 Designated EHV charges'!$D:$P,13,FALSE)=0,"",VLOOKUP($A230,'Annex 2 Designated EHV charges'!$D:$P,13,FALSE)),"")</f>
        <v/>
      </c>
    </row>
    <row r="231" spans="1:8" x14ac:dyDescent="0.25">
      <c r="A231" s="101" t="str">
        <f t="array" ref="A231">IFERROR(INDEX('Annex 2 Designated EHV charges'!$D$11:$D$11, MATCH(0, IF(ISBLANK('Annex 2 Designated EHV charges'!$D$11:$D$11),1, COUNTIF(A$4:$A230, 'Annex 2 Designated EHV charges'!$D$11:$D$11)), 0)),"")</f>
        <v/>
      </c>
      <c r="B231" s="100" t="str">
        <f>IF($A231="","",VLOOKUP($A231,'Annex 2 Designated EHV charges'!$D:$O,2,0))</f>
        <v/>
      </c>
      <c r="C231" s="101" t="str">
        <f>IF($A231="","",VLOOKUP($A231,'Annex 2 Designated EHV charges'!$D:$O,3,0))</f>
        <v/>
      </c>
      <c r="D231" s="100" t="str">
        <f>IF($A231="","",VLOOKUP($A231,'Annex 2 Designated EHV charges'!$D:$O,4,0))</f>
        <v/>
      </c>
      <c r="E231" s="102" t="str">
        <f>IFERROR(IF(VLOOKUP($A231,'Annex 2 Designated EHV charges'!$D:$O,10,FALSE)=0,"",VLOOKUP($A231,'Annex 2 Designated EHV charges'!$D:$O,10,FALSE)),"")</f>
        <v/>
      </c>
      <c r="F231" s="103" t="str">
        <f>IFERROR(IF(VLOOKUP($A231,'Annex 2 Designated EHV charges'!$D:$O,11,FALSE)=0,"",VLOOKUP($A231,'Annex 2 Designated EHV charges'!$D:$O,11,FALSE)),"")</f>
        <v/>
      </c>
      <c r="G231" s="104" t="str">
        <f>IFERROR(IF(VLOOKUP($A231,'Annex 2 Designated EHV charges'!$D:$O,12,FALSE)=0,"",VLOOKUP($A231,'Annex 2 Designated EHV charges'!$D:$O,12,FALSE)),"")</f>
        <v/>
      </c>
      <c r="H231" s="104" t="str">
        <f>IFERROR(IF(VLOOKUP($A231,'Annex 2 Designated EHV charges'!$D:$P,13,FALSE)=0,"",VLOOKUP($A231,'Annex 2 Designated EHV charges'!$D:$P,13,FALSE)),"")</f>
        <v/>
      </c>
    </row>
    <row r="232" spans="1:8" x14ac:dyDescent="0.25">
      <c r="A232" s="101" t="str">
        <f t="array" ref="A232">IFERROR(INDEX('Annex 2 Designated EHV charges'!$D$11:$D$11, MATCH(0, IF(ISBLANK('Annex 2 Designated EHV charges'!$D$11:$D$11),1, COUNTIF(A$4:$A231, 'Annex 2 Designated EHV charges'!$D$11:$D$11)), 0)),"")</f>
        <v/>
      </c>
      <c r="B232" s="100" t="str">
        <f>IF($A232="","",VLOOKUP($A232,'Annex 2 Designated EHV charges'!$D:$O,2,0))</f>
        <v/>
      </c>
      <c r="C232" s="101" t="str">
        <f>IF($A232="","",VLOOKUP($A232,'Annex 2 Designated EHV charges'!$D:$O,3,0))</f>
        <v/>
      </c>
      <c r="D232" s="100" t="str">
        <f>IF($A232="","",VLOOKUP($A232,'Annex 2 Designated EHV charges'!$D:$O,4,0))</f>
        <v/>
      </c>
      <c r="E232" s="102" t="str">
        <f>IFERROR(IF(VLOOKUP($A232,'Annex 2 Designated EHV charges'!$D:$O,10,FALSE)=0,"",VLOOKUP($A232,'Annex 2 Designated EHV charges'!$D:$O,10,FALSE)),"")</f>
        <v/>
      </c>
      <c r="F232" s="103" t="str">
        <f>IFERROR(IF(VLOOKUP($A232,'Annex 2 Designated EHV charges'!$D:$O,11,FALSE)=0,"",VLOOKUP($A232,'Annex 2 Designated EHV charges'!$D:$O,11,FALSE)),"")</f>
        <v/>
      </c>
      <c r="G232" s="104" t="str">
        <f>IFERROR(IF(VLOOKUP($A232,'Annex 2 Designated EHV charges'!$D:$O,12,FALSE)=0,"",VLOOKUP($A232,'Annex 2 Designated EHV charges'!$D:$O,12,FALSE)),"")</f>
        <v/>
      </c>
      <c r="H232" s="104" t="str">
        <f>IFERROR(IF(VLOOKUP($A232,'Annex 2 Designated EHV charges'!$D:$P,13,FALSE)=0,"",VLOOKUP($A232,'Annex 2 Designated EHV charges'!$D:$P,13,FALSE)),"")</f>
        <v/>
      </c>
    </row>
    <row r="233" spans="1:8" x14ac:dyDescent="0.25">
      <c r="A233" s="101" t="str">
        <f t="array" ref="A233">IFERROR(INDEX('Annex 2 Designated EHV charges'!$D$11:$D$11, MATCH(0, IF(ISBLANK('Annex 2 Designated EHV charges'!$D$11:$D$11),1, COUNTIF(A$4:$A232, 'Annex 2 Designated EHV charges'!$D$11:$D$11)), 0)),"")</f>
        <v/>
      </c>
      <c r="B233" s="100" t="str">
        <f>IF($A233="","",VLOOKUP($A233,'Annex 2 Designated EHV charges'!$D:$O,2,0))</f>
        <v/>
      </c>
      <c r="C233" s="101" t="str">
        <f>IF($A233="","",VLOOKUP($A233,'Annex 2 Designated EHV charges'!$D:$O,3,0))</f>
        <v/>
      </c>
      <c r="D233" s="100" t="str">
        <f>IF($A233="","",VLOOKUP($A233,'Annex 2 Designated EHV charges'!$D:$O,4,0))</f>
        <v/>
      </c>
      <c r="E233" s="102" t="str">
        <f>IFERROR(IF(VLOOKUP($A233,'Annex 2 Designated EHV charges'!$D:$O,10,FALSE)=0,"",VLOOKUP($A233,'Annex 2 Designated EHV charges'!$D:$O,10,FALSE)),"")</f>
        <v/>
      </c>
      <c r="F233" s="103" t="str">
        <f>IFERROR(IF(VLOOKUP($A233,'Annex 2 Designated EHV charges'!$D:$O,11,FALSE)=0,"",VLOOKUP($A233,'Annex 2 Designated EHV charges'!$D:$O,11,FALSE)),"")</f>
        <v/>
      </c>
      <c r="G233" s="104" t="str">
        <f>IFERROR(IF(VLOOKUP($A233,'Annex 2 Designated EHV charges'!$D:$O,12,FALSE)=0,"",VLOOKUP($A233,'Annex 2 Designated EHV charges'!$D:$O,12,FALSE)),"")</f>
        <v/>
      </c>
      <c r="H233" s="104" t="str">
        <f>IFERROR(IF(VLOOKUP($A233,'Annex 2 Designated EHV charges'!$D:$P,13,FALSE)=0,"",VLOOKUP($A233,'Annex 2 Designated EHV charges'!$D:$P,13,FALSE)),"")</f>
        <v/>
      </c>
    </row>
    <row r="234" spans="1:8" x14ac:dyDescent="0.25">
      <c r="A234" s="101" t="str">
        <f t="array" ref="A234">IFERROR(INDEX('Annex 2 Designated EHV charges'!$D$11:$D$11, MATCH(0, IF(ISBLANK('Annex 2 Designated EHV charges'!$D$11:$D$11),1, COUNTIF(A$4:$A233, 'Annex 2 Designated EHV charges'!$D$11:$D$11)), 0)),"")</f>
        <v/>
      </c>
      <c r="B234" s="100" t="str">
        <f>IF($A234="","",VLOOKUP($A234,'Annex 2 Designated EHV charges'!$D:$O,2,0))</f>
        <v/>
      </c>
      <c r="C234" s="101" t="str">
        <f>IF($A234="","",VLOOKUP($A234,'Annex 2 Designated EHV charges'!$D:$O,3,0))</f>
        <v/>
      </c>
      <c r="D234" s="100" t="str">
        <f>IF($A234="","",VLOOKUP($A234,'Annex 2 Designated EHV charges'!$D:$O,4,0))</f>
        <v/>
      </c>
      <c r="E234" s="102" t="str">
        <f>IFERROR(IF(VLOOKUP($A234,'Annex 2 Designated EHV charges'!$D:$O,10,FALSE)=0,"",VLOOKUP($A234,'Annex 2 Designated EHV charges'!$D:$O,10,FALSE)),"")</f>
        <v/>
      </c>
      <c r="F234" s="103" t="str">
        <f>IFERROR(IF(VLOOKUP($A234,'Annex 2 Designated EHV charges'!$D:$O,11,FALSE)=0,"",VLOOKUP($A234,'Annex 2 Designated EHV charges'!$D:$O,11,FALSE)),"")</f>
        <v/>
      </c>
      <c r="G234" s="104" t="str">
        <f>IFERROR(IF(VLOOKUP($A234,'Annex 2 Designated EHV charges'!$D:$O,12,FALSE)=0,"",VLOOKUP($A234,'Annex 2 Designated EHV charges'!$D:$O,12,FALSE)),"")</f>
        <v/>
      </c>
      <c r="H234" s="104" t="str">
        <f>IFERROR(IF(VLOOKUP($A234,'Annex 2 Designated EHV charges'!$D:$P,13,FALSE)=0,"",VLOOKUP($A234,'Annex 2 Designated EHV charges'!$D:$P,13,FALSE)),"")</f>
        <v/>
      </c>
    </row>
    <row r="235" spans="1:8" x14ac:dyDescent="0.25">
      <c r="A235" s="101" t="str">
        <f t="array" ref="A235">IFERROR(INDEX('Annex 2 Designated EHV charges'!$D$11:$D$11, MATCH(0, IF(ISBLANK('Annex 2 Designated EHV charges'!$D$11:$D$11),1, COUNTIF(A$4:$A234, 'Annex 2 Designated EHV charges'!$D$11:$D$11)), 0)),"")</f>
        <v/>
      </c>
      <c r="B235" s="100" t="str">
        <f>IF($A235="","",VLOOKUP($A235,'Annex 2 Designated EHV charges'!$D:$O,2,0))</f>
        <v/>
      </c>
      <c r="C235" s="101" t="str">
        <f>IF($A235="","",VLOOKUP($A235,'Annex 2 Designated EHV charges'!$D:$O,3,0))</f>
        <v/>
      </c>
      <c r="D235" s="100" t="str">
        <f>IF($A235="","",VLOOKUP($A235,'Annex 2 Designated EHV charges'!$D:$O,4,0))</f>
        <v/>
      </c>
      <c r="E235" s="102" t="str">
        <f>IFERROR(IF(VLOOKUP($A235,'Annex 2 Designated EHV charges'!$D:$O,10,FALSE)=0,"",VLOOKUP($A235,'Annex 2 Designated EHV charges'!$D:$O,10,FALSE)),"")</f>
        <v/>
      </c>
      <c r="F235" s="103" t="str">
        <f>IFERROR(IF(VLOOKUP($A235,'Annex 2 Designated EHV charges'!$D:$O,11,FALSE)=0,"",VLOOKUP($A235,'Annex 2 Designated EHV charges'!$D:$O,11,FALSE)),"")</f>
        <v/>
      </c>
      <c r="G235" s="104" t="str">
        <f>IFERROR(IF(VLOOKUP($A235,'Annex 2 Designated EHV charges'!$D:$O,12,FALSE)=0,"",VLOOKUP($A235,'Annex 2 Designated EHV charges'!$D:$O,12,FALSE)),"")</f>
        <v/>
      </c>
      <c r="H235" s="104" t="str">
        <f>IFERROR(IF(VLOOKUP($A235,'Annex 2 Designated EHV charges'!$D:$P,13,FALSE)=0,"",VLOOKUP($A235,'Annex 2 Designated EHV charges'!$D:$P,13,FALSE)),"")</f>
        <v/>
      </c>
    </row>
    <row r="236" spans="1:8" x14ac:dyDescent="0.25">
      <c r="A236" s="101" t="str">
        <f t="array" ref="A236">IFERROR(INDEX('Annex 2 Designated EHV charges'!$D$11:$D$11, MATCH(0, IF(ISBLANK('Annex 2 Designated EHV charges'!$D$11:$D$11),1, COUNTIF(A$4:$A235, 'Annex 2 Designated EHV charges'!$D$11:$D$11)), 0)),"")</f>
        <v/>
      </c>
      <c r="B236" s="100" t="str">
        <f>IF($A236="","",VLOOKUP($A236,'Annex 2 Designated EHV charges'!$D:$O,2,0))</f>
        <v/>
      </c>
      <c r="C236" s="101" t="str">
        <f>IF($A236="","",VLOOKUP($A236,'Annex 2 Designated EHV charges'!$D:$O,3,0))</f>
        <v/>
      </c>
      <c r="D236" s="100" t="str">
        <f>IF($A236="","",VLOOKUP($A236,'Annex 2 Designated EHV charges'!$D:$O,4,0))</f>
        <v/>
      </c>
      <c r="E236" s="102" t="str">
        <f>IFERROR(IF(VLOOKUP($A236,'Annex 2 Designated EHV charges'!$D:$O,10,FALSE)=0,"",VLOOKUP($A236,'Annex 2 Designated EHV charges'!$D:$O,10,FALSE)),"")</f>
        <v/>
      </c>
      <c r="F236" s="103" t="str">
        <f>IFERROR(IF(VLOOKUP($A236,'Annex 2 Designated EHV charges'!$D:$O,11,FALSE)=0,"",VLOOKUP($A236,'Annex 2 Designated EHV charges'!$D:$O,11,FALSE)),"")</f>
        <v/>
      </c>
      <c r="G236" s="104" t="str">
        <f>IFERROR(IF(VLOOKUP($A236,'Annex 2 Designated EHV charges'!$D:$O,12,FALSE)=0,"",VLOOKUP($A236,'Annex 2 Designated EHV charges'!$D:$O,12,FALSE)),"")</f>
        <v/>
      </c>
      <c r="H236" s="104" t="str">
        <f>IFERROR(IF(VLOOKUP($A236,'Annex 2 Designated EHV charges'!$D:$P,13,FALSE)=0,"",VLOOKUP($A236,'Annex 2 Designated EHV charges'!$D:$P,13,FALSE)),"")</f>
        <v/>
      </c>
    </row>
    <row r="237" spans="1:8" x14ac:dyDescent="0.25">
      <c r="A237" s="101" t="str">
        <f t="array" ref="A237">IFERROR(INDEX('Annex 2 Designated EHV charges'!$D$11:$D$11, MATCH(0, IF(ISBLANK('Annex 2 Designated EHV charges'!$D$11:$D$11),1, COUNTIF(A$4:$A236, 'Annex 2 Designated EHV charges'!$D$11:$D$11)), 0)),"")</f>
        <v/>
      </c>
      <c r="B237" s="100" t="str">
        <f>IF($A237="","",VLOOKUP($A237,'Annex 2 Designated EHV charges'!$D:$O,2,0))</f>
        <v/>
      </c>
      <c r="C237" s="101" t="str">
        <f>IF($A237="","",VLOOKUP($A237,'Annex 2 Designated EHV charges'!$D:$O,3,0))</f>
        <v/>
      </c>
      <c r="D237" s="100" t="str">
        <f>IF($A237="","",VLOOKUP($A237,'Annex 2 Designated EHV charges'!$D:$O,4,0))</f>
        <v/>
      </c>
      <c r="E237" s="102" t="str">
        <f>IFERROR(IF(VLOOKUP($A237,'Annex 2 Designated EHV charges'!$D:$O,10,FALSE)=0,"",VLOOKUP($A237,'Annex 2 Designated EHV charges'!$D:$O,10,FALSE)),"")</f>
        <v/>
      </c>
      <c r="F237" s="103" t="str">
        <f>IFERROR(IF(VLOOKUP($A237,'Annex 2 Designated EHV charges'!$D:$O,11,FALSE)=0,"",VLOOKUP($A237,'Annex 2 Designated EHV charges'!$D:$O,11,FALSE)),"")</f>
        <v/>
      </c>
      <c r="G237" s="104" t="str">
        <f>IFERROR(IF(VLOOKUP($A237,'Annex 2 Designated EHV charges'!$D:$O,12,FALSE)=0,"",VLOOKUP($A237,'Annex 2 Designated EHV charges'!$D:$O,12,FALSE)),"")</f>
        <v/>
      </c>
      <c r="H237" s="104" t="str">
        <f>IFERROR(IF(VLOOKUP($A237,'Annex 2 Designated EHV charges'!$D:$P,13,FALSE)=0,"",VLOOKUP($A237,'Annex 2 Designated EHV charges'!$D:$P,13,FALSE)),"")</f>
        <v/>
      </c>
    </row>
    <row r="238" spans="1:8" x14ac:dyDescent="0.25">
      <c r="A238" s="101" t="str">
        <f t="array" ref="A238">IFERROR(INDEX('Annex 2 Designated EHV charges'!$D$11:$D$11, MATCH(0, IF(ISBLANK('Annex 2 Designated EHV charges'!$D$11:$D$11),1, COUNTIF(A$4:$A237, 'Annex 2 Designated EHV charges'!$D$11:$D$11)), 0)),"")</f>
        <v/>
      </c>
      <c r="B238" s="100" t="str">
        <f>IF($A238="","",VLOOKUP($A238,'Annex 2 Designated EHV charges'!$D:$O,2,0))</f>
        <v/>
      </c>
      <c r="C238" s="101" t="str">
        <f>IF($A238="","",VLOOKUP($A238,'Annex 2 Designated EHV charges'!$D:$O,3,0))</f>
        <v/>
      </c>
      <c r="D238" s="100" t="str">
        <f>IF($A238="","",VLOOKUP($A238,'Annex 2 Designated EHV charges'!$D:$O,4,0))</f>
        <v/>
      </c>
      <c r="E238" s="102" t="str">
        <f>IFERROR(IF(VLOOKUP($A238,'Annex 2 Designated EHV charges'!$D:$O,10,FALSE)=0,"",VLOOKUP($A238,'Annex 2 Designated EHV charges'!$D:$O,10,FALSE)),"")</f>
        <v/>
      </c>
      <c r="F238" s="103" t="str">
        <f>IFERROR(IF(VLOOKUP($A238,'Annex 2 Designated EHV charges'!$D:$O,11,FALSE)=0,"",VLOOKUP($A238,'Annex 2 Designated EHV charges'!$D:$O,11,FALSE)),"")</f>
        <v/>
      </c>
      <c r="G238" s="104" t="str">
        <f>IFERROR(IF(VLOOKUP($A238,'Annex 2 Designated EHV charges'!$D:$O,12,FALSE)=0,"",VLOOKUP($A238,'Annex 2 Designated EHV charges'!$D:$O,12,FALSE)),"")</f>
        <v/>
      </c>
      <c r="H238" s="104" t="str">
        <f>IFERROR(IF(VLOOKUP($A238,'Annex 2 Designated EHV charges'!$D:$P,13,FALSE)=0,"",VLOOKUP($A238,'Annex 2 Designated EHV charges'!$D:$P,13,FALSE)),"")</f>
        <v/>
      </c>
    </row>
    <row r="239" spans="1:8" x14ac:dyDescent="0.25">
      <c r="A239" s="101" t="str">
        <f t="array" ref="A239">IFERROR(INDEX('Annex 2 Designated EHV charges'!$D$11:$D$11, MATCH(0, IF(ISBLANK('Annex 2 Designated EHV charges'!$D$11:$D$11),1, COUNTIF(A$4:$A238, 'Annex 2 Designated EHV charges'!$D$11:$D$11)), 0)),"")</f>
        <v/>
      </c>
      <c r="B239" s="100" t="str">
        <f>IF($A239="","",VLOOKUP($A239,'Annex 2 Designated EHV charges'!$D:$O,2,0))</f>
        <v/>
      </c>
      <c r="C239" s="101" t="str">
        <f>IF($A239="","",VLOOKUP($A239,'Annex 2 Designated EHV charges'!$D:$O,3,0))</f>
        <v/>
      </c>
      <c r="D239" s="100" t="str">
        <f>IF($A239="","",VLOOKUP($A239,'Annex 2 Designated EHV charges'!$D:$O,4,0))</f>
        <v/>
      </c>
      <c r="E239" s="102" t="str">
        <f>IFERROR(IF(VLOOKUP($A239,'Annex 2 Designated EHV charges'!$D:$O,10,FALSE)=0,"",VLOOKUP($A239,'Annex 2 Designated EHV charges'!$D:$O,10,FALSE)),"")</f>
        <v/>
      </c>
      <c r="F239" s="103" t="str">
        <f>IFERROR(IF(VLOOKUP($A239,'Annex 2 Designated EHV charges'!$D:$O,11,FALSE)=0,"",VLOOKUP($A239,'Annex 2 Designated EHV charges'!$D:$O,11,FALSE)),"")</f>
        <v/>
      </c>
      <c r="G239" s="104" t="str">
        <f>IFERROR(IF(VLOOKUP($A239,'Annex 2 Designated EHV charges'!$D:$O,12,FALSE)=0,"",VLOOKUP($A239,'Annex 2 Designated EHV charges'!$D:$O,12,FALSE)),"")</f>
        <v/>
      </c>
      <c r="H239" s="104" t="str">
        <f>IFERROR(IF(VLOOKUP($A239,'Annex 2 Designated EHV charges'!$D:$P,13,FALSE)=0,"",VLOOKUP($A239,'Annex 2 Designated EHV charges'!$D:$P,13,FALSE)),"")</f>
        <v/>
      </c>
    </row>
    <row r="240" spans="1:8" x14ac:dyDescent="0.25">
      <c r="A240" s="101" t="str">
        <f t="array" ref="A240">IFERROR(INDEX('Annex 2 Designated EHV charges'!$D$11:$D$11, MATCH(0, IF(ISBLANK('Annex 2 Designated EHV charges'!$D$11:$D$11),1, COUNTIF(A$4:$A239, 'Annex 2 Designated EHV charges'!$D$11:$D$11)), 0)),"")</f>
        <v/>
      </c>
      <c r="B240" s="100" t="str">
        <f>IF($A240="","",VLOOKUP($A240,'Annex 2 Designated EHV charges'!$D:$O,2,0))</f>
        <v/>
      </c>
      <c r="C240" s="101" t="str">
        <f>IF($A240="","",VLOOKUP($A240,'Annex 2 Designated EHV charges'!$D:$O,3,0))</f>
        <v/>
      </c>
      <c r="D240" s="100" t="str">
        <f>IF($A240="","",VLOOKUP($A240,'Annex 2 Designated EHV charges'!$D:$O,4,0))</f>
        <v/>
      </c>
      <c r="E240" s="102" t="str">
        <f>IFERROR(IF(VLOOKUP($A240,'Annex 2 Designated EHV charges'!$D:$O,10,FALSE)=0,"",VLOOKUP($A240,'Annex 2 Designated EHV charges'!$D:$O,10,FALSE)),"")</f>
        <v/>
      </c>
      <c r="F240" s="103" t="str">
        <f>IFERROR(IF(VLOOKUP($A240,'Annex 2 Designated EHV charges'!$D:$O,11,FALSE)=0,"",VLOOKUP($A240,'Annex 2 Designated EHV charges'!$D:$O,11,FALSE)),"")</f>
        <v/>
      </c>
      <c r="G240" s="104" t="str">
        <f>IFERROR(IF(VLOOKUP($A240,'Annex 2 Designated EHV charges'!$D:$O,12,FALSE)=0,"",VLOOKUP($A240,'Annex 2 Designated EHV charges'!$D:$O,12,FALSE)),"")</f>
        <v/>
      </c>
      <c r="H240" s="104" t="str">
        <f>IFERROR(IF(VLOOKUP($A240,'Annex 2 Designated EHV charges'!$D:$P,13,FALSE)=0,"",VLOOKUP($A240,'Annex 2 Designated EHV charges'!$D:$P,13,FALSE)),"")</f>
        <v/>
      </c>
    </row>
    <row r="241" spans="1:8" x14ac:dyDescent="0.25">
      <c r="A241" s="101" t="str">
        <f t="array" ref="A241">IFERROR(INDEX('Annex 2 Designated EHV charges'!$D$11:$D$11, MATCH(0, IF(ISBLANK('Annex 2 Designated EHV charges'!$D$11:$D$11),1, COUNTIF(A$4:$A240, 'Annex 2 Designated EHV charges'!$D$11:$D$11)), 0)),"")</f>
        <v/>
      </c>
      <c r="B241" s="100" t="str">
        <f>IF($A241="","",VLOOKUP($A241,'Annex 2 Designated EHV charges'!$D:$O,2,0))</f>
        <v/>
      </c>
      <c r="C241" s="101" t="str">
        <f>IF($A241="","",VLOOKUP($A241,'Annex 2 Designated EHV charges'!$D:$O,3,0))</f>
        <v/>
      </c>
      <c r="D241" s="100" t="str">
        <f>IF($A241="","",VLOOKUP($A241,'Annex 2 Designated EHV charges'!$D:$O,4,0))</f>
        <v/>
      </c>
      <c r="E241" s="102" t="str">
        <f>IFERROR(IF(VLOOKUP($A241,'Annex 2 Designated EHV charges'!$D:$O,10,FALSE)=0,"",VLOOKUP($A241,'Annex 2 Designated EHV charges'!$D:$O,10,FALSE)),"")</f>
        <v/>
      </c>
      <c r="F241" s="103" t="str">
        <f>IFERROR(IF(VLOOKUP($A241,'Annex 2 Designated EHV charges'!$D:$O,11,FALSE)=0,"",VLOOKUP($A241,'Annex 2 Designated EHV charges'!$D:$O,11,FALSE)),"")</f>
        <v/>
      </c>
      <c r="G241" s="104" t="str">
        <f>IFERROR(IF(VLOOKUP($A241,'Annex 2 Designated EHV charges'!$D:$O,12,FALSE)=0,"",VLOOKUP($A241,'Annex 2 Designated EHV charges'!$D:$O,12,FALSE)),"")</f>
        <v/>
      </c>
      <c r="H241" s="104" t="str">
        <f>IFERROR(IF(VLOOKUP($A241,'Annex 2 Designated EHV charges'!$D:$P,13,FALSE)=0,"",VLOOKUP($A241,'Annex 2 Designated EHV charges'!$D:$P,13,FALSE)),"")</f>
        <v/>
      </c>
    </row>
    <row r="242" spans="1:8" x14ac:dyDescent="0.25">
      <c r="A242" s="101" t="str">
        <f t="array" ref="A242">IFERROR(INDEX('Annex 2 Designated EHV charges'!$D$11:$D$11, MATCH(0, IF(ISBLANK('Annex 2 Designated EHV charges'!$D$11:$D$11),1, COUNTIF(A$4:$A241, 'Annex 2 Designated EHV charges'!$D$11:$D$11)), 0)),"")</f>
        <v/>
      </c>
      <c r="B242" s="100" t="str">
        <f>IF($A242="","",VLOOKUP($A242,'Annex 2 Designated EHV charges'!$D:$O,2,0))</f>
        <v/>
      </c>
      <c r="C242" s="101" t="str">
        <f>IF($A242="","",VLOOKUP($A242,'Annex 2 Designated EHV charges'!$D:$O,3,0))</f>
        <v/>
      </c>
      <c r="D242" s="100" t="str">
        <f>IF($A242="","",VLOOKUP($A242,'Annex 2 Designated EHV charges'!$D:$O,4,0))</f>
        <v/>
      </c>
      <c r="E242" s="102" t="str">
        <f>IFERROR(IF(VLOOKUP($A242,'Annex 2 Designated EHV charges'!$D:$O,10,FALSE)=0,"",VLOOKUP($A242,'Annex 2 Designated EHV charges'!$D:$O,10,FALSE)),"")</f>
        <v/>
      </c>
      <c r="F242" s="103" t="str">
        <f>IFERROR(IF(VLOOKUP($A242,'Annex 2 Designated EHV charges'!$D:$O,11,FALSE)=0,"",VLOOKUP($A242,'Annex 2 Designated EHV charges'!$D:$O,11,FALSE)),"")</f>
        <v/>
      </c>
      <c r="G242" s="104" t="str">
        <f>IFERROR(IF(VLOOKUP($A242,'Annex 2 Designated EHV charges'!$D:$O,12,FALSE)=0,"",VLOOKUP($A242,'Annex 2 Designated EHV charges'!$D:$O,12,FALSE)),"")</f>
        <v/>
      </c>
      <c r="H242" s="104" t="str">
        <f>IFERROR(IF(VLOOKUP($A242,'Annex 2 Designated EHV charges'!$D:$P,13,FALSE)=0,"",VLOOKUP($A242,'Annex 2 Designated EHV charges'!$D:$P,13,FALSE)),"")</f>
        <v/>
      </c>
    </row>
    <row r="243" spans="1:8" x14ac:dyDescent="0.25">
      <c r="A243" s="101" t="str">
        <f t="array" ref="A243">IFERROR(INDEX('Annex 2 Designated EHV charges'!$D$11:$D$11, MATCH(0, IF(ISBLANK('Annex 2 Designated EHV charges'!$D$11:$D$11),1, COUNTIF(A$4:$A242, 'Annex 2 Designated EHV charges'!$D$11:$D$11)), 0)),"")</f>
        <v/>
      </c>
      <c r="B243" s="100" t="str">
        <f>IF($A243="","",VLOOKUP($A243,'Annex 2 Designated EHV charges'!$D:$O,2,0))</f>
        <v/>
      </c>
      <c r="C243" s="101" t="str">
        <f>IF($A243="","",VLOOKUP($A243,'Annex 2 Designated EHV charges'!$D:$O,3,0))</f>
        <v/>
      </c>
      <c r="D243" s="100" t="str">
        <f>IF($A243="","",VLOOKUP($A243,'Annex 2 Designated EHV charges'!$D:$O,4,0))</f>
        <v/>
      </c>
      <c r="E243" s="102" t="str">
        <f>IFERROR(IF(VLOOKUP($A243,'Annex 2 Designated EHV charges'!$D:$O,10,FALSE)=0,"",VLOOKUP($A243,'Annex 2 Designated EHV charges'!$D:$O,10,FALSE)),"")</f>
        <v/>
      </c>
      <c r="F243" s="103" t="str">
        <f>IFERROR(IF(VLOOKUP($A243,'Annex 2 Designated EHV charges'!$D:$O,11,FALSE)=0,"",VLOOKUP($A243,'Annex 2 Designated EHV charges'!$D:$O,11,FALSE)),"")</f>
        <v/>
      </c>
      <c r="G243" s="104" t="str">
        <f>IFERROR(IF(VLOOKUP($A243,'Annex 2 Designated EHV charges'!$D:$O,12,FALSE)=0,"",VLOOKUP($A243,'Annex 2 Designated EHV charges'!$D:$O,12,FALSE)),"")</f>
        <v/>
      </c>
      <c r="H243" s="104" t="str">
        <f>IFERROR(IF(VLOOKUP($A243,'Annex 2 Designated EHV charges'!$D:$P,13,FALSE)=0,"",VLOOKUP($A243,'Annex 2 Designated EHV charges'!$D:$P,13,FALSE)),"")</f>
        <v/>
      </c>
    </row>
    <row r="244" spans="1:8" x14ac:dyDescent="0.25">
      <c r="A244" s="101" t="str">
        <f t="array" ref="A244">IFERROR(INDEX('Annex 2 Designated EHV charges'!$D$11:$D$11, MATCH(0, IF(ISBLANK('Annex 2 Designated EHV charges'!$D$11:$D$11),1, COUNTIF(A$4:$A243, 'Annex 2 Designated EHV charges'!$D$11:$D$11)), 0)),"")</f>
        <v/>
      </c>
      <c r="B244" s="100" t="str">
        <f>IF($A244="","",VLOOKUP($A244,'Annex 2 Designated EHV charges'!$D:$O,2,0))</f>
        <v/>
      </c>
      <c r="C244" s="101" t="str">
        <f>IF($A244="","",VLOOKUP($A244,'Annex 2 Designated EHV charges'!$D:$O,3,0))</f>
        <v/>
      </c>
      <c r="D244" s="100" t="str">
        <f>IF($A244="","",VLOOKUP($A244,'Annex 2 Designated EHV charges'!$D:$O,4,0))</f>
        <v/>
      </c>
      <c r="E244" s="102" t="str">
        <f>IFERROR(IF(VLOOKUP($A244,'Annex 2 Designated EHV charges'!$D:$O,10,FALSE)=0,"",VLOOKUP($A244,'Annex 2 Designated EHV charges'!$D:$O,10,FALSE)),"")</f>
        <v/>
      </c>
      <c r="F244" s="103" t="str">
        <f>IFERROR(IF(VLOOKUP($A244,'Annex 2 Designated EHV charges'!$D:$O,11,FALSE)=0,"",VLOOKUP($A244,'Annex 2 Designated EHV charges'!$D:$O,11,FALSE)),"")</f>
        <v/>
      </c>
      <c r="G244" s="104" t="str">
        <f>IFERROR(IF(VLOOKUP($A244,'Annex 2 Designated EHV charges'!$D:$O,12,FALSE)=0,"",VLOOKUP($A244,'Annex 2 Designated EHV charges'!$D:$O,12,FALSE)),"")</f>
        <v/>
      </c>
      <c r="H244" s="104" t="str">
        <f>IFERROR(IF(VLOOKUP($A244,'Annex 2 Designated EHV charges'!$D:$P,13,FALSE)=0,"",VLOOKUP($A244,'Annex 2 Designated EHV charges'!$D:$P,13,FALSE)),"")</f>
        <v/>
      </c>
    </row>
    <row r="245" spans="1:8" x14ac:dyDescent="0.25">
      <c r="A245" s="101" t="str">
        <f t="array" ref="A245">IFERROR(INDEX('Annex 2 Designated EHV charges'!$D$11:$D$11, MATCH(0, IF(ISBLANK('Annex 2 Designated EHV charges'!$D$11:$D$11),1, COUNTIF(A$4:$A244, 'Annex 2 Designated EHV charges'!$D$11:$D$11)), 0)),"")</f>
        <v/>
      </c>
      <c r="B245" s="100" t="str">
        <f>IF($A245="","",VLOOKUP($A245,'Annex 2 Designated EHV charges'!$D:$O,2,0))</f>
        <v/>
      </c>
      <c r="C245" s="101" t="str">
        <f>IF($A245="","",VLOOKUP($A245,'Annex 2 Designated EHV charges'!$D:$O,3,0))</f>
        <v/>
      </c>
      <c r="D245" s="100" t="str">
        <f>IF($A245="","",VLOOKUP($A245,'Annex 2 Designated EHV charges'!$D:$O,4,0))</f>
        <v/>
      </c>
      <c r="E245" s="102" t="str">
        <f>IFERROR(IF(VLOOKUP($A245,'Annex 2 Designated EHV charges'!$D:$O,10,FALSE)=0,"",VLOOKUP($A245,'Annex 2 Designated EHV charges'!$D:$O,10,FALSE)),"")</f>
        <v/>
      </c>
      <c r="F245" s="103" t="str">
        <f>IFERROR(IF(VLOOKUP($A245,'Annex 2 Designated EHV charges'!$D:$O,11,FALSE)=0,"",VLOOKUP($A245,'Annex 2 Designated EHV charges'!$D:$O,11,FALSE)),"")</f>
        <v/>
      </c>
      <c r="G245" s="104" t="str">
        <f>IFERROR(IF(VLOOKUP($A245,'Annex 2 Designated EHV charges'!$D:$O,12,FALSE)=0,"",VLOOKUP($A245,'Annex 2 Designated EHV charges'!$D:$O,12,FALSE)),"")</f>
        <v/>
      </c>
      <c r="H245" s="104" t="str">
        <f>IFERROR(IF(VLOOKUP($A245,'Annex 2 Designated EHV charges'!$D:$P,13,FALSE)=0,"",VLOOKUP($A245,'Annex 2 Designated EHV charges'!$D:$P,13,FALSE)),"")</f>
        <v/>
      </c>
    </row>
    <row r="246" spans="1:8" x14ac:dyDescent="0.25">
      <c r="A246" s="101" t="str">
        <f t="array" ref="A246">IFERROR(INDEX('Annex 2 Designated EHV charges'!$D$11:$D$11, MATCH(0, IF(ISBLANK('Annex 2 Designated EHV charges'!$D$11:$D$11),1, COUNTIF(A$4:$A245, 'Annex 2 Designated EHV charges'!$D$11:$D$11)), 0)),"")</f>
        <v/>
      </c>
      <c r="B246" s="100" t="str">
        <f>IF($A246="","",VLOOKUP($A246,'Annex 2 Designated EHV charges'!$D:$O,2,0))</f>
        <v/>
      </c>
      <c r="C246" s="101" t="str">
        <f>IF($A246="","",VLOOKUP($A246,'Annex 2 Designated EHV charges'!$D:$O,3,0))</f>
        <v/>
      </c>
      <c r="D246" s="100" t="str">
        <f>IF($A246="","",VLOOKUP($A246,'Annex 2 Designated EHV charges'!$D:$O,4,0))</f>
        <v/>
      </c>
      <c r="E246" s="102" t="str">
        <f>IFERROR(IF(VLOOKUP($A246,'Annex 2 Designated EHV charges'!$D:$O,10,FALSE)=0,"",VLOOKUP($A246,'Annex 2 Designated EHV charges'!$D:$O,10,FALSE)),"")</f>
        <v/>
      </c>
      <c r="F246" s="103" t="str">
        <f>IFERROR(IF(VLOOKUP($A246,'Annex 2 Designated EHV charges'!$D:$O,11,FALSE)=0,"",VLOOKUP($A246,'Annex 2 Designated EHV charges'!$D:$O,11,FALSE)),"")</f>
        <v/>
      </c>
      <c r="G246" s="104" t="str">
        <f>IFERROR(IF(VLOOKUP($A246,'Annex 2 Designated EHV charges'!$D:$O,12,FALSE)=0,"",VLOOKUP($A246,'Annex 2 Designated EHV charges'!$D:$O,12,FALSE)),"")</f>
        <v/>
      </c>
      <c r="H246" s="104" t="str">
        <f>IFERROR(IF(VLOOKUP($A246,'Annex 2 Designated EHV charges'!$D:$P,13,FALSE)=0,"",VLOOKUP($A246,'Annex 2 Designated EHV charges'!$D:$P,13,FALSE)),"")</f>
        <v/>
      </c>
    </row>
    <row r="247" spans="1:8" x14ac:dyDescent="0.25">
      <c r="A247" s="101" t="str">
        <f t="array" ref="A247">IFERROR(INDEX('Annex 2 Designated EHV charges'!$D$11:$D$11, MATCH(0, IF(ISBLANK('Annex 2 Designated EHV charges'!$D$11:$D$11),1, COUNTIF(A$4:$A246, 'Annex 2 Designated EHV charges'!$D$11:$D$11)), 0)),"")</f>
        <v/>
      </c>
      <c r="B247" s="100" t="str">
        <f>IF($A247="","",VLOOKUP($A247,'Annex 2 Designated EHV charges'!$D:$O,2,0))</f>
        <v/>
      </c>
      <c r="C247" s="101" t="str">
        <f>IF($A247="","",VLOOKUP($A247,'Annex 2 Designated EHV charges'!$D:$O,3,0))</f>
        <v/>
      </c>
      <c r="D247" s="100" t="str">
        <f>IF($A247="","",VLOOKUP($A247,'Annex 2 Designated EHV charges'!$D:$O,4,0))</f>
        <v/>
      </c>
      <c r="E247" s="102" t="str">
        <f>IFERROR(IF(VLOOKUP($A247,'Annex 2 Designated EHV charges'!$D:$O,10,FALSE)=0,"",VLOOKUP($A247,'Annex 2 Designated EHV charges'!$D:$O,10,FALSE)),"")</f>
        <v/>
      </c>
      <c r="F247" s="103" t="str">
        <f>IFERROR(IF(VLOOKUP($A247,'Annex 2 Designated EHV charges'!$D:$O,11,FALSE)=0,"",VLOOKUP($A247,'Annex 2 Designated EHV charges'!$D:$O,11,FALSE)),"")</f>
        <v/>
      </c>
      <c r="G247" s="104" t="str">
        <f>IFERROR(IF(VLOOKUP($A247,'Annex 2 Designated EHV charges'!$D:$O,12,FALSE)=0,"",VLOOKUP($A247,'Annex 2 Designated EHV charges'!$D:$O,12,FALSE)),"")</f>
        <v/>
      </c>
      <c r="H247" s="104" t="str">
        <f>IFERROR(IF(VLOOKUP($A247,'Annex 2 Designated EHV charges'!$D:$P,13,FALSE)=0,"",VLOOKUP($A247,'Annex 2 Designated EHV charges'!$D:$P,13,FALSE)),"")</f>
        <v/>
      </c>
    </row>
    <row r="248" spans="1:8" x14ac:dyDescent="0.25">
      <c r="A248" s="101" t="str">
        <f t="array" ref="A248">IFERROR(INDEX('Annex 2 Designated EHV charges'!$D$11:$D$11, MATCH(0, IF(ISBLANK('Annex 2 Designated EHV charges'!$D$11:$D$11),1, COUNTIF(A$4:$A247, 'Annex 2 Designated EHV charges'!$D$11:$D$11)), 0)),"")</f>
        <v/>
      </c>
      <c r="B248" s="100" t="str">
        <f>IF($A248="","",VLOOKUP($A248,'Annex 2 Designated EHV charges'!$D:$O,2,0))</f>
        <v/>
      </c>
      <c r="C248" s="101" t="str">
        <f>IF($A248="","",VLOOKUP($A248,'Annex 2 Designated EHV charges'!$D:$O,3,0))</f>
        <v/>
      </c>
      <c r="D248" s="100" t="str">
        <f>IF($A248="","",VLOOKUP($A248,'Annex 2 Designated EHV charges'!$D:$O,4,0))</f>
        <v/>
      </c>
      <c r="E248" s="102" t="str">
        <f>IFERROR(IF(VLOOKUP($A248,'Annex 2 Designated EHV charges'!$D:$O,10,FALSE)=0,"",VLOOKUP($A248,'Annex 2 Designated EHV charges'!$D:$O,10,FALSE)),"")</f>
        <v/>
      </c>
      <c r="F248" s="103" t="str">
        <f>IFERROR(IF(VLOOKUP($A248,'Annex 2 Designated EHV charges'!$D:$O,11,FALSE)=0,"",VLOOKUP($A248,'Annex 2 Designated EHV charges'!$D:$O,11,FALSE)),"")</f>
        <v/>
      </c>
      <c r="G248" s="104" t="str">
        <f>IFERROR(IF(VLOOKUP($A248,'Annex 2 Designated EHV charges'!$D:$O,12,FALSE)=0,"",VLOOKUP($A248,'Annex 2 Designated EHV charges'!$D:$O,12,FALSE)),"")</f>
        <v/>
      </c>
      <c r="H248" s="104" t="str">
        <f>IFERROR(IF(VLOOKUP($A248,'Annex 2 Designated EHV charges'!$D:$P,13,FALSE)=0,"",VLOOKUP($A248,'Annex 2 Designated EHV charges'!$D:$P,13,FALSE)),"")</f>
        <v/>
      </c>
    </row>
    <row r="249" spans="1:8" x14ac:dyDescent="0.25">
      <c r="A249" s="101" t="str">
        <f t="array" ref="A249">IFERROR(INDEX('Annex 2 Designated EHV charges'!$D$11:$D$11, MATCH(0, IF(ISBLANK('Annex 2 Designated EHV charges'!$D$11:$D$11),1, COUNTIF(A$4:$A248, 'Annex 2 Designated EHV charges'!$D$11:$D$11)), 0)),"")</f>
        <v/>
      </c>
      <c r="B249" s="100" t="str">
        <f>IF($A249="","",VLOOKUP($A249,'Annex 2 Designated EHV charges'!$D:$O,2,0))</f>
        <v/>
      </c>
      <c r="C249" s="101" t="str">
        <f>IF($A249="","",VLOOKUP($A249,'Annex 2 Designated EHV charges'!$D:$O,3,0))</f>
        <v/>
      </c>
      <c r="D249" s="100" t="str">
        <f>IF($A249="","",VLOOKUP($A249,'Annex 2 Designated EHV charges'!$D:$O,4,0))</f>
        <v/>
      </c>
      <c r="E249" s="102" t="str">
        <f>IFERROR(IF(VLOOKUP($A249,'Annex 2 Designated EHV charges'!$D:$O,10,FALSE)=0,"",VLOOKUP($A249,'Annex 2 Designated EHV charges'!$D:$O,10,FALSE)),"")</f>
        <v/>
      </c>
      <c r="F249" s="103" t="str">
        <f>IFERROR(IF(VLOOKUP($A249,'Annex 2 Designated EHV charges'!$D:$O,11,FALSE)=0,"",VLOOKUP($A249,'Annex 2 Designated EHV charges'!$D:$O,11,FALSE)),"")</f>
        <v/>
      </c>
      <c r="G249" s="104" t="str">
        <f>IFERROR(IF(VLOOKUP($A249,'Annex 2 Designated EHV charges'!$D:$O,12,FALSE)=0,"",VLOOKUP($A249,'Annex 2 Designated EHV charges'!$D:$O,12,FALSE)),"")</f>
        <v/>
      </c>
      <c r="H249" s="104" t="str">
        <f>IFERROR(IF(VLOOKUP($A249,'Annex 2 Designated EHV charges'!$D:$P,13,FALSE)=0,"",VLOOKUP($A249,'Annex 2 Designated EHV charges'!$D:$P,13,FALSE)),"")</f>
        <v/>
      </c>
    </row>
    <row r="250" spans="1:8" x14ac:dyDescent="0.25">
      <c r="A250" s="101" t="str">
        <f t="array" ref="A250">IFERROR(INDEX('Annex 2 Designated EHV charges'!$D$11:$D$11, MATCH(0, IF(ISBLANK('Annex 2 Designated EHV charges'!$D$11:$D$11),1, COUNTIF(A$4:$A249, 'Annex 2 Designated EHV charges'!$D$11:$D$11)), 0)),"")</f>
        <v/>
      </c>
      <c r="B250" s="100" t="str">
        <f>IF($A250="","",VLOOKUP($A250,'Annex 2 Designated EHV charges'!$D:$O,2,0))</f>
        <v/>
      </c>
      <c r="C250" s="101" t="str">
        <f>IF($A250="","",VLOOKUP($A250,'Annex 2 Designated EHV charges'!$D:$O,3,0))</f>
        <v/>
      </c>
      <c r="D250" s="100" t="str">
        <f>IF($A250="","",VLOOKUP($A250,'Annex 2 Designated EHV charges'!$D:$O,4,0))</f>
        <v/>
      </c>
      <c r="E250" s="102" t="str">
        <f>IFERROR(IF(VLOOKUP($A250,'Annex 2 Designated EHV charges'!$D:$O,10,FALSE)=0,"",VLOOKUP($A250,'Annex 2 Designated EHV charges'!$D:$O,10,FALSE)),"")</f>
        <v/>
      </c>
      <c r="F250" s="103" t="str">
        <f>IFERROR(IF(VLOOKUP($A250,'Annex 2 Designated EHV charges'!$D:$O,11,FALSE)=0,"",VLOOKUP($A250,'Annex 2 Designated EHV charges'!$D:$O,11,FALSE)),"")</f>
        <v/>
      </c>
      <c r="G250" s="104" t="str">
        <f>IFERROR(IF(VLOOKUP($A250,'Annex 2 Designated EHV charges'!$D:$O,12,FALSE)=0,"",VLOOKUP($A250,'Annex 2 Designated EHV charges'!$D:$O,12,FALSE)),"")</f>
        <v/>
      </c>
      <c r="H250" s="104" t="str">
        <f>IFERROR(IF(VLOOKUP($A250,'Annex 2 Designated EHV charges'!$D:$P,13,FALSE)=0,"",VLOOKUP($A250,'Annex 2 Designated EHV charges'!$D:$P,13,FALSE)),"")</f>
        <v/>
      </c>
    </row>
    <row r="251" spans="1:8" x14ac:dyDescent="0.25">
      <c r="A251" s="101" t="str">
        <f t="array" ref="A251">IFERROR(INDEX('Annex 2 Designated EHV charges'!$D$11:$D$11, MATCH(0, IF(ISBLANK('Annex 2 Designated EHV charges'!$D$11:$D$11),1, COUNTIF(A$4:$A250, 'Annex 2 Designated EHV charges'!$D$11:$D$11)), 0)),"")</f>
        <v/>
      </c>
      <c r="B251" s="100" t="str">
        <f>IF($A251="","",VLOOKUP($A251,'Annex 2 Designated EHV charges'!$D:$O,2,0))</f>
        <v/>
      </c>
      <c r="C251" s="101" t="str">
        <f>IF($A251="","",VLOOKUP($A251,'Annex 2 Designated EHV charges'!$D:$O,3,0))</f>
        <v/>
      </c>
      <c r="D251" s="100" t="str">
        <f>IF($A251="","",VLOOKUP($A251,'Annex 2 Designated EHV charges'!$D:$O,4,0))</f>
        <v/>
      </c>
      <c r="E251" s="102" t="str">
        <f>IFERROR(IF(VLOOKUP($A251,'Annex 2 Designated EHV charges'!$D:$O,10,FALSE)=0,"",VLOOKUP($A251,'Annex 2 Designated EHV charges'!$D:$O,10,FALSE)),"")</f>
        <v/>
      </c>
      <c r="F251" s="103" t="str">
        <f>IFERROR(IF(VLOOKUP($A251,'Annex 2 Designated EHV charges'!$D:$O,11,FALSE)=0,"",VLOOKUP($A251,'Annex 2 Designated EHV charges'!$D:$O,11,FALSE)),"")</f>
        <v/>
      </c>
      <c r="G251" s="104" t="str">
        <f>IFERROR(IF(VLOOKUP($A251,'Annex 2 Designated EHV charges'!$D:$O,12,FALSE)=0,"",VLOOKUP($A251,'Annex 2 Designated EHV charges'!$D:$O,12,FALSE)),"")</f>
        <v/>
      </c>
      <c r="H251" s="104" t="str">
        <f>IFERROR(IF(VLOOKUP($A251,'Annex 2 Designated EHV charges'!$D:$P,13,FALSE)=0,"",VLOOKUP($A251,'Annex 2 Designated EHV charges'!$D:$P,13,FALSE)),"")</f>
        <v/>
      </c>
    </row>
    <row r="252" spans="1:8" x14ac:dyDescent="0.25">
      <c r="A252" s="101" t="str">
        <f t="array" ref="A252">IFERROR(INDEX('Annex 2 Designated EHV charges'!$D$11:$D$11, MATCH(0, IF(ISBLANK('Annex 2 Designated EHV charges'!$D$11:$D$11),1, COUNTIF(A$4:$A251, 'Annex 2 Designated EHV charges'!$D$11:$D$11)), 0)),"")</f>
        <v/>
      </c>
      <c r="B252" s="100" t="str">
        <f>IF($A252="","",VLOOKUP($A252,'Annex 2 Designated EHV charges'!$D:$O,2,0))</f>
        <v/>
      </c>
      <c r="C252" s="101" t="str">
        <f>IF($A252="","",VLOOKUP($A252,'Annex 2 Designated EHV charges'!$D:$O,3,0))</f>
        <v/>
      </c>
      <c r="D252" s="100" t="str">
        <f>IF($A252="","",VLOOKUP($A252,'Annex 2 Designated EHV charges'!$D:$O,4,0))</f>
        <v/>
      </c>
      <c r="E252" s="102" t="str">
        <f>IFERROR(IF(VLOOKUP($A252,'Annex 2 Designated EHV charges'!$D:$O,10,FALSE)=0,"",VLOOKUP($A252,'Annex 2 Designated EHV charges'!$D:$O,10,FALSE)),"")</f>
        <v/>
      </c>
      <c r="F252" s="103" t="str">
        <f>IFERROR(IF(VLOOKUP($A252,'Annex 2 Designated EHV charges'!$D:$O,11,FALSE)=0,"",VLOOKUP($A252,'Annex 2 Designated EHV charges'!$D:$O,11,FALSE)),"")</f>
        <v/>
      </c>
      <c r="G252" s="104" t="str">
        <f>IFERROR(IF(VLOOKUP($A252,'Annex 2 Designated EHV charges'!$D:$O,12,FALSE)=0,"",VLOOKUP($A252,'Annex 2 Designated EHV charges'!$D:$O,12,FALSE)),"")</f>
        <v/>
      </c>
      <c r="H252" s="104" t="str">
        <f>IFERROR(IF(VLOOKUP($A252,'Annex 2 Designated EHV charges'!$D:$P,13,FALSE)=0,"",VLOOKUP($A252,'Annex 2 Designated EHV charges'!$D:$P,13,FALSE)),"")</f>
        <v/>
      </c>
    </row>
    <row r="253" spans="1:8" x14ac:dyDescent="0.25">
      <c r="A253" s="101" t="str">
        <f t="array" ref="A253">IFERROR(INDEX('Annex 2 Designated EHV charges'!$D$11:$D$11, MATCH(0, IF(ISBLANK('Annex 2 Designated EHV charges'!$D$11:$D$11),1, COUNTIF(A$4:$A252, 'Annex 2 Designated EHV charges'!$D$11:$D$11)), 0)),"")</f>
        <v/>
      </c>
      <c r="B253" s="100" t="str">
        <f>IF($A253="","",VLOOKUP($A253,'Annex 2 Designated EHV charges'!$D:$O,2,0))</f>
        <v/>
      </c>
      <c r="C253" s="101" t="str">
        <f>IF($A253="","",VLOOKUP($A253,'Annex 2 Designated EHV charges'!$D:$O,3,0))</f>
        <v/>
      </c>
      <c r="D253" s="100" t="str">
        <f>IF($A253="","",VLOOKUP($A253,'Annex 2 Designated EHV charges'!$D:$O,4,0))</f>
        <v/>
      </c>
      <c r="E253" s="102" t="str">
        <f>IFERROR(IF(VLOOKUP($A253,'Annex 2 Designated EHV charges'!$D:$O,10,FALSE)=0,"",VLOOKUP($A253,'Annex 2 Designated EHV charges'!$D:$O,10,FALSE)),"")</f>
        <v/>
      </c>
      <c r="F253" s="103" t="str">
        <f>IFERROR(IF(VLOOKUP($A253,'Annex 2 Designated EHV charges'!$D:$O,11,FALSE)=0,"",VLOOKUP($A253,'Annex 2 Designated EHV charges'!$D:$O,11,FALSE)),"")</f>
        <v/>
      </c>
      <c r="G253" s="104" t="str">
        <f>IFERROR(IF(VLOOKUP($A253,'Annex 2 Designated EHV charges'!$D:$O,12,FALSE)=0,"",VLOOKUP($A253,'Annex 2 Designated EHV charges'!$D:$O,12,FALSE)),"")</f>
        <v/>
      </c>
      <c r="H253" s="104" t="str">
        <f>IFERROR(IF(VLOOKUP($A253,'Annex 2 Designated EHV charges'!$D:$P,13,FALSE)=0,"",VLOOKUP($A253,'Annex 2 Designated EHV charges'!$D:$P,13,FALSE)),"")</f>
        <v/>
      </c>
    </row>
    <row r="254" spans="1:8" x14ac:dyDescent="0.25">
      <c r="A254" s="101" t="str">
        <f t="array" ref="A254">IFERROR(INDEX('Annex 2 Designated EHV charges'!$D$11:$D$11, MATCH(0, IF(ISBLANK('Annex 2 Designated EHV charges'!$D$11:$D$11),1, COUNTIF(A$4:$A253, 'Annex 2 Designated EHV charges'!$D$11:$D$11)), 0)),"")</f>
        <v/>
      </c>
      <c r="B254" s="100" t="str">
        <f>IF($A254="","",VLOOKUP($A254,'Annex 2 Designated EHV charges'!$D:$O,2,0))</f>
        <v/>
      </c>
      <c r="C254" s="101" t="str">
        <f>IF($A254="","",VLOOKUP($A254,'Annex 2 Designated EHV charges'!$D:$O,3,0))</f>
        <v/>
      </c>
      <c r="D254" s="100" t="str">
        <f>IF($A254="","",VLOOKUP($A254,'Annex 2 Designated EHV charges'!$D:$O,4,0))</f>
        <v/>
      </c>
      <c r="E254" s="102" t="str">
        <f>IFERROR(IF(VLOOKUP($A254,'Annex 2 Designated EHV charges'!$D:$O,10,FALSE)=0,"",VLOOKUP($A254,'Annex 2 Designated EHV charges'!$D:$O,10,FALSE)),"")</f>
        <v/>
      </c>
      <c r="F254" s="103" t="str">
        <f>IFERROR(IF(VLOOKUP($A254,'Annex 2 Designated EHV charges'!$D:$O,11,FALSE)=0,"",VLOOKUP($A254,'Annex 2 Designated EHV charges'!$D:$O,11,FALSE)),"")</f>
        <v/>
      </c>
      <c r="G254" s="104" t="str">
        <f>IFERROR(IF(VLOOKUP($A254,'Annex 2 Designated EHV charges'!$D:$O,12,FALSE)=0,"",VLOOKUP($A254,'Annex 2 Designated EHV charges'!$D:$O,12,FALSE)),"")</f>
        <v/>
      </c>
      <c r="H254" s="104"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tabSelected="1" zoomScale="80" zoomScaleNormal="80" zoomScaleSheetLayoutView="100" workbookViewId="0">
      <selection activeCell="B14" sqref="B14:J21"/>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5" t="s">
        <v>20</v>
      </c>
      <c r="B1" s="3"/>
      <c r="D1" s="3"/>
      <c r="E1" s="3"/>
      <c r="F1" s="3"/>
      <c r="G1" s="10"/>
      <c r="H1" s="4"/>
      <c r="I1" s="4"/>
    </row>
    <row r="2" spans="1:12" s="2" customFormat="1" ht="27" customHeight="1" x14ac:dyDescent="0.25">
      <c r="A2" s="245" t="str">
        <f>Overview!B4&amp; " - Effective from "&amp;Overview!D4&amp;" - "&amp;Overview!E4&amp;" LV and HV tariffs"</f>
        <v>Eclipse Power Distribution Limited - GSP N - Effective from 1 April 2026 - Submitted LV and HV tariffs</v>
      </c>
      <c r="B2" s="245"/>
      <c r="C2" s="245"/>
      <c r="D2" s="245"/>
      <c r="E2" s="245"/>
      <c r="F2" s="245"/>
      <c r="G2" s="245"/>
      <c r="H2" s="245"/>
      <c r="I2" s="245"/>
      <c r="J2" s="245"/>
      <c r="K2" s="4"/>
      <c r="L2" s="4"/>
    </row>
    <row r="3" spans="1:12" s="2" customFormat="1" ht="27" customHeight="1" x14ac:dyDescent="0.25">
      <c r="A3" s="275" t="s">
        <v>159</v>
      </c>
      <c r="B3" s="275"/>
      <c r="C3" s="275"/>
      <c r="D3" s="275"/>
      <c r="E3" s="275"/>
      <c r="F3" s="275"/>
      <c r="G3" s="275"/>
      <c r="H3" s="275"/>
      <c r="I3" s="275"/>
      <c r="J3" s="275"/>
      <c r="K3" s="4"/>
      <c r="L3" s="4"/>
    </row>
    <row r="4" spans="1:12" s="2" customFormat="1" ht="71.25" customHeight="1" x14ac:dyDescent="0.25">
      <c r="A4" s="17"/>
      <c r="B4" s="28" t="s">
        <v>719</v>
      </c>
      <c r="C4" s="16" t="s">
        <v>24</v>
      </c>
      <c r="D4" s="57" t="s">
        <v>160</v>
      </c>
      <c r="E4" s="57" t="s">
        <v>162</v>
      </c>
      <c r="F4" s="57" t="s">
        <v>161</v>
      </c>
      <c r="G4" s="16" t="s">
        <v>25</v>
      </c>
      <c r="H4" s="16"/>
      <c r="I4" s="16"/>
      <c r="J4" s="16"/>
      <c r="K4" s="4"/>
      <c r="L4" s="4"/>
    </row>
    <row r="5" spans="1:12" s="2" customFormat="1" ht="60" customHeight="1" x14ac:dyDescent="0.25">
      <c r="A5" s="229"/>
      <c r="B5" s="27"/>
      <c r="C5" s="19"/>
      <c r="D5" s="20"/>
      <c r="E5" s="20"/>
      <c r="F5" s="20"/>
      <c r="G5" s="21"/>
      <c r="H5" s="26"/>
      <c r="I5" s="26"/>
      <c r="J5" s="26"/>
      <c r="K5" s="4"/>
      <c r="L5" s="4"/>
    </row>
    <row r="6" spans="1:12" ht="12.75" customHeight="1" x14ac:dyDescent="0.25">
      <c r="A6" s="276" t="s">
        <v>1</v>
      </c>
      <c r="B6" s="263" t="s">
        <v>1346</v>
      </c>
      <c r="C6" s="264"/>
      <c r="D6" s="264"/>
      <c r="E6" s="264"/>
      <c r="F6" s="264"/>
      <c r="G6" s="264"/>
      <c r="H6" s="264"/>
      <c r="I6" s="264"/>
      <c r="J6" s="265"/>
    </row>
    <row r="7" spans="1:12" ht="87" customHeight="1" x14ac:dyDescent="0.25">
      <c r="A7" s="276"/>
      <c r="B7" s="266"/>
      <c r="C7" s="267"/>
      <c r="D7" s="267"/>
      <c r="E7" s="267"/>
      <c r="F7" s="267"/>
      <c r="G7" s="267"/>
      <c r="H7" s="267"/>
      <c r="I7" s="267"/>
      <c r="J7" s="268"/>
    </row>
    <row r="8" spans="1:12" x14ac:dyDescent="0.25">
      <c r="A8" s="276"/>
      <c r="B8" s="269"/>
      <c r="C8" s="270"/>
      <c r="D8" s="270"/>
      <c r="E8" s="270"/>
      <c r="F8" s="270"/>
      <c r="G8" s="270"/>
      <c r="H8" s="270"/>
      <c r="I8" s="270"/>
      <c r="J8" s="271"/>
    </row>
    <row r="9" spans="1:12" x14ac:dyDescent="0.25">
      <c r="A9" s="52"/>
      <c r="B9" s="52"/>
      <c r="C9" s="52"/>
      <c r="D9" s="52"/>
      <c r="E9" s="52"/>
      <c r="F9" s="52"/>
      <c r="G9" s="52"/>
      <c r="H9" s="52"/>
      <c r="I9" s="52"/>
      <c r="J9" s="52"/>
    </row>
    <row r="10" spans="1:12" x14ac:dyDescent="0.25">
      <c r="A10" s="52"/>
      <c r="B10" s="52"/>
      <c r="C10" s="52"/>
      <c r="D10" s="52"/>
      <c r="E10" s="52"/>
      <c r="F10" s="52"/>
      <c r="G10" s="52"/>
      <c r="H10" s="52"/>
      <c r="I10" s="52"/>
      <c r="J10" s="52"/>
    </row>
    <row r="11" spans="1:12" s="2" customFormat="1" ht="27" customHeight="1" x14ac:dyDescent="0.25">
      <c r="A11" s="275" t="s">
        <v>156</v>
      </c>
      <c r="B11" s="275"/>
      <c r="C11" s="275"/>
      <c r="D11" s="275"/>
      <c r="E11" s="275"/>
      <c r="F11" s="275"/>
      <c r="G11" s="275"/>
      <c r="H11" s="275"/>
      <c r="I11" s="275"/>
      <c r="J11" s="275"/>
      <c r="K11" s="4"/>
      <c r="L11" s="4"/>
    </row>
    <row r="12" spans="1:12" s="2" customFormat="1" ht="58.5" customHeight="1" x14ac:dyDescent="0.25">
      <c r="A12" s="17"/>
      <c r="B12" s="28" t="s">
        <v>719</v>
      </c>
      <c r="C12" s="16" t="s">
        <v>24</v>
      </c>
      <c r="D12" s="57" t="s">
        <v>160</v>
      </c>
      <c r="E12" s="57" t="s">
        <v>162</v>
      </c>
      <c r="F12" s="57" t="s">
        <v>161</v>
      </c>
      <c r="G12" s="16" t="s">
        <v>25</v>
      </c>
      <c r="H12" s="16" t="s">
        <v>26</v>
      </c>
      <c r="I12" s="28" t="s">
        <v>127</v>
      </c>
      <c r="J12" s="16" t="s">
        <v>33</v>
      </c>
      <c r="K12" s="4"/>
      <c r="L12" s="4"/>
    </row>
    <row r="13" spans="1:12" s="2" customFormat="1" ht="32.25" customHeight="1" x14ac:dyDescent="0.25">
      <c r="A13" s="18"/>
      <c r="B13" s="27"/>
      <c r="C13" s="19"/>
      <c r="D13" s="20"/>
      <c r="E13" s="20"/>
      <c r="F13" s="20"/>
      <c r="G13" s="21"/>
      <c r="H13" s="21"/>
      <c r="I13" s="21"/>
      <c r="J13" s="20"/>
      <c r="K13" s="4"/>
      <c r="L13" s="4"/>
    </row>
    <row r="14" spans="1:12" ht="12.75" customHeight="1" x14ac:dyDescent="0.25">
      <c r="A14" s="276" t="s">
        <v>1</v>
      </c>
      <c r="B14" s="263" t="s">
        <v>1347</v>
      </c>
      <c r="C14" s="264"/>
      <c r="D14" s="264"/>
      <c r="E14" s="264"/>
      <c r="F14" s="264"/>
      <c r="G14" s="264"/>
      <c r="H14" s="264"/>
      <c r="I14" s="264"/>
      <c r="J14" s="272"/>
    </row>
    <row r="15" spans="1:12" x14ac:dyDescent="0.25">
      <c r="A15" s="276"/>
      <c r="B15" s="266"/>
      <c r="C15" s="267"/>
      <c r="D15" s="267"/>
      <c r="E15" s="267"/>
      <c r="F15" s="267"/>
      <c r="G15" s="267"/>
      <c r="H15" s="267"/>
      <c r="I15" s="267"/>
      <c r="J15" s="273"/>
    </row>
    <row r="16" spans="1:12" x14ac:dyDescent="0.25">
      <c r="A16" s="276"/>
      <c r="B16" s="266"/>
      <c r="C16" s="267"/>
      <c r="D16" s="267"/>
      <c r="E16" s="267"/>
      <c r="F16" s="267"/>
      <c r="G16" s="267"/>
      <c r="H16" s="267"/>
      <c r="I16" s="267"/>
      <c r="J16" s="273"/>
    </row>
    <row r="17" spans="1:10" x14ac:dyDescent="0.25">
      <c r="A17" s="277"/>
      <c r="B17" s="266"/>
      <c r="C17" s="267"/>
      <c r="D17" s="267"/>
      <c r="E17" s="267"/>
      <c r="F17" s="267"/>
      <c r="G17" s="267"/>
      <c r="H17" s="267"/>
      <c r="I17" s="267"/>
      <c r="J17" s="273"/>
    </row>
    <row r="18" spans="1:10" x14ac:dyDescent="0.25">
      <c r="A18" s="277"/>
      <c r="B18" s="266"/>
      <c r="C18" s="267"/>
      <c r="D18" s="267"/>
      <c r="E18" s="267"/>
      <c r="F18" s="267"/>
      <c r="G18" s="267"/>
      <c r="H18" s="267"/>
      <c r="I18" s="267"/>
      <c r="J18" s="273"/>
    </row>
    <row r="19" spans="1:10" x14ac:dyDescent="0.25">
      <c r="A19" s="277"/>
      <c r="B19" s="266"/>
      <c r="C19" s="267"/>
      <c r="D19" s="267"/>
      <c r="E19" s="267"/>
      <c r="F19" s="267"/>
      <c r="G19" s="267"/>
      <c r="H19" s="267"/>
      <c r="I19" s="267"/>
      <c r="J19" s="273"/>
    </row>
    <row r="20" spans="1:10" x14ac:dyDescent="0.25">
      <c r="A20" s="277"/>
      <c r="B20" s="266"/>
      <c r="C20" s="267"/>
      <c r="D20" s="267"/>
      <c r="E20" s="267"/>
      <c r="F20" s="267"/>
      <c r="G20" s="267"/>
      <c r="H20" s="267"/>
      <c r="I20" s="267"/>
      <c r="J20" s="273"/>
    </row>
    <row r="21" spans="1:10" x14ac:dyDescent="0.25">
      <c r="A21" s="277"/>
      <c r="B21" s="269"/>
      <c r="C21" s="270"/>
      <c r="D21" s="270"/>
      <c r="E21" s="270"/>
      <c r="F21" s="270"/>
      <c r="G21" s="270"/>
      <c r="H21" s="270"/>
      <c r="I21" s="270"/>
      <c r="J21" s="27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21"/>
    <mergeCell ref="A2:J2"/>
    <mergeCell ref="A3:J3"/>
    <mergeCell ref="A6:A8"/>
    <mergeCell ref="A11:J11"/>
    <mergeCell ref="A14:A21"/>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&amp;L_x000D_&amp;1#&amp;"Arial"&amp;6&amp;K737373 Confidentiality: C1 - Public&amp;C&amp;"Calibri"&amp;11&amp;K000000&amp;P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70" zoomScaleNormal="70" zoomScaleSheetLayoutView="85" workbookViewId="0">
      <selection activeCell="N14" sqref="N14:O17"/>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5.109375" style="225" customWidth="1"/>
    <col min="12" max="12" width="12.44140625" style="210" customWidth="1"/>
    <col min="13" max="13" width="15.5546875" style="211" customWidth="1"/>
    <col min="14" max="17" width="15.5546875" style="2" customWidth="1"/>
    <col min="18" max="16384" width="9.109375" style="2"/>
  </cols>
  <sheetData>
    <row r="1" spans="1:13" ht="27.75" customHeight="1" x14ac:dyDescent="0.25">
      <c r="A1" s="15" t="s">
        <v>20</v>
      </c>
      <c r="B1" s="285"/>
      <c r="C1" s="286"/>
      <c r="D1" s="286"/>
      <c r="F1" s="287"/>
      <c r="G1" s="288"/>
      <c r="H1" s="289"/>
      <c r="I1" s="4"/>
      <c r="J1" s="2"/>
      <c r="K1" s="224"/>
      <c r="L1" s="211"/>
    </row>
    <row r="2" spans="1:13" ht="31.5" customHeight="1" x14ac:dyDescent="0.25">
      <c r="A2" s="290" t="str">
        <f>Overview!B4&amp; " - Effective from "&amp;Overview!D4&amp;" - "&amp;Overview!E4&amp;" LDNO tariffs"</f>
        <v>Eclipse Power Distribution Limited - GSP N - Effective from 1 April 2026 - Submitted LDNO tariffs</v>
      </c>
      <c r="B2" s="290"/>
      <c r="C2" s="290"/>
      <c r="D2" s="290"/>
      <c r="E2" s="290"/>
      <c r="F2" s="290"/>
      <c r="G2" s="290"/>
      <c r="H2" s="290"/>
      <c r="I2" s="290"/>
      <c r="J2" s="290"/>
    </row>
    <row r="3" spans="1:13" ht="8.25" customHeight="1" x14ac:dyDescent="0.25">
      <c r="A3" s="89"/>
      <c r="B3" s="89"/>
      <c r="C3" s="89"/>
      <c r="D3" s="89"/>
      <c r="E3" s="89"/>
      <c r="F3" s="89"/>
      <c r="G3" s="89"/>
      <c r="H3" s="89"/>
      <c r="I3" s="89"/>
      <c r="J3" s="89"/>
    </row>
    <row r="4" spans="1:13" ht="27" customHeight="1" x14ac:dyDescent="0.25">
      <c r="A4" s="245" t="s">
        <v>157</v>
      </c>
      <c r="B4" s="245"/>
      <c r="C4" s="245"/>
      <c r="D4" s="245"/>
      <c r="E4" s="91"/>
      <c r="F4" s="245" t="s">
        <v>158</v>
      </c>
      <c r="G4" s="245"/>
      <c r="H4" s="245"/>
      <c r="I4" s="245"/>
      <c r="J4" s="245"/>
    </row>
    <row r="5" spans="1:13" ht="32.25" customHeight="1" x14ac:dyDescent="0.25">
      <c r="A5" s="79" t="s">
        <v>9</v>
      </c>
      <c r="B5" s="84" t="s">
        <v>56</v>
      </c>
      <c r="C5" s="96" t="s">
        <v>57</v>
      </c>
      <c r="D5" s="81" t="s">
        <v>58</v>
      </c>
      <c r="E5" s="87"/>
      <c r="F5" s="249"/>
      <c r="G5" s="250"/>
      <c r="H5" s="85" t="s">
        <v>63</v>
      </c>
      <c r="I5" s="86" t="s">
        <v>64</v>
      </c>
      <c r="J5" s="81" t="s">
        <v>58</v>
      </c>
      <c r="K5" s="226"/>
      <c r="L5" s="227"/>
      <c r="M5" s="210"/>
    </row>
    <row r="6" spans="1:13" ht="56.25" customHeight="1" x14ac:dyDescent="0.25">
      <c r="A6" s="82" t="s">
        <v>59</v>
      </c>
      <c r="B6" s="200" t="s">
        <v>698</v>
      </c>
      <c r="C6" s="201" t="s">
        <v>701</v>
      </c>
      <c r="D6" s="199" t="s">
        <v>700</v>
      </c>
      <c r="E6" s="87"/>
      <c r="F6" s="240" t="s">
        <v>60</v>
      </c>
      <c r="G6" s="240"/>
      <c r="H6" s="197"/>
      <c r="I6" s="199" t="s">
        <v>699</v>
      </c>
      <c r="J6" s="199" t="s">
        <v>700</v>
      </c>
      <c r="K6" s="226"/>
      <c r="L6" s="227"/>
      <c r="M6" s="210"/>
    </row>
    <row r="7" spans="1:13" ht="56.25" customHeight="1" x14ac:dyDescent="0.25">
      <c r="A7" s="82" t="s">
        <v>16</v>
      </c>
      <c r="B7" s="197"/>
      <c r="C7" s="201" t="s">
        <v>702</v>
      </c>
      <c r="D7" s="199" t="s">
        <v>706</v>
      </c>
      <c r="E7" s="87"/>
      <c r="F7" s="240" t="s">
        <v>61</v>
      </c>
      <c r="G7" s="240"/>
      <c r="H7" s="200" t="s">
        <v>698</v>
      </c>
      <c r="I7" s="199" t="s">
        <v>701</v>
      </c>
      <c r="J7" s="199" t="s">
        <v>700</v>
      </c>
      <c r="K7" s="226"/>
      <c r="L7" s="227"/>
      <c r="M7" s="210"/>
    </row>
    <row r="8" spans="1:13" ht="55.5" customHeight="1" x14ac:dyDescent="0.25">
      <c r="A8" s="83" t="s">
        <v>14</v>
      </c>
      <c r="B8" s="282" t="s">
        <v>15</v>
      </c>
      <c r="C8" s="283"/>
      <c r="D8" s="284"/>
      <c r="E8" s="87"/>
      <c r="F8" s="240" t="s">
        <v>707</v>
      </c>
      <c r="G8" s="240"/>
      <c r="H8" s="197"/>
      <c r="I8" s="199" t="s">
        <v>699</v>
      </c>
      <c r="J8" s="199" t="s">
        <v>700</v>
      </c>
      <c r="K8" s="226"/>
      <c r="L8" s="227"/>
      <c r="M8" s="210"/>
    </row>
    <row r="9" spans="1:13" s="80" customFormat="1" ht="55.5" customHeight="1" x14ac:dyDescent="0.25">
      <c r="E9" s="90"/>
      <c r="F9" s="280" t="s">
        <v>67</v>
      </c>
      <c r="G9" s="281"/>
      <c r="H9" s="197"/>
      <c r="I9" s="199" t="s">
        <v>702</v>
      </c>
      <c r="J9" s="199" t="s">
        <v>703</v>
      </c>
      <c r="K9" s="226"/>
      <c r="L9" s="227"/>
      <c r="M9" s="228"/>
    </row>
    <row r="10" spans="1:13" ht="27.75" customHeight="1" x14ac:dyDescent="0.25">
      <c r="F10" s="278" t="s">
        <v>14</v>
      </c>
      <c r="G10" s="278"/>
      <c r="H10" s="279" t="s">
        <v>15</v>
      </c>
      <c r="I10" s="279"/>
      <c r="J10" s="279"/>
    </row>
    <row r="13" spans="1:13" ht="39.6" x14ac:dyDescent="0.25">
      <c r="A13" s="28" t="s">
        <v>126</v>
      </c>
      <c r="B13" s="28" t="s">
        <v>467</v>
      </c>
      <c r="C13" s="16" t="s">
        <v>24</v>
      </c>
      <c r="D13" s="57" t="s">
        <v>160</v>
      </c>
      <c r="E13" s="57" t="s">
        <v>162</v>
      </c>
      <c r="F13" s="57" t="s">
        <v>161</v>
      </c>
      <c r="G13" s="16" t="s">
        <v>25</v>
      </c>
      <c r="H13" s="16" t="s">
        <v>26</v>
      </c>
      <c r="I13" s="16" t="s">
        <v>127</v>
      </c>
      <c r="J13" s="16" t="s">
        <v>33</v>
      </c>
    </row>
    <row r="14" spans="1:13" ht="27.75" customHeight="1" x14ac:dyDescent="0.25">
      <c r="A14" s="172" t="s">
        <v>609</v>
      </c>
      <c r="B14" s="42" t="s">
        <v>1283</v>
      </c>
      <c r="C14" s="173"/>
      <c r="D14" s="144">
        <v>7.8419999999999996</v>
      </c>
      <c r="E14" s="145">
        <v>0.85299999999999998</v>
      </c>
      <c r="F14" s="146">
        <v>2.1999999999999999E-2</v>
      </c>
      <c r="G14" s="174">
        <v>10.55</v>
      </c>
      <c r="H14" s="175"/>
      <c r="I14" s="177"/>
      <c r="J14" s="44"/>
      <c r="L14" s="210">
        <v>1</v>
      </c>
      <c r="M14" s="211">
        <v>1</v>
      </c>
    </row>
    <row r="15" spans="1:13" ht="27.75" customHeight="1" x14ac:dyDescent="0.25">
      <c r="A15" s="172" t="s">
        <v>651</v>
      </c>
      <c r="B15" s="42" t="s">
        <v>1284</v>
      </c>
      <c r="C15" s="173"/>
      <c r="D15" s="144">
        <v>7.8419999999999996</v>
      </c>
      <c r="E15" s="145">
        <v>0.85299999999999998</v>
      </c>
      <c r="F15" s="146">
        <v>2.1999999999999999E-2</v>
      </c>
      <c r="G15" s="175"/>
      <c r="H15" s="175"/>
      <c r="I15" s="177"/>
      <c r="J15" s="44"/>
      <c r="L15" s="210">
        <v>1</v>
      </c>
      <c r="M15" s="211">
        <v>2</v>
      </c>
    </row>
    <row r="16" spans="1:13" ht="27.75" customHeight="1" x14ac:dyDescent="0.25">
      <c r="A16" s="172" t="s">
        <v>610</v>
      </c>
      <c r="B16" s="42" t="s">
        <v>1285</v>
      </c>
      <c r="C16" s="173"/>
      <c r="D16" s="144">
        <v>8.4480000000000004</v>
      </c>
      <c r="E16" s="145">
        <v>0.91900000000000004</v>
      </c>
      <c r="F16" s="146">
        <v>2.3E-2</v>
      </c>
      <c r="G16" s="174">
        <v>5.26</v>
      </c>
      <c r="H16" s="175"/>
      <c r="I16" s="177"/>
      <c r="J16" s="44"/>
      <c r="L16" s="210">
        <v>1</v>
      </c>
      <c r="M16" s="211">
        <v>3</v>
      </c>
    </row>
    <row r="17" spans="1:13" ht="27.75" customHeight="1" x14ac:dyDescent="0.25">
      <c r="A17" s="172" t="s">
        <v>611</v>
      </c>
      <c r="B17" s="42" t="s">
        <v>1286</v>
      </c>
      <c r="C17" s="173"/>
      <c r="D17" s="144">
        <v>8.4480000000000004</v>
      </c>
      <c r="E17" s="145">
        <v>0.91900000000000004</v>
      </c>
      <c r="F17" s="146">
        <v>2.3E-2</v>
      </c>
      <c r="G17" s="174">
        <v>12.58</v>
      </c>
      <c r="H17" s="175"/>
      <c r="I17" s="177"/>
      <c r="J17" s="44"/>
      <c r="L17" s="210">
        <v>1</v>
      </c>
      <c r="M17" s="211">
        <v>4</v>
      </c>
    </row>
    <row r="18" spans="1:13" ht="27.75" customHeight="1" x14ac:dyDescent="0.25">
      <c r="A18" s="172" t="s">
        <v>612</v>
      </c>
      <c r="B18" s="42" t="s">
        <v>1287</v>
      </c>
      <c r="C18" s="173"/>
      <c r="D18" s="144">
        <v>8.4480000000000004</v>
      </c>
      <c r="E18" s="145">
        <v>0.91900000000000004</v>
      </c>
      <c r="F18" s="146">
        <v>2.3E-2</v>
      </c>
      <c r="G18" s="174">
        <v>21.59</v>
      </c>
      <c r="H18" s="175"/>
      <c r="I18" s="177"/>
      <c r="J18" s="44"/>
      <c r="L18" s="210">
        <v>1</v>
      </c>
    </row>
    <row r="19" spans="1:13" ht="27.75" customHeight="1" x14ac:dyDescent="0.25">
      <c r="A19" s="172" t="s">
        <v>613</v>
      </c>
      <c r="B19" s="42" t="s">
        <v>1288</v>
      </c>
      <c r="C19" s="173"/>
      <c r="D19" s="144">
        <v>8.4480000000000004</v>
      </c>
      <c r="E19" s="145">
        <v>0.91900000000000004</v>
      </c>
      <c r="F19" s="146">
        <v>2.3E-2</v>
      </c>
      <c r="G19" s="174">
        <v>39.22</v>
      </c>
      <c r="H19" s="175"/>
      <c r="I19" s="177"/>
      <c r="J19" s="44"/>
      <c r="L19" s="210">
        <v>1</v>
      </c>
    </row>
    <row r="20" spans="1:13" ht="27.75" customHeight="1" x14ac:dyDescent="0.25">
      <c r="A20" s="172" t="s">
        <v>614</v>
      </c>
      <c r="B20" s="42" t="s">
        <v>1289</v>
      </c>
      <c r="C20" s="173"/>
      <c r="D20" s="144">
        <v>8.4480000000000004</v>
      </c>
      <c r="E20" s="145">
        <v>0.91900000000000004</v>
      </c>
      <c r="F20" s="146">
        <v>2.3E-2</v>
      </c>
      <c r="G20" s="174">
        <v>101.23</v>
      </c>
      <c r="H20" s="175"/>
      <c r="I20" s="177"/>
      <c r="J20" s="44"/>
      <c r="L20" s="210">
        <v>1</v>
      </c>
    </row>
    <row r="21" spans="1:13" ht="27.75" customHeight="1" x14ac:dyDescent="0.25">
      <c r="A21" s="172" t="s">
        <v>421</v>
      </c>
      <c r="B21" s="42" t="s">
        <v>1290</v>
      </c>
      <c r="C21" s="173"/>
      <c r="D21" s="144">
        <v>8.4480000000000004</v>
      </c>
      <c r="E21" s="145">
        <v>0.91900000000000004</v>
      </c>
      <c r="F21" s="146">
        <v>2.3E-2</v>
      </c>
      <c r="G21" s="175"/>
      <c r="H21" s="175"/>
      <c r="I21" s="177"/>
      <c r="J21" s="44"/>
      <c r="L21" s="210">
        <v>1</v>
      </c>
    </row>
    <row r="22" spans="1:13" ht="27.75" customHeight="1" x14ac:dyDescent="0.25">
      <c r="A22" s="172" t="s">
        <v>488</v>
      </c>
      <c r="B22" s="42" t="s">
        <v>1291</v>
      </c>
      <c r="C22" s="173"/>
      <c r="D22" s="144">
        <v>6.468</v>
      </c>
      <c r="E22" s="145">
        <v>0.66100000000000003</v>
      </c>
      <c r="F22" s="146">
        <v>1.7000000000000001E-2</v>
      </c>
      <c r="G22" s="174">
        <v>17.91</v>
      </c>
      <c r="H22" s="174">
        <v>3.2</v>
      </c>
      <c r="I22" s="178">
        <v>3.2</v>
      </c>
      <c r="J22" s="43">
        <v>0.14199999999999999</v>
      </c>
      <c r="L22" s="210">
        <v>1</v>
      </c>
    </row>
    <row r="23" spans="1:13" ht="27.75" customHeight="1" x14ac:dyDescent="0.25">
      <c r="A23" s="172" t="s">
        <v>489</v>
      </c>
      <c r="B23" s="42" t="s">
        <v>1292</v>
      </c>
      <c r="C23" s="173"/>
      <c r="D23" s="144">
        <v>6.468</v>
      </c>
      <c r="E23" s="145">
        <v>0.66100000000000003</v>
      </c>
      <c r="F23" s="146">
        <v>1.7000000000000001E-2</v>
      </c>
      <c r="G23" s="174">
        <v>225.5</v>
      </c>
      <c r="H23" s="174">
        <v>3.2</v>
      </c>
      <c r="I23" s="178">
        <v>3.2</v>
      </c>
      <c r="J23" s="43">
        <v>0.14199999999999999</v>
      </c>
      <c r="L23" s="210">
        <v>1</v>
      </c>
    </row>
    <row r="24" spans="1:13" ht="27.75" customHeight="1" x14ac:dyDescent="0.25">
      <c r="A24" s="172" t="s">
        <v>490</v>
      </c>
      <c r="B24" s="42" t="s">
        <v>1293</v>
      </c>
      <c r="C24" s="173"/>
      <c r="D24" s="144">
        <v>6.468</v>
      </c>
      <c r="E24" s="145">
        <v>0.66100000000000003</v>
      </c>
      <c r="F24" s="146">
        <v>1.7000000000000001E-2</v>
      </c>
      <c r="G24" s="174">
        <v>364.2</v>
      </c>
      <c r="H24" s="174">
        <v>3.2</v>
      </c>
      <c r="I24" s="178">
        <v>3.2</v>
      </c>
      <c r="J24" s="43">
        <v>0.14199999999999999</v>
      </c>
      <c r="L24" s="210">
        <v>1</v>
      </c>
    </row>
    <row r="25" spans="1:13" ht="27.75" customHeight="1" x14ac:dyDescent="0.25">
      <c r="A25" s="172" t="s">
        <v>491</v>
      </c>
      <c r="B25" s="42" t="s">
        <v>1294</v>
      </c>
      <c r="C25" s="173"/>
      <c r="D25" s="144">
        <v>6.468</v>
      </c>
      <c r="E25" s="145">
        <v>0.66100000000000003</v>
      </c>
      <c r="F25" s="146">
        <v>1.7000000000000001E-2</v>
      </c>
      <c r="G25" s="174">
        <v>604.37</v>
      </c>
      <c r="H25" s="174">
        <v>3.2</v>
      </c>
      <c r="I25" s="178">
        <v>3.2</v>
      </c>
      <c r="J25" s="43">
        <v>0.14199999999999999</v>
      </c>
      <c r="L25" s="210">
        <v>1</v>
      </c>
    </row>
    <row r="26" spans="1:13" ht="27.75" customHeight="1" x14ac:dyDescent="0.25">
      <c r="A26" s="172" t="s">
        <v>492</v>
      </c>
      <c r="B26" s="42" t="s">
        <v>1295</v>
      </c>
      <c r="C26" s="173"/>
      <c r="D26" s="144">
        <v>6.468</v>
      </c>
      <c r="E26" s="145">
        <v>0.66100000000000003</v>
      </c>
      <c r="F26" s="146">
        <v>1.7000000000000001E-2</v>
      </c>
      <c r="G26" s="174">
        <v>1256.01</v>
      </c>
      <c r="H26" s="174">
        <v>3.2</v>
      </c>
      <c r="I26" s="178">
        <v>3.2</v>
      </c>
      <c r="J26" s="43">
        <v>0.14199999999999999</v>
      </c>
      <c r="L26" s="210">
        <v>1</v>
      </c>
    </row>
    <row r="27" spans="1:13" ht="27.75" customHeight="1" x14ac:dyDescent="0.25">
      <c r="A27" s="172" t="s">
        <v>422</v>
      </c>
      <c r="B27" s="42" t="s">
        <v>1296</v>
      </c>
      <c r="C27" s="179"/>
      <c r="D27" s="147">
        <v>21.459</v>
      </c>
      <c r="E27" s="148">
        <v>1.833</v>
      </c>
      <c r="F27" s="146">
        <v>1.1000000000000001</v>
      </c>
      <c r="G27" s="175"/>
      <c r="H27" s="175"/>
      <c r="I27" s="177"/>
      <c r="J27" s="44"/>
      <c r="L27" s="210">
        <v>1</v>
      </c>
    </row>
    <row r="28" spans="1:13" ht="27.75" customHeight="1" x14ac:dyDescent="0.25">
      <c r="A28" s="172" t="s">
        <v>423</v>
      </c>
      <c r="B28" s="42" t="s">
        <v>1297</v>
      </c>
      <c r="C28" s="179"/>
      <c r="D28" s="144">
        <v>-9.4149999999999991</v>
      </c>
      <c r="E28" s="145">
        <v>-1.024</v>
      </c>
      <c r="F28" s="146">
        <v>-2.5999999999999999E-2</v>
      </c>
      <c r="G28" s="174">
        <v>0</v>
      </c>
      <c r="H28" s="175"/>
      <c r="I28" s="177"/>
      <c r="J28" s="44"/>
      <c r="L28" s="210">
        <v>1</v>
      </c>
    </row>
    <row r="29" spans="1:13" ht="27.75" customHeight="1" x14ac:dyDescent="0.25">
      <c r="A29" s="172" t="s">
        <v>424</v>
      </c>
      <c r="B29" s="42" t="s">
        <v>1298</v>
      </c>
      <c r="C29" s="179"/>
      <c r="D29" s="144">
        <v>-9.4149999999999991</v>
      </c>
      <c r="E29" s="145">
        <v>-1.024</v>
      </c>
      <c r="F29" s="146">
        <v>-2.5999999999999999E-2</v>
      </c>
      <c r="G29" s="174">
        <v>0</v>
      </c>
      <c r="H29" s="175"/>
      <c r="I29" s="177"/>
      <c r="J29" s="43">
        <v>0.22</v>
      </c>
      <c r="L29" s="210">
        <v>1</v>
      </c>
    </row>
    <row r="30" spans="1:13" ht="27.75" customHeight="1" x14ac:dyDescent="0.25">
      <c r="A30" s="176" t="s">
        <v>615</v>
      </c>
      <c r="B30" s="42" t="s">
        <v>1299</v>
      </c>
      <c r="C30" s="179"/>
      <c r="D30" s="144">
        <v>5.117</v>
      </c>
      <c r="E30" s="145">
        <v>0.55600000000000005</v>
      </c>
      <c r="F30" s="146">
        <v>1.4E-2</v>
      </c>
      <c r="G30" s="174">
        <v>6.88</v>
      </c>
      <c r="H30" s="175"/>
      <c r="I30" s="177"/>
      <c r="J30" s="44"/>
      <c r="L30" s="210">
        <v>1</v>
      </c>
    </row>
    <row r="31" spans="1:13" ht="27.75" customHeight="1" x14ac:dyDescent="0.25">
      <c r="A31" s="176" t="s">
        <v>493</v>
      </c>
      <c r="B31" s="42" t="s">
        <v>1300</v>
      </c>
      <c r="C31" s="179"/>
      <c r="D31" s="144">
        <v>5.117</v>
      </c>
      <c r="E31" s="145">
        <v>0.55600000000000005</v>
      </c>
      <c r="F31" s="146">
        <v>1.4E-2</v>
      </c>
      <c r="G31" s="175"/>
      <c r="H31" s="175"/>
      <c r="I31" s="177"/>
      <c r="J31" s="44"/>
      <c r="L31" s="210">
        <v>1</v>
      </c>
    </row>
    <row r="32" spans="1:13" ht="27.75" customHeight="1" x14ac:dyDescent="0.25">
      <c r="A32" s="176" t="s">
        <v>616</v>
      </c>
      <c r="B32" s="42" t="s">
        <v>1301</v>
      </c>
      <c r="C32" s="179"/>
      <c r="D32" s="144">
        <v>5.5119999999999996</v>
      </c>
      <c r="E32" s="145">
        <v>0.59899999999999998</v>
      </c>
      <c r="F32" s="146">
        <v>1.4999999999999999E-2</v>
      </c>
      <c r="G32" s="174">
        <v>3.43</v>
      </c>
      <c r="H32" s="175"/>
      <c r="I32" s="177"/>
      <c r="J32" s="44"/>
      <c r="L32" s="210">
        <v>1</v>
      </c>
    </row>
    <row r="33" spans="1:12" ht="27.75" customHeight="1" x14ac:dyDescent="0.25">
      <c r="A33" s="176" t="s">
        <v>617</v>
      </c>
      <c r="B33" s="42" t="s">
        <v>1302</v>
      </c>
      <c r="C33" s="179"/>
      <c r="D33" s="144">
        <v>5.5119999999999996</v>
      </c>
      <c r="E33" s="145">
        <v>0.59899999999999998</v>
      </c>
      <c r="F33" s="146">
        <v>1.4999999999999999E-2</v>
      </c>
      <c r="G33" s="174">
        <v>8.2100000000000009</v>
      </c>
      <c r="H33" s="175"/>
      <c r="I33" s="177"/>
      <c r="J33" s="44"/>
      <c r="L33" s="210">
        <v>1</v>
      </c>
    </row>
    <row r="34" spans="1:12" ht="27.75" customHeight="1" x14ac:dyDescent="0.25">
      <c r="A34" s="176" t="s">
        <v>618</v>
      </c>
      <c r="B34" s="42" t="s">
        <v>1303</v>
      </c>
      <c r="C34" s="179"/>
      <c r="D34" s="144">
        <v>5.5119999999999996</v>
      </c>
      <c r="E34" s="145">
        <v>0.59899999999999998</v>
      </c>
      <c r="F34" s="146">
        <v>1.4999999999999999E-2</v>
      </c>
      <c r="G34" s="174">
        <v>14.09</v>
      </c>
      <c r="H34" s="175"/>
      <c r="I34" s="177"/>
      <c r="J34" s="44"/>
      <c r="L34" s="210">
        <v>1</v>
      </c>
    </row>
    <row r="35" spans="1:12" ht="27.75" customHeight="1" x14ac:dyDescent="0.25">
      <c r="A35" s="176" t="s">
        <v>619</v>
      </c>
      <c r="B35" s="42" t="s">
        <v>1304</v>
      </c>
      <c r="C35" s="179"/>
      <c r="D35" s="144">
        <v>5.5119999999999996</v>
      </c>
      <c r="E35" s="145">
        <v>0.59899999999999998</v>
      </c>
      <c r="F35" s="146">
        <v>1.4999999999999999E-2</v>
      </c>
      <c r="G35" s="174">
        <v>25.59</v>
      </c>
      <c r="H35" s="175"/>
      <c r="I35" s="177"/>
      <c r="J35" s="44"/>
      <c r="L35" s="210">
        <v>1</v>
      </c>
    </row>
    <row r="36" spans="1:12" ht="27.75" customHeight="1" x14ac:dyDescent="0.25">
      <c r="A36" s="176" t="s">
        <v>620</v>
      </c>
      <c r="B36" s="42" t="s">
        <v>1305</v>
      </c>
      <c r="C36" s="179"/>
      <c r="D36" s="144">
        <v>5.5119999999999996</v>
      </c>
      <c r="E36" s="145">
        <v>0.59899999999999998</v>
      </c>
      <c r="F36" s="146">
        <v>1.4999999999999999E-2</v>
      </c>
      <c r="G36" s="174">
        <v>66.05</v>
      </c>
      <c r="H36" s="175"/>
      <c r="I36" s="177"/>
      <c r="J36" s="44"/>
      <c r="L36" s="210">
        <v>1</v>
      </c>
    </row>
    <row r="37" spans="1:12" ht="27.75" customHeight="1" x14ac:dyDescent="0.25">
      <c r="A37" s="176" t="s">
        <v>425</v>
      </c>
      <c r="B37" s="42" t="s">
        <v>1306</v>
      </c>
      <c r="C37" s="179"/>
      <c r="D37" s="144">
        <v>5.5119999999999996</v>
      </c>
      <c r="E37" s="145">
        <v>0.59899999999999998</v>
      </c>
      <c r="F37" s="146">
        <v>1.4999999999999999E-2</v>
      </c>
      <c r="G37" s="175"/>
      <c r="H37" s="175"/>
      <c r="I37" s="177"/>
      <c r="J37" s="44"/>
      <c r="L37" s="210">
        <v>1</v>
      </c>
    </row>
    <row r="38" spans="1:12" ht="27.75" customHeight="1" x14ac:dyDescent="0.25">
      <c r="A38" s="176" t="s">
        <v>494</v>
      </c>
      <c r="B38" s="42" t="s">
        <v>1307</v>
      </c>
      <c r="C38" s="179"/>
      <c r="D38" s="144">
        <v>4.22</v>
      </c>
      <c r="E38" s="145">
        <v>0.43099999999999999</v>
      </c>
      <c r="F38" s="146">
        <v>1.0999999999999999E-2</v>
      </c>
      <c r="G38" s="174">
        <v>11.69</v>
      </c>
      <c r="H38" s="174">
        <v>2.09</v>
      </c>
      <c r="I38" s="178">
        <v>2.09</v>
      </c>
      <c r="J38" s="43">
        <v>9.2999999999999999E-2</v>
      </c>
      <c r="L38" s="210">
        <v>1</v>
      </c>
    </row>
    <row r="39" spans="1:12" ht="27.75" customHeight="1" x14ac:dyDescent="0.25">
      <c r="A39" s="176" t="s">
        <v>495</v>
      </c>
      <c r="B39" s="42" t="s">
        <v>1308</v>
      </c>
      <c r="C39" s="179"/>
      <c r="D39" s="144">
        <v>4.22</v>
      </c>
      <c r="E39" s="145">
        <v>0.43099999999999999</v>
      </c>
      <c r="F39" s="146">
        <v>1.0999999999999999E-2</v>
      </c>
      <c r="G39" s="174">
        <v>147.13</v>
      </c>
      <c r="H39" s="174">
        <v>2.09</v>
      </c>
      <c r="I39" s="178">
        <v>2.09</v>
      </c>
      <c r="J39" s="43">
        <v>9.2999999999999999E-2</v>
      </c>
      <c r="L39" s="210">
        <v>1</v>
      </c>
    </row>
    <row r="40" spans="1:12" ht="27.75" customHeight="1" x14ac:dyDescent="0.25">
      <c r="A40" s="176" t="s">
        <v>496</v>
      </c>
      <c r="B40" s="42" t="s">
        <v>1309</v>
      </c>
      <c r="C40" s="179"/>
      <c r="D40" s="144">
        <v>4.22</v>
      </c>
      <c r="E40" s="145">
        <v>0.43099999999999999</v>
      </c>
      <c r="F40" s="146">
        <v>1.0999999999999999E-2</v>
      </c>
      <c r="G40" s="174">
        <v>237.64</v>
      </c>
      <c r="H40" s="174">
        <v>2.09</v>
      </c>
      <c r="I40" s="178">
        <v>2.09</v>
      </c>
      <c r="J40" s="43">
        <v>9.2999999999999999E-2</v>
      </c>
      <c r="L40" s="210">
        <v>1</v>
      </c>
    </row>
    <row r="41" spans="1:12" ht="27.75" customHeight="1" x14ac:dyDescent="0.25">
      <c r="A41" s="176" t="s">
        <v>497</v>
      </c>
      <c r="B41" s="42" t="s">
        <v>1310</v>
      </c>
      <c r="C41" s="179"/>
      <c r="D41" s="144">
        <v>4.22</v>
      </c>
      <c r="E41" s="145">
        <v>0.43099999999999999</v>
      </c>
      <c r="F41" s="146">
        <v>1.0999999999999999E-2</v>
      </c>
      <c r="G41" s="174">
        <v>394.35</v>
      </c>
      <c r="H41" s="174">
        <v>2.09</v>
      </c>
      <c r="I41" s="178">
        <v>2.09</v>
      </c>
      <c r="J41" s="43">
        <v>9.2999999999999999E-2</v>
      </c>
      <c r="L41" s="210">
        <v>1</v>
      </c>
    </row>
    <row r="42" spans="1:12" ht="27.75" customHeight="1" x14ac:dyDescent="0.25">
      <c r="A42" s="176" t="s">
        <v>498</v>
      </c>
      <c r="B42" s="42" t="s">
        <v>1311</v>
      </c>
      <c r="C42" s="179"/>
      <c r="D42" s="144">
        <v>4.22</v>
      </c>
      <c r="E42" s="145">
        <v>0.43099999999999999</v>
      </c>
      <c r="F42" s="146">
        <v>1.0999999999999999E-2</v>
      </c>
      <c r="G42" s="174">
        <v>819.53</v>
      </c>
      <c r="H42" s="174">
        <v>2.09</v>
      </c>
      <c r="I42" s="178">
        <v>2.09</v>
      </c>
      <c r="J42" s="43">
        <v>9.2999999999999999E-2</v>
      </c>
      <c r="L42" s="210">
        <v>1</v>
      </c>
    </row>
    <row r="43" spans="1:12" ht="27.75" customHeight="1" x14ac:dyDescent="0.25">
      <c r="A43" s="176" t="s">
        <v>499</v>
      </c>
      <c r="B43" s="42" t="s">
        <v>1312</v>
      </c>
      <c r="C43" s="179"/>
      <c r="D43" s="144">
        <v>3.9830000000000001</v>
      </c>
      <c r="E43" s="145">
        <v>0.32900000000000001</v>
      </c>
      <c r="F43" s="146">
        <v>0.01</v>
      </c>
      <c r="G43" s="174">
        <v>6.9</v>
      </c>
      <c r="H43" s="174">
        <v>4.9400000000000004</v>
      </c>
      <c r="I43" s="178">
        <v>4.9400000000000004</v>
      </c>
      <c r="J43" s="43">
        <v>8.1000000000000003E-2</v>
      </c>
      <c r="L43" s="210">
        <v>1</v>
      </c>
    </row>
    <row r="44" spans="1:12" ht="27.75" customHeight="1" x14ac:dyDescent="0.25">
      <c r="A44" s="176" t="s">
        <v>500</v>
      </c>
      <c r="B44" s="42" t="s">
        <v>1313</v>
      </c>
      <c r="C44" s="179"/>
      <c r="D44" s="144">
        <v>3.9830000000000001</v>
      </c>
      <c r="E44" s="145">
        <v>0.32900000000000001</v>
      </c>
      <c r="F44" s="146">
        <v>0.01</v>
      </c>
      <c r="G44" s="174">
        <v>233.44</v>
      </c>
      <c r="H44" s="174">
        <v>4.9400000000000004</v>
      </c>
      <c r="I44" s="178">
        <v>4.9400000000000004</v>
      </c>
      <c r="J44" s="43">
        <v>8.1000000000000003E-2</v>
      </c>
      <c r="L44" s="210">
        <v>1</v>
      </c>
    </row>
    <row r="45" spans="1:12" ht="27.75" customHeight="1" x14ac:dyDescent="0.25">
      <c r="A45" s="176" t="s">
        <v>501</v>
      </c>
      <c r="B45" s="42" t="s">
        <v>1314</v>
      </c>
      <c r="C45" s="179"/>
      <c r="D45" s="144">
        <v>3.9830000000000001</v>
      </c>
      <c r="E45" s="145">
        <v>0.32900000000000001</v>
      </c>
      <c r="F45" s="146">
        <v>0.01</v>
      </c>
      <c r="G45" s="174">
        <v>384.8</v>
      </c>
      <c r="H45" s="174">
        <v>4.9400000000000004</v>
      </c>
      <c r="I45" s="178">
        <v>4.9400000000000004</v>
      </c>
      <c r="J45" s="43">
        <v>8.1000000000000003E-2</v>
      </c>
      <c r="L45" s="210">
        <v>1</v>
      </c>
    </row>
    <row r="46" spans="1:12" ht="27.75" customHeight="1" x14ac:dyDescent="0.25">
      <c r="A46" s="176" t="s">
        <v>502</v>
      </c>
      <c r="B46" s="42" t="s">
        <v>1315</v>
      </c>
      <c r="C46" s="179"/>
      <c r="D46" s="144">
        <v>3.9830000000000001</v>
      </c>
      <c r="E46" s="145">
        <v>0.32900000000000001</v>
      </c>
      <c r="F46" s="146">
        <v>0.01</v>
      </c>
      <c r="G46" s="174">
        <v>646.91</v>
      </c>
      <c r="H46" s="174">
        <v>4.9400000000000004</v>
      </c>
      <c r="I46" s="178">
        <v>4.9400000000000004</v>
      </c>
      <c r="J46" s="43">
        <v>8.1000000000000003E-2</v>
      </c>
      <c r="L46" s="210">
        <v>1</v>
      </c>
    </row>
    <row r="47" spans="1:12" ht="27.75" customHeight="1" x14ac:dyDescent="0.25">
      <c r="A47" s="176" t="s">
        <v>503</v>
      </c>
      <c r="B47" s="42" t="s">
        <v>1316</v>
      </c>
      <c r="C47" s="179"/>
      <c r="D47" s="144">
        <v>3.9830000000000001</v>
      </c>
      <c r="E47" s="145">
        <v>0.32900000000000001</v>
      </c>
      <c r="F47" s="146">
        <v>0.01</v>
      </c>
      <c r="G47" s="174">
        <v>1358.04</v>
      </c>
      <c r="H47" s="174">
        <v>4.9400000000000004</v>
      </c>
      <c r="I47" s="178">
        <v>4.9400000000000004</v>
      </c>
      <c r="J47" s="43">
        <v>8.1000000000000003E-2</v>
      </c>
      <c r="L47" s="210">
        <v>1</v>
      </c>
    </row>
    <row r="48" spans="1:12" ht="27.75" customHeight="1" x14ac:dyDescent="0.25">
      <c r="A48" s="176" t="s">
        <v>504</v>
      </c>
      <c r="B48" s="42" t="s">
        <v>1317</v>
      </c>
      <c r="C48" s="179"/>
      <c r="D48" s="144">
        <v>3.2919999999999998</v>
      </c>
      <c r="E48" s="145">
        <v>0.24199999999999999</v>
      </c>
      <c r="F48" s="146">
        <v>8.0000000000000002E-3</v>
      </c>
      <c r="G48" s="174">
        <v>120.19</v>
      </c>
      <c r="H48" s="174">
        <v>6.76</v>
      </c>
      <c r="I48" s="178">
        <v>6.76</v>
      </c>
      <c r="J48" s="43">
        <v>6.2E-2</v>
      </c>
      <c r="L48" s="210">
        <v>2</v>
      </c>
    </row>
    <row r="49" spans="1:12" ht="27.75" customHeight="1" x14ac:dyDescent="0.25">
      <c r="A49" s="176" t="s">
        <v>505</v>
      </c>
      <c r="B49" s="42" t="s">
        <v>1318</v>
      </c>
      <c r="C49" s="179"/>
      <c r="D49" s="144">
        <v>3.2919999999999998</v>
      </c>
      <c r="E49" s="145">
        <v>0.24199999999999999</v>
      </c>
      <c r="F49" s="146">
        <v>8.0000000000000002E-3</v>
      </c>
      <c r="G49" s="174">
        <v>1361.36</v>
      </c>
      <c r="H49" s="174">
        <v>6.76</v>
      </c>
      <c r="I49" s="178">
        <v>6.76</v>
      </c>
      <c r="J49" s="43">
        <v>6.2E-2</v>
      </c>
      <c r="L49" s="210">
        <v>2</v>
      </c>
    </row>
    <row r="50" spans="1:12" ht="27.75" customHeight="1" x14ac:dyDescent="0.25">
      <c r="A50" s="176" t="s">
        <v>506</v>
      </c>
      <c r="B50" s="42" t="s">
        <v>1319</v>
      </c>
      <c r="C50" s="179"/>
      <c r="D50" s="144">
        <v>3.2919999999999998</v>
      </c>
      <c r="E50" s="145">
        <v>0.24199999999999999</v>
      </c>
      <c r="F50" s="146">
        <v>8.0000000000000002E-3</v>
      </c>
      <c r="G50" s="174">
        <v>4080.28</v>
      </c>
      <c r="H50" s="174">
        <v>6.76</v>
      </c>
      <c r="I50" s="178">
        <v>6.76</v>
      </c>
      <c r="J50" s="43">
        <v>6.2E-2</v>
      </c>
      <c r="L50" s="210">
        <v>2</v>
      </c>
    </row>
    <row r="51" spans="1:12" ht="27.75" customHeight="1" x14ac:dyDescent="0.25">
      <c r="A51" s="176" t="s">
        <v>507</v>
      </c>
      <c r="B51" s="42" t="s">
        <v>1320</v>
      </c>
      <c r="C51" s="179"/>
      <c r="D51" s="144">
        <v>3.2919999999999998</v>
      </c>
      <c r="E51" s="145">
        <v>0.24199999999999999</v>
      </c>
      <c r="F51" s="146">
        <v>8.0000000000000002E-3</v>
      </c>
      <c r="G51" s="174">
        <v>7931.73</v>
      </c>
      <c r="H51" s="174">
        <v>6.76</v>
      </c>
      <c r="I51" s="178">
        <v>6.76</v>
      </c>
      <c r="J51" s="43">
        <v>6.2E-2</v>
      </c>
      <c r="L51" s="210">
        <v>2</v>
      </c>
    </row>
    <row r="52" spans="1:12" ht="27.75" customHeight="1" x14ac:dyDescent="0.25">
      <c r="A52" s="176" t="s">
        <v>508</v>
      </c>
      <c r="B52" s="42" t="s">
        <v>1321</v>
      </c>
      <c r="C52" s="179"/>
      <c r="D52" s="144">
        <v>3.2919999999999998</v>
      </c>
      <c r="E52" s="145">
        <v>0.24199999999999999</v>
      </c>
      <c r="F52" s="146">
        <v>8.0000000000000002E-3</v>
      </c>
      <c r="G52" s="174">
        <v>20866.16</v>
      </c>
      <c r="H52" s="174">
        <v>6.76</v>
      </c>
      <c r="I52" s="178">
        <v>6.76</v>
      </c>
      <c r="J52" s="43">
        <v>6.2E-2</v>
      </c>
      <c r="L52" s="210">
        <v>2</v>
      </c>
    </row>
    <row r="53" spans="1:12" ht="27.75" customHeight="1" x14ac:dyDescent="0.25">
      <c r="A53" s="176" t="s">
        <v>426</v>
      </c>
      <c r="B53" s="42" t="s">
        <v>1322</v>
      </c>
      <c r="C53" s="179"/>
      <c r="D53" s="147">
        <v>14.002000000000001</v>
      </c>
      <c r="E53" s="148">
        <v>1.196</v>
      </c>
      <c r="F53" s="146">
        <v>0.71799999999999997</v>
      </c>
      <c r="G53" s="175"/>
      <c r="H53" s="175"/>
      <c r="I53" s="177"/>
      <c r="J53" s="44"/>
      <c r="L53" s="210">
        <v>2</v>
      </c>
    </row>
    <row r="54" spans="1:12" ht="27.75" customHeight="1" x14ac:dyDescent="0.25">
      <c r="A54" s="176" t="s">
        <v>427</v>
      </c>
      <c r="B54" s="42" t="s">
        <v>1323</v>
      </c>
      <c r="C54" s="179"/>
      <c r="D54" s="144">
        <v>-9.4149999999999991</v>
      </c>
      <c r="E54" s="145">
        <v>-1.024</v>
      </c>
      <c r="F54" s="146">
        <v>-2.5999999999999999E-2</v>
      </c>
      <c r="G54" s="174">
        <v>0</v>
      </c>
      <c r="H54" s="175"/>
      <c r="I54" s="177"/>
      <c r="J54" s="44"/>
      <c r="L54" s="210">
        <v>2</v>
      </c>
    </row>
    <row r="55" spans="1:12" ht="27.75" customHeight="1" x14ac:dyDescent="0.25">
      <c r="A55" s="176" t="s">
        <v>428</v>
      </c>
      <c r="B55" s="42"/>
      <c r="C55" s="179"/>
      <c r="D55" s="144">
        <v>-8.1029999999999998</v>
      </c>
      <c r="E55" s="145">
        <v>-0.85299999999999998</v>
      </c>
      <c r="F55" s="146">
        <v>-2.1999999999999999E-2</v>
      </c>
      <c r="G55" s="174">
        <v>0</v>
      </c>
      <c r="H55" s="175"/>
      <c r="I55" s="177"/>
      <c r="J55" s="44"/>
      <c r="L55" s="210">
        <v>2</v>
      </c>
    </row>
    <row r="56" spans="1:12" ht="27.75" customHeight="1" x14ac:dyDescent="0.25">
      <c r="A56" s="176" t="s">
        <v>429</v>
      </c>
      <c r="B56" s="42" t="s">
        <v>1324</v>
      </c>
      <c r="C56" s="179"/>
      <c r="D56" s="144">
        <v>-9.4149999999999991</v>
      </c>
      <c r="E56" s="145">
        <v>-1.024</v>
      </c>
      <c r="F56" s="146">
        <v>-2.5999999999999999E-2</v>
      </c>
      <c r="G56" s="174">
        <v>0</v>
      </c>
      <c r="H56" s="175"/>
      <c r="I56" s="177"/>
      <c r="J56" s="43">
        <v>0.22</v>
      </c>
      <c r="L56" s="210">
        <v>2</v>
      </c>
    </row>
    <row r="57" spans="1:12" ht="27.75" customHeight="1" x14ac:dyDescent="0.25">
      <c r="A57" s="176" t="s">
        <v>430</v>
      </c>
      <c r="B57" s="42" t="s">
        <v>1325</v>
      </c>
      <c r="C57" s="179"/>
      <c r="D57" s="144">
        <v>-8.1029999999999998</v>
      </c>
      <c r="E57" s="145">
        <v>-0.85299999999999998</v>
      </c>
      <c r="F57" s="146">
        <v>-2.1999999999999999E-2</v>
      </c>
      <c r="G57" s="174">
        <v>0</v>
      </c>
      <c r="H57" s="175"/>
      <c r="I57" s="177"/>
      <c r="J57" s="43">
        <v>0.17899999999999999</v>
      </c>
      <c r="L57" s="210">
        <v>2</v>
      </c>
    </row>
    <row r="58" spans="1:12" ht="27.75" customHeight="1" x14ac:dyDescent="0.25">
      <c r="A58" s="176" t="s">
        <v>431</v>
      </c>
      <c r="B58" s="42" t="s">
        <v>1326</v>
      </c>
      <c r="C58" s="179"/>
      <c r="D58" s="144">
        <v>-5.194</v>
      </c>
      <c r="E58" s="145">
        <v>-0.43</v>
      </c>
      <c r="F58" s="146">
        <v>-1.2999999999999999E-2</v>
      </c>
      <c r="G58" s="174">
        <v>0</v>
      </c>
      <c r="H58" s="175"/>
      <c r="I58" s="177"/>
      <c r="J58" s="43">
        <v>0.16</v>
      </c>
      <c r="L58" s="210">
        <v>2</v>
      </c>
    </row>
    <row r="59" spans="1:12" ht="27.75" customHeight="1" x14ac:dyDescent="0.25">
      <c r="A59" s="172" t="s">
        <v>621</v>
      </c>
      <c r="B59" s="42"/>
      <c r="C59" s="179"/>
      <c r="D59" s="144">
        <v>3.0840000000000001</v>
      </c>
      <c r="E59" s="145">
        <v>0.33500000000000002</v>
      </c>
      <c r="F59" s="146">
        <v>8.9999999999999993E-3</v>
      </c>
      <c r="G59" s="174">
        <v>4.1500000000000004</v>
      </c>
      <c r="H59" s="175"/>
      <c r="I59" s="177"/>
      <c r="J59" s="44"/>
      <c r="L59" s="210">
        <v>2</v>
      </c>
    </row>
    <row r="60" spans="1:12" ht="27.75" customHeight="1" x14ac:dyDescent="0.25">
      <c r="A60" s="172" t="s">
        <v>652</v>
      </c>
      <c r="B60" s="42"/>
      <c r="C60" s="179"/>
      <c r="D60" s="144">
        <v>3.0840000000000001</v>
      </c>
      <c r="E60" s="145">
        <v>0.33500000000000002</v>
      </c>
      <c r="F60" s="146">
        <v>8.9999999999999993E-3</v>
      </c>
      <c r="G60" s="175"/>
      <c r="H60" s="175"/>
      <c r="I60" s="177"/>
      <c r="J60" s="44"/>
      <c r="L60" s="210">
        <v>2</v>
      </c>
    </row>
    <row r="61" spans="1:12" ht="27.75" customHeight="1" x14ac:dyDescent="0.25">
      <c r="A61" s="172" t="s">
        <v>622</v>
      </c>
      <c r="B61" s="42"/>
      <c r="C61" s="179"/>
      <c r="D61" s="144">
        <v>3.323</v>
      </c>
      <c r="E61" s="145">
        <v>0.36099999999999999</v>
      </c>
      <c r="F61" s="146">
        <v>8.9999999999999993E-3</v>
      </c>
      <c r="G61" s="174">
        <v>2.0699999999999998</v>
      </c>
      <c r="H61" s="175"/>
      <c r="I61" s="177"/>
      <c r="J61" s="44"/>
      <c r="L61" s="210">
        <v>2</v>
      </c>
    </row>
    <row r="62" spans="1:12" ht="27.75" customHeight="1" x14ac:dyDescent="0.25">
      <c r="A62" s="172" t="s">
        <v>623</v>
      </c>
      <c r="B62" s="42"/>
      <c r="C62" s="179"/>
      <c r="D62" s="144">
        <v>3.323</v>
      </c>
      <c r="E62" s="145">
        <v>0.36099999999999999</v>
      </c>
      <c r="F62" s="146">
        <v>8.9999999999999993E-3</v>
      </c>
      <c r="G62" s="174">
        <v>4.95</v>
      </c>
      <c r="H62" s="175"/>
      <c r="I62" s="177"/>
      <c r="J62" s="44"/>
      <c r="L62" s="210">
        <v>2</v>
      </c>
    </row>
    <row r="63" spans="1:12" ht="27.75" customHeight="1" x14ac:dyDescent="0.25">
      <c r="A63" s="172" t="s">
        <v>624</v>
      </c>
      <c r="B63" s="42"/>
      <c r="C63" s="179"/>
      <c r="D63" s="144">
        <v>3.323</v>
      </c>
      <c r="E63" s="145">
        <v>0.36099999999999999</v>
      </c>
      <c r="F63" s="146">
        <v>8.9999999999999993E-3</v>
      </c>
      <c r="G63" s="174">
        <v>8.49</v>
      </c>
      <c r="H63" s="175"/>
      <c r="I63" s="177"/>
      <c r="J63" s="44"/>
      <c r="L63" s="210">
        <v>2</v>
      </c>
    </row>
    <row r="64" spans="1:12" ht="27.75" customHeight="1" x14ac:dyDescent="0.25">
      <c r="A64" s="172" t="s">
        <v>625</v>
      </c>
      <c r="B64" s="42"/>
      <c r="C64" s="179"/>
      <c r="D64" s="144">
        <v>3.323</v>
      </c>
      <c r="E64" s="145">
        <v>0.36099999999999999</v>
      </c>
      <c r="F64" s="146">
        <v>8.9999999999999993E-3</v>
      </c>
      <c r="G64" s="174">
        <v>15.43</v>
      </c>
      <c r="H64" s="175"/>
      <c r="I64" s="177"/>
      <c r="J64" s="44"/>
      <c r="L64" s="210">
        <v>2</v>
      </c>
    </row>
    <row r="65" spans="1:12" ht="27.75" customHeight="1" x14ac:dyDescent="0.25">
      <c r="A65" s="172" t="s">
        <v>626</v>
      </c>
      <c r="B65" s="42"/>
      <c r="C65" s="179"/>
      <c r="D65" s="144">
        <v>3.323</v>
      </c>
      <c r="E65" s="145">
        <v>0.36099999999999999</v>
      </c>
      <c r="F65" s="146">
        <v>8.9999999999999993E-3</v>
      </c>
      <c r="G65" s="174">
        <v>39.82</v>
      </c>
      <c r="H65" s="175"/>
      <c r="I65" s="177"/>
      <c r="J65" s="44"/>
      <c r="L65" s="210">
        <v>2</v>
      </c>
    </row>
    <row r="66" spans="1:12" ht="27.75" customHeight="1" x14ac:dyDescent="0.25">
      <c r="A66" s="172" t="s">
        <v>432</v>
      </c>
      <c r="B66" s="42"/>
      <c r="C66" s="179"/>
      <c r="D66" s="144">
        <v>3.323</v>
      </c>
      <c r="E66" s="145">
        <v>0.36099999999999999</v>
      </c>
      <c r="F66" s="146">
        <v>8.9999999999999993E-3</v>
      </c>
      <c r="G66" s="175"/>
      <c r="H66" s="175"/>
      <c r="I66" s="177"/>
      <c r="J66" s="44"/>
      <c r="L66" s="210">
        <v>2</v>
      </c>
    </row>
    <row r="67" spans="1:12" ht="27.75" customHeight="1" x14ac:dyDescent="0.25">
      <c r="A67" s="172" t="s">
        <v>569</v>
      </c>
      <c r="B67" s="42"/>
      <c r="C67" s="179"/>
      <c r="D67" s="144">
        <v>2.544</v>
      </c>
      <c r="E67" s="145">
        <v>0.26</v>
      </c>
      <c r="F67" s="146">
        <v>7.0000000000000001E-3</v>
      </c>
      <c r="G67" s="174">
        <v>7.05</v>
      </c>
      <c r="H67" s="174">
        <v>1.26</v>
      </c>
      <c r="I67" s="178">
        <v>1.26</v>
      </c>
      <c r="J67" s="43">
        <v>5.6000000000000001E-2</v>
      </c>
      <c r="L67" s="210">
        <v>2</v>
      </c>
    </row>
    <row r="68" spans="1:12" ht="27.75" customHeight="1" x14ac:dyDescent="0.25">
      <c r="A68" s="172" t="s">
        <v>570</v>
      </c>
      <c r="B68" s="42"/>
      <c r="C68" s="179"/>
      <c r="D68" s="144">
        <v>2.544</v>
      </c>
      <c r="E68" s="145">
        <v>0.26</v>
      </c>
      <c r="F68" s="146">
        <v>7.0000000000000001E-3</v>
      </c>
      <c r="G68" s="174">
        <v>88.69</v>
      </c>
      <c r="H68" s="174">
        <v>1.26</v>
      </c>
      <c r="I68" s="178">
        <v>1.26</v>
      </c>
      <c r="J68" s="43">
        <v>5.6000000000000001E-2</v>
      </c>
      <c r="L68" s="210">
        <v>2</v>
      </c>
    </row>
    <row r="69" spans="1:12" ht="27.75" customHeight="1" x14ac:dyDescent="0.25">
      <c r="A69" s="172" t="s">
        <v>571</v>
      </c>
      <c r="B69" s="42"/>
      <c r="C69" s="179"/>
      <c r="D69" s="144">
        <v>2.544</v>
      </c>
      <c r="E69" s="145">
        <v>0.26</v>
      </c>
      <c r="F69" s="146">
        <v>7.0000000000000001E-3</v>
      </c>
      <c r="G69" s="174">
        <v>143.25</v>
      </c>
      <c r="H69" s="174">
        <v>1.26</v>
      </c>
      <c r="I69" s="178">
        <v>1.26</v>
      </c>
      <c r="J69" s="43">
        <v>5.6000000000000001E-2</v>
      </c>
      <c r="L69" s="210">
        <v>2</v>
      </c>
    </row>
    <row r="70" spans="1:12" ht="27.75" customHeight="1" x14ac:dyDescent="0.25">
      <c r="A70" s="172" t="s">
        <v>572</v>
      </c>
      <c r="B70" s="42"/>
      <c r="C70" s="179"/>
      <c r="D70" s="144">
        <v>2.544</v>
      </c>
      <c r="E70" s="145">
        <v>0.26</v>
      </c>
      <c r="F70" s="146">
        <v>7.0000000000000001E-3</v>
      </c>
      <c r="G70" s="174">
        <v>237.72</v>
      </c>
      <c r="H70" s="174">
        <v>1.26</v>
      </c>
      <c r="I70" s="178">
        <v>1.26</v>
      </c>
      <c r="J70" s="43">
        <v>5.6000000000000001E-2</v>
      </c>
      <c r="L70" s="210">
        <v>2</v>
      </c>
    </row>
    <row r="71" spans="1:12" ht="27.75" customHeight="1" x14ac:dyDescent="0.25">
      <c r="A71" s="172" t="s">
        <v>573</v>
      </c>
      <c r="B71" s="42"/>
      <c r="C71" s="179"/>
      <c r="D71" s="144">
        <v>2.544</v>
      </c>
      <c r="E71" s="145">
        <v>0.26</v>
      </c>
      <c r="F71" s="146">
        <v>7.0000000000000001E-3</v>
      </c>
      <c r="G71" s="174">
        <v>494.02</v>
      </c>
      <c r="H71" s="174">
        <v>1.26</v>
      </c>
      <c r="I71" s="178">
        <v>1.26</v>
      </c>
      <c r="J71" s="43">
        <v>5.6000000000000001E-2</v>
      </c>
      <c r="L71" s="210">
        <v>2</v>
      </c>
    </row>
    <row r="72" spans="1:12" ht="27.75" customHeight="1" x14ac:dyDescent="0.25">
      <c r="A72" s="172" t="s">
        <v>574</v>
      </c>
      <c r="B72" s="42"/>
      <c r="C72" s="179"/>
      <c r="D72" s="144">
        <v>2.3149999999999999</v>
      </c>
      <c r="E72" s="145">
        <v>0.191</v>
      </c>
      <c r="F72" s="146">
        <v>6.0000000000000001E-3</v>
      </c>
      <c r="G72" s="174">
        <v>4.01</v>
      </c>
      <c r="H72" s="174">
        <v>2.87</v>
      </c>
      <c r="I72" s="178">
        <v>2.87</v>
      </c>
      <c r="J72" s="43">
        <v>4.7E-2</v>
      </c>
      <c r="L72" s="210">
        <v>2</v>
      </c>
    </row>
    <row r="73" spans="1:12" ht="27.75" customHeight="1" x14ac:dyDescent="0.25">
      <c r="A73" s="172" t="s">
        <v>575</v>
      </c>
      <c r="B73" s="42"/>
      <c r="C73" s="179"/>
      <c r="D73" s="144">
        <v>2.3149999999999999</v>
      </c>
      <c r="E73" s="145">
        <v>0.191</v>
      </c>
      <c r="F73" s="146">
        <v>6.0000000000000001E-3</v>
      </c>
      <c r="G73" s="174">
        <v>135.66</v>
      </c>
      <c r="H73" s="174">
        <v>2.87</v>
      </c>
      <c r="I73" s="178">
        <v>2.87</v>
      </c>
      <c r="J73" s="43">
        <v>4.7E-2</v>
      </c>
      <c r="L73" s="210">
        <v>2</v>
      </c>
    </row>
    <row r="74" spans="1:12" ht="27.75" customHeight="1" x14ac:dyDescent="0.25">
      <c r="A74" s="172" t="s">
        <v>576</v>
      </c>
      <c r="B74" s="42"/>
      <c r="C74" s="179"/>
      <c r="D74" s="144">
        <v>2.3149999999999999</v>
      </c>
      <c r="E74" s="145">
        <v>0.191</v>
      </c>
      <c r="F74" s="146">
        <v>6.0000000000000001E-3</v>
      </c>
      <c r="G74" s="174">
        <v>223.63</v>
      </c>
      <c r="H74" s="174">
        <v>2.87</v>
      </c>
      <c r="I74" s="178">
        <v>2.87</v>
      </c>
      <c r="J74" s="43">
        <v>4.7E-2</v>
      </c>
      <c r="L74" s="210">
        <v>2</v>
      </c>
    </row>
    <row r="75" spans="1:12" ht="27.75" customHeight="1" x14ac:dyDescent="0.25">
      <c r="A75" s="172" t="s">
        <v>577</v>
      </c>
      <c r="B75" s="42"/>
      <c r="C75" s="179"/>
      <c r="D75" s="144">
        <v>2.3149999999999999</v>
      </c>
      <c r="E75" s="145">
        <v>0.191</v>
      </c>
      <c r="F75" s="146">
        <v>6.0000000000000001E-3</v>
      </c>
      <c r="G75" s="174">
        <v>375.96</v>
      </c>
      <c r="H75" s="174">
        <v>2.87</v>
      </c>
      <c r="I75" s="178">
        <v>2.87</v>
      </c>
      <c r="J75" s="43">
        <v>4.7E-2</v>
      </c>
      <c r="L75" s="210">
        <v>2</v>
      </c>
    </row>
    <row r="76" spans="1:12" ht="27.75" customHeight="1" x14ac:dyDescent="0.25">
      <c r="A76" s="172" t="s">
        <v>578</v>
      </c>
      <c r="B76" s="42"/>
      <c r="C76" s="179"/>
      <c r="D76" s="144">
        <v>2.3149999999999999</v>
      </c>
      <c r="E76" s="145">
        <v>0.191</v>
      </c>
      <c r="F76" s="146">
        <v>6.0000000000000001E-3</v>
      </c>
      <c r="G76" s="174">
        <v>789.24</v>
      </c>
      <c r="H76" s="174">
        <v>2.87</v>
      </c>
      <c r="I76" s="178">
        <v>2.87</v>
      </c>
      <c r="J76" s="43">
        <v>4.7E-2</v>
      </c>
      <c r="L76" s="210">
        <v>2</v>
      </c>
    </row>
    <row r="77" spans="1:12" ht="27.75" customHeight="1" x14ac:dyDescent="0.25">
      <c r="A77" s="172" t="s">
        <v>579</v>
      </c>
      <c r="B77" s="42"/>
      <c r="C77" s="179"/>
      <c r="D77" s="144">
        <v>1.8879999999999999</v>
      </c>
      <c r="E77" s="145">
        <v>0.13900000000000001</v>
      </c>
      <c r="F77" s="146">
        <v>4.0000000000000001E-3</v>
      </c>
      <c r="G77" s="174">
        <v>68.92</v>
      </c>
      <c r="H77" s="174">
        <v>3.88</v>
      </c>
      <c r="I77" s="178">
        <v>3.88</v>
      </c>
      <c r="J77" s="43">
        <v>3.5999999999999997E-2</v>
      </c>
      <c r="L77" s="210">
        <v>2</v>
      </c>
    </row>
    <row r="78" spans="1:12" ht="27.75" customHeight="1" x14ac:dyDescent="0.25">
      <c r="A78" s="172" t="s">
        <v>580</v>
      </c>
      <c r="B78" s="42"/>
      <c r="C78" s="179"/>
      <c r="D78" s="144">
        <v>1.8879999999999999</v>
      </c>
      <c r="E78" s="145">
        <v>0.13900000000000001</v>
      </c>
      <c r="F78" s="146">
        <v>4.0000000000000001E-3</v>
      </c>
      <c r="G78" s="174">
        <v>780.64</v>
      </c>
      <c r="H78" s="174">
        <v>3.88</v>
      </c>
      <c r="I78" s="178">
        <v>3.88</v>
      </c>
      <c r="J78" s="43">
        <v>3.5999999999999997E-2</v>
      </c>
      <c r="L78" s="210">
        <v>2</v>
      </c>
    </row>
    <row r="79" spans="1:12" ht="27.75" customHeight="1" x14ac:dyDescent="0.25">
      <c r="A79" s="172" t="s">
        <v>581</v>
      </c>
      <c r="B79" s="42"/>
      <c r="C79" s="179"/>
      <c r="D79" s="144">
        <v>1.8879999999999999</v>
      </c>
      <c r="E79" s="145">
        <v>0.13900000000000001</v>
      </c>
      <c r="F79" s="146">
        <v>4.0000000000000001E-3</v>
      </c>
      <c r="G79" s="174">
        <v>2339.7600000000002</v>
      </c>
      <c r="H79" s="174">
        <v>3.88</v>
      </c>
      <c r="I79" s="178">
        <v>3.88</v>
      </c>
      <c r="J79" s="43">
        <v>3.5999999999999997E-2</v>
      </c>
      <c r="L79" s="210">
        <v>2</v>
      </c>
    </row>
    <row r="80" spans="1:12" ht="27.75" customHeight="1" x14ac:dyDescent="0.25">
      <c r="A80" s="172" t="s">
        <v>582</v>
      </c>
      <c r="B80" s="42"/>
      <c r="C80" s="179"/>
      <c r="D80" s="144">
        <v>1.8879999999999999</v>
      </c>
      <c r="E80" s="145">
        <v>0.13900000000000001</v>
      </c>
      <c r="F80" s="146">
        <v>4.0000000000000001E-3</v>
      </c>
      <c r="G80" s="174">
        <v>4548.3100000000004</v>
      </c>
      <c r="H80" s="174">
        <v>3.88</v>
      </c>
      <c r="I80" s="178">
        <v>3.88</v>
      </c>
      <c r="J80" s="43">
        <v>3.5999999999999997E-2</v>
      </c>
      <c r="L80" s="210">
        <v>2</v>
      </c>
    </row>
    <row r="81" spans="1:12" ht="27.75" customHeight="1" x14ac:dyDescent="0.25">
      <c r="A81" s="172" t="s">
        <v>583</v>
      </c>
      <c r="B81" s="42"/>
      <c r="C81" s="179"/>
      <c r="D81" s="144">
        <v>1.8879999999999999</v>
      </c>
      <c r="E81" s="145">
        <v>0.13900000000000001</v>
      </c>
      <c r="F81" s="146">
        <v>4.0000000000000001E-3</v>
      </c>
      <c r="G81" s="174">
        <v>11965.32</v>
      </c>
      <c r="H81" s="174">
        <v>3.88</v>
      </c>
      <c r="I81" s="178">
        <v>3.88</v>
      </c>
      <c r="J81" s="43">
        <v>3.5999999999999997E-2</v>
      </c>
      <c r="L81" s="210">
        <v>2</v>
      </c>
    </row>
    <row r="82" spans="1:12" ht="27.75" customHeight="1" x14ac:dyDescent="0.25">
      <c r="A82" s="172" t="s">
        <v>433</v>
      </c>
      <c r="B82" s="42"/>
      <c r="C82" s="179"/>
      <c r="D82" s="147">
        <v>8.44</v>
      </c>
      <c r="E82" s="148">
        <v>0.72099999999999997</v>
      </c>
      <c r="F82" s="146">
        <v>0.433</v>
      </c>
      <c r="G82" s="175"/>
      <c r="H82" s="175"/>
      <c r="I82" s="177"/>
      <c r="J82" s="44"/>
      <c r="L82" s="210">
        <v>2</v>
      </c>
    </row>
    <row r="83" spans="1:12" ht="27.75" customHeight="1" x14ac:dyDescent="0.25">
      <c r="A83" s="172" t="s">
        <v>434</v>
      </c>
      <c r="B83" s="42"/>
      <c r="C83" s="179"/>
      <c r="D83" s="144">
        <v>-3.577</v>
      </c>
      <c r="E83" s="145">
        <v>-0.38900000000000001</v>
      </c>
      <c r="F83" s="146">
        <v>-0.01</v>
      </c>
      <c r="G83" s="174">
        <v>0</v>
      </c>
      <c r="H83" s="175"/>
      <c r="I83" s="177"/>
      <c r="J83" s="44"/>
      <c r="L83" s="210">
        <v>2</v>
      </c>
    </row>
    <row r="84" spans="1:12" ht="27.75" customHeight="1" x14ac:dyDescent="0.25">
      <c r="A84" s="172" t="s">
        <v>435</v>
      </c>
      <c r="B84" s="42"/>
      <c r="C84" s="179"/>
      <c r="D84" s="144">
        <v>-3.4950000000000001</v>
      </c>
      <c r="E84" s="145">
        <v>-0.36799999999999999</v>
      </c>
      <c r="F84" s="146">
        <v>-0.01</v>
      </c>
      <c r="G84" s="174">
        <v>0</v>
      </c>
      <c r="H84" s="175"/>
      <c r="I84" s="177"/>
      <c r="J84" s="44"/>
      <c r="L84" s="210">
        <v>2</v>
      </c>
    </row>
    <row r="85" spans="1:12" ht="27.75" customHeight="1" x14ac:dyDescent="0.25">
      <c r="A85" s="172" t="s">
        <v>436</v>
      </c>
      <c r="B85" s="42"/>
      <c r="C85" s="179"/>
      <c r="D85" s="144">
        <v>-3.577</v>
      </c>
      <c r="E85" s="145">
        <v>-0.38900000000000001</v>
      </c>
      <c r="F85" s="146">
        <v>-0.01</v>
      </c>
      <c r="G85" s="174">
        <v>0</v>
      </c>
      <c r="H85" s="175"/>
      <c r="I85" s="177"/>
      <c r="J85" s="43">
        <v>8.3000000000000004E-2</v>
      </c>
      <c r="L85" s="210">
        <v>2</v>
      </c>
    </row>
    <row r="86" spans="1:12" ht="27.75" customHeight="1" x14ac:dyDescent="0.25">
      <c r="A86" s="172" t="s">
        <v>437</v>
      </c>
      <c r="B86" s="42"/>
      <c r="C86" s="179"/>
      <c r="D86" s="144">
        <v>-3.4950000000000001</v>
      </c>
      <c r="E86" s="145">
        <v>-0.36799999999999999</v>
      </c>
      <c r="F86" s="146">
        <v>-0.01</v>
      </c>
      <c r="G86" s="174">
        <v>0</v>
      </c>
      <c r="H86" s="175"/>
      <c r="I86" s="177"/>
      <c r="J86" s="43">
        <v>7.6999999999999999E-2</v>
      </c>
      <c r="L86" s="210">
        <v>2</v>
      </c>
    </row>
    <row r="87" spans="1:12" ht="27.75" customHeight="1" x14ac:dyDescent="0.25">
      <c r="A87" s="172" t="s">
        <v>438</v>
      </c>
      <c r="B87" s="42"/>
      <c r="C87" s="179"/>
      <c r="D87" s="144">
        <v>-5.194</v>
      </c>
      <c r="E87" s="145">
        <v>-0.43</v>
      </c>
      <c r="F87" s="146">
        <v>-1.2999999999999999E-2</v>
      </c>
      <c r="G87" s="174">
        <v>116.68</v>
      </c>
      <c r="H87" s="175"/>
      <c r="I87" s="177"/>
      <c r="J87" s="43">
        <v>0.16</v>
      </c>
      <c r="L87" s="210">
        <v>2</v>
      </c>
    </row>
    <row r="88" spans="1:12" ht="27.75" customHeight="1" x14ac:dyDescent="0.25">
      <c r="A88" s="172" t="s">
        <v>627</v>
      </c>
      <c r="B88" s="42" t="s">
        <v>1327</v>
      </c>
      <c r="C88" s="179"/>
      <c r="D88" s="144">
        <v>1.5029999999999999</v>
      </c>
      <c r="E88" s="145">
        <v>0.16300000000000001</v>
      </c>
      <c r="F88" s="146">
        <v>4.0000000000000001E-3</v>
      </c>
      <c r="G88" s="174">
        <v>2.02</v>
      </c>
      <c r="H88" s="175"/>
      <c r="I88" s="177"/>
      <c r="J88" s="44"/>
      <c r="L88" s="210">
        <v>2</v>
      </c>
    </row>
    <row r="89" spans="1:12" ht="27.75" customHeight="1" x14ac:dyDescent="0.25">
      <c r="A89" s="172" t="s">
        <v>653</v>
      </c>
      <c r="B89" s="42" t="s">
        <v>1328</v>
      </c>
      <c r="C89" s="179"/>
      <c r="D89" s="144">
        <v>1.5029999999999999</v>
      </c>
      <c r="E89" s="145">
        <v>0.16300000000000001</v>
      </c>
      <c r="F89" s="146">
        <v>4.0000000000000001E-3</v>
      </c>
      <c r="G89" s="175"/>
      <c r="H89" s="175"/>
      <c r="I89" s="177"/>
      <c r="J89" s="44"/>
      <c r="L89" s="210">
        <v>2</v>
      </c>
    </row>
    <row r="90" spans="1:12" ht="27.75" customHeight="1" x14ac:dyDescent="0.25">
      <c r="A90" s="172" t="s">
        <v>628</v>
      </c>
      <c r="B90" s="42" t="s">
        <v>1329</v>
      </c>
      <c r="C90" s="179"/>
      <c r="D90" s="144">
        <v>1.619</v>
      </c>
      <c r="E90" s="145">
        <v>0.17599999999999999</v>
      </c>
      <c r="F90" s="146">
        <v>4.0000000000000001E-3</v>
      </c>
      <c r="G90" s="174">
        <v>1.01</v>
      </c>
      <c r="H90" s="175"/>
      <c r="I90" s="177"/>
      <c r="J90" s="44"/>
      <c r="L90" s="210">
        <v>2</v>
      </c>
    </row>
    <row r="91" spans="1:12" ht="27.75" customHeight="1" x14ac:dyDescent="0.25">
      <c r="A91" s="172" t="s">
        <v>629</v>
      </c>
      <c r="B91" s="42" t="s">
        <v>1330</v>
      </c>
      <c r="C91" s="179"/>
      <c r="D91" s="144">
        <v>1.619</v>
      </c>
      <c r="E91" s="145">
        <v>0.17599999999999999</v>
      </c>
      <c r="F91" s="146">
        <v>4.0000000000000001E-3</v>
      </c>
      <c r="G91" s="174">
        <v>2.41</v>
      </c>
      <c r="H91" s="175"/>
      <c r="I91" s="177"/>
      <c r="J91" s="44"/>
      <c r="L91" s="210">
        <v>2</v>
      </c>
    </row>
    <row r="92" spans="1:12" ht="27.75" customHeight="1" x14ac:dyDescent="0.25">
      <c r="A92" s="172" t="s">
        <v>630</v>
      </c>
      <c r="B92" s="42" t="s">
        <v>1331</v>
      </c>
      <c r="C92" s="179"/>
      <c r="D92" s="144">
        <v>1.619</v>
      </c>
      <c r="E92" s="145">
        <v>0.17599999999999999</v>
      </c>
      <c r="F92" s="146">
        <v>4.0000000000000001E-3</v>
      </c>
      <c r="G92" s="174">
        <v>4.1399999999999997</v>
      </c>
      <c r="H92" s="175"/>
      <c r="I92" s="177"/>
      <c r="J92" s="44"/>
      <c r="L92" s="210">
        <v>2</v>
      </c>
    </row>
    <row r="93" spans="1:12" ht="27.75" customHeight="1" x14ac:dyDescent="0.25">
      <c r="A93" s="172" t="s">
        <v>631</v>
      </c>
      <c r="B93" s="42" t="s">
        <v>1332</v>
      </c>
      <c r="C93" s="179"/>
      <c r="D93" s="144">
        <v>1.619</v>
      </c>
      <c r="E93" s="145">
        <v>0.17599999999999999</v>
      </c>
      <c r="F93" s="146">
        <v>4.0000000000000001E-3</v>
      </c>
      <c r="G93" s="174">
        <v>7.52</v>
      </c>
      <c r="H93" s="175"/>
      <c r="I93" s="177"/>
      <c r="J93" s="44"/>
      <c r="L93" s="210">
        <v>2</v>
      </c>
    </row>
    <row r="94" spans="1:12" ht="27.75" customHeight="1" x14ac:dyDescent="0.25">
      <c r="A94" s="172" t="s">
        <v>632</v>
      </c>
      <c r="B94" s="42" t="s">
        <v>1333</v>
      </c>
      <c r="C94" s="179"/>
      <c r="D94" s="144">
        <v>1.619</v>
      </c>
      <c r="E94" s="145">
        <v>0.17599999999999999</v>
      </c>
      <c r="F94" s="146">
        <v>4.0000000000000001E-3</v>
      </c>
      <c r="G94" s="174">
        <v>19.399999999999999</v>
      </c>
      <c r="H94" s="175"/>
      <c r="I94" s="177"/>
      <c r="J94" s="44"/>
      <c r="L94" s="210">
        <v>2</v>
      </c>
    </row>
    <row r="95" spans="1:12" ht="27.75" customHeight="1" x14ac:dyDescent="0.25">
      <c r="A95" s="172" t="s">
        <v>439</v>
      </c>
      <c r="B95" s="42" t="s">
        <v>1334</v>
      </c>
      <c r="C95" s="179"/>
      <c r="D95" s="144">
        <v>1.619</v>
      </c>
      <c r="E95" s="145">
        <v>0.17599999999999999</v>
      </c>
      <c r="F95" s="146">
        <v>4.0000000000000001E-3</v>
      </c>
      <c r="G95" s="175"/>
      <c r="H95" s="175"/>
      <c r="I95" s="177"/>
      <c r="J95" s="44"/>
      <c r="L95" s="210">
        <v>2</v>
      </c>
    </row>
    <row r="96" spans="1:12" ht="27.75" customHeight="1" x14ac:dyDescent="0.25">
      <c r="A96" s="172" t="s">
        <v>554</v>
      </c>
      <c r="B96" s="42" t="s">
        <v>1335</v>
      </c>
      <c r="C96" s="179"/>
      <c r="D96" s="144">
        <v>1.2390000000000001</v>
      </c>
      <c r="E96" s="145">
        <v>0.127</v>
      </c>
      <c r="F96" s="146">
        <v>3.0000000000000001E-3</v>
      </c>
      <c r="G96" s="174">
        <v>3.43</v>
      </c>
      <c r="H96" s="174">
        <v>0.61</v>
      </c>
      <c r="I96" s="178">
        <v>0.61</v>
      </c>
      <c r="J96" s="43">
        <v>2.7E-2</v>
      </c>
      <c r="L96" s="210">
        <v>2</v>
      </c>
    </row>
    <row r="97" spans="1:12" ht="27.75" customHeight="1" x14ac:dyDescent="0.25">
      <c r="A97" s="172" t="s">
        <v>555</v>
      </c>
      <c r="B97" s="42"/>
      <c r="C97" s="179"/>
      <c r="D97" s="144">
        <v>1.2390000000000001</v>
      </c>
      <c r="E97" s="145">
        <v>0.127</v>
      </c>
      <c r="F97" s="146">
        <v>3.0000000000000001E-3</v>
      </c>
      <c r="G97" s="174">
        <v>43.21</v>
      </c>
      <c r="H97" s="174">
        <v>0.61</v>
      </c>
      <c r="I97" s="178">
        <v>0.61</v>
      </c>
      <c r="J97" s="43">
        <v>2.7E-2</v>
      </c>
      <c r="L97" s="210">
        <v>2</v>
      </c>
    </row>
    <row r="98" spans="1:12" ht="27.75" customHeight="1" x14ac:dyDescent="0.25">
      <c r="A98" s="172" t="s">
        <v>556</v>
      </c>
      <c r="B98" s="42"/>
      <c r="C98" s="179"/>
      <c r="D98" s="144">
        <v>1.2390000000000001</v>
      </c>
      <c r="E98" s="145">
        <v>0.127</v>
      </c>
      <c r="F98" s="146">
        <v>3.0000000000000001E-3</v>
      </c>
      <c r="G98" s="174">
        <v>69.790000000000006</v>
      </c>
      <c r="H98" s="174">
        <v>0.61</v>
      </c>
      <c r="I98" s="178">
        <v>0.61</v>
      </c>
      <c r="J98" s="43">
        <v>2.7E-2</v>
      </c>
      <c r="L98" s="210">
        <v>2</v>
      </c>
    </row>
    <row r="99" spans="1:12" ht="27.75" customHeight="1" x14ac:dyDescent="0.25">
      <c r="A99" s="172" t="s">
        <v>557</v>
      </c>
      <c r="B99" s="42"/>
      <c r="C99" s="179"/>
      <c r="D99" s="144">
        <v>1.2390000000000001</v>
      </c>
      <c r="E99" s="145">
        <v>0.127</v>
      </c>
      <c r="F99" s="146">
        <v>3.0000000000000001E-3</v>
      </c>
      <c r="G99" s="174">
        <v>115.81</v>
      </c>
      <c r="H99" s="174">
        <v>0.61</v>
      </c>
      <c r="I99" s="178">
        <v>0.61</v>
      </c>
      <c r="J99" s="43">
        <v>2.7E-2</v>
      </c>
      <c r="L99" s="210">
        <v>2</v>
      </c>
    </row>
    <row r="100" spans="1:12" ht="27.75" customHeight="1" x14ac:dyDescent="0.25">
      <c r="A100" s="172" t="s">
        <v>558</v>
      </c>
      <c r="B100" s="42"/>
      <c r="C100" s="179"/>
      <c r="D100" s="144">
        <v>1.2390000000000001</v>
      </c>
      <c r="E100" s="145">
        <v>0.127</v>
      </c>
      <c r="F100" s="146">
        <v>3.0000000000000001E-3</v>
      </c>
      <c r="G100" s="174">
        <v>240.68</v>
      </c>
      <c r="H100" s="174">
        <v>0.61</v>
      </c>
      <c r="I100" s="178">
        <v>0.61</v>
      </c>
      <c r="J100" s="43">
        <v>2.7E-2</v>
      </c>
      <c r="L100" s="210">
        <v>3</v>
      </c>
    </row>
    <row r="101" spans="1:12" ht="27.75" customHeight="1" x14ac:dyDescent="0.25">
      <c r="A101" s="172" t="s">
        <v>559</v>
      </c>
      <c r="B101" s="42" t="s">
        <v>1336</v>
      </c>
      <c r="C101" s="179"/>
      <c r="D101" s="144">
        <v>1.1279999999999999</v>
      </c>
      <c r="E101" s="145">
        <v>9.2999999999999999E-2</v>
      </c>
      <c r="F101" s="146">
        <v>3.0000000000000001E-3</v>
      </c>
      <c r="G101" s="174">
        <v>1.95</v>
      </c>
      <c r="H101" s="174">
        <v>1.4</v>
      </c>
      <c r="I101" s="178">
        <v>1.4</v>
      </c>
      <c r="J101" s="43">
        <v>2.3E-2</v>
      </c>
      <c r="L101" s="210">
        <v>3</v>
      </c>
    </row>
    <row r="102" spans="1:12" ht="27.75" customHeight="1" x14ac:dyDescent="0.25">
      <c r="A102" s="172" t="s">
        <v>560</v>
      </c>
      <c r="B102" s="42"/>
      <c r="C102" s="179"/>
      <c r="D102" s="144">
        <v>1.1279999999999999</v>
      </c>
      <c r="E102" s="145">
        <v>9.2999999999999999E-2</v>
      </c>
      <c r="F102" s="146">
        <v>3.0000000000000001E-3</v>
      </c>
      <c r="G102" s="174">
        <v>66.09</v>
      </c>
      <c r="H102" s="174">
        <v>1.4</v>
      </c>
      <c r="I102" s="178">
        <v>1.4</v>
      </c>
      <c r="J102" s="43">
        <v>2.3E-2</v>
      </c>
      <c r="L102" s="210">
        <v>3</v>
      </c>
    </row>
    <row r="103" spans="1:12" ht="27.75" customHeight="1" x14ac:dyDescent="0.25">
      <c r="A103" s="172" t="s">
        <v>561</v>
      </c>
      <c r="B103" s="42"/>
      <c r="C103" s="179"/>
      <c r="D103" s="144">
        <v>1.1279999999999999</v>
      </c>
      <c r="E103" s="145">
        <v>9.2999999999999999E-2</v>
      </c>
      <c r="F103" s="146">
        <v>3.0000000000000001E-3</v>
      </c>
      <c r="G103" s="174">
        <v>108.95</v>
      </c>
      <c r="H103" s="174">
        <v>1.4</v>
      </c>
      <c r="I103" s="178">
        <v>1.4</v>
      </c>
      <c r="J103" s="43">
        <v>2.3E-2</v>
      </c>
      <c r="L103" s="210">
        <v>3</v>
      </c>
    </row>
    <row r="104" spans="1:12" ht="27.75" customHeight="1" x14ac:dyDescent="0.25">
      <c r="A104" s="172" t="s">
        <v>562</v>
      </c>
      <c r="B104" s="42"/>
      <c r="C104" s="179"/>
      <c r="D104" s="144">
        <v>1.1279999999999999</v>
      </c>
      <c r="E104" s="145">
        <v>9.2999999999999999E-2</v>
      </c>
      <c r="F104" s="146">
        <v>3.0000000000000001E-3</v>
      </c>
      <c r="G104" s="174">
        <v>183.16</v>
      </c>
      <c r="H104" s="174">
        <v>1.4</v>
      </c>
      <c r="I104" s="178">
        <v>1.4</v>
      </c>
      <c r="J104" s="43">
        <v>2.3E-2</v>
      </c>
      <c r="L104" s="210">
        <v>3</v>
      </c>
    </row>
    <row r="105" spans="1:12" ht="27.75" customHeight="1" x14ac:dyDescent="0.25">
      <c r="A105" s="172" t="s">
        <v>563</v>
      </c>
      <c r="B105" s="42"/>
      <c r="C105" s="179"/>
      <c r="D105" s="144">
        <v>1.1279999999999999</v>
      </c>
      <c r="E105" s="145">
        <v>9.2999999999999999E-2</v>
      </c>
      <c r="F105" s="146">
        <v>3.0000000000000001E-3</v>
      </c>
      <c r="G105" s="174">
        <v>384.5</v>
      </c>
      <c r="H105" s="174">
        <v>1.4</v>
      </c>
      <c r="I105" s="178">
        <v>1.4</v>
      </c>
      <c r="J105" s="43">
        <v>2.3E-2</v>
      </c>
      <c r="L105" s="210">
        <v>3</v>
      </c>
    </row>
    <row r="106" spans="1:12" ht="27.75" customHeight="1" x14ac:dyDescent="0.25">
      <c r="A106" s="172" t="s">
        <v>564</v>
      </c>
      <c r="B106" s="42" t="s">
        <v>1337</v>
      </c>
      <c r="C106" s="179"/>
      <c r="D106" s="144">
        <v>0.92</v>
      </c>
      <c r="E106" s="145">
        <v>6.8000000000000005E-2</v>
      </c>
      <c r="F106" s="146">
        <v>2E-3</v>
      </c>
      <c r="G106" s="174">
        <v>33.58</v>
      </c>
      <c r="H106" s="174">
        <v>1.89</v>
      </c>
      <c r="I106" s="178">
        <v>1.89</v>
      </c>
      <c r="J106" s="43">
        <v>1.7000000000000001E-2</v>
      </c>
      <c r="L106" s="210">
        <v>3</v>
      </c>
    </row>
    <row r="107" spans="1:12" ht="27.75" customHeight="1" x14ac:dyDescent="0.25">
      <c r="A107" s="172" t="s">
        <v>565</v>
      </c>
      <c r="B107" s="42"/>
      <c r="C107" s="179"/>
      <c r="D107" s="144">
        <v>0.92</v>
      </c>
      <c r="E107" s="145">
        <v>6.8000000000000005E-2</v>
      </c>
      <c r="F107" s="146">
        <v>2E-3</v>
      </c>
      <c r="G107" s="174">
        <v>380.31</v>
      </c>
      <c r="H107" s="174">
        <v>1.89</v>
      </c>
      <c r="I107" s="178">
        <v>1.89</v>
      </c>
      <c r="J107" s="43">
        <v>1.7000000000000001E-2</v>
      </c>
      <c r="L107" s="210">
        <v>3</v>
      </c>
    </row>
    <row r="108" spans="1:12" ht="27.75" customHeight="1" x14ac:dyDescent="0.25">
      <c r="A108" s="172" t="s">
        <v>566</v>
      </c>
      <c r="B108" s="42"/>
      <c r="C108" s="179"/>
      <c r="D108" s="144">
        <v>0.92</v>
      </c>
      <c r="E108" s="145">
        <v>6.8000000000000005E-2</v>
      </c>
      <c r="F108" s="146">
        <v>2E-3</v>
      </c>
      <c r="G108" s="174">
        <v>1139.8800000000001</v>
      </c>
      <c r="H108" s="174">
        <v>1.89</v>
      </c>
      <c r="I108" s="178">
        <v>1.89</v>
      </c>
      <c r="J108" s="43">
        <v>1.7000000000000001E-2</v>
      </c>
      <c r="L108" s="210">
        <v>3</v>
      </c>
    </row>
    <row r="109" spans="1:12" ht="27.75" customHeight="1" x14ac:dyDescent="0.25">
      <c r="A109" s="172" t="s">
        <v>567</v>
      </c>
      <c r="B109" s="42"/>
      <c r="C109" s="179"/>
      <c r="D109" s="144">
        <v>0.92</v>
      </c>
      <c r="E109" s="145">
        <v>6.8000000000000005E-2</v>
      </c>
      <c r="F109" s="146">
        <v>2E-3</v>
      </c>
      <c r="G109" s="174">
        <v>2215.84</v>
      </c>
      <c r="H109" s="174">
        <v>1.89</v>
      </c>
      <c r="I109" s="178">
        <v>1.89</v>
      </c>
      <c r="J109" s="43">
        <v>1.7000000000000001E-2</v>
      </c>
      <c r="L109" s="210">
        <v>3</v>
      </c>
    </row>
    <row r="110" spans="1:12" ht="27.75" customHeight="1" x14ac:dyDescent="0.25">
      <c r="A110" s="172" t="s">
        <v>568</v>
      </c>
      <c r="B110" s="42"/>
      <c r="C110" s="179"/>
      <c r="D110" s="144">
        <v>0.92</v>
      </c>
      <c r="E110" s="145">
        <v>6.8000000000000005E-2</v>
      </c>
      <c r="F110" s="146">
        <v>2E-3</v>
      </c>
      <c r="G110" s="174">
        <v>5829.25</v>
      </c>
      <c r="H110" s="174">
        <v>1.89</v>
      </c>
      <c r="I110" s="178">
        <v>1.89</v>
      </c>
      <c r="J110" s="43">
        <v>1.7000000000000001E-2</v>
      </c>
      <c r="L110" s="210">
        <v>3</v>
      </c>
    </row>
    <row r="111" spans="1:12" ht="27.75" customHeight="1" x14ac:dyDescent="0.25">
      <c r="A111" s="172" t="s">
        <v>440</v>
      </c>
      <c r="B111" s="42" t="s">
        <v>1338</v>
      </c>
      <c r="C111" s="179"/>
      <c r="D111" s="147">
        <v>4.1120000000000001</v>
      </c>
      <c r="E111" s="148">
        <v>0.35099999999999998</v>
      </c>
      <c r="F111" s="146">
        <v>0.21099999999999999</v>
      </c>
      <c r="G111" s="175"/>
      <c r="H111" s="175"/>
      <c r="I111" s="177"/>
      <c r="J111" s="44"/>
      <c r="L111" s="210">
        <v>3</v>
      </c>
    </row>
    <row r="112" spans="1:12" ht="27.75" customHeight="1" x14ac:dyDescent="0.25">
      <c r="A112" s="172" t="s">
        <v>441</v>
      </c>
      <c r="B112" s="42" t="s">
        <v>1339</v>
      </c>
      <c r="C112" s="179"/>
      <c r="D112" s="144">
        <v>-1.7430000000000001</v>
      </c>
      <c r="E112" s="145">
        <v>-0.189</v>
      </c>
      <c r="F112" s="146">
        <v>-5.0000000000000001E-3</v>
      </c>
      <c r="G112" s="174">
        <v>0</v>
      </c>
      <c r="H112" s="175"/>
      <c r="I112" s="177"/>
      <c r="J112" s="44"/>
      <c r="L112" s="210">
        <v>3</v>
      </c>
    </row>
    <row r="113" spans="1:12" ht="27.75" customHeight="1" x14ac:dyDescent="0.25">
      <c r="A113" s="172" t="s">
        <v>442</v>
      </c>
      <c r="B113" s="42"/>
      <c r="C113" s="179"/>
      <c r="D113" s="144">
        <v>-1.7030000000000001</v>
      </c>
      <c r="E113" s="145">
        <v>-0.17899999999999999</v>
      </c>
      <c r="F113" s="146">
        <v>-5.0000000000000001E-3</v>
      </c>
      <c r="G113" s="174">
        <v>0</v>
      </c>
      <c r="H113" s="175"/>
      <c r="I113" s="177"/>
      <c r="J113" s="44"/>
      <c r="L113" s="210">
        <v>3</v>
      </c>
    </row>
    <row r="114" spans="1:12" ht="27.75" customHeight="1" x14ac:dyDescent="0.25">
      <c r="A114" s="172" t="s">
        <v>443</v>
      </c>
      <c r="B114" s="42" t="s">
        <v>1340</v>
      </c>
      <c r="C114" s="179"/>
      <c r="D114" s="144">
        <v>-1.7430000000000001</v>
      </c>
      <c r="E114" s="145">
        <v>-0.189</v>
      </c>
      <c r="F114" s="146">
        <v>-5.0000000000000001E-3</v>
      </c>
      <c r="G114" s="174">
        <v>0</v>
      </c>
      <c r="H114" s="175"/>
      <c r="I114" s="177"/>
      <c r="J114" s="43">
        <v>4.1000000000000002E-2</v>
      </c>
      <c r="L114" s="210">
        <v>3</v>
      </c>
    </row>
    <row r="115" spans="1:12" ht="27.75" customHeight="1" x14ac:dyDescent="0.25">
      <c r="A115" s="172" t="s">
        <v>444</v>
      </c>
      <c r="B115" s="42" t="s">
        <v>1341</v>
      </c>
      <c r="C115" s="179"/>
      <c r="D115" s="144">
        <v>-1.7030000000000001</v>
      </c>
      <c r="E115" s="145">
        <v>-0.17899999999999999</v>
      </c>
      <c r="F115" s="146">
        <v>-5.0000000000000001E-3</v>
      </c>
      <c r="G115" s="174">
        <v>0</v>
      </c>
      <c r="H115" s="175"/>
      <c r="I115" s="177"/>
      <c r="J115" s="43">
        <v>3.7999999999999999E-2</v>
      </c>
      <c r="L115" s="210">
        <v>3</v>
      </c>
    </row>
    <row r="116" spans="1:12" ht="27.75" customHeight="1" x14ac:dyDescent="0.25">
      <c r="A116" s="172" t="s">
        <v>445</v>
      </c>
      <c r="B116" s="42" t="s">
        <v>1342</v>
      </c>
      <c r="C116" s="179"/>
      <c r="D116" s="144">
        <v>-2.5299999999999998</v>
      </c>
      <c r="E116" s="145">
        <v>-0.20899999999999999</v>
      </c>
      <c r="F116" s="146">
        <v>-6.0000000000000001E-3</v>
      </c>
      <c r="G116" s="174">
        <v>56.84</v>
      </c>
      <c r="H116" s="175"/>
      <c r="I116" s="177"/>
      <c r="J116" s="43">
        <v>7.8E-2</v>
      </c>
      <c r="L116" s="210">
        <v>3</v>
      </c>
    </row>
    <row r="117" spans="1:12" ht="27.75" customHeight="1" x14ac:dyDescent="0.25">
      <c r="A117" s="172" t="s">
        <v>633</v>
      </c>
      <c r="B117" s="42"/>
      <c r="C117" s="179"/>
      <c r="D117" s="144">
        <v>0.27500000000000002</v>
      </c>
      <c r="E117" s="145">
        <v>0.03</v>
      </c>
      <c r="F117" s="146">
        <v>1E-3</v>
      </c>
      <c r="G117" s="174">
        <v>0.37</v>
      </c>
      <c r="H117" s="175"/>
      <c r="I117" s="177"/>
      <c r="J117" s="44"/>
      <c r="L117" s="210">
        <v>3</v>
      </c>
    </row>
    <row r="118" spans="1:12" ht="27.75" customHeight="1" x14ac:dyDescent="0.25">
      <c r="A118" s="172" t="s">
        <v>654</v>
      </c>
      <c r="B118" s="42"/>
      <c r="C118" s="179"/>
      <c r="D118" s="144">
        <v>0.27500000000000002</v>
      </c>
      <c r="E118" s="145">
        <v>0.03</v>
      </c>
      <c r="F118" s="146">
        <v>1E-3</v>
      </c>
      <c r="G118" s="175"/>
      <c r="H118" s="175"/>
      <c r="I118" s="177"/>
      <c r="J118" s="44"/>
      <c r="L118" s="210">
        <v>3</v>
      </c>
    </row>
    <row r="119" spans="1:12" ht="27.75" customHeight="1" x14ac:dyDescent="0.25">
      <c r="A119" s="172" t="s">
        <v>634</v>
      </c>
      <c r="B119" s="42"/>
      <c r="C119" s="179"/>
      <c r="D119" s="144">
        <v>0.29599999999999999</v>
      </c>
      <c r="E119" s="145">
        <v>3.2000000000000001E-2</v>
      </c>
      <c r="F119" s="146">
        <v>1E-3</v>
      </c>
      <c r="G119" s="174">
        <v>0.18</v>
      </c>
      <c r="H119" s="175"/>
      <c r="I119" s="177"/>
      <c r="J119" s="44"/>
      <c r="L119" s="210">
        <v>3</v>
      </c>
    </row>
    <row r="120" spans="1:12" ht="27.75" customHeight="1" x14ac:dyDescent="0.25">
      <c r="A120" s="172" t="s">
        <v>635</v>
      </c>
      <c r="B120" s="42"/>
      <c r="C120" s="179"/>
      <c r="D120" s="144">
        <v>0.29599999999999999</v>
      </c>
      <c r="E120" s="145">
        <v>3.2000000000000001E-2</v>
      </c>
      <c r="F120" s="146">
        <v>1E-3</v>
      </c>
      <c r="G120" s="174">
        <v>0.44</v>
      </c>
      <c r="H120" s="175"/>
      <c r="I120" s="177"/>
      <c r="J120" s="44"/>
      <c r="L120" s="210">
        <v>3</v>
      </c>
    </row>
    <row r="121" spans="1:12" ht="27.75" customHeight="1" x14ac:dyDescent="0.25">
      <c r="A121" s="172" t="s">
        <v>636</v>
      </c>
      <c r="B121" s="42"/>
      <c r="C121" s="179"/>
      <c r="D121" s="144">
        <v>0.29599999999999999</v>
      </c>
      <c r="E121" s="145">
        <v>3.2000000000000001E-2</v>
      </c>
      <c r="F121" s="146">
        <v>1E-3</v>
      </c>
      <c r="G121" s="174">
        <v>0.76</v>
      </c>
      <c r="H121" s="175"/>
      <c r="I121" s="177"/>
      <c r="J121" s="44"/>
      <c r="L121" s="210">
        <v>3</v>
      </c>
    </row>
    <row r="122" spans="1:12" ht="27.75" customHeight="1" x14ac:dyDescent="0.25">
      <c r="A122" s="172" t="s">
        <v>637</v>
      </c>
      <c r="B122" s="42"/>
      <c r="C122" s="179"/>
      <c r="D122" s="144">
        <v>0.29599999999999999</v>
      </c>
      <c r="E122" s="145">
        <v>3.2000000000000001E-2</v>
      </c>
      <c r="F122" s="146">
        <v>1E-3</v>
      </c>
      <c r="G122" s="174">
        <v>1.38</v>
      </c>
      <c r="H122" s="175"/>
      <c r="I122" s="177"/>
      <c r="J122" s="44"/>
      <c r="L122" s="210">
        <v>3</v>
      </c>
    </row>
    <row r="123" spans="1:12" ht="27.75" customHeight="1" x14ac:dyDescent="0.25">
      <c r="A123" s="172" t="s">
        <v>638</v>
      </c>
      <c r="B123" s="42"/>
      <c r="C123" s="179"/>
      <c r="D123" s="144">
        <v>0.29599999999999999</v>
      </c>
      <c r="E123" s="145">
        <v>3.2000000000000001E-2</v>
      </c>
      <c r="F123" s="146">
        <v>1E-3</v>
      </c>
      <c r="G123" s="174">
        <v>3.55</v>
      </c>
      <c r="H123" s="175"/>
      <c r="I123" s="177"/>
      <c r="J123" s="44"/>
      <c r="L123" s="210">
        <v>3</v>
      </c>
    </row>
    <row r="124" spans="1:12" ht="27.75" customHeight="1" x14ac:dyDescent="0.25">
      <c r="A124" s="172" t="s">
        <v>446</v>
      </c>
      <c r="B124" s="42"/>
      <c r="C124" s="179"/>
      <c r="D124" s="144">
        <v>0.29599999999999999</v>
      </c>
      <c r="E124" s="145">
        <v>3.2000000000000001E-2</v>
      </c>
      <c r="F124" s="146">
        <v>1E-3</v>
      </c>
      <c r="G124" s="175"/>
      <c r="H124" s="175"/>
      <c r="I124" s="177"/>
      <c r="J124" s="44"/>
      <c r="L124" s="210">
        <v>3</v>
      </c>
    </row>
    <row r="125" spans="1:12" ht="27.75" customHeight="1" x14ac:dyDescent="0.25">
      <c r="A125" s="172" t="s">
        <v>539</v>
      </c>
      <c r="B125" s="42"/>
      <c r="C125" s="179"/>
      <c r="D125" s="144">
        <v>0.22700000000000001</v>
      </c>
      <c r="E125" s="145">
        <v>2.3E-2</v>
      </c>
      <c r="F125" s="146">
        <v>1E-3</v>
      </c>
      <c r="G125" s="174">
        <v>0.63</v>
      </c>
      <c r="H125" s="174">
        <v>0.11</v>
      </c>
      <c r="I125" s="178">
        <v>0.11</v>
      </c>
      <c r="J125" s="43">
        <v>5.0000000000000001E-3</v>
      </c>
      <c r="L125" s="210">
        <v>3</v>
      </c>
    </row>
    <row r="126" spans="1:12" ht="27.75" customHeight="1" x14ac:dyDescent="0.25">
      <c r="A126" s="172" t="s">
        <v>540</v>
      </c>
      <c r="B126" s="42"/>
      <c r="C126" s="179"/>
      <c r="D126" s="144">
        <v>0.22700000000000001</v>
      </c>
      <c r="E126" s="145">
        <v>2.3E-2</v>
      </c>
      <c r="F126" s="146">
        <v>1E-3</v>
      </c>
      <c r="G126" s="174">
        <v>7.91</v>
      </c>
      <c r="H126" s="174">
        <v>0.11</v>
      </c>
      <c r="I126" s="178">
        <v>0.11</v>
      </c>
      <c r="J126" s="43">
        <v>5.0000000000000001E-3</v>
      </c>
      <c r="L126" s="210">
        <v>3</v>
      </c>
    </row>
    <row r="127" spans="1:12" ht="27.75" customHeight="1" x14ac:dyDescent="0.25">
      <c r="A127" s="172" t="s">
        <v>541</v>
      </c>
      <c r="B127" s="42"/>
      <c r="C127" s="179"/>
      <c r="D127" s="144">
        <v>0.22700000000000001</v>
      </c>
      <c r="E127" s="145">
        <v>2.3E-2</v>
      </c>
      <c r="F127" s="146">
        <v>1E-3</v>
      </c>
      <c r="G127" s="174">
        <v>12.78</v>
      </c>
      <c r="H127" s="174">
        <v>0.11</v>
      </c>
      <c r="I127" s="178">
        <v>0.11</v>
      </c>
      <c r="J127" s="43">
        <v>5.0000000000000001E-3</v>
      </c>
      <c r="L127" s="210">
        <v>3</v>
      </c>
    </row>
    <row r="128" spans="1:12" ht="27.75" customHeight="1" x14ac:dyDescent="0.25">
      <c r="A128" s="172" t="s">
        <v>542</v>
      </c>
      <c r="B128" s="42"/>
      <c r="C128" s="179"/>
      <c r="D128" s="144">
        <v>0.22700000000000001</v>
      </c>
      <c r="E128" s="145">
        <v>2.3E-2</v>
      </c>
      <c r="F128" s="146">
        <v>1E-3</v>
      </c>
      <c r="G128" s="174">
        <v>21.2</v>
      </c>
      <c r="H128" s="174">
        <v>0.11</v>
      </c>
      <c r="I128" s="178">
        <v>0.11</v>
      </c>
      <c r="J128" s="43">
        <v>5.0000000000000001E-3</v>
      </c>
      <c r="L128" s="210">
        <v>3</v>
      </c>
    </row>
    <row r="129" spans="1:12" ht="27.75" customHeight="1" x14ac:dyDescent="0.25">
      <c r="A129" s="172" t="s">
        <v>543</v>
      </c>
      <c r="B129" s="42"/>
      <c r="C129" s="179"/>
      <c r="D129" s="144">
        <v>0.22700000000000001</v>
      </c>
      <c r="E129" s="145">
        <v>2.3E-2</v>
      </c>
      <c r="F129" s="146">
        <v>1E-3</v>
      </c>
      <c r="G129" s="174">
        <v>44.06</v>
      </c>
      <c r="H129" s="174">
        <v>0.11</v>
      </c>
      <c r="I129" s="178">
        <v>0.11</v>
      </c>
      <c r="J129" s="43">
        <v>5.0000000000000001E-3</v>
      </c>
      <c r="L129" s="210">
        <v>3</v>
      </c>
    </row>
    <row r="130" spans="1:12" ht="27.75" customHeight="1" x14ac:dyDescent="0.25">
      <c r="A130" s="172" t="s">
        <v>544</v>
      </c>
      <c r="B130" s="42"/>
      <c r="C130" s="179"/>
      <c r="D130" s="144">
        <v>0.20599999999999999</v>
      </c>
      <c r="E130" s="145">
        <v>1.7000000000000001E-2</v>
      </c>
      <c r="F130" s="146">
        <v>1E-3</v>
      </c>
      <c r="G130" s="174">
        <v>0.36</v>
      </c>
      <c r="H130" s="174">
        <v>0.26</v>
      </c>
      <c r="I130" s="178">
        <v>0.26</v>
      </c>
      <c r="J130" s="43">
        <v>4.0000000000000001E-3</v>
      </c>
      <c r="L130" s="210">
        <v>3</v>
      </c>
    </row>
    <row r="131" spans="1:12" ht="27.75" customHeight="1" x14ac:dyDescent="0.25">
      <c r="A131" s="172" t="s">
        <v>545</v>
      </c>
      <c r="B131" s="42"/>
      <c r="C131" s="179"/>
      <c r="D131" s="144">
        <v>0.20599999999999999</v>
      </c>
      <c r="E131" s="145">
        <v>1.7000000000000001E-2</v>
      </c>
      <c r="F131" s="146">
        <v>1E-3</v>
      </c>
      <c r="G131" s="174">
        <v>12.1</v>
      </c>
      <c r="H131" s="174">
        <v>0.26</v>
      </c>
      <c r="I131" s="178">
        <v>0.26</v>
      </c>
      <c r="J131" s="43">
        <v>4.0000000000000001E-3</v>
      </c>
      <c r="L131" s="210">
        <v>3</v>
      </c>
    </row>
    <row r="132" spans="1:12" ht="27.75" customHeight="1" x14ac:dyDescent="0.25">
      <c r="A132" s="172" t="s">
        <v>546</v>
      </c>
      <c r="B132" s="42"/>
      <c r="C132" s="179"/>
      <c r="D132" s="144">
        <v>0.20599999999999999</v>
      </c>
      <c r="E132" s="145">
        <v>1.7000000000000001E-2</v>
      </c>
      <c r="F132" s="146">
        <v>1E-3</v>
      </c>
      <c r="G132" s="174">
        <v>19.95</v>
      </c>
      <c r="H132" s="174">
        <v>0.26</v>
      </c>
      <c r="I132" s="178">
        <v>0.26</v>
      </c>
      <c r="J132" s="43">
        <v>4.0000000000000001E-3</v>
      </c>
      <c r="L132" s="210">
        <v>3</v>
      </c>
    </row>
    <row r="133" spans="1:12" ht="27.75" customHeight="1" x14ac:dyDescent="0.25">
      <c r="A133" s="172" t="s">
        <v>547</v>
      </c>
      <c r="B133" s="42"/>
      <c r="C133" s="179"/>
      <c r="D133" s="144">
        <v>0.20599999999999999</v>
      </c>
      <c r="E133" s="145">
        <v>1.7000000000000001E-2</v>
      </c>
      <c r="F133" s="146">
        <v>1E-3</v>
      </c>
      <c r="G133" s="174">
        <v>33.53</v>
      </c>
      <c r="H133" s="174">
        <v>0.26</v>
      </c>
      <c r="I133" s="178">
        <v>0.26</v>
      </c>
      <c r="J133" s="43">
        <v>4.0000000000000001E-3</v>
      </c>
      <c r="L133" s="210">
        <v>3</v>
      </c>
    </row>
    <row r="134" spans="1:12" ht="27.75" customHeight="1" x14ac:dyDescent="0.25">
      <c r="A134" s="172" t="s">
        <v>548</v>
      </c>
      <c r="B134" s="42"/>
      <c r="C134" s="179"/>
      <c r="D134" s="144">
        <v>0.20599999999999999</v>
      </c>
      <c r="E134" s="145">
        <v>1.7000000000000001E-2</v>
      </c>
      <c r="F134" s="146">
        <v>1E-3</v>
      </c>
      <c r="G134" s="174">
        <v>70.39</v>
      </c>
      <c r="H134" s="174">
        <v>0.26</v>
      </c>
      <c r="I134" s="178">
        <v>0.26</v>
      </c>
      <c r="J134" s="43">
        <v>4.0000000000000001E-3</v>
      </c>
      <c r="L134" s="210">
        <v>3</v>
      </c>
    </row>
    <row r="135" spans="1:12" ht="27.75" customHeight="1" x14ac:dyDescent="0.25">
      <c r="A135" s="172" t="s">
        <v>549</v>
      </c>
      <c r="B135" s="42"/>
      <c r="C135" s="179"/>
      <c r="D135" s="144">
        <v>0.16800000000000001</v>
      </c>
      <c r="E135" s="145">
        <v>1.2E-2</v>
      </c>
      <c r="F135" s="146">
        <v>0</v>
      </c>
      <c r="G135" s="174">
        <v>6.15</v>
      </c>
      <c r="H135" s="174">
        <v>0.35</v>
      </c>
      <c r="I135" s="178">
        <v>0.35</v>
      </c>
      <c r="J135" s="43">
        <v>3.0000000000000001E-3</v>
      </c>
      <c r="L135" s="210">
        <v>3</v>
      </c>
    </row>
    <row r="136" spans="1:12" ht="27.75" customHeight="1" x14ac:dyDescent="0.25">
      <c r="A136" s="172" t="s">
        <v>550</v>
      </c>
      <c r="B136" s="42"/>
      <c r="C136" s="179"/>
      <c r="D136" s="144">
        <v>0.16800000000000001</v>
      </c>
      <c r="E136" s="145">
        <v>1.2E-2</v>
      </c>
      <c r="F136" s="146">
        <v>0</v>
      </c>
      <c r="G136" s="174">
        <v>69.63</v>
      </c>
      <c r="H136" s="174">
        <v>0.35</v>
      </c>
      <c r="I136" s="178">
        <v>0.35</v>
      </c>
      <c r="J136" s="43">
        <v>3.0000000000000001E-3</v>
      </c>
      <c r="L136" s="210">
        <v>3</v>
      </c>
    </row>
    <row r="137" spans="1:12" ht="27.75" customHeight="1" x14ac:dyDescent="0.25">
      <c r="A137" s="172" t="s">
        <v>551</v>
      </c>
      <c r="B137" s="42"/>
      <c r="C137" s="179"/>
      <c r="D137" s="144">
        <v>0.16800000000000001</v>
      </c>
      <c r="E137" s="145">
        <v>1.2E-2</v>
      </c>
      <c r="F137" s="146">
        <v>0</v>
      </c>
      <c r="G137" s="174">
        <v>208.68</v>
      </c>
      <c r="H137" s="174">
        <v>0.35</v>
      </c>
      <c r="I137" s="178">
        <v>0.35</v>
      </c>
      <c r="J137" s="43">
        <v>3.0000000000000001E-3</v>
      </c>
      <c r="L137" s="210">
        <v>3</v>
      </c>
    </row>
    <row r="138" spans="1:12" ht="27.75" customHeight="1" x14ac:dyDescent="0.25">
      <c r="A138" s="172" t="s">
        <v>552</v>
      </c>
      <c r="B138" s="42"/>
      <c r="C138" s="179"/>
      <c r="D138" s="144">
        <v>0.16800000000000001</v>
      </c>
      <c r="E138" s="145">
        <v>1.2E-2</v>
      </c>
      <c r="F138" s="146">
        <v>0</v>
      </c>
      <c r="G138" s="174">
        <v>405.66</v>
      </c>
      <c r="H138" s="174">
        <v>0.35</v>
      </c>
      <c r="I138" s="178">
        <v>0.35</v>
      </c>
      <c r="J138" s="43">
        <v>3.0000000000000001E-3</v>
      </c>
      <c r="L138" s="210">
        <v>3</v>
      </c>
    </row>
    <row r="139" spans="1:12" ht="27.75" customHeight="1" x14ac:dyDescent="0.25">
      <c r="A139" s="172" t="s">
        <v>553</v>
      </c>
      <c r="B139" s="42"/>
      <c r="C139" s="179"/>
      <c r="D139" s="144">
        <v>0.16800000000000001</v>
      </c>
      <c r="E139" s="145">
        <v>1.2E-2</v>
      </c>
      <c r="F139" s="146">
        <v>0</v>
      </c>
      <c r="G139" s="174">
        <v>1067.18</v>
      </c>
      <c r="H139" s="174">
        <v>0.35</v>
      </c>
      <c r="I139" s="178">
        <v>0.35</v>
      </c>
      <c r="J139" s="43">
        <v>3.0000000000000001E-3</v>
      </c>
      <c r="L139" s="210">
        <v>3</v>
      </c>
    </row>
    <row r="140" spans="1:12" ht="27.75" customHeight="1" x14ac:dyDescent="0.25">
      <c r="A140" s="172" t="s">
        <v>447</v>
      </c>
      <c r="B140" s="42"/>
      <c r="C140" s="179"/>
      <c r="D140" s="147">
        <v>0.753</v>
      </c>
      <c r="E140" s="148">
        <v>6.4000000000000001E-2</v>
      </c>
      <c r="F140" s="146">
        <v>3.9E-2</v>
      </c>
      <c r="G140" s="175"/>
      <c r="H140" s="175"/>
      <c r="I140" s="177"/>
      <c r="J140" s="44"/>
      <c r="L140" s="210">
        <v>3</v>
      </c>
    </row>
    <row r="141" spans="1:12" ht="27.75" customHeight="1" x14ac:dyDescent="0.25">
      <c r="A141" s="172" t="s">
        <v>448</v>
      </c>
      <c r="B141" s="42"/>
      <c r="C141" s="179"/>
      <c r="D141" s="144">
        <v>-0.31900000000000001</v>
      </c>
      <c r="E141" s="145">
        <v>-3.5000000000000003E-2</v>
      </c>
      <c r="F141" s="146">
        <v>-1E-3</v>
      </c>
      <c r="G141" s="174">
        <v>0</v>
      </c>
      <c r="H141" s="175"/>
      <c r="I141" s="177"/>
      <c r="J141" s="44"/>
      <c r="L141" s="210">
        <v>3</v>
      </c>
    </row>
    <row r="142" spans="1:12" ht="27.75" customHeight="1" x14ac:dyDescent="0.25">
      <c r="A142" s="172" t="s">
        <v>449</v>
      </c>
      <c r="B142" s="42"/>
      <c r="C142" s="179"/>
      <c r="D142" s="144">
        <v>-0.312</v>
      </c>
      <c r="E142" s="145">
        <v>-3.3000000000000002E-2</v>
      </c>
      <c r="F142" s="146">
        <v>-1E-3</v>
      </c>
      <c r="G142" s="174">
        <v>0</v>
      </c>
      <c r="H142" s="175"/>
      <c r="I142" s="177"/>
      <c r="J142" s="44"/>
      <c r="L142" s="210">
        <v>3</v>
      </c>
    </row>
    <row r="143" spans="1:12" ht="27.75" customHeight="1" x14ac:dyDescent="0.25">
      <c r="A143" s="172" t="s">
        <v>450</v>
      </c>
      <c r="B143" s="42"/>
      <c r="C143" s="179"/>
      <c r="D143" s="144">
        <v>-0.31900000000000001</v>
      </c>
      <c r="E143" s="145">
        <v>-3.5000000000000003E-2</v>
      </c>
      <c r="F143" s="146">
        <v>-1E-3</v>
      </c>
      <c r="G143" s="174">
        <v>0</v>
      </c>
      <c r="H143" s="175"/>
      <c r="I143" s="177"/>
      <c r="J143" s="43">
        <v>7.0000000000000001E-3</v>
      </c>
      <c r="L143" s="210">
        <v>3</v>
      </c>
    </row>
    <row r="144" spans="1:12" ht="27.75" customHeight="1" x14ac:dyDescent="0.25">
      <c r="A144" s="172" t="s">
        <v>451</v>
      </c>
      <c r="B144" s="42"/>
      <c r="C144" s="179"/>
      <c r="D144" s="144">
        <v>-0.312</v>
      </c>
      <c r="E144" s="145">
        <v>-3.3000000000000002E-2</v>
      </c>
      <c r="F144" s="146">
        <v>-1E-3</v>
      </c>
      <c r="G144" s="174">
        <v>0</v>
      </c>
      <c r="H144" s="175"/>
      <c r="I144" s="177"/>
      <c r="J144" s="43">
        <v>7.0000000000000001E-3</v>
      </c>
      <c r="L144" s="210">
        <v>3</v>
      </c>
    </row>
    <row r="145" spans="1:12" ht="27.75" customHeight="1" x14ac:dyDescent="0.25">
      <c r="A145" s="172" t="s">
        <v>452</v>
      </c>
      <c r="B145" s="42"/>
      <c r="C145" s="179"/>
      <c r="D145" s="144">
        <v>-0.46300000000000002</v>
      </c>
      <c r="E145" s="145">
        <v>-3.7999999999999999E-2</v>
      </c>
      <c r="F145" s="146">
        <v>-1E-3</v>
      </c>
      <c r="G145" s="174">
        <v>10.41</v>
      </c>
      <c r="H145" s="175"/>
      <c r="I145" s="177"/>
      <c r="J145" s="43">
        <v>1.4E-2</v>
      </c>
      <c r="L145" s="210">
        <v>3</v>
      </c>
    </row>
    <row r="146" spans="1:12" ht="27.75" customHeight="1" x14ac:dyDescent="0.25">
      <c r="A146" s="172" t="s">
        <v>639</v>
      </c>
      <c r="B146" s="42"/>
      <c r="C146" s="179"/>
      <c r="D146" s="144">
        <v>0</v>
      </c>
      <c r="E146" s="145">
        <v>0</v>
      </c>
      <c r="F146" s="146">
        <v>0</v>
      </c>
      <c r="G146" s="174">
        <v>0</v>
      </c>
      <c r="H146" s="175"/>
      <c r="I146" s="177"/>
      <c r="J146" s="44"/>
      <c r="L146" s="210">
        <v>3</v>
      </c>
    </row>
    <row r="147" spans="1:12" ht="27.75" customHeight="1" x14ac:dyDescent="0.25">
      <c r="A147" s="172" t="s">
        <v>655</v>
      </c>
      <c r="B147" s="42"/>
      <c r="C147" s="179"/>
      <c r="D147" s="144">
        <v>0</v>
      </c>
      <c r="E147" s="145">
        <v>0</v>
      </c>
      <c r="F147" s="146">
        <v>0</v>
      </c>
      <c r="G147" s="175"/>
      <c r="H147" s="175"/>
      <c r="I147" s="177"/>
      <c r="J147" s="44"/>
      <c r="L147" s="210">
        <v>3</v>
      </c>
    </row>
    <row r="148" spans="1:12" ht="27.75" customHeight="1" x14ac:dyDescent="0.25">
      <c r="A148" s="172" t="s">
        <v>640</v>
      </c>
      <c r="B148" s="42"/>
      <c r="C148" s="179"/>
      <c r="D148" s="144">
        <v>0</v>
      </c>
      <c r="E148" s="145">
        <v>0</v>
      </c>
      <c r="F148" s="146">
        <v>0</v>
      </c>
      <c r="G148" s="174">
        <v>0</v>
      </c>
      <c r="H148" s="175"/>
      <c r="I148" s="177"/>
      <c r="J148" s="44"/>
      <c r="L148" s="210">
        <v>3</v>
      </c>
    </row>
    <row r="149" spans="1:12" ht="27.75" customHeight="1" x14ac:dyDescent="0.25">
      <c r="A149" s="172" t="s">
        <v>641</v>
      </c>
      <c r="B149" s="42"/>
      <c r="C149" s="179"/>
      <c r="D149" s="144">
        <v>0</v>
      </c>
      <c r="E149" s="145">
        <v>0</v>
      </c>
      <c r="F149" s="146">
        <v>0</v>
      </c>
      <c r="G149" s="174">
        <v>0</v>
      </c>
      <c r="H149" s="175"/>
      <c r="I149" s="177"/>
      <c r="J149" s="44"/>
      <c r="L149" s="210">
        <v>3</v>
      </c>
    </row>
    <row r="150" spans="1:12" ht="27.75" customHeight="1" x14ac:dyDescent="0.25">
      <c r="A150" s="172" t="s">
        <v>642</v>
      </c>
      <c r="B150" s="42"/>
      <c r="C150" s="179"/>
      <c r="D150" s="144">
        <v>0</v>
      </c>
      <c r="E150" s="145">
        <v>0</v>
      </c>
      <c r="F150" s="146">
        <v>0</v>
      </c>
      <c r="G150" s="174">
        <v>0</v>
      </c>
      <c r="H150" s="175"/>
      <c r="I150" s="177"/>
      <c r="J150" s="44"/>
      <c r="L150" s="210">
        <v>3</v>
      </c>
    </row>
    <row r="151" spans="1:12" ht="27.75" customHeight="1" x14ac:dyDescent="0.25">
      <c r="A151" s="172" t="s">
        <v>643</v>
      </c>
      <c r="B151" s="42"/>
      <c r="C151" s="179"/>
      <c r="D151" s="144">
        <v>0</v>
      </c>
      <c r="E151" s="145">
        <v>0</v>
      </c>
      <c r="F151" s="146">
        <v>0</v>
      </c>
      <c r="G151" s="174">
        <v>0</v>
      </c>
      <c r="H151" s="175"/>
      <c r="I151" s="177"/>
      <c r="J151" s="44"/>
      <c r="L151" s="210">
        <v>3</v>
      </c>
    </row>
    <row r="152" spans="1:12" ht="27.75" customHeight="1" x14ac:dyDescent="0.25">
      <c r="A152" s="172" t="s">
        <v>644</v>
      </c>
      <c r="B152" s="42"/>
      <c r="C152" s="179"/>
      <c r="D152" s="144">
        <v>0</v>
      </c>
      <c r="E152" s="145">
        <v>0</v>
      </c>
      <c r="F152" s="146">
        <v>0</v>
      </c>
      <c r="G152" s="174">
        <v>0</v>
      </c>
      <c r="H152" s="175"/>
      <c r="I152" s="177"/>
      <c r="J152" s="44"/>
      <c r="L152" s="210">
        <v>4</v>
      </c>
    </row>
    <row r="153" spans="1:12" ht="27.75" customHeight="1" x14ac:dyDescent="0.25">
      <c r="A153" s="172" t="s">
        <v>453</v>
      </c>
      <c r="B153" s="42"/>
      <c r="C153" s="179"/>
      <c r="D153" s="144">
        <v>0</v>
      </c>
      <c r="E153" s="145">
        <v>0</v>
      </c>
      <c r="F153" s="146">
        <v>0</v>
      </c>
      <c r="G153" s="175"/>
      <c r="H153" s="175"/>
      <c r="I153" s="177"/>
      <c r="J153" s="44"/>
      <c r="L153" s="210">
        <v>4</v>
      </c>
    </row>
    <row r="154" spans="1:12" ht="27.75" customHeight="1" x14ac:dyDescent="0.25">
      <c r="A154" s="172" t="s">
        <v>524</v>
      </c>
      <c r="B154" s="42"/>
      <c r="C154" s="179"/>
      <c r="D154" s="144">
        <v>0</v>
      </c>
      <c r="E154" s="145">
        <v>0</v>
      </c>
      <c r="F154" s="146">
        <v>0</v>
      </c>
      <c r="G154" s="174">
        <v>0</v>
      </c>
      <c r="H154" s="174">
        <v>0</v>
      </c>
      <c r="I154" s="178">
        <v>0</v>
      </c>
      <c r="J154" s="43">
        <v>0</v>
      </c>
      <c r="L154" s="210">
        <v>4</v>
      </c>
    </row>
    <row r="155" spans="1:12" ht="27.75" customHeight="1" x14ac:dyDescent="0.25">
      <c r="A155" s="172" t="s">
        <v>525</v>
      </c>
      <c r="B155" s="42"/>
      <c r="C155" s="179"/>
      <c r="D155" s="144">
        <v>0</v>
      </c>
      <c r="E155" s="145">
        <v>0</v>
      </c>
      <c r="F155" s="146">
        <v>0</v>
      </c>
      <c r="G155" s="174">
        <v>0</v>
      </c>
      <c r="H155" s="174">
        <v>0</v>
      </c>
      <c r="I155" s="178">
        <v>0</v>
      </c>
      <c r="J155" s="43">
        <v>0</v>
      </c>
      <c r="L155" s="210">
        <v>4</v>
      </c>
    </row>
    <row r="156" spans="1:12" ht="27.75" customHeight="1" x14ac:dyDescent="0.25">
      <c r="A156" s="172" t="s">
        <v>526</v>
      </c>
      <c r="B156" s="42"/>
      <c r="C156" s="179"/>
      <c r="D156" s="144">
        <v>0</v>
      </c>
      <c r="E156" s="145">
        <v>0</v>
      </c>
      <c r="F156" s="146">
        <v>0</v>
      </c>
      <c r="G156" s="174">
        <v>0</v>
      </c>
      <c r="H156" s="174">
        <v>0</v>
      </c>
      <c r="I156" s="178">
        <v>0</v>
      </c>
      <c r="J156" s="43">
        <v>0</v>
      </c>
      <c r="L156" s="210">
        <v>4</v>
      </c>
    </row>
    <row r="157" spans="1:12" ht="27.75" customHeight="1" x14ac:dyDescent="0.25">
      <c r="A157" s="172" t="s">
        <v>527</v>
      </c>
      <c r="B157" s="42"/>
      <c r="C157" s="179"/>
      <c r="D157" s="144">
        <v>0</v>
      </c>
      <c r="E157" s="145">
        <v>0</v>
      </c>
      <c r="F157" s="146">
        <v>0</v>
      </c>
      <c r="G157" s="174">
        <v>0</v>
      </c>
      <c r="H157" s="174">
        <v>0</v>
      </c>
      <c r="I157" s="178">
        <v>0</v>
      </c>
      <c r="J157" s="43">
        <v>0</v>
      </c>
      <c r="L157" s="210">
        <v>4</v>
      </c>
    </row>
    <row r="158" spans="1:12" ht="27.75" customHeight="1" x14ac:dyDescent="0.25">
      <c r="A158" s="172" t="s">
        <v>528</v>
      </c>
      <c r="B158" s="42"/>
      <c r="C158" s="179"/>
      <c r="D158" s="144">
        <v>0</v>
      </c>
      <c r="E158" s="145">
        <v>0</v>
      </c>
      <c r="F158" s="146">
        <v>0</v>
      </c>
      <c r="G158" s="174">
        <v>0</v>
      </c>
      <c r="H158" s="174">
        <v>0</v>
      </c>
      <c r="I158" s="178">
        <v>0</v>
      </c>
      <c r="J158" s="43">
        <v>0</v>
      </c>
      <c r="L158" s="210">
        <v>4</v>
      </c>
    </row>
    <row r="159" spans="1:12" ht="27.75" customHeight="1" x14ac:dyDescent="0.25">
      <c r="A159" s="172" t="s">
        <v>529</v>
      </c>
      <c r="B159" s="42"/>
      <c r="C159" s="179"/>
      <c r="D159" s="144">
        <v>0</v>
      </c>
      <c r="E159" s="145">
        <v>0</v>
      </c>
      <c r="F159" s="146">
        <v>0</v>
      </c>
      <c r="G159" s="174">
        <v>0</v>
      </c>
      <c r="H159" s="174">
        <v>0</v>
      </c>
      <c r="I159" s="178">
        <v>0</v>
      </c>
      <c r="J159" s="43">
        <v>0</v>
      </c>
      <c r="L159" s="210">
        <v>4</v>
      </c>
    </row>
    <row r="160" spans="1:12" ht="27.75" customHeight="1" x14ac:dyDescent="0.25">
      <c r="A160" s="172" t="s">
        <v>530</v>
      </c>
      <c r="B160" s="42"/>
      <c r="C160" s="179"/>
      <c r="D160" s="144">
        <v>0</v>
      </c>
      <c r="E160" s="145">
        <v>0</v>
      </c>
      <c r="F160" s="146">
        <v>0</v>
      </c>
      <c r="G160" s="174">
        <v>0</v>
      </c>
      <c r="H160" s="174">
        <v>0</v>
      </c>
      <c r="I160" s="178">
        <v>0</v>
      </c>
      <c r="J160" s="43">
        <v>0</v>
      </c>
      <c r="L160" s="210">
        <v>4</v>
      </c>
    </row>
    <row r="161" spans="1:12" ht="27.75" customHeight="1" x14ac:dyDescent="0.25">
      <c r="A161" s="172" t="s">
        <v>531</v>
      </c>
      <c r="B161" s="42"/>
      <c r="C161" s="179"/>
      <c r="D161" s="144">
        <v>0</v>
      </c>
      <c r="E161" s="145">
        <v>0</v>
      </c>
      <c r="F161" s="146">
        <v>0</v>
      </c>
      <c r="G161" s="174">
        <v>0</v>
      </c>
      <c r="H161" s="174">
        <v>0</v>
      </c>
      <c r="I161" s="178">
        <v>0</v>
      </c>
      <c r="J161" s="43">
        <v>0</v>
      </c>
      <c r="L161" s="210">
        <v>4</v>
      </c>
    </row>
    <row r="162" spans="1:12" ht="27.75" customHeight="1" x14ac:dyDescent="0.25">
      <c r="A162" s="172" t="s">
        <v>532</v>
      </c>
      <c r="B162" s="42"/>
      <c r="C162" s="179"/>
      <c r="D162" s="144">
        <v>0</v>
      </c>
      <c r="E162" s="145">
        <v>0</v>
      </c>
      <c r="F162" s="146">
        <v>0</v>
      </c>
      <c r="G162" s="174">
        <v>0</v>
      </c>
      <c r="H162" s="174">
        <v>0</v>
      </c>
      <c r="I162" s="178">
        <v>0</v>
      </c>
      <c r="J162" s="43">
        <v>0</v>
      </c>
      <c r="L162" s="210">
        <v>4</v>
      </c>
    </row>
    <row r="163" spans="1:12" ht="27.75" customHeight="1" x14ac:dyDescent="0.25">
      <c r="A163" s="172" t="s">
        <v>533</v>
      </c>
      <c r="B163" s="42"/>
      <c r="C163" s="179"/>
      <c r="D163" s="144">
        <v>0</v>
      </c>
      <c r="E163" s="145">
        <v>0</v>
      </c>
      <c r="F163" s="146">
        <v>0</v>
      </c>
      <c r="G163" s="174">
        <v>0</v>
      </c>
      <c r="H163" s="174">
        <v>0</v>
      </c>
      <c r="I163" s="178">
        <v>0</v>
      </c>
      <c r="J163" s="43">
        <v>0</v>
      </c>
      <c r="L163" s="210">
        <v>4</v>
      </c>
    </row>
    <row r="164" spans="1:12" ht="27.75" customHeight="1" x14ac:dyDescent="0.25">
      <c r="A164" s="172" t="s">
        <v>534</v>
      </c>
      <c r="B164" s="42"/>
      <c r="C164" s="179"/>
      <c r="D164" s="144">
        <v>0</v>
      </c>
      <c r="E164" s="145">
        <v>0</v>
      </c>
      <c r="F164" s="146">
        <v>0</v>
      </c>
      <c r="G164" s="174">
        <v>0</v>
      </c>
      <c r="H164" s="174">
        <v>0</v>
      </c>
      <c r="I164" s="178">
        <v>0</v>
      </c>
      <c r="J164" s="43">
        <v>0</v>
      </c>
      <c r="L164" s="210">
        <v>4</v>
      </c>
    </row>
    <row r="165" spans="1:12" ht="27.75" customHeight="1" x14ac:dyDescent="0.25">
      <c r="A165" s="172" t="s">
        <v>535</v>
      </c>
      <c r="B165" s="42"/>
      <c r="C165" s="179"/>
      <c r="D165" s="144">
        <v>0</v>
      </c>
      <c r="E165" s="145">
        <v>0</v>
      </c>
      <c r="F165" s="146">
        <v>0</v>
      </c>
      <c r="G165" s="174">
        <v>0</v>
      </c>
      <c r="H165" s="174">
        <v>0</v>
      </c>
      <c r="I165" s="178">
        <v>0</v>
      </c>
      <c r="J165" s="43">
        <v>0</v>
      </c>
      <c r="L165" s="210">
        <v>4</v>
      </c>
    </row>
    <row r="166" spans="1:12" ht="27.75" customHeight="1" x14ac:dyDescent="0.25">
      <c r="A166" s="172" t="s">
        <v>536</v>
      </c>
      <c r="B166" s="42"/>
      <c r="C166" s="179"/>
      <c r="D166" s="144">
        <v>0</v>
      </c>
      <c r="E166" s="145">
        <v>0</v>
      </c>
      <c r="F166" s="146">
        <v>0</v>
      </c>
      <c r="G166" s="174">
        <v>0</v>
      </c>
      <c r="H166" s="174">
        <v>0</v>
      </c>
      <c r="I166" s="178">
        <v>0</v>
      </c>
      <c r="J166" s="43">
        <v>0</v>
      </c>
      <c r="L166" s="210">
        <v>4</v>
      </c>
    </row>
    <row r="167" spans="1:12" ht="27.75" customHeight="1" x14ac:dyDescent="0.25">
      <c r="A167" s="172" t="s">
        <v>537</v>
      </c>
      <c r="B167" s="42"/>
      <c r="C167" s="179"/>
      <c r="D167" s="144">
        <v>0</v>
      </c>
      <c r="E167" s="145">
        <v>0</v>
      </c>
      <c r="F167" s="146">
        <v>0</v>
      </c>
      <c r="G167" s="174">
        <v>0</v>
      </c>
      <c r="H167" s="174">
        <v>0</v>
      </c>
      <c r="I167" s="178">
        <v>0</v>
      </c>
      <c r="J167" s="43">
        <v>0</v>
      </c>
      <c r="L167" s="210">
        <v>4</v>
      </c>
    </row>
    <row r="168" spans="1:12" ht="27.75" customHeight="1" x14ac:dyDescent="0.25">
      <c r="A168" s="172" t="s">
        <v>538</v>
      </c>
      <c r="B168" s="42"/>
      <c r="C168" s="179"/>
      <c r="D168" s="144">
        <v>0</v>
      </c>
      <c r="E168" s="145">
        <v>0</v>
      </c>
      <c r="F168" s="146">
        <v>0</v>
      </c>
      <c r="G168" s="174">
        <v>0</v>
      </c>
      <c r="H168" s="174">
        <v>0</v>
      </c>
      <c r="I168" s="178">
        <v>0</v>
      </c>
      <c r="J168" s="43">
        <v>0</v>
      </c>
      <c r="L168" s="210">
        <v>4</v>
      </c>
    </row>
    <row r="169" spans="1:12" ht="27.75" customHeight="1" x14ac:dyDescent="0.25">
      <c r="A169" s="172" t="s">
        <v>454</v>
      </c>
      <c r="B169" s="42"/>
      <c r="C169" s="179"/>
      <c r="D169" s="147">
        <v>0</v>
      </c>
      <c r="E169" s="148">
        <v>0</v>
      </c>
      <c r="F169" s="146">
        <v>0</v>
      </c>
      <c r="G169" s="175"/>
      <c r="H169" s="175"/>
      <c r="I169" s="177"/>
      <c r="J169" s="44"/>
      <c r="L169" s="210">
        <v>4</v>
      </c>
    </row>
    <row r="170" spans="1:12" ht="27.75" customHeight="1" x14ac:dyDescent="0.25">
      <c r="A170" s="172" t="s">
        <v>455</v>
      </c>
      <c r="B170" s="42"/>
      <c r="C170" s="179"/>
      <c r="D170" s="144">
        <v>0</v>
      </c>
      <c r="E170" s="145">
        <v>0</v>
      </c>
      <c r="F170" s="146">
        <v>0</v>
      </c>
      <c r="G170" s="174">
        <v>0</v>
      </c>
      <c r="H170" s="175"/>
      <c r="I170" s="177"/>
      <c r="J170" s="44"/>
      <c r="L170" s="210">
        <v>4</v>
      </c>
    </row>
    <row r="171" spans="1:12" ht="27.75" customHeight="1" x14ac:dyDescent="0.25">
      <c r="A171" s="172" t="s">
        <v>456</v>
      </c>
      <c r="B171" s="42"/>
      <c r="C171" s="179"/>
      <c r="D171" s="144">
        <v>0</v>
      </c>
      <c r="E171" s="145">
        <v>0</v>
      </c>
      <c r="F171" s="146">
        <v>0</v>
      </c>
      <c r="G171" s="174">
        <v>0</v>
      </c>
      <c r="H171" s="175"/>
      <c r="I171" s="177"/>
      <c r="J171" s="44"/>
      <c r="L171" s="210">
        <v>4</v>
      </c>
    </row>
    <row r="172" spans="1:12" ht="27.75" customHeight="1" x14ac:dyDescent="0.25">
      <c r="A172" s="172" t="s">
        <v>457</v>
      </c>
      <c r="B172" s="42"/>
      <c r="C172" s="179"/>
      <c r="D172" s="144">
        <v>0</v>
      </c>
      <c r="E172" s="145">
        <v>0</v>
      </c>
      <c r="F172" s="146">
        <v>0</v>
      </c>
      <c r="G172" s="174">
        <v>0</v>
      </c>
      <c r="H172" s="175"/>
      <c r="I172" s="177"/>
      <c r="J172" s="43">
        <v>0</v>
      </c>
      <c r="L172" s="210">
        <v>4</v>
      </c>
    </row>
    <row r="173" spans="1:12" ht="27.75" customHeight="1" x14ac:dyDescent="0.25">
      <c r="A173" s="172" t="s">
        <v>458</v>
      </c>
      <c r="B173" s="42"/>
      <c r="C173" s="179"/>
      <c r="D173" s="144">
        <v>0</v>
      </c>
      <c r="E173" s="145">
        <v>0</v>
      </c>
      <c r="F173" s="146">
        <v>0</v>
      </c>
      <c r="G173" s="174">
        <v>0</v>
      </c>
      <c r="H173" s="175"/>
      <c r="I173" s="177"/>
      <c r="J173" s="43">
        <v>0</v>
      </c>
      <c r="L173" s="210">
        <v>4</v>
      </c>
    </row>
    <row r="174" spans="1:12" ht="27.75" customHeight="1" x14ac:dyDescent="0.25">
      <c r="A174" s="172" t="s">
        <v>459</v>
      </c>
      <c r="B174" s="42"/>
      <c r="C174" s="179"/>
      <c r="D174" s="144">
        <v>0</v>
      </c>
      <c r="E174" s="145">
        <v>0</v>
      </c>
      <c r="F174" s="146">
        <v>0</v>
      </c>
      <c r="G174" s="174">
        <v>0</v>
      </c>
      <c r="H174" s="175"/>
      <c r="I174" s="177"/>
      <c r="J174" s="43">
        <v>0</v>
      </c>
      <c r="L174" s="210">
        <v>4</v>
      </c>
    </row>
    <row r="175" spans="1:12" ht="27.75" customHeight="1" x14ac:dyDescent="0.25">
      <c r="A175" s="172" t="s">
        <v>645</v>
      </c>
      <c r="B175" s="42"/>
      <c r="C175" s="179"/>
      <c r="D175" s="144">
        <v>0</v>
      </c>
      <c r="E175" s="145">
        <v>0</v>
      </c>
      <c r="F175" s="146">
        <v>0</v>
      </c>
      <c r="G175" s="174">
        <v>0</v>
      </c>
      <c r="H175" s="175"/>
      <c r="I175" s="177"/>
      <c r="J175" s="44"/>
      <c r="L175" s="210">
        <v>4</v>
      </c>
    </row>
    <row r="176" spans="1:12" ht="27.75" customHeight="1" x14ac:dyDescent="0.25">
      <c r="A176" s="172" t="s">
        <v>656</v>
      </c>
      <c r="B176" s="42"/>
      <c r="C176" s="179"/>
      <c r="D176" s="144">
        <v>0</v>
      </c>
      <c r="E176" s="145">
        <v>0</v>
      </c>
      <c r="F176" s="146">
        <v>0</v>
      </c>
      <c r="G176" s="175"/>
      <c r="H176" s="175"/>
      <c r="I176" s="177"/>
      <c r="J176" s="44"/>
      <c r="L176" s="210">
        <v>4</v>
      </c>
    </row>
    <row r="177" spans="1:12" ht="27.75" customHeight="1" x14ac:dyDescent="0.25">
      <c r="A177" s="172" t="s">
        <v>646</v>
      </c>
      <c r="B177" s="42"/>
      <c r="C177" s="179"/>
      <c r="D177" s="144">
        <v>0</v>
      </c>
      <c r="E177" s="145">
        <v>0</v>
      </c>
      <c r="F177" s="146">
        <v>0</v>
      </c>
      <c r="G177" s="174">
        <v>0</v>
      </c>
      <c r="H177" s="175"/>
      <c r="I177" s="177"/>
      <c r="J177" s="44"/>
      <c r="L177" s="210">
        <v>4</v>
      </c>
    </row>
    <row r="178" spans="1:12" ht="27.75" customHeight="1" x14ac:dyDescent="0.25">
      <c r="A178" s="172" t="s">
        <v>647</v>
      </c>
      <c r="B178" s="42"/>
      <c r="C178" s="179"/>
      <c r="D178" s="144">
        <v>0</v>
      </c>
      <c r="E178" s="145">
        <v>0</v>
      </c>
      <c r="F178" s="146">
        <v>0</v>
      </c>
      <c r="G178" s="174">
        <v>0</v>
      </c>
      <c r="H178" s="175"/>
      <c r="I178" s="177"/>
      <c r="J178" s="44"/>
      <c r="L178" s="210">
        <v>4</v>
      </c>
    </row>
    <row r="179" spans="1:12" ht="27.75" customHeight="1" x14ac:dyDescent="0.25">
      <c r="A179" s="172" t="s">
        <v>648</v>
      </c>
      <c r="B179" s="42"/>
      <c r="C179" s="179"/>
      <c r="D179" s="144">
        <v>0</v>
      </c>
      <c r="E179" s="145">
        <v>0</v>
      </c>
      <c r="F179" s="146">
        <v>0</v>
      </c>
      <c r="G179" s="174">
        <v>0</v>
      </c>
      <c r="H179" s="175"/>
      <c r="I179" s="177"/>
      <c r="J179" s="44"/>
      <c r="L179" s="210">
        <v>4</v>
      </c>
    </row>
    <row r="180" spans="1:12" ht="27.75" customHeight="1" x14ac:dyDescent="0.25">
      <c r="A180" s="172" t="s">
        <v>649</v>
      </c>
      <c r="B180" s="42"/>
      <c r="C180" s="179"/>
      <c r="D180" s="144">
        <v>0</v>
      </c>
      <c r="E180" s="145">
        <v>0</v>
      </c>
      <c r="F180" s="146">
        <v>0</v>
      </c>
      <c r="G180" s="174">
        <v>0</v>
      </c>
      <c r="H180" s="175"/>
      <c r="I180" s="177"/>
      <c r="J180" s="44"/>
      <c r="L180" s="210">
        <v>4</v>
      </c>
    </row>
    <row r="181" spans="1:12" ht="27.75" customHeight="1" x14ac:dyDescent="0.25">
      <c r="A181" s="172" t="s">
        <v>650</v>
      </c>
      <c r="B181" s="42"/>
      <c r="C181" s="179"/>
      <c r="D181" s="144">
        <v>0</v>
      </c>
      <c r="E181" s="145">
        <v>0</v>
      </c>
      <c r="F181" s="146">
        <v>0</v>
      </c>
      <c r="G181" s="174">
        <v>0</v>
      </c>
      <c r="H181" s="175"/>
      <c r="I181" s="177"/>
      <c r="J181" s="44"/>
      <c r="L181" s="210">
        <v>4</v>
      </c>
    </row>
    <row r="182" spans="1:12" ht="27.75" customHeight="1" x14ac:dyDescent="0.25">
      <c r="A182" s="172" t="s">
        <v>460</v>
      </c>
      <c r="B182" s="42"/>
      <c r="C182" s="179"/>
      <c r="D182" s="144">
        <v>0</v>
      </c>
      <c r="E182" s="145">
        <v>0</v>
      </c>
      <c r="F182" s="146">
        <v>0</v>
      </c>
      <c r="G182" s="175"/>
      <c r="H182" s="175"/>
      <c r="I182" s="177"/>
      <c r="J182" s="44"/>
      <c r="L182" s="210">
        <v>4</v>
      </c>
    </row>
    <row r="183" spans="1:12" ht="27.75" customHeight="1" x14ac:dyDescent="0.25">
      <c r="A183" s="172" t="s">
        <v>509</v>
      </c>
      <c r="B183" s="42"/>
      <c r="C183" s="179"/>
      <c r="D183" s="144">
        <v>0</v>
      </c>
      <c r="E183" s="145">
        <v>0</v>
      </c>
      <c r="F183" s="146">
        <v>0</v>
      </c>
      <c r="G183" s="174">
        <v>0</v>
      </c>
      <c r="H183" s="174">
        <v>0</v>
      </c>
      <c r="I183" s="178">
        <v>0</v>
      </c>
      <c r="J183" s="43">
        <v>0</v>
      </c>
      <c r="L183" s="210">
        <v>4</v>
      </c>
    </row>
    <row r="184" spans="1:12" ht="27.75" customHeight="1" x14ac:dyDescent="0.25">
      <c r="A184" s="172" t="s">
        <v>510</v>
      </c>
      <c r="B184" s="42"/>
      <c r="C184" s="179"/>
      <c r="D184" s="144">
        <v>0</v>
      </c>
      <c r="E184" s="145">
        <v>0</v>
      </c>
      <c r="F184" s="146">
        <v>0</v>
      </c>
      <c r="G184" s="174">
        <v>0</v>
      </c>
      <c r="H184" s="174">
        <v>0</v>
      </c>
      <c r="I184" s="178">
        <v>0</v>
      </c>
      <c r="J184" s="43">
        <v>0</v>
      </c>
      <c r="L184" s="210">
        <v>4</v>
      </c>
    </row>
    <row r="185" spans="1:12" ht="27.75" customHeight="1" x14ac:dyDescent="0.25">
      <c r="A185" s="172" t="s">
        <v>511</v>
      </c>
      <c r="B185" s="42"/>
      <c r="C185" s="179"/>
      <c r="D185" s="144">
        <v>0</v>
      </c>
      <c r="E185" s="145">
        <v>0</v>
      </c>
      <c r="F185" s="146">
        <v>0</v>
      </c>
      <c r="G185" s="174">
        <v>0</v>
      </c>
      <c r="H185" s="174">
        <v>0</v>
      </c>
      <c r="I185" s="178">
        <v>0</v>
      </c>
      <c r="J185" s="43">
        <v>0</v>
      </c>
      <c r="L185" s="210">
        <v>4</v>
      </c>
    </row>
    <row r="186" spans="1:12" ht="27.75" customHeight="1" x14ac:dyDescent="0.25">
      <c r="A186" s="172" t="s">
        <v>512</v>
      </c>
      <c r="B186" s="42"/>
      <c r="C186" s="179"/>
      <c r="D186" s="144">
        <v>0</v>
      </c>
      <c r="E186" s="145">
        <v>0</v>
      </c>
      <c r="F186" s="146">
        <v>0</v>
      </c>
      <c r="G186" s="174">
        <v>0</v>
      </c>
      <c r="H186" s="174">
        <v>0</v>
      </c>
      <c r="I186" s="178">
        <v>0</v>
      </c>
      <c r="J186" s="43">
        <v>0</v>
      </c>
      <c r="L186" s="210">
        <v>4</v>
      </c>
    </row>
    <row r="187" spans="1:12" ht="27.75" customHeight="1" x14ac:dyDescent="0.25">
      <c r="A187" s="172" t="s">
        <v>513</v>
      </c>
      <c r="B187" s="42"/>
      <c r="C187" s="179"/>
      <c r="D187" s="144">
        <v>0</v>
      </c>
      <c r="E187" s="145">
        <v>0</v>
      </c>
      <c r="F187" s="146">
        <v>0</v>
      </c>
      <c r="G187" s="174">
        <v>0</v>
      </c>
      <c r="H187" s="174">
        <v>0</v>
      </c>
      <c r="I187" s="178">
        <v>0</v>
      </c>
      <c r="J187" s="43">
        <v>0</v>
      </c>
      <c r="L187" s="210">
        <v>4</v>
      </c>
    </row>
    <row r="188" spans="1:12" ht="27.75" customHeight="1" x14ac:dyDescent="0.25">
      <c r="A188" s="172" t="s">
        <v>514</v>
      </c>
      <c r="B188" s="42"/>
      <c r="C188" s="179"/>
      <c r="D188" s="144">
        <v>0</v>
      </c>
      <c r="E188" s="145">
        <v>0</v>
      </c>
      <c r="F188" s="146">
        <v>0</v>
      </c>
      <c r="G188" s="174">
        <v>0</v>
      </c>
      <c r="H188" s="174">
        <v>0</v>
      </c>
      <c r="I188" s="178">
        <v>0</v>
      </c>
      <c r="J188" s="43">
        <v>0</v>
      </c>
      <c r="L188" s="210">
        <v>4</v>
      </c>
    </row>
    <row r="189" spans="1:12" ht="27.75" customHeight="1" x14ac:dyDescent="0.25">
      <c r="A189" s="172" t="s">
        <v>515</v>
      </c>
      <c r="B189" s="42"/>
      <c r="C189" s="179"/>
      <c r="D189" s="144">
        <v>0</v>
      </c>
      <c r="E189" s="145">
        <v>0</v>
      </c>
      <c r="F189" s="146">
        <v>0</v>
      </c>
      <c r="G189" s="174">
        <v>0</v>
      </c>
      <c r="H189" s="174">
        <v>0</v>
      </c>
      <c r="I189" s="178">
        <v>0</v>
      </c>
      <c r="J189" s="43">
        <v>0</v>
      </c>
      <c r="L189" s="210">
        <v>4</v>
      </c>
    </row>
    <row r="190" spans="1:12" ht="27.75" customHeight="1" x14ac:dyDescent="0.25">
      <c r="A190" s="172" t="s">
        <v>516</v>
      </c>
      <c r="B190" s="42"/>
      <c r="C190" s="179"/>
      <c r="D190" s="144">
        <v>0</v>
      </c>
      <c r="E190" s="145">
        <v>0</v>
      </c>
      <c r="F190" s="146">
        <v>0</v>
      </c>
      <c r="G190" s="174">
        <v>0</v>
      </c>
      <c r="H190" s="174">
        <v>0</v>
      </c>
      <c r="I190" s="178">
        <v>0</v>
      </c>
      <c r="J190" s="43">
        <v>0</v>
      </c>
      <c r="L190" s="210">
        <v>4</v>
      </c>
    </row>
    <row r="191" spans="1:12" ht="27.75" customHeight="1" x14ac:dyDescent="0.25">
      <c r="A191" s="172" t="s">
        <v>517</v>
      </c>
      <c r="B191" s="42"/>
      <c r="C191" s="179"/>
      <c r="D191" s="144">
        <v>0</v>
      </c>
      <c r="E191" s="145">
        <v>0</v>
      </c>
      <c r="F191" s="146">
        <v>0</v>
      </c>
      <c r="G191" s="174">
        <v>0</v>
      </c>
      <c r="H191" s="174">
        <v>0</v>
      </c>
      <c r="I191" s="178">
        <v>0</v>
      </c>
      <c r="J191" s="43">
        <v>0</v>
      </c>
      <c r="L191" s="210">
        <v>4</v>
      </c>
    </row>
    <row r="192" spans="1:12" ht="27.75" customHeight="1" x14ac:dyDescent="0.25">
      <c r="A192" s="172" t="s">
        <v>518</v>
      </c>
      <c r="B192" s="42"/>
      <c r="C192" s="179"/>
      <c r="D192" s="144">
        <v>0</v>
      </c>
      <c r="E192" s="145">
        <v>0</v>
      </c>
      <c r="F192" s="146">
        <v>0</v>
      </c>
      <c r="G192" s="174">
        <v>0</v>
      </c>
      <c r="H192" s="174">
        <v>0</v>
      </c>
      <c r="I192" s="178">
        <v>0</v>
      </c>
      <c r="J192" s="43">
        <v>0</v>
      </c>
      <c r="L192" s="210">
        <v>4</v>
      </c>
    </row>
    <row r="193" spans="1:12" ht="27.75" customHeight="1" x14ac:dyDescent="0.25">
      <c r="A193" s="172" t="s">
        <v>519</v>
      </c>
      <c r="B193" s="42"/>
      <c r="C193" s="179"/>
      <c r="D193" s="144">
        <v>0</v>
      </c>
      <c r="E193" s="145">
        <v>0</v>
      </c>
      <c r="F193" s="146">
        <v>0</v>
      </c>
      <c r="G193" s="174">
        <v>0</v>
      </c>
      <c r="H193" s="174">
        <v>0</v>
      </c>
      <c r="I193" s="178">
        <v>0</v>
      </c>
      <c r="J193" s="43">
        <v>0</v>
      </c>
      <c r="L193" s="210">
        <v>4</v>
      </c>
    </row>
    <row r="194" spans="1:12" ht="27.75" customHeight="1" x14ac:dyDescent="0.25">
      <c r="A194" s="172" t="s">
        <v>520</v>
      </c>
      <c r="B194" s="42"/>
      <c r="C194" s="179"/>
      <c r="D194" s="144">
        <v>0</v>
      </c>
      <c r="E194" s="145">
        <v>0</v>
      </c>
      <c r="F194" s="146">
        <v>0</v>
      </c>
      <c r="G194" s="174">
        <v>0</v>
      </c>
      <c r="H194" s="174">
        <v>0</v>
      </c>
      <c r="I194" s="178">
        <v>0</v>
      </c>
      <c r="J194" s="43">
        <v>0</v>
      </c>
      <c r="L194" s="210">
        <v>4</v>
      </c>
    </row>
    <row r="195" spans="1:12" ht="27.75" customHeight="1" x14ac:dyDescent="0.25">
      <c r="A195" s="172" t="s">
        <v>521</v>
      </c>
      <c r="B195" s="42"/>
      <c r="C195" s="179"/>
      <c r="D195" s="144">
        <v>0</v>
      </c>
      <c r="E195" s="145">
        <v>0</v>
      </c>
      <c r="F195" s="146">
        <v>0</v>
      </c>
      <c r="G195" s="174">
        <v>0</v>
      </c>
      <c r="H195" s="174">
        <v>0</v>
      </c>
      <c r="I195" s="178">
        <v>0</v>
      </c>
      <c r="J195" s="43">
        <v>0</v>
      </c>
      <c r="L195" s="210">
        <v>4</v>
      </c>
    </row>
    <row r="196" spans="1:12" ht="27.75" customHeight="1" x14ac:dyDescent="0.25">
      <c r="A196" s="172" t="s">
        <v>522</v>
      </c>
      <c r="B196" s="42"/>
      <c r="C196" s="179"/>
      <c r="D196" s="144">
        <v>0</v>
      </c>
      <c r="E196" s="145">
        <v>0</v>
      </c>
      <c r="F196" s="146">
        <v>0</v>
      </c>
      <c r="G196" s="174">
        <v>0</v>
      </c>
      <c r="H196" s="174">
        <v>0</v>
      </c>
      <c r="I196" s="178">
        <v>0</v>
      </c>
      <c r="J196" s="43">
        <v>0</v>
      </c>
      <c r="L196" s="210">
        <v>4</v>
      </c>
    </row>
    <row r="197" spans="1:12" ht="27.75" customHeight="1" x14ac:dyDescent="0.25">
      <c r="A197" s="172" t="s">
        <v>523</v>
      </c>
      <c r="B197" s="42"/>
      <c r="C197" s="179"/>
      <c r="D197" s="144">
        <v>0</v>
      </c>
      <c r="E197" s="145">
        <v>0</v>
      </c>
      <c r="F197" s="146">
        <v>0</v>
      </c>
      <c r="G197" s="174">
        <v>0</v>
      </c>
      <c r="H197" s="174">
        <v>0</v>
      </c>
      <c r="I197" s="178">
        <v>0</v>
      </c>
      <c r="J197" s="43">
        <v>0</v>
      </c>
      <c r="L197" s="210">
        <v>4</v>
      </c>
    </row>
    <row r="198" spans="1:12" ht="27.75" customHeight="1" x14ac:dyDescent="0.25">
      <c r="A198" s="172" t="s">
        <v>461</v>
      </c>
      <c r="B198" s="42"/>
      <c r="C198" s="179"/>
      <c r="D198" s="147">
        <v>0</v>
      </c>
      <c r="E198" s="148">
        <v>0</v>
      </c>
      <c r="F198" s="146">
        <v>0</v>
      </c>
      <c r="G198" s="175"/>
      <c r="H198" s="175"/>
      <c r="I198" s="177"/>
      <c r="J198" s="44"/>
      <c r="L198" s="210">
        <v>4</v>
      </c>
    </row>
    <row r="199" spans="1:12" ht="27.75" customHeight="1" x14ac:dyDescent="0.25">
      <c r="A199" s="172" t="s">
        <v>462</v>
      </c>
      <c r="B199" s="42"/>
      <c r="C199" s="179"/>
      <c r="D199" s="144">
        <v>0</v>
      </c>
      <c r="E199" s="145">
        <v>0</v>
      </c>
      <c r="F199" s="146">
        <v>0</v>
      </c>
      <c r="G199" s="174">
        <v>0</v>
      </c>
      <c r="H199" s="175"/>
      <c r="I199" s="177"/>
      <c r="J199" s="44"/>
      <c r="L199" s="210">
        <v>4</v>
      </c>
    </row>
    <row r="200" spans="1:12" ht="27.75" customHeight="1" x14ac:dyDescent="0.25">
      <c r="A200" s="172" t="s">
        <v>463</v>
      </c>
      <c r="B200" s="42"/>
      <c r="C200" s="179"/>
      <c r="D200" s="144">
        <v>0</v>
      </c>
      <c r="E200" s="145">
        <v>0</v>
      </c>
      <c r="F200" s="146">
        <v>0</v>
      </c>
      <c r="G200" s="174">
        <v>0</v>
      </c>
      <c r="H200" s="175"/>
      <c r="I200" s="177"/>
      <c r="J200" s="44"/>
      <c r="L200" s="210">
        <v>4</v>
      </c>
    </row>
    <row r="201" spans="1:12" ht="27.75" customHeight="1" x14ac:dyDescent="0.25">
      <c r="A201" s="172" t="s">
        <v>464</v>
      </c>
      <c r="B201" s="42"/>
      <c r="C201" s="179"/>
      <c r="D201" s="144">
        <v>0</v>
      </c>
      <c r="E201" s="145">
        <v>0</v>
      </c>
      <c r="F201" s="146">
        <v>0</v>
      </c>
      <c r="G201" s="174">
        <v>0</v>
      </c>
      <c r="H201" s="175"/>
      <c r="I201" s="177"/>
      <c r="J201" s="43">
        <v>0</v>
      </c>
      <c r="L201" s="210">
        <v>4</v>
      </c>
    </row>
    <row r="202" spans="1:12" ht="27.75" customHeight="1" x14ac:dyDescent="0.25">
      <c r="A202" s="172" t="s">
        <v>465</v>
      </c>
      <c r="B202" s="42"/>
      <c r="C202" s="179"/>
      <c r="D202" s="144">
        <v>0</v>
      </c>
      <c r="E202" s="145">
        <v>0</v>
      </c>
      <c r="F202" s="146">
        <v>0</v>
      </c>
      <c r="G202" s="174">
        <v>0</v>
      </c>
      <c r="H202" s="175"/>
      <c r="I202" s="177"/>
      <c r="J202" s="43">
        <v>0</v>
      </c>
      <c r="L202" s="210">
        <v>4</v>
      </c>
    </row>
    <row r="203" spans="1:12" ht="27.75" customHeight="1" x14ac:dyDescent="0.25">
      <c r="A203" s="172" t="s">
        <v>466</v>
      </c>
      <c r="B203" s="42"/>
      <c r="C203" s="179"/>
      <c r="D203" s="144">
        <v>0</v>
      </c>
      <c r="E203" s="145">
        <v>0</v>
      </c>
      <c r="F203" s="146">
        <v>0</v>
      </c>
      <c r="G203" s="174">
        <v>0</v>
      </c>
      <c r="H203" s="175"/>
      <c r="I203" s="177"/>
      <c r="J203" s="43">
        <v>0</v>
      </c>
      <c r="L203" s="210">
        <v>4</v>
      </c>
    </row>
  </sheetData>
  <autoFilter ref="L13:M203" xr:uid="{00000000-0001-0000-0600-000000000000}"/>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times._x000D_&amp;1#&amp;"Arial"&amp;6&amp;K737373 Confidentiality: C1 - Public&amp;R&amp;P of &amp;N</oddFooter>
    <firstHeader>&amp;L
Annex 4 - Charges applied to LDNOs with HV/LV end users</firstHeader>
    <firstFooter>&amp;LNote: Where a tariff only has a p/kWh unit rate in Unit Charge 1 then this unit rate applies at all times._x000D_&amp;1#&amp;"Arial"&amp;6&amp;K737373 Confidentiality: C1 - Public&amp;R&amp;P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10"/>
  <sheetViews>
    <sheetView showGridLines="0" topLeftCell="A11" zoomScaleNormal="100" zoomScaleSheetLayoutView="100" workbookViewId="0">
      <selection activeCell="B19" sqref="B19"/>
    </sheetView>
  </sheetViews>
  <sheetFormatPr defaultRowHeight="13.2" x14ac:dyDescent="0.25"/>
  <cols>
    <col min="1" max="5" width="24" customWidth="1"/>
    <col min="6" max="6" width="48.6640625" customWidth="1"/>
  </cols>
  <sheetData>
    <row r="1" spans="1:6" ht="27.75" customHeight="1" x14ac:dyDescent="0.25">
      <c r="A1" s="141" t="s">
        <v>20</v>
      </c>
    </row>
    <row r="2" spans="1:6" ht="44.25" customHeight="1" x14ac:dyDescent="0.25">
      <c r="A2" s="291" t="s">
        <v>134</v>
      </c>
      <c r="B2" s="292"/>
      <c r="C2" s="292"/>
      <c r="D2" s="292"/>
      <c r="E2" s="292"/>
    </row>
    <row r="3" spans="1:6" ht="47.25" customHeight="1" x14ac:dyDescent="0.25">
      <c r="A3" s="245" t="str">
        <f>Overview!B4&amp; " - Illustrative LLFs for year beginning "&amp;Overview!D4</f>
        <v>Eclipse Power Distribution Limited - GSP N - Illustrative LLFs for year beginning 1 April 2026</v>
      </c>
      <c r="B3" s="245"/>
      <c r="C3" s="245"/>
      <c r="D3" s="245"/>
      <c r="E3" s="245"/>
    </row>
    <row r="4" spans="1:6" ht="19.5" customHeight="1" x14ac:dyDescent="0.25">
      <c r="A4" s="293" t="s">
        <v>9</v>
      </c>
      <c r="B4" s="22" t="s">
        <v>2</v>
      </c>
      <c r="C4" s="22" t="s">
        <v>3</v>
      </c>
      <c r="D4" s="22" t="s">
        <v>4</v>
      </c>
      <c r="E4" s="22" t="s">
        <v>5</v>
      </c>
    </row>
    <row r="5" spans="1:6" ht="19.5" customHeight="1" x14ac:dyDescent="0.25">
      <c r="A5" s="294"/>
      <c r="B5" s="22" t="s">
        <v>10</v>
      </c>
      <c r="C5" s="22" t="s">
        <v>11</v>
      </c>
      <c r="D5" s="22" t="s">
        <v>12</v>
      </c>
      <c r="E5" s="22" t="s">
        <v>13</v>
      </c>
    </row>
    <row r="6" spans="1:6" ht="45" customHeight="1" x14ac:dyDescent="0.25">
      <c r="A6" s="202" t="s">
        <v>708</v>
      </c>
      <c r="B6" s="200" t="s">
        <v>709</v>
      </c>
      <c r="C6" s="200" t="s">
        <v>710</v>
      </c>
      <c r="D6" s="200"/>
      <c r="E6" s="200"/>
    </row>
    <row r="7" spans="1:6" ht="45" customHeight="1" x14ac:dyDescent="0.25">
      <c r="A7" s="202" t="s">
        <v>711</v>
      </c>
      <c r="B7" s="200" t="s">
        <v>709</v>
      </c>
      <c r="C7" s="200" t="s">
        <v>712</v>
      </c>
      <c r="D7" s="203" t="s">
        <v>713</v>
      </c>
      <c r="E7" s="200" t="s">
        <v>714</v>
      </c>
    </row>
    <row r="8" spans="1:6" ht="45" customHeight="1" x14ac:dyDescent="0.25">
      <c r="A8" s="202" t="s">
        <v>16</v>
      </c>
      <c r="B8" s="200" t="s">
        <v>709</v>
      </c>
      <c r="C8" s="200" t="s">
        <v>710</v>
      </c>
      <c r="D8" s="200"/>
      <c r="E8" s="200"/>
    </row>
    <row r="9" spans="1:6" ht="25.5" customHeight="1" x14ac:dyDescent="0.25">
      <c r="A9" s="137" t="s">
        <v>14</v>
      </c>
      <c r="B9" s="241" t="s">
        <v>15</v>
      </c>
      <c r="C9" s="242"/>
      <c r="D9" s="242"/>
      <c r="E9" s="243"/>
    </row>
    <row r="10" spans="1:6" x14ac:dyDescent="0.25">
      <c r="A10" s="14"/>
      <c r="B10" s="13"/>
      <c r="C10" s="13"/>
      <c r="D10" s="13"/>
      <c r="E10" s="13"/>
    </row>
    <row r="11" spans="1:6" x14ac:dyDescent="0.25">
      <c r="B11" s="13"/>
      <c r="C11" s="13"/>
      <c r="D11" s="13"/>
      <c r="E11" s="13"/>
    </row>
    <row r="12" spans="1:6" ht="22.5" customHeight="1" x14ac:dyDescent="0.25">
      <c r="A12" s="249" t="s">
        <v>41</v>
      </c>
      <c r="B12" s="295"/>
      <c r="C12" s="295"/>
      <c r="D12" s="295"/>
      <c r="E12" s="295"/>
      <c r="F12" s="250"/>
    </row>
    <row r="13" spans="1:6" ht="22.5" customHeight="1" x14ac:dyDescent="0.25">
      <c r="A13" s="249" t="s">
        <v>721</v>
      </c>
      <c r="B13" s="295"/>
      <c r="C13" s="295"/>
      <c r="D13" s="295"/>
      <c r="E13" s="295"/>
      <c r="F13" s="250"/>
    </row>
    <row r="14" spans="1:6" ht="33" customHeight="1" x14ac:dyDescent="0.25">
      <c r="A14" s="22" t="s">
        <v>42</v>
      </c>
      <c r="B14" s="22" t="s">
        <v>2</v>
      </c>
      <c r="C14" s="22" t="s">
        <v>3</v>
      </c>
      <c r="D14" s="22" t="s">
        <v>4</v>
      </c>
      <c r="E14" s="22" t="s">
        <v>5</v>
      </c>
      <c r="F14" s="22" t="s">
        <v>720</v>
      </c>
    </row>
    <row r="15" spans="1:6" ht="15.6" x14ac:dyDescent="0.25">
      <c r="A15" s="204" t="s">
        <v>43</v>
      </c>
      <c r="B15" s="205"/>
      <c r="C15" s="205"/>
      <c r="D15" s="205"/>
      <c r="E15" s="205"/>
      <c r="F15" s="204"/>
    </row>
    <row r="16" spans="1:6" ht="15.6" x14ac:dyDescent="0.25">
      <c r="A16" s="204" t="s">
        <v>44</v>
      </c>
      <c r="B16" s="205"/>
      <c r="C16" s="205"/>
      <c r="D16" s="205"/>
      <c r="E16" s="205"/>
      <c r="F16" s="204"/>
    </row>
    <row r="17" spans="1:6" ht="15.6" x14ac:dyDescent="0.25">
      <c r="A17" s="204" t="s">
        <v>45</v>
      </c>
      <c r="B17" s="205"/>
      <c r="C17" s="205"/>
      <c r="D17" s="205"/>
      <c r="E17" s="205"/>
      <c r="F17" s="204"/>
    </row>
    <row r="18" spans="1:6" ht="15.6" x14ac:dyDescent="0.25">
      <c r="A18" s="204" t="s">
        <v>46</v>
      </c>
      <c r="B18" s="205"/>
      <c r="C18" s="205"/>
      <c r="D18" s="205"/>
      <c r="E18" s="205"/>
      <c r="F18" s="204"/>
    </row>
    <row r="19" spans="1:6" ht="22.5" customHeight="1" x14ac:dyDescent="0.25">
      <c r="A19" s="204" t="s">
        <v>47</v>
      </c>
      <c r="B19" s="205"/>
      <c r="C19" s="205"/>
      <c r="D19" s="205"/>
      <c r="E19" s="205"/>
      <c r="F19" s="205"/>
    </row>
    <row r="20" spans="1:6" ht="22.5" customHeight="1" x14ac:dyDescent="0.25">
      <c r="A20" s="204" t="s">
        <v>47</v>
      </c>
      <c r="B20" s="205"/>
      <c r="C20" s="205"/>
      <c r="D20" s="205"/>
      <c r="E20" s="205"/>
      <c r="F20" s="205"/>
    </row>
    <row r="21" spans="1:6" ht="22.5" customHeight="1" x14ac:dyDescent="0.25">
      <c r="A21" s="204" t="s">
        <v>48</v>
      </c>
      <c r="B21" s="205"/>
      <c r="C21" s="205"/>
      <c r="D21" s="205"/>
      <c r="E21" s="205"/>
      <c r="F21" s="205"/>
    </row>
    <row r="22" spans="1:6" ht="22.5" customHeight="1" x14ac:dyDescent="0.25">
      <c r="A22" s="204" t="s">
        <v>48</v>
      </c>
      <c r="B22" s="205"/>
      <c r="C22" s="205"/>
      <c r="D22" s="205"/>
      <c r="E22" s="205"/>
      <c r="F22" s="205"/>
    </row>
    <row r="24" spans="1:6" ht="22.5" customHeight="1" x14ac:dyDescent="0.25">
      <c r="A24" s="249" t="s">
        <v>49</v>
      </c>
      <c r="B24" s="295"/>
      <c r="C24" s="295"/>
      <c r="D24" s="295"/>
      <c r="E24" s="295"/>
      <c r="F24" s="250"/>
    </row>
    <row r="25" spans="1:6" ht="22.5" customHeight="1" x14ac:dyDescent="0.25">
      <c r="A25" s="249" t="s">
        <v>7</v>
      </c>
      <c r="B25" s="295"/>
      <c r="C25" s="295"/>
      <c r="D25" s="295"/>
      <c r="E25" s="295"/>
      <c r="F25" s="250"/>
    </row>
    <row r="26" spans="1:6" ht="33" customHeight="1" x14ac:dyDescent="0.25">
      <c r="A26" s="22" t="s">
        <v>6</v>
      </c>
      <c r="B26" s="22" t="s">
        <v>2</v>
      </c>
      <c r="C26" s="22" t="s">
        <v>3</v>
      </c>
      <c r="D26" s="22" t="s">
        <v>4</v>
      </c>
      <c r="E26" s="22" t="s">
        <v>5</v>
      </c>
      <c r="F26" s="22" t="s">
        <v>720</v>
      </c>
    </row>
    <row r="27" spans="1:6" ht="22.5" customHeight="1" x14ac:dyDescent="0.25">
      <c r="A27" s="1"/>
      <c r="B27" s="12"/>
      <c r="C27" s="12"/>
      <c r="D27" s="12"/>
      <c r="E27" s="12"/>
      <c r="F27" s="207"/>
    </row>
    <row r="28" spans="1:6" ht="22.5" customHeight="1" x14ac:dyDescent="0.25">
      <c r="A28" s="1"/>
      <c r="B28" s="12"/>
      <c r="C28" s="12"/>
      <c r="D28" s="12"/>
      <c r="E28" s="12"/>
      <c r="F28" s="207"/>
    </row>
    <row r="29" spans="1:6" ht="22.5" customHeight="1" x14ac:dyDescent="0.25">
      <c r="A29" s="1"/>
      <c r="B29" s="12"/>
      <c r="C29" s="12"/>
      <c r="D29" s="12"/>
      <c r="E29" s="12"/>
      <c r="F29" s="207"/>
    </row>
    <row r="30" spans="1:6" ht="22.5" customHeight="1" x14ac:dyDescent="0.25">
      <c r="A30" s="1"/>
      <c r="B30" s="12"/>
      <c r="C30" s="12"/>
      <c r="D30" s="12"/>
      <c r="E30" s="12"/>
      <c r="F30" s="207"/>
    </row>
    <row r="31" spans="1:6" ht="22.5" customHeight="1" x14ac:dyDescent="0.25">
      <c r="A31" s="1"/>
      <c r="B31" s="12"/>
      <c r="C31" s="12"/>
      <c r="D31" s="12"/>
      <c r="E31" s="12"/>
      <c r="F31" s="207"/>
    </row>
    <row r="32" spans="1:6" ht="22.5" customHeight="1" x14ac:dyDescent="0.25">
      <c r="A32" s="1"/>
      <c r="B32" s="12"/>
      <c r="C32" s="12"/>
      <c r="D32" s="12"/>
      <c r="E32" s="12"/>
      <c r="F32" s="207"/>
    </row>
    <row r="33" spans="1:6" ht="22.5" customHeight="1" x14ac:dyDescent="0.25">
      <c r="A33" s="1"/>
      <c r="B33" s="12"/>
      <c r="C33" s="12"/>
      <c r="D33" s="12"/>
      <c r="E33" s="12"/>
      <c r="F33" s="207"/>
    </row>
    <row r="34" spans="1:6" ht="22.5" customHeight="1" x14ac:dyDescent="0.25">
      <c r="A34" s="1"/>
      <c r="B34" s="12"/>
      <c r="C34" s="12"/>
      <c r="D34" s="12"/>
      <c r="E34" s="12"/>
      <c r="F34" s="207"/>
    </row>
    <row r="35" spans="1:6" ht="22.5" customHeight="1" x14ac:dyDescent="0.25">
      <c r="A35" s="1"/>
      <c r="B35" s="12"/>
      <c r="C35" s="12"/>
      <c r="D35" s="12"/>
      <c r="E35" s="12"/>
      <c r="F35" s="207"/>
    </row>
    <row r="36" spans="1:6" ht="22.5" customHeight="1" x14ac:dyDescent="0.25">
      <c r="A36" s="1"/>
      <c r="B36" s="12"/>
      <c r="C36" s="12"/>
      <c r="D36" s="12"/>
      <c r="E36" s="12"/>
      <c r="F36" s="207"/>
    </row>
    <row r="37" spans="1:6" ht="22.5" customHeight="1" x14ac:dyDescent="0.25">
      <c r="A37" s="1"/>
      <c r="B37" s="12"/>
      <c r="C37" s="12"/>
      <c r="D37" s="12"/>
      <c r="E37" s="12"/>
      <c r="F37" s="207"/>
    </row>
    <row r="38" spans="1:6" ht="22.5" customHeight="1" x14ac:dyDescent="0.25">
      <c r="A38" s="1"/>
      <c r="B38" s="12"/>
      <c r="C38" s="12"/>
      <c r="D38" s="12"/>
      <c r="E38" s="12"/>
      <c r="F38" s="207"/>
    </row>
    <row r="39" spans="1:6" ht="22.5" customHeight="1" x14ac:dyDescent="0.25">
      <c r="A39" s="1"/>
      <c r="B39" s="12"/>
      <c r="C39" s="12"/>
      <c r="D39" s="12"/>
      <c r="E39" s="12"/>
      <c r="F39" s="207"/>
    </row>
    <row r="40" spans="1:6" ht="22.5" customHeight="1" x14ac:dyDescent="0.25">
      <c r="A40" s="1"/>
      <c r="B40" s="12"/>
      <c r="C40" s="12"/>
      <c r="D40" s="12"/>
      <c r="E40" s="12"/>
      <c r="F40" s="207"/>
    </row>
    <row r="41" spans="1:6" ht="22.5" customHeight="1" x14ac:dyDescent="0.25">
      <c r="A41" s="1"/>
      <c r="B41" s="12"/>
      <c r="C41" s="12"/>
      <c r="D41" s="12"/>
      <c r="E41" s="12"/>
      <c r="F41" s="207"/>
    </row>
    <row r="42" spans="1:6" ht="22.5" customHeight="1" x14ac:dyDescent="0.25">
      <c r="A42" s="1"/>
      <c r="B42" s="12"/>
      <c r="C42" s="12"/>
      <c r="D42" s="12"/>
      <c r="E42" s="12"/>
      <c r="F42" s="207"/>
    </row>
    <row r="43" spans="1:6" ht="22.5" customHeight="1" x14ac:dyDescent="0.25">
      <c r="A43" s="1"/>
      <c r="B43" s="12"/>
      <c r="C43" s="12"/>
      <c r="D43" s="12"/>
      <c r="E43" s="12"/>
      <c r="F43" s="207"/>
    </row>
    <row r="44" spans="1:6" ht="22.5" customHeight="1" x14ac:dyDescent="0.25">
      <c r="A44" s="1"/>
      <c r="B44" s="12"/>
      <c r="C44" s="12"/>
      <c r="D44" s="12"/>
      <c r="E44" s="12"/>
      <c r="F44" s="207"/>
    </row>
    <row r="45" spans="1:6" ht="22.5" customHeight="1" x14ac:dyDescent="0.25">
      <c r="A45" s="1"/>
      <c r="B45" s="12"/>
      <c r="C45" s="12"/>
      <c r="D45" s="12"/>
      <c r="E45" s="12"/>
      <c r="F45" s="207"/>
    </row>
    <row r="46" spans="1:6" ht="22.5" customHeight="1" x14ac:dyDescent="0.25">
      <c r="A46" s="1"/>
      <c r="B46" s="12"/>
      <c r="C46" s="12"/>
      <c r="D46" s="12"/>
      <c r="E46" s="12"/>
      <c r="F46" s="207"/>
    </row>
    <row r="47" spans="1:6" ht="22.5" customHeight="1" x14ac:dyDescent="0.25">
      <c r="A47" s="1"/>
      <c r="B47" s="12"/>
      <c r="C47" s="12"/>
      <c r="D47" s="12"/>
      <c r="E47" s="12"/>
      <c r="F47" s="207"/>
    </row>
    <row r="48" spans="1:6" ht="22.5" customHeight="1" x14ac:dyDescent="0.25">
      <c r="A48" s="1"/>
      <c r="B48" s="12"/>
      <c r="C48" s="12"/>
      <c r="D48" s="12"/>
      <c r="E48" s="12"/>
      <c r="F48" s="207"/>
    </row>
    <row r="49" spans="1:6" ht="22.5" customHeight="1" x14ac:dyDescent="0.25">
      <c r="A49" s="1"/>
      <c r="B49" s="12"/>
      <c r="C49" s="12"/>
      <c r="D49" s="12"/>
      <c r="E49" s="12"/>
      <c r="F49" s="207"/>
    </row>
    <row r="50" spans="1:6" ht="22.5" customHeight="1" x14ac:dyDescent="0.25">
      <c r="A50" s="1"/>
      <c r="B50" s="12"/>
      <c r="C50" s="12"/>
      <c r="D50" s="12"/>
      <c r="E50" s="12"/>
      <c r="F50" s="207"/>
    </row>
    <row r="51" spans="1:6" ht="22.5" customHeight="1" x14ac:dyDescent="0.25">
      <c r="A51" s="1"/>
      <c r="B51" s="12"/>
      <c r="C51" s="12"/>
      <c r="D51" s="12"/>
      <c r="E51" s="12"/>
      <c r="F51" s="207"/>
    </row>
    <row r="52" spans="1:6" ht="22.5" customHeight="1" x14ac:dyDescent="0.25">
      <c r="A52" s="1"/>
      <c r="B52" s="12"/>
      <c r="C52" s="12"/>
      <c r="D52" s="12"/>
      <c r="E52" s="12"/>
      <c r="F52" s="207"/>
    </row>
    <row r="53" spans="1:6" ht="22.5" customHeight="1" x14ac:dyDescent="0.25">
      <c r="A53" s="1"/>
      <c r="B53" s="12"/>
      <c r="C53" s="12"/>
      <c r="D53" s="12"/>
      <c r="E53" s="12"/>
      <c r="F53" s="207"/>
    </row>
    <row r="54" spans="1:6" ht="22.5" customHeight="1" x14ac:dyDescent="0.25">
      <c r="A54" s="1"/>
      <c r="B54" s="12"/>
      <c r="C54" s="12"/>
      <c r="D54" s="12"/>
      <c r="E54" s="12"/>
      <c r="F54" s="207"/>
    </row>
    <row r="55" spans="1:6" ht="22.5" customHeight="1" x14ac:dyDescent="0.25">
      <c r="A55" s="1"/>
      <c r="B55" s="12"/>
      <c r="C55" s="12"/>
      <c r="D55" s="12"/>
      <c r="E55" s="12"/>
      <c r="F55" s="207"/>
    </row>
    <row r="56" spans="1:6" ht="22.5" customHeight="1" x14ac:dyDescent="0.25">
      <c r="A56" s="1"/>
      <c r="B56" s="12"/>
      <c r="C56" s="12"/>
      <c r="D56" s="12"/>
      <c r="E56" s="12"/>
      <c r="F56" s="207"/>
    </row>
    <row r="57" spans="1:6" ht="22.5" customHeight="1" x14ac:dyDescent="0.25">
      <c r="A57" s="1"/>
      <c r="B57" s="12"/>
      <c r="C57" s="12"/>
      <c r="D57" s="12"/>
      <c r="E57" s="12"/>
      <c r="F57" s="207"/>
    </row>
    <row r="58" spans="1:6" ht="22.5" customHeight="1" x14ac:dyDescent="0.25">
      <c r="A58" s="1"/>
      <c r="B58" s="12"/>
      <c r="C58" s="12"/>
      <c r="D58" s="12"/>
      <c r="E58" s="12"/>
      <c r="F58" s="207"/>
    </row>
    <row r="59" spans="1:6" ht="22.5" customHeight="1" x14ac:dyDescent="0.25">
      <c r="A59" s="1"/>
      <c r="B59" s="12"/>
      <c r="C59" s="12"/>
      <c r="D59" s="12"/>
      <c r="E59" s="12"/>
      <c r="F59" s="207"/>
    </row>
    <row r="60" spans="1:6" ht="22.5" customHeight="1" x14ac:dyDescent="0.25">
      <c r="A60" s="1"/>
      <c r="B60" s="12"/>
      <c r="C60" s="12"/>
      <c r="D60" s="12"/>
      <c r="E60" s="12"/>
      <c r="F60" s="207"/>
    </row>
    <row r="61" spans="1:6" ht="22.5" customHeight="1" x14ac:dyDescent="0.25">
      <c r="A61" s="1"/>
      <c r="B61" s="12"/>
      <c r="C61" s="12"/>
      <c r="D61" s="12"/>
      <c r="E61" s="12"/>
      <c r="F61" s="207"/>
    </row>
    <row r="62" spans="1:6" ht="22.5" customHeight="1" x14ac:dyDescent="0.25">
      <c r="A62" s="1"/>
      <c r="B62" s="12"/>
      <c r="C62" s="12"/>
      <c r="D62" s="12"/>
      <c r="E62" s="12"/>
      <c r="F62" s="207"/>
    </row>
    <row r="63" spans="1:6" ht="22.5" customHeight="1" x14ac:dyDescent="0.25">
      <c r="A63" s="1"/>
      <c r="B63" s="12"/>
      <c r="C63" s="12"/>
      <c r="D63" s="12"/>
      <c r="E63" s="12"/>
      <c r="F63" s="207"/>
    </row>
    <row r="64" spans="1:6" ht="22.5" customHeight="1" x14ac:dyDescent="0.25">
      <c r="A64" s="1"/>
      <c r="B64" s="12"/>
      <c r="C64" s="12"/>
      <c r="D64" s="12"/>
      <c r="E64" s="12"/>
      <c r="F64" s="207"/>
    </row>
    <row r="65" spans="1:6" ht="22.5" customHeight="1" x14ac:dyDescent="0.25">
      <c r="A65" s="1"/>
      <c r="B65" s="12"/>
      <c r="C65" s="12"/>
      <c r="D65" s="12"/>
      <c r="E65" s="12"/>
      <c r="F65" s="207"/>
    </row>
    <row r="66" spans="1:6" ht="22.5" customHeight="1" x14ac:dyDescent="0.25">
      <c r="A66" s="1"/>
      <c r="B66" s="12"/>
      <c r="C66" s="12"/>
      <c r="D66" s="12"/>
      <c r="E66" s="12"/>
      <c r="F66" s="207"/>
    </row>
    <row r="67" spans="1:6" ht="22.5" customHeight="1" x14ac:dyDescent="0.25">
      <c r="A67" s="1"/>
      <c r="B67" s="12"/>
      <c r="C67" s="12"/>
      <c r="D67" s="12"/>
      <c r="E67" s="12"/>
      <c r="F67" s="207"/>
    </row>
    <row r="68" spans="1:6" ht="22.5" customHeight="1" x14ac:dyDescent="0.25">
      <c r="A68" s="1"/>
      <c r="B68" s="12"/>
      <c r="C68" s="12"/>
      <c r="D68" s="12"/>
      <c r="E68" s="12"/>
      <c r="F68" s="207"/>
    </row>
    <row r="69" spans="1:6" ht="22.5" customHeight="1" x14ac:dyDescent="0.25">
      <c r="A69" s="1"/>
      <c r="B69" s="12"/>
      <c r="C69" s="12"/>
      <c r="D69" s="12"/>
      <c r="E69" s="12"/>
      <c r="F69" s="207"/>
    </row>
    <row r="70" spans="1:6" ht="22.5" customHeight="1" x14ac:dyDescent="0.25">
      <c r="A70" s="1"/>
      <c r="B70" s="12"/>
      <c r="C70" s="12"/>
      <c r="D70" s="12"/>
      <c r="E70" s="12"/>
      <c r="F70" s="207"/>
    </row>
    <row r="71" spans="1:6" ht="22.5" customHeight="1" x14ac:dyDescent="0.25">
      <c r="A71" s="1"/>
      <c r="B71" s="12"/>
      <c r="C71" s="12"/>
      <c r="D71" s="12"/>
      <c r="E71" s="12"/>
      <c r="F71" s="207"/>
    </row>
    <row r="72" spans="1:6" ht="22.5" customHeight="1" x14ac:dyDescent="0.25">
      <c r="A72" s="1"/>
      <c r="B72" s="12"/>
      <c r="C72" s="12"/>
      <c r="D72" s="12"/>
      <c r="E72" s="12"/>
      <c r="F72" s="207"/>
    </row>
    <row r="73" spans="1:6" ht="22.5" customHeight="1" x14ac:dyDescent="0.25">
      <c r="A73" s="1"/>
      <c r="B73" s="12"/>
      <c r="C73" s="12"/>
      <c r="D73" s="12"/>
      <c r="E73" s="12"/>
      <c r="F73" s="207"/>
    </row>
    <row r="74" spans="1:6" ht="22.5" customHeight="1" x14ac:dyDescent="0.25">
      <c r="A74" s="1"/>
      <c r="B74" s="12"/>
      <c r="C74" s="12"/>
      <c r="D74" s="12"/>
      <c r="E74" s="12"/>
      <c r="F74" s="207"/>
    </row>
    <row r="75" spans="1:6" ht="22.5" customHeight="1" x14ac:dyDescent="0.25">
      <c r="A75" s="1"/>
      <c r="B75" s="12"/>
      <c r="C75" s="12"/>
      <c r="D75" s="12"/>
      <c r="E75" s="12"/>
      <c r="F75" s="207"/>
    </row>
    <row r="76" spans="1:6" ht="22.5" customHeight="1" x14ac:dyDescent="0.25">
      <c r="A76" s="1"/>
      <c r="B76" s="12"/>
      <c r="C76" s="12"/>
      <c r="D76" s="12"/>
      <c r="E76" s="12"/>
      <c r="F76" s="207"/>
    </row>
    <row r="77" spans="1:6" ht="22.5" customHeight="1" x14ac:dyDescent="0.25">
      <c r="A77" s="1"/>
      <c r="B77" s="12"/>
      <c r="C77" s="12"/>
      <c r="D77" s="12"/>
      <c r="E77" s="12"/>
      <c r="F77" s="207"/>
    </row>
    <row r="78" spans="1:6" ht="22.5" customHeight="1" x14ac:dyDescent="0.25">
      <c r="A78" s="1"/>
      <c r="B78" s="12"/>
      <c r="C78" s="12"/>
      <c r="D78" s="12"/>
      <c r="E78" s="12"/>
      <c r="F78" s="207"/>
    </row>
    <row r="79" spans="1:6" ht="22.5" customHeight="1" x14ac:dyDescent="0.25">
      <c r="A79" s="1"/>
      <c r="B79" s="12"/>
      <c r="C79" s="12"/>
      <c r="D79" s="12"/>
      <c r="E79" s="12"/>
      <c r="F79" s="207"/>
    </row>
    <row r="80" spans="1:6" ht="22.5" customHeight="1" x14ac:dyDescent="0.25">
      <c r="A80" s="1"/>
      <c r="B80" s="12"/>
      <c r="C80" s="12"/>
      <c r="D80" s="12"/>
      <c r="E80" s="12"/>
      <c r="F80" s="207"/>
    </row>
    <row r="81" spans="1:6" ht="22.5" customHeight="1" x14ac:dyDescent="0.25">
      <c r="A81" s="1"/>
      <c r="B81" s="12"/>
      <c r="C81" s="12"/>
      <c r="D81" s="12"/>
      <c r="E81" s="12"/>
      <c r="F81" s="207"/>
    </row>
    <row r="82" spans="1:6" ht="22.5" customHeight="1" x14ac:dyDescent="0.25">
      <c r="A82" s="1"/>
      <c r="B82" s="12"/>
      <c r="C82" s="12"/>
      <c r="D82" s="12"/>
      <c r="E82" s="12"/>
      <c r="F82" s="207"/>
    </row>
    <row r="83" spans="1:6" ht="22.5" customHeight="1" x14ac:dyDescent="0.25">
      <c r="A83" s="1"/>
      <c r="B83" s="12"/>
      <c r="C83" s="12"/>
      <c r="D83" s="12"/>
      <c r="E83" s="12"/>
      <c r="F83" s="207"/>
    </row>
    <row r="84" spans="1:6" ht="22.5" customHeight="1" x14ac:dyDescent="0.25">
      <c r="A84" s="1"/>
      <c r="B84" s="12"/>
      <c r="C84" s="12"/>
      <c r="D84" s="12"/>
      <c r="E84" s="12"/>
      <c r="F84" s="207"/>
    </row>
    <row r="85" spans="1:6" ht="22.5" customHeight="1" x14ac:dyDescent="0.25">
      <c r="A85" s="1"/>
      <c r="B85" s="12"/>
      <c r="C85" s="12"/>
      <c r="D85" s="12"/>
      <c r="E85" s="12"/>
      <c r="F85" s="207"/>
    </row>
    <row r="86" spans="1:6" ht="22.5" customHeight="1" x14ac:dyDescent="0.25">
      <c r="A86" s="1"/>
      <c r="B86" s="12"/>
      <c r="C86" s="12"/>
      <c r="D86" s="12"/>
      <c r="E86" s="12"/>
      <c r="F86" s="207"/>
    </row>
    <row r="87" spans="1:6" ht="22.5" customHeight="1" x14ac:dyDescent="0.25">
      <c r="A87" s="1"/>
      <c r="B87" s="12"/>
      <c r="C87" s="12"/>
      <c r="D87" s="12"/>
      <c r="E87" s="12"/>
      <c r="F87" s="207"/>
    </row>
    <row r="88" spans="1:6" ht="22.5" customHeight="1" x14ac:dyDescent="0.25">
      <c r="A88" s="1"/>
      <c r="B88" s="12"/>
      <c r="C88" s="12"/>
      <c r="D88" s="12"/>
      <c r="E88" s="12"/>
      <c r="F88" s="207"/>
    </row>
    <row r="89" spans="1:6" ht="22.5" customHeight="1" x14ac:dyDescent="0.25">
      <c r="A89" s="1"/>
      <c r="B89" s="12"/>
      <c r="C89" s="12"/>
      <c r="D89" s="12"/>
      <c r="E89" s="12"/>
      <c r="F89" s="207"/>
    </row>
    <row r="90" spans="1:6" ht="22.5" customHeight="1" x14ac:dyDescent="0.25">
      <c r="A90" s="1"/>
      <c r="B90" s="12"/>
      <c r="C90" s="12"/>
      <c r="D90" s="12"/>
      <c r="E90" s="12"/>
      <c r="F90" s="207"/>
    </row>
    <row r="91" spans="1:6" ht="22.5" customHeight="1" x14ac:dyDescent="0.25">
      <c r="A91" s="1"/>
      <c r="B91" s="12"/>
      <c r="C91" s="12"/>
      <c r="D91" s="12"/>
      <c r="E91" s="12"/>
      <c r="F91" s="207"/>
    </row>
    <row r="92" spans="1:6" ht="22.5" customHeight="1" x14ac:dyDescent="0.25">
      <c r="A92" s="1"/>
      <c r="B92" s="12"/>
      <c r="C92" s="12"/>
      <c r="D92" s="12"/>
      <c r="E92" s="12"/>
      <c r="F92" s="207"/>
    </row>
    <row r="93" spans="1:6" ht="22.5" customHeight="1" x14ac:dyDescent="0.25">
      <c r="A93" s="1"/>
      <c r="B93" s="12"/>
      <c r="C93" s="12"/>
      <c r="D93" s="12"/>
      <c r="E93" s="12"/>
      <c r="F93" s="207"/>
    </row>
    <row r="94" spans="1:6" ht="22.5" customHeight="1" x14ac:dyDescent="0.25">
      <c r="A94" s="1"/>
      <c r="B94" s="12"/>
      <c r="C94" s="12"/>
      <c r="D94" s="12"/>
      <c r="E94" s="12"/>
      <c r="F94" s="207"/>
    </row>
    <row r="95" spans="1:6" ht="22.5" customHeight="1" x14ac:dyDescent="0.25">
      <c r="A95" s="1"/>
      <c r="B95" s="12"/>
      <c r="C95" s="12"/>
      <c r="D95" s="12"/>
      <c r="E95" s="12"/>
      <c r="F95" s="207"/>
    </row>
    <row r="96" spans="1:6" ht="22.5" customHeight="1" x14ac:dyDescent="0.25">
      <c r="A96" s="1"/>
      <c r="B96" s="12"/>
      <c r="C96" s="12"/>
      <c r="D96" s="12"/>
      <c r="E96" s="12"/>
      <c r="F96" s="207"/>
    </row>
    <row r="97" spans="1:6" ht="22.5" customHeight="1" x14ac:dyDescent="0.25">
      <c r="A97" s="1"/>
      <c r="B97" s="12"/>
      <c r="C97" s="12"/>
      <c r="D97" s="12"/>
      <c r="E97" s="12"/>
      <c r="F97" s="207"/>
    </row>
    <row r="98" spans="1:6" ht="22.5" customHeight="1" x14ac:dyDescent="0.25">
      <c r="A98" s="1"/>
      <c r="B98" s="12"/>
      <c r="C98" s="12"/>
      <c r="D98" s="12"/>
      <c r="E98" s="12"/>
      <c r="F98" s="207"/>
    </row>
    <row r="99" spans="1:6" ht="22.5" customHeight="1" x14ac:dyDescent="0.25">
      <c r="A99" s="1"/>
      <c r="B99" s="12"/>
      <c r="C99" s="12"/>
      <c r="D99" s="12"/>
      <c r="E99" s="12"/>
      <c r="F99" s="207"/>
    </row>
    <row r="100" spans="1:6" ht="22.5" customHeight="1" x14ac:dyDescent="0.25">
      <c r="A100" s="1"/>
      <c r="B100" s="12"/>
      <c r="C100" s="12"/>
      <c r="D100" s="12"/>
      <c r="E100" s="12"/>
      <c r="F100" s="207"/>
    </row>
    <row r="101" spans="1:6" ht="22.5" customHeight="1" x14ac:dyDescent="0.25">
      <c r="A101" s="1"/>
      <c r="B101" s="12"/>
      <c r="C101" s="12"/>
      <c r="D101" s="12"/>
      <c r="E101" s="12"/>
      <c r="F101" s="207"/>
    </row>
    <row r="102" spans="1:6" ht="22.5" customHeight="1" x14ac:dyDescent="0.25">
      <c r="A102" s="1"/>
      <c r="B102" s="12"/>
      <c r="C102" s="12"/>
      <c r="D102" s="12"/>
      <c r="E102" s="12"/>
      <c r="F102" s="207"/>
    </row>
    <row r="103" spans="1:6" ht="22.5" customHeight="1" x14ac:dyDescent="0.25">
      <c r="A103" s="1"/>
      <c r="B103" s="12"/>
      <c r="C103" s="12"/>
      <c r="D103" s="12"/>
      <c r="E103" s="12"/>
      <c r="F103" s="207"/>
    </row>
    <row r="104" spans="1:6" ht="22.5" customHeight="1" x14ac:dyDescent="0.25">
      <c r="A104" s="1"/>
      <c r="B104" s="12"/>
      <c r="C104" s="12"/>
      <c r="D104" s="12"/>
      <c r="E104" s="12"/>
      <c r="F104" s="207"/>
    </row>
    <row r="105" spans="1:6" ht="22.5" customHeight="1" x14ac:dyDescent="0.25">
      <c r="A105" s="1"/>
      <c r="B105" s="12"/>
      <c r="C105" s="12"/>
      <c r="D105" s="12"/>
      <c r="E105" s="12"/>
      <c r="F105" s="207"/>
    </row>
    <row r="106" spans="1:6" ht="22.5" customHeight="1" x14ac:dyDescent="0.25">
      <c r="A106" s="1"/>
      <c r="B106" s="12"/>
      <c r="C106" s="12"/>
      <c r="D106" s="12"/>
      <c r="E106" s="12"/>
      <c r="F106" s="207"/>
    </row>
    <row r="107" spans="1:6" ht="22.5" customHeight="1" x14ac:dyDescent="0.25">
      <c r="A107" s="1"/>
      <c r="B107" s="12"/>
      <c r="C107" s="12"/>
      <c r="D107" s="12"/>
      <c r="E107" s="12"/>
      <c r="F107" s="207"/>
    </row>
    <row r="108" spans="1:6" ht="22.5" customHeight="1" x14ac:dyDescent="0.25">
      <c r="A108" s="1"/>
      <c r="B108" s="12"/>
      <c r="C108" s="12"/>
      <c r="D108" s="12"/>
      <c r="E108" s="12"/>
      <c r="F108" s="207"/>
    </row>
    <row r="109" spans="1:6" ht="22.5" customHeight="1" x14ac:dyDescent="0.25">
      <c r="A109" s="1"/>
      <c r="B109" s="12"/>
      <c r="C109" s="12"/>
      <c r="D109" s="12"/>
      <c r="E109" s="12"/>
      <c r="F109" s="207"/>
    </row>
    <row r="110" spans="1:6" ht="22.5" customHeight="1" x14ac:dyDescent="0.25">
      <c r="A110" s="1"/>
      <c r="B110" s="12"/>
      <c r="C110" s="12"/>
      <c r="D110" s="12"/>
      <c r="E110" s="12"/>
      <c r="F110" s="207"/>
    </row>
    <row r="111" spans="1:6" ht="22.5" customHeight="1" x14ac:dyDescent="0.25">
      <c r="A111" s="1"/>
      <c r="B111" s="12"/>
      <c r="C111" s="12"/>
      <c r="D111" s="12"/>
      <c r="E111" s="12"/>
      <c r="F111" s="207"/>
    </row>
    <row r="112" spans="1:6" ht="22.5" customHeight="1" x14ac:dyDescent="0.25">
      <c r="A112" s="1"/>
      <c r="B112" s="12"/>
      <c r="C112" s="12"/>
      <c r="D112" s="12"/>
      <c r="E112" s="12"/>
      <c r="F112" s="207"/>
    </row>
    <row r="113" spans="1:6" ht="22.5" customHeight="1" x14ac:dyDescent="0.25">
      <c r="A113" s="1"/>
      <c r="B113" s="12"/>
      <c r="C113" s="12"/>
      <c r="D113" s="12"/>
      <c r="E113" s="12"/>
      <c r="F113" s="207"/>
    </row>
    <row r="114" spans="1:6" ht="22.5" customHeight="1" x14ac:dyDescent="0.25">
      <c r="A114" s="1"/>
      <c r="B114" s="12"/>
      <c r="C114" s="12"/>
      <c r="D114" s="12"/>
      <c r="E114" s="12"/>
      <c r="F114" s="207"/>
    </row>
    <row r="115" spans="1:6" ht="22.5" customHeight="1" x14ac:dyDescent="0.25">
      <c r="A115" s="1"/>
      <c r="B115" s="12"/>
      <c r="C115" s="12"/>
      <c r="D115" s="12"/>
      <c r="E115" s="12"/>
      <c r="F115" s="207"/>
    </row>
    <row r="116" spans="1:6" ht="22.5" customHeight="1" x14ac:dyDescent="0.25">
      <c r="A116" s="1"/>
      <c r="B116" s="12"/>
      <c r="C116" s="12"/>
      <c r="D116" s="12"/>
      <c r="E116" s="12"/>
      <c r="F116" s="207"/>
    </row>
    <row r="117" spans="1:6" ht="22.5" customHeight="1" x14ac:dyDescent="0.25">
      <c r="A117" s="1"/>
      <c r="B117" s="12"/>
      <c r="C117" s="12"/>
      <c r="D117" s="12"/>
      <c r="E117" s="12"/>
      <c r="F117" s="207"/>
    </row>
    <row r="118" spans="1:6" ht="22.5" customHeight="1" x14ac:dyDescent="0.25">
      <c r="A118" s="1"/>
      <c r="B118" s="12"/>
      <c r="C118" s="12"/>
      <c r="D118" s="12"/>
      <c r="E118" s="12"/>
      <c r="F118" s="207"/>
    </row>
    <row r="119" spans="1:6" ht="22.5" customHeight="1" x14ac:dyDescent="0.25">
      <c r="A119" s="1"/>
      <c r="B119" s="12"/>
      <c r="C119" s="12"/>
      <c r="D119" s="12"/>
      <c r="E119" s="12"/>
      <c r="F119" s="207"/>
    </row>
    <row r="120" spans="1:6" ht="22.5" customHeight="1" x14ac:dyDescent="0.25">
      <c r="A120" s="1"/>
      <c r="B120" s="12"/>
      <c r="C120" s="12"/>
      <c r="D120" s="12"/>
      <c r="E120" s="12"/>
      <c r="F120" s="207"/>
    </row>
    <row r="121" spans="1:6" ht="22.5" customHeight="1" x14ac:dyDescent="0.25">
      <c r="A121" s="1"/>
      <c r="B121" s="12"/>
      <c r="C121" s="12"/>
      <c r="D121" s="12"/>
      <c r="E121" s="12"/>
      <c r="F121" s="207"/>
    </row>
    <row r="122" spans="1:6" ht="22.5" customHeight="1" x14ac:dyDescent="0.25">
      <c r="A122" s="1"/>
      <c r="B122" s="12"/>
      <c r="C122" s="12"/>
      <c r="D122" s="12"/>
      <c r="E122" s="12"/>
      <c r="F122" s="207"/>
    </row>
    <row r="123" spans="1:6" ht="22.5" customHeight="1" x14ac:dyDescent="0.25">
      <c r="A123" s="1"/>
      <c r="B123" s="12"/>
      <c r="C123" s="12"/>
      <c r="D123" s="12"/>
      <c r="E123" s="12"/>
      <c r="F123" s="207"/>
    </row>
    <row r="124" spans="1:6" ht="22.5" customHeight="1" x14ac:dyDescent="0.25">
      <c r="A124" s="1"/>
      <c r="B124" s="12"/>
      <c r="C124" s="12"/>
      <c r="D124" s="12"/>
      <c r="E124" s="12"/>
      <c r="F124" s="207"/>
    </row>
    <row r="125" spans="1:6" ht="22.5" customHeight="1" x14ac:dyDescent="0.25">
      <c r="A125" s="1"/>
      <c r="B125" s="12"/>
      <c r="C125" s="12"/>
      <c r="D125" s="12"/>
      <c r="E125" s="12"/>
      <c r="F125" s="207"/>
    </row>
    <row r="126" spans="1:6" ht="22.5" customHeight="1" x14ac:dyDescent="0.25">
      <c r="A126" s="1"/>
      <c r="B126" s="12"/>
      <c r="C126" s="12"/>
      <c r="D126" s="12"/>
      <c r="E126" s="12"/>
      <c r="F126" s="207"/>
    </row>
    <row r="127" spans="1:6" ht="22.5" customHeight="1" x14ac:dyDescent="0.25">
      <c r="A127" s="1"/>
      <c r="B127" s="12"/>
      <c r="C127" s="12"/>
      <c r="D127" s="12"/>
      <c r="E127" s="12"/>
      <c r="F127" s="207"/>
    </row>
    <row r="128" spans="1:6" ht="22.5" customHeight="1" x14ac:dyDescent="0.25">
      <c r="A128" s="1"/>
      <c r="B128" s="12"/>
      <c r="C128" s="12"/>
      <c r="D128" s="12"/>
      <c r="E128" s="12"/>
      <c r="F128" s="207"/>
    </row>
    <row r="129" spans="1:6" ht="22.5" customHeight="1" x14ac:dyDescent="0.25">
      <c r="A129" s="1"/>
      <c r="B129" s="12"/>
      <c r="C129" s="12"/>
      <c r="D129" s="12"/>
      <c r="E129" s="12"/>
      <c r="F129" s="207"/>
    </row>
    <row r="130" spans="1:6" ht="22.5" customHeight="1" x14ac:dyDescent="0.25">
      <c r="A130" s="1"/>
      <c r="B130" s="12"/>
      <c r="C130" s="12"/>
      <c r="D130" s="12"/>
      <c r="E130" s="12"/>
      <c r="F130" s="207"/>
    </row>
    <row r="131" spans="1:6" ht="22.5" customHeight="1" x14ac:dyDescent="0.25">
      <c r="A131" s="1"/>
      <c r="B131" s="12"/>
      <c r="C131" s="12"/>
      <c r="D131" s="12"/>
      <c r="E131" s="12"/>
      <c r="F131" s="207"/>
    </row>
    <row r="132" spans="1:6" ht="22.5" customHeight="1" x14ac:dyDescent="0.25">
      <c r="A132" s="1"/>
      <c r="B132" s="12"/>
      <c r="C132" s="12"/>
      <c r="D132" s="12"/>
      <c r="E132" s="12"/>
      <c r="F132" s="207"/>
    </row>
    <row r="133" spans="1:6" ht="22.5" customHeight="1" x14ac:dyDescent="0.25">
      <c r="A133" s="1"/>
      <c r="B133" s="12"/>
      <c r="C133" s="12"/>
      <c r="D133" s="12"/>
      <c r="E133" s="12"/>
      <c r="F133" s="207"/>
    </row>
    <row r="134" spans="1:6" ht="22.5" customHeight="1" x14ac:dyDescent="0.25">
      <c r="A134" s="1"/>
      <c r="B134" s="12"/>
      <c r="C134" s="12"/>
      <c r="D134" s="12"/>
      <c r="E134" s="12"/>
      <c r="F134" s="207"/>
    </row>
    <row r="135" spans="1:6" ht="22.5" customHeight="1" x14ac:dyDescent="0.25">
      <c r="A135" s="1"/>
      <c r="B135" s="12"/>
      <c r="C135" s="12"/>
      <c r="D135" s="12"/>
      <c r="E135" s="12"/>
      <c r="F135" s="207"/>
    </row>
    <row r="136" spans="1:6" ht="22.5" customHeight="1" x14ac:dyDescent="0.25">
      <c r="A136" s="1"/>
      <c r="B136" s="12"/>
      <c r="C136" s="12"/>
      <c r="D136" s="12"/>
      <c r="E136" s="12"/>
      <c r="F136" s="207"/>
    </row>
    <row r="137" spans="1:6" ht="22.5" customHeight="1" x14ac:dyDescent="0.25">
      <c r="A137" s="1"/>
      <c r="B137" s="12"/>
      <c r="C137" s="12"/>
      <c r="D137" s="12"/>
      <c r="E137" s="12"/>
      <c r="F137" s="207"/>
    </row>
    <row r="138" spans="1:6" ht="22.5" customHeight="1" x14ac:dyDescent="0.25">
      <c r="A138" s="1"/>
      <c r="B138" s="12"/>
      <c r="C138" s="12"/>
      <c r="D138" s="12"/>
      <c r="E138" s="12"/>
      <c r="F138" s="207"/>
    </row>
    <row r="139" spans="1:6" ht="22.5" customHeight="1" x14ac:dyDescent="0.25">
      <c r="A139" s="1"/>
      <c r="B139" s="12"/>
      <c r="C139" s="12"/>
      <c r="D139" s="12"/>
      <c r="E139" s="12"/>
      <c r="F139" s="207"/>
    </row>
    <row r="140" spans="1:6" ht="22.5" customHeight="1" x14ac:dyDescent="0.25">
      <c r="A140" s="1"/>
      <c r="B140" s="12"/>
      <c r="C140" s="12"/>
      <c r="D140" s="12"/>
      <c r="E140" s="12"/>
      <c r="F140" s="207"/>
    </row>
    <row r="141" spans="1:6" ht="22.5" customHeight="1" x14ac:dyDescent="0.25">
      <c r="A141" s="1"/>
      <c r="B141" s="12"/>
      <c r="C141" s="12"/>
      <c r="D141" s="12"/>
      <c r="E141" s="12"/>
      <c r="F141" s="207"/>
    </row>
    <row r="142" spans="1:6" ht="22.5" customHeight="1" x14ac:dyDescent="0.25">
      <c r="A142" s="1"/>
      <c r="B142" s="12"/>
      <c r="C142" s="12"/>
      <c r="D142" s="12"/>
      <c r="E142" s="12"/>
      <c r="F142" s="207"/>
    </row>
    <row r="143" spans="1:6" ht="22.5" customHeight="1" x14ac:dyDescent="0.25">
      <c r="A143" s="1"/>
      <c r="B143" s="12"/>
      <c r="C143" s="12"/>
      <c r="D143" s="12"/>
      <c r="E143" s="12"/>
      <c r="F143" s="207"/>
    </row>
    <row r="144" spans="1:6" ht="22.5" customHeight="1" x14ac:dyDescent="0.25">
      <c r="A144" s="1"/>
      <c r="B144" s="12"/>
      <c r="C144" s="12"/>
      <c r="D144" s="12"/>
      <c r="E144" s="12"/>
      <c r="F144" s="207"/>
    </row>
    <row r="145" spans="1:6" ht="22.5" customHeight="1" x14ac:dyDescent="0.25">
      <c r="A145" s="1"/>
      <c r="B145" s="12"/>
      <c r="C145" s="12"/>
      <c r="D145" s="12"/>
      <c r="E145" s="12"/>
      <c r="F145" s="207"/>
    </row>
    <row r="146" spans="1:6" ht="22.5" customHeight="1" x14ac:dyDescent="0.25">
      <c r="A146" s="1"/>
      <c r="B146" s="12"/>
      <c r="C146" s="12"/>
      <c r="D146" s="12"/>
      <c r="E146" s="12"/>
      <c r="F146" s="207"/>
    </row>
    <row r="147" spans="1:6" ht="22.5" customHeight="1" x14ac:dyDescent="0.25">
      <c r="A147" s="1"/>
      <c r="B147" s="12"/>
      <c r="C147" s="12"/>
      <c r="D147" s="12"/>
      <c r="E147" s="12"/>
      <c r="F147" s="207"/>
    </row>
    <row r="148" spans="1:6" ht="22.5" customHeight="1" x14ac:dyDescent="0.25">
      <c r="A148" s="1"/>
      <c r="B148" s="12"/>
      <c r="C148" s="12"/>
      <c r="D148" s="12"/>
      <c r="E148" s="12"/>
      <c r="F148" s="207"/>
    </row>
    <row r="149" spans="1:6" ht="22.5" customHeight="1" x14ac:dyDescent="0.25">
      <c r="A149" s="1"/>
      <c r="B149" s="12"/>
      <c r="C149" s="12"/>
      <c r="D149" s="12"/>
      <c r="E149" s="12"/>
      <c r="F149" s="207"/>
    </row>
    <row r="150" spans="1:6" ht="22.5" customHeight="1" x14ac:dyDescent="0.25">
      <c r="A150" s="1"/>
      <c r="B150" s="12"/>
      <c r="C150" s="12"/>
      <c r="D150" s="12"/>
      <c r="E150" s="12"/>
      <c r="F150" s="207"/>
    </row>
    <row r="151" spans="1:6" ht="22.5" customHeight="1" x14ac:dyDescent="0.25">
      <c r="A151" s="1"/>
      <c r="B151" s="12"/>
      <c r="C151" s="12"/>
      <c r="D151" s="12"/>
      <c r="E151" s="12"/>
      <c r="F151" s="207"/>
    </row>
    <row r="152" spans="1:6" ht="22.5" customHeight="1" x14ac:dyDescent="0.25">
      <c r="A152" s="1"/>
      <c r="B152" s="12"/>
      <c r="C152" s="12"/>
      <c r="D152" s="12"/>
      <c r="E152" s="12"/>
      <c r="F152" s="207"/>
    </row>
    <row r="153" spans="1:6" ht="22.5" customHeight="1" x14ac:dyDescent="0.25">
      <c r="A153" s="1"/>
      <c r="B153" s="12"/>
      <c r="C153" s="12"/>
      <c r="D153" s="12"/>
      <c r="E153" s="12"/>
      <c r="F153" s="207"/>
    </row>
    <row r="154" spans="1:6" ht="22.5" customHeight="1" x14ac:dyDescent="0.25">
      <c r="A154" s="1"/>
      <c r="B154" s="12"/>
      <c r="C154" s="12"/>
      <c r="D154" s="12"/>
      <c r="E154" s="12"/>
      <c r="F154" s="207"/>
    </row>
    <row r="155" spans="1:6" ht="22.5" customHeight="1" x14ac:dyDescent="0.25">
      <c r="A155" s="1"/>
      <c r="B155" s="12"/>
      <c r="C155" s="12"/>
      <c r="D155" s="12"/>
      <c r="E155" s="12"/>
      <c r="F155" s="207"/>
    </row>
    <row r="156" spans="1:6" ht="22.5" customHeight="1" x14ac:dyDescent="0.25">
      <c r="A156" s="1"/>
      <c r="B156" s="12"/>
      <c r="C156" s="12"/>
      <c r="D156" s="12"/>
      <c r="E156" s="12"/>
      <c r="F156" s="207"/>
    </row>
    <row r="157" spans="1:6" ht="22.5" customHeight="1" x14ac:dyDescent="0.25">
      <c r="A157" s="1"/>
      <c r="B157" s="12"/>
      <c r="C157" s="12"/>
      <c r="D157" s="12"/>
      <c r="E157" s="12"/>
      <c r="F157" s="207"/>
    </row>
    <row r="158" spans="1:6" ht="22.5" customHeight="1" x14ac:dyDescent="0.25">
      <c r="A158" s="1"/>
      <c r="B158" s="12"/>
      <c r="C158" s="12"/>
      <c r="D158" s="12"/>
      <c r="E158" s="12"/>
      <c r="F158" s="207"/>
    </row>
    <row r="159" spans="1:6" ht="22.5" customHeight="1" x14ac:dyDescent="0.25">
      <c r="A159" s="1"/>
      <c r="B159" s="12"/>
      <c r="C159" s="12"/>
      <c r="D159" s="12"/>
      <c r="E159" s="12"/>
      <c r="F159" s="207"/>
    </row>
    <row r="160" spans="1:6" ht="22.5" customHeight="1" x14ac:dyDescent="0.25">
      <c r="A160" s="1"/>
      <c r="B160" s="12"/>
      <c r="C160" s="12"/>
      <c r="D160" s="12"/>
      <c r="E160" s="12"/>
      <c r="F160" s="207"/>
    </row>
    <row r="161" spans="1:6" ht="22.5" customHeight="1" x14ac:dyDescent="0.25">
      <c r="A161" s="1"/>
      <c r="B161" s="12"/>
      <c r="C161" s="12"/>
      <c r="D161" s="12"/>
      <c r="E161" s="12"/>
      <c r="F161" s="207"/>
    </row>
    <row r="162" spans="1:6" ht="22.5" customHeight="1" x14ac:dyDescent="0.25"/>
    <row r="163" spans="1:6" ht="22.5" customHeight="1" x14ac:dyDescent="0.25">
      <c r="A163" s="249" t="s">
        <v>49</v>
      </c>
      <c r="B163" s="295"/>
      <c r="C163" s="295"/>
      <c r="D163" s="295"/>
      <c r="E163" s="295"/>
      <c r="F163" s="250"/>
    </row>
    <row r="164" spans="1:6" ht="22.5" customHeight="1" x14ac:dyDescent="0.25">
      <c r="A164" s="249" t="s">
        <v>8</v>
      </c>
      <c r="B164" s="295"/>
      <c r="C164" s="295"/>
      <c r="D164" s="295"/>
      <c r="E164" s="295"/>
      <c r="F164" s="250"/>
    </row>
    <row r="165" spans="1:6" ht="22.5" customHeight="1" x14ac:dyDescent="0.25">
      <c r="A165" s="22" t="s">
        <v>6</v>
      </c>
      <c r="B165" s="22" t="s">
        <v>2</v>
      </c>
      <c r="C165" s="22" t="s">
        <v>3</v>
      </c>
      <c r="D165" s="22" t="s">
        <v>4</v>
      </c>
      <c r="E165" s="22" t="s">
        <v>5</v>
      </c>
      <c r="F165" s="22" t="s">
        <v>720</v>
      </c>
    </row>
    <row r="166" spans="1:6" ht="22.5" customHeight="1" x14ac:dyDescent="0.25">
      <c r="A166" s="1"/>
      <c r="B166" s="12"/>
      <c r="C166" s="12"/>
      <c r="D166" s="12"/>
      <c r="E166" s="12"/>
      <c r="F166" s="207"/>
    </row>
    <row r="167" spans="1:6" ht="22.5" customHeight="1" x14ac:dyDescent="0.25">
      <c r="A167" s="1"/>
      <c r="B167" s="12"/>
      <c r="C167" s="12"/>
      <c r="D167" s="12"/>
      <c r="E167" s="12"/>
      <c r="F167" s="207"/>
    </row>
    <row r="168" spans="1:6" ht="22.5" customHeight="1" x14ac:dyDescent="0.25">
      <c r="A168" s="1"/>
      <c r="B168" s="12"/>
      <c r="C168" s="12"/>
      <c r="D168" s="12"/>
      <c r="E168" s="12"/>
      <c r="F168" s="207"/>
    </row>
    <row r="169" spans="1:6" ht="22.5" customHeight="1" x14ac:dyDescent="0.25">
      <c r="A169" s="1"/>
      <c r="B169" s="12"/>
      <c r="C169" s="12"/>
      <c r="D169" s="12"/>
      <c r="E169" s="12"/>
      <c r="F169" s="207"/>
    </row>
    <row r="170" spans="1:6" ht="22.5" customHeight="1" x14ac:dyDescent="0.25">
      <c r="A170" s="1"/>
      <c r="B170" s="12"/>
      <c r="C170" s="12"/>
      <c r="D170" s="12"/>
      <c r="E170" s="12"/>
      <c r="F170" s="207"/>
    </row>
    <row r="171" spans="1:6" ht="22.5" customHeight="1" x14ac:dyDescent="0.25">
      <c r="A171" s="1"/>
      <c r="B171" s="12"/>
      <c r="C171" s="12"/>
      <c r="D171" s="12"/>
      <c r="E171" s="12"/>
      <c r="F171" s="207"/>
    </row>
    <row r="172" spans="1:6" ht="22.5" customHeight="1" x14ac:dyDescent="0.25">
      <c r="A172" s="1"/>
      <c r="B172" s="12"/>
      <c r="C172" s="12"/>
      <c r="D172" s="12"/>
      <c r="E172" s="12"/>
      <c r="F172" s="207"/>
    </row>
    <row r="173" spans="1:6" ht="22.5" customHeight="1" x14ac:dyDescent="0.25">
      <c r="A173" s="1"/>
      <c r="B173" s="12"/>
      <c r="C173" s="12"/>
      <c r="D173" s="12"/>
      <c r="E173" s="12"/>
      <c r="F173" s="207"/>
    </row>
    <row r="174" spans="1:6" ht="22.5" customHeight="1" x14ac:dyDescent="0.25">
      <c r="A174" s="1"/>
      <c r="B174" s="12"/>
      <c r="C174" s="12"/>
      <c r="D174" s="12"/>
      <c r="E174" s="12"/>
      <c r="F174" s="207"/>
    </row>
    <row r="175" spans="1:6" ht="22.5" customHeight="1" x14ac:dyDescent="0.25">
      <c r="A175" s="1"/>
      <c r="B175" s="12"/>
      <c r="C175" s="12"/>
      <c r="D175" s="12"/>
      <c r="E175" s="12"/>
      <c r="F175" s="207"/>
    </row>
    <row r="176" spans="1:6" ht="22.5" customHeight="1" x14ac:dyDescent="0.25">
      <c r="A176" s="1"/>
      <c r="B176" s="12"/>
      <c r="C176" s="12"/>
      <c r="D176" s="12"/>
      <c r="E176" s="12"/>
      <c r="F176" s="207"/>
    </row>
    <row r="177" spans="1:6" ht="22.5" customHeight="1" x14ac:dyDescent="0.25">
      <c r="A177" s="1"/>
      <c r="B177" s="12"/>
      <c r="C177" s="12"/>
      <c r="D177" s="12"/>
      <c r="E177" s="12"/>
      <c r="F177" s="207"/>
    </row>
    <row r="178" spans="1:6" ht="22.5" customHeight="1" x14ac:dyDescent="0.25">
      <c r="A178" s="1"/>
      <c r="B178" s="12"/>
      <c r="C178" s="12"/>
      <c r="D178" s="12"/>
      <c r="E178" s="12"/>
      <c r="F178" s="207"/>
    </row>
    <row r="179" spans="1:6" ht="22.5" customHeight="1" x14ac:dyDescent="0.25">
      <c r="A179" s="1"/>
      <c r="B179" s="12"/>
      <c r="C179" s="12"/>
      <c r="D179" s="12"/>
      <c r="E179" s="12"/>
      <c r="F179" s="207"/>
    </row>
    <row r="180" spans="1:6" ht="22.5" customHeight="1" x14ac:dyDescent="0.25">
      <c r="A180" s="1"/>
      <c r="B180" s="12"/>
      <c r="C180" s="12"/>
      <c r="D180" s="12"/>
      <c r="E180" s="12"/>
      <c r="F180" s="207"/>
    </row>
    <row r="181" spans="1:6" ht="22.5" customHeight="1" x14ac:dyDescent="0.25">
      <c r="A181" s="1"/>
      <c r="B181" s="12"/>
      <c r="C181" s="12"/>
      <c r="D181" s="12"/>
      <c r="E181" s="12"/>
      <c r="F181" s="207"/>
    </row>
    <row r="182" spans="1:6" ht="22.5" customHeight="1" x14ac:dyDescent="0.25">
      <c r="A182" s="1"/>
      <c r="B182" s="12"/>
      <c r="C182" s="12"/>
      <c r="D182" s="12"/>
      <c r="E182" s="12"/>
      <c r="F182" s="207"/>
    </row>
    <row r="183" spans="1:6" x14ac:dyDescent="0.25">
      <c r="A183" s="1"/>
      <c r="B183" s="12"/>
      <c r="C183" s="12"/>
      <c r="D183" s="12"/>
      <c r="E183" s="12"/>
      <c r="F183" s="207"/>
    </row>
    <row r="184" spans="1:6" ht="22.5" customHeight="1" x14ac:dyDescent="0.25">
      <c r="A184" s="1"/>
      <c r="B184" s="12"/>
      <c r="C184" s="12"/>
      <c r="D184" s="12"/>
      <c r="E184" s="12"/>
      <c r="F184" s="207"/>
    </row>
    <row r="185" spans="1:6" ht="22.5" customHeight="1" x14ac:dyDescent="0.25">
      <c r="A185" s="1"/>
      <c r="B185" s="12"/>
      <c r="C185" s="12"/>
      <c r="D185" s="12"/>
      <c r="E185" s="12"/>
      <c r="F185" s="207"/>
    </row>
    <row r="186" spans="1:6" ht="33" customHeight="1" x14ac:dyDescent="0.25">
      <c r="A186" s="1"/>
      <c r="B186" s="12"/>
      <c r="C186" s="12"/>
      <c r="D186" s="12"/>
      <c r="E186" s="12"/>
      <c r="F186" s="207"/>
    </row>
    <row r="187" spans="1:6" ht="22.5" customHeight="1" x14ac:dyDescent="0.25">
      <c r="A187" s="1"/>
      <c r="B187" s="12"/>
      <c r="C187" s="12"/>
      <c r="D187" s="12"/>
      <c r="E187" s="12"/>
      <c r="F187" s="207"/>
    </row>
    <row r="188" spans="1:6" ht="22.5" customHeight="1" x14ac:dyDescent="0.25">
      <c r="A188" s="1"/>
      <c r="B188" s="12"/>
      <c r="C188" s="12"/>
      <c r="D188" s="12"/>
      <c r="E188" s="12"/>
      <c r="F188" s="207"/>
    </row>
    <row r="189" spans="1:6" ht="22.5" customHeight="1" x14ac:dyDescent="0.25">
      <c r="A189" s="1"/>
      <c r="B189" s="12"/>
      <c r="C189" s="12"/>
      <c r="D189" s="12"/>
      <c r="E189" s="12"/>
      <c r="F189" s="207"/>
    </row>
    <row r="190" spans="1:6" ht="22.5" customHeight="1" x14ac:dyDescent="0.25">
      <c r="A190" s="1"/>
      <c r="B190" s="12"/>
      <c r="C190" s="12"/>
      <c r="D190" s="12"/>
      <c r="E190" s="12"/>
      <c r="F190" s="207"/>
    </row>
    <row r="191" spans="1:6" ht="22.5" customHeight="1" x14ac:dyDescent="0.25">
      <c r="A191" s="1"/>
      <c r="B191" s="12"/>
      <c r="C191" s="12"/>
      <c r="D191" s="12"/>
      <c r="E191" s="12"/>
      <c r="F191" s="207"/>
    </row>
    <row r="192" spans="1:6" ht="22.5" customHeight="1" x14ac:dyDescent="0.25">
      <c r="A192" s="1"/>
      <c r="B192" s="12"/>
      <c r="C192" s="12"/>
      <c r="D192" s="12"/>
      <c r="E192" s="12"/>
      <c r="F192" s="207"/>
    </row>
    <row r="193" spans="1:6" ht="22.5" customHeight="1" x14ac:dyDescent="0.25">
      <c r="A193" s="1"/>
      <c r="B193" s="12"/>
      <c r="C193" s="12"/>
      <c r="D193" s="12"/>
      <c r="E193" s="12"/>
      <c r="F193" s="207"/>
    </row>
    <row r="194" spans="1:6" ht="22.5" customHeight="1" x14ac:dyDescent="0.25">
      <c r="A194" s="1"/>
      <c r="B194" s="12"/>
      <c r="C194" s="12"/>
      <c r="D194" s="12"/>
      <c r="E194" s="12"/>
      <c r="F194" s="207"/>
    </row>
    <row r="195" spans="1:6" ht="22.5" customHeight="1" x14ac:dyDescent="0.25">
      <c r="A195" s="1"/>
      <c r="B195" s="12"/>
      <c r="C195" s="12"/>
      <c r="D195" s="12"/>
      <c r="E195" s="12"/>
      <c r="F195" s="207"/>
    </row>
    <row r="196" spans="1:6" ht="22.5" customHeight="1" x14ac:dyDescent="0.25">
      <c r="A196" s="1"/>
      <c r="B196" s="12"/>
      <c r="C196" s="12"/>
      <c r="D196" s="12"/>
      <c r="E196" s="12"/>
      <c r="F196" s="207"/>
    </row>
    <row r="197" spans="1:6" ht="22.5" customHeight="1" x14ac:dyDescent="0.25">
      <c r="A197" s="1"/>
      <c r="B197" s="12"/>
      <c r="C197" s="12"/>
      <c r="D197" s="12"/>
      <c r="E197" s="12"/>
      <c r="F197" s="207"/>
    </row>
    <row r="198" spans="1:6" ht="22.5" customHeight="1" x14ac:dyDescent="0.25">
      <c r="A198" s="1"/>
      <c r="B198" s="12"/>
      <c r="C198" s="12"/>
      <c r="D198" s="12"/>
      <c r="E198" s="12"/>
      <c r="F198" s="207"/>
    </row>
    <row r="199" spans="1:6" ht="22.5" customHeight="1" x14ac:dyDescent="0.25">
      <c r="A199" s="1"/>
      <c r="B199" s="12"/>
      <c r="C199" s="12"/>
      <c r="D199" s="12"/>
      <c r="E199" s="12"/>
      <c r="F199" s="207"/>
    </row>
    <row r="200" spans="1:6" ht="22.5" customHeight="1" x14ac:dyDescent="0.25">
      <c r="A200" s="1"/>
      <c r="B200" s="12"/>
      <c r="C200" s="12"/>
      <c r="D200" s="12"/>
      <c r="E200" s="12"/>
      <c r="F200" s="207"/>
    </row>
    <row r="201" spans="1:6" ht="22.5" customHeight="1" x14ac:dyDescent="0.25">
      <c r="A201" s="1"/>
      <c r="B201" s="12"/>
      <c r="C201" s="12"/>
      <c r="D201" s="12"/>
      <c r="E201" s="12"/>
      <c r="F201" s="207"/>
    </row>
    <row r="202" spans="1:6" ht="22.5" customHeight="1" x14ac:dyDescent="0.25">
      <c r="A202" s="1"/>
      <c r="B202" s="12"/>
      <c r="C202" s="12"/>
      <c r="D202" s="12"/>
      <c r="E202" s="12"/>
      <c r="F202" s="207"/>
    </row>
    <row r="203" spans="1:6" ht="22.5" customHeight="1" x14ac:dyDescent="0.25">
      <c r="A203" s="1"/>
      <c r="B203" s="12"/>
      <c r="C203" s="12"/>
      <c r="D203" s="12"/>
      <c r="E203" s="12"/>
      <c r="F203" s="207"/>
    </row>
    <row r="204" spans="1:6" ht="22.5" customHeight="1" x14ac:dyDescent="0.25">
      <c r="A204" s="1"/>
      <c r="B204" s="12"/>
      <c r="C204" s="12"/>
      <c r="D204" s="12"/>
      <c r="E204" s="12"/>
      <c r="F204" s="207"/>
    </row>
    <row r="205" spans="1:6" ht="22.5" customHeight="1" x14ac:dyDescent="0.25">
      <c r="A205" s="1"/>
      <c r="B205" s="12"/>
      <c r="C205" s="12"/>
      <c r="D205" s="12"/>
      <c r="E205" s="12"/>
      <c r="F205" s="207"/>
    </row>
    <row r="206" spans="1:6" ht="22.5" customHeight="1" x14ac:dyDescent="0.25">
      <c r="A206" s="1"/>
      <c r="B206" s="12"/>
      <c r="C206" s="12"/>
      <c r="D206" s="12"/>
      <c r="E206" s="12"/>
      <c r="F206" s="207"/>
    </row>
    <row r="207" spans="1:6" ht="22.5" customHeight="1" x14ac:dyDescent="0.25">
      <c r="A207" s="1"/>
      <c r="B207" s="12"/>
      <c r="C207" s="12"/>
      <c r="D207" s="12"/>
      <c r="E207" s="12"/>
      <c r="F207" s="207"/>
    </row>
    <row r="208" spans="1:6" ht="22.5" customHeight="1" x14ac:dyDescent="0.25">
      <c r="A208" s="1"/>
      <c r="B208" s="12"/>
      <c r="C208" s="12"/>
      <c r="D208" s="12"/>
      <c r="E208" s="12"/>
      <c r="F208" s="207"/>
    </row>
    <row r="209" spans="1:6" ht="22.5" customHeight="1" x14ac:dyDescent="0.25">
      <c r="A209" s="1"/>
      <c r="B209" s="12"/>
      <c r="C209" s="12"/>
      <c r="D209" s="12"/>
      <c r="E209" s="12"/>
      <c r="F209" s="207"/>
    </row>
    <row r="210" spans="1:6" ht="22.5" customHeight="1" x14ac:dyDescent="0.25">
      <c r="A210" s="1"/>
      <c r="B210" s="12"/>
      <c r="C210" s="12"/>
      <c r="D210" s="12"/>
      <c r="E210" s="12"/>
      <c r="F210" s="207"/>
    </row>
    <row r="211" spans="1:6" ht="22.5" customHeight="1" x14ac:dyDescent="0.25">
      <c r="A211" s="1"/>
      <c r="B211" s="12"/>
      <c r="C211" s="12"/>
      <c r="D211" s="12"/>
      <c r="E211" s="12"/>
      <c r="F211" s="207"/>
    </row>
    <row r="212" spans="1:6" ht="22.5" customHeight="1" x14ac:dyDescent="0.25">
      <c r="A212" s="1"/>
      <c r="B212" s="12"/>
      <c r="C212" s="12"/>
      <c r="D212" s="12"/>
      <c r="E212" s="12"/>
      <c r="F212" s="207"/>
    </row>
    <row r="213" spans="1:6" ht="22.5" customHeight="1" x14ac:dyDescent="0.25">
      <c r="A213" s="1"/>
      <c r="B213" s="12"/>
      <c r="C213" s="12"/>
      <c r="D213" s="12"/>
      <c r="E213" s="12"/>
      <c r="F213" s="207"/>
    </row>
    <row r="214" spans="1:6" ht="22.5" customHeight="1" x14ac:dyDescent="0.25">
      <c r="A214" s="1"/>
      <c r="B214" s="12"/>
      <c r="C214" s="12"/>
      <c r="D214" s="12"/>
      <c r="E214" s="12"/>
      <c r="F214" s="207"/>
    </row>
    <row r="215" spans="1:6" ht="22.5" customHeight="1" x14ac:dyDescent="0.25">
      <c r="A215" s="1"/>
      <c r="B215" s="12"/>
      <c r="C215" s="12"/>
      <c r="D215" s="12"/>
      <c r="E215" s="12"/>
      <c r="F215" s="207"/>
    </row>
    <row r="216" spans="1:6" ht="22.5" customHeight="1" x14ac:dyDescent="0.25">
      <c r="A216" s="1"/>
      <c r="B216" s="12"/>
      <c r="C216" s="12"/>
      <c r="D216" s="12"/>
      <c r="E216" s="12"/>
      <c r="F216" s="207"/>
    </row>
    <row r="217" spans="1:6" ht="22.5" customHeight="1" x14ac:dyDescent="0.25">
      <c r="A217" s="1"/>
      <c r="B217" s="12"/>
      <c r="C217" s="12"/>
      <c r="D217" s="12"/>
      <c r="E217" s="12"/>
      <c r="F217" s="207"/>
    </row>
    <row r="218" spans="1:6" ht="22.5" customHeight="1" x14ac:dyDescent="0.25">
      <c r="A218" s="1"/>
      <c r="B218" s="12"/>
      <c r="C218" s="12"/>
      <c r="D218" s="12"/>
      <c r="E218" s="12"/>
      <c r="F218" s="207"/>
    </row>
    <row r="219" spans="1:6" ht="22.5" customHeight="1" x14ac:dyDescent="0.25">
      <c r="A219" s="1"/>
      <c r="B219" s="12"/>
      <c r="C219" s="12"/>
      <c r="D219" s="12"/>
      <c r="E219" s="12"/>
      <c r="F219" s="207"/>
    </row>
    <row r="220" spans="1:6" ht="22.5" customHeight="1" x14ac:dyDescent="0.25">
      <c r="A220" s="1"/>
      <c r="B220" s="12"/>
      <c r="C220" s="12"/>
      <c r="D220" s="12"/>
      <c r="E220" s="12"/>
      <c r="F220" s="207"/>
    </row>
    <row r="221" spans="1:6" ht="22.5" customHeight="1" x14ac:dyDescent="0.25">
      <c r="A221" s="1"/>
      <c r="B221" s="12"/>
      <c r="C221" s="12"/>
      <c r="D221" s="12"/>
      <c r="E221" s="12"/>
      <c r="F221" s="207"/>
    </row>
    <row r="222" spans="1:6" ht="22.5" customHeight="1" x14ac:dyDescent="0.25">
      <c r="A222" s="1"/>
      <c r="B222" s="12"/>
      <c r="C222" s="12"/>
      <c r="D222" s="12"/>
      <c r="E222" s="12"/>
      <c r="F222" s="207"/>
    </row>
    <row r="223" spans="1:6" ht="22.5" customHeight="1" x14ac:dyDescent="0.25">
      <c r="A223" s="1"/>
      <c r="B223" s="12"/>
      <c r="C223" s="12"/>
      <c r="D223" s="12"/>
      <c r="E223" s="12"/>
      <c r="F223" s="207"/>
    </row>
    <row r="224" spans="1:6" ht="22.5" customHeight="1" x14ac:dyDescent="0.25">
      <c r="A224" s="1"/>
      <c r="B224" s="12"/>
      <c r="C224" s="12"/>
      <c r="D224" s="12"/>
      <c r="E224" s="12"/>
      <c r="F224" s="207"/>
    </row>
    <row r="225" spans="1:6" ht="22.5" customHeight="1" x14ac:dyDescent="0.25">
      <c r="A225" s="1"/>
      <c r="B225" s="12"/>
      <c r="C225" s="12"/>
      <c r="D225" s="12"/>
      <c r="E225" s="12"/>
      <c r="F225" s="207"/>
    </row>
    <row r="226" spans="1:6" ht="22.5" customHeight="1" x14ac:dyDescent="0.25">
      <c r="A226" s="1"/>
      <c r="B226" s="12"/>
      <c r="C226" s="12"/>
      <c r="D226" s="12"/>
      <c r="E226" s="12"/>
      <c r="F226" s="207"/>
    </row>
    <row r="227" spans="1:6" ht="22.5" customHeight="1" x14ac:dyDescent="0.25">
      <c r="A227" s="1"/>
      <c r="B227" s="12"/>
      <c r="C227" s="12"/>
      <c r="D227" s="12"/>
      <c r="E227" s="12"/>
      <c r="F227" s="207"/>
    </row>
    <row r="228" spans="1:6" ht="22.5" customHeight="1" x14ac:dyDescent="0.25">
      <c r="A228" s="1"/>
      <c r="B228" s="12"/>
      <c r="C228" s="12"/>
      <c r="D228" s="12"/>
      <c r="E228" s="12"/>
      <c r="F228" s="207"/>
    </row>
    <row r="229" spans="1:6" ht="22.5" customHeight="1" x14ac:dyDescent="0.25">
      <c r="A229" s="1"/>
      <c r="B229" s="12"/>
      <c r="C229" s="12"/>
      <c r="D229" s="12"/>
      <c r="E229" s="12"/>
      <c r="F229" s="207"/>
    </row>
    <row r="230" spans="1:6" ht="22.5" customHeight="1" x14ac:dyDescent="0.25">
      <c r="A230" s="1"/>
      <c r="B230" s="12"/>
      <c r="C230" s="12"/>
      <c r="D230" s="12"/>
      <c r="E230" s="12"/>
      <c r="F230" s="207"/>
    </row>
    <row r="231" spans="1:6" ht="22.5" customHeight="1" x14ac:dyDescent="0.25">
      <c r="A231" s="1"/>
      <c r="B231" s="12"/>
      <c r="C231" s="12"/>
      <c r="D231" s="12"/>
      <c r="E231" s="12"/>
      <c r="F231" s="207"/>
    </row>
    <row r="232" spans="1:6" ht="22.5" customHeight="1" x14ac:dyDescent="0.25">
      <c r="A232" s="1"/>
      <c r="B232" s="12"/>
      <c r="C232" s="12"/>
      <c r="D232" s="12"/>
      <c r="E232" s="12"/>
      <c r="F232" s="207"/>
    </row>
    <row r="233" spans="1:6" ht="22.5" customHeight="1" x14ac:dyDescent="0.25">
      <c r="A233" s="1"/>
      <c r="B233" s="12"/>
      <c r="C233" s="12"/>
      <c r="D233" s="12"/>
      <c r="E233" s="12"/>
      <c r="F233" s="207"/>
    </row>
    <row r="234" spans="1:6" ht="22.5" customHeight="1" x14ac:dyDescent="0.25">
      <c r="A234" s="1"/>
      <c r="B234" s="12"/>
      <c r="C234" s="12"/>
      <c r="D234" s="12"/>
      <c r="E234" s="12"/>
      <c r="F234" s="207"/>
    </row>
    <row r="235" spans="1:6" ht="22.5" customHeight="1" x14ac:dyDescent="0.25">
      <c r="A235" s="1"/>
      <c r="B235" s="12"/>
      <c r="C235" s="12"/>
      <c r="D235" s="12"/>
      <c r="E235" s="12"/>
      <c r="F235" s="207"/>
    </row>
    <row r="236" spans="1:6" ht="22.5" customHeight="1" x14ac:dyDescent="0.25">
      <c r="A236" s="1"/>
      <c r="B236" s="12"/>
      <c r="C236" s="12"/>
      <c r="D236" s="12"/>
      <c r="E236" s="12"/>
      <c r="F236" s="207"/>
    </row>
    <row r="237" spans="1:6" ht="22.5" customHeight="1" x14ac:dyDescent="0.25">
      <c r="A237" s="1"/>
      <c r="B237" s="12"/>
      <c r="C237" s="12"/>
      <c r="D237" s="12"/>
      <c r="E237" s="12"/>
      <c r="F237" s="207"/>
    </row>
    <row r="238" spans="1:6" ht="22.5" customHeight="1" x14ac:dyDescent="0.25">
      <c r="A238" s="1"/>
      <c r="B238" s="12"/>
      <c r="C238" s="12"/>
      <c r="D238" s="12"/>
      <c r="E238" s="12"/>
      <c r="F238" s="207"/>
    </row>
    <row r="239" spans="1:6" ht="22.5" customHeight="1" x14ac:dyDescent="0.25">
      <c r="A239" s="1"/>
      <c r="B239" s="12"/>
      <c r="C239" s="12"/>
      <c r="D239" s="12"/>
      <c r="E239" s="12"/>
      <c r="F239" s="207"/>
    </row>
    <row r="240" spans="1:6" ht="22.5" customHeight="1" x14ac:dyDescent="0.25">
      <c r="A240" s="1"/>
      <c r="B240" s="12"/>
      <c r="C240" s="12"/>
      <c r="D240" s="12"/>
      <c r="E240" s="12"/>
      <c r="F240" s="207"/>
    </row>
    <row r="241" spans="1:6" ht="22.5" customHeight="1" x14ac:dyDescent="0.25">
      <c r="A241" s="1"/>
      <c r="B241" s="12"/>
      <c r="C241" s="12"/>
      <c r="D241" s="12"/>
      <c r="E241" s="12"/>
      <c r="F241" s="207"/>
    </row>
    <row r="242" spans="1:6" ht="22.5" customHeight="1" x14ac:dyDescent="0.25">
      <c r="A242" s="1"/>
      <c r="B242" s="12"/>
      <c r="C242" s="12"/>
      <c r="D242" s="12"/>
      <c r="E242" s="12"/>
      <c r="F242" s="207"/>
    </row>
    <row r="243" spans="1:6" ht="22.5" customHeight="1" x14ac:dyDescent="0.25">
      <c r="A243" s="1"/>
      <c r="B243" s="12"/>
      <c r="C243" s="12"/>
      <c r="D243" s="12"/>
      <c r="E243" s="12"/>
      <c r="F243" s="207"/>
    </row>
    <row r="244" spans="1:6" ht="22.5" customHeight="1" x14ac:dyDescent="0.25">
      <c r="A244" s="1"/>
      <c r="B244" s="12"/>
      <c r="C244" s="12"/>
      <c r="D244" s="12"/>
      <c r="E244" s="12"/>
      <c r="F244" s="207"/>
    </row>
    <row r="245" spans="1:6" ht="22.5" customHeight="1" x14ac:dyDescent="0.25">
      <c r="A245" s="1"/>
      <c r="B245" s="12"/>
      <c r="C245" s="12"/>
      <c r="D245" s="12"/>
      <c r="E245" s="12"/>
      <c r="F245" s="207"/>
    </row>
    <row r="246" spans="1:6" ht="22.5" customHeight="1" x14ac:dyDescent="0.25">
      <c r="A246" s="1"/>
      <c r="B246" s="12"/>
      <c r="C246" s="12"/>
      <c r="D246" s="12"/>
      <c r="E246" s="12"/>
      <c r="F246" s="207"/>
    </row>
    <row r="247" spans="1:6" ht="22.5" customHeight="1" x14ac:dyDescent="0.25">
      <c r="A247" s="1"/>
      <c r="B247" s="12"/>
      <c r="C247" s="12"/>
      <c r="D247" s="12"/>
      <c r="E247" s="12"/>
      <c r="F247" s="207"/>
    </row>
    <row r="248" spans="1:6" ht="22.5" customHeight="1" x14ac:dyDescent="0.25">
      <c r="A248" s="1"/>
      <c r="B248" s="12"/>
      <c r="C248" s="12"/>
      <c r="D248" s="12"/>
      <c r="E248" s="12"/>
      <c r="F248" s="207"/>
    </row>
    <row r="249" spans="1:6" ht="22.5" customHeight="1" x14ac:dyDescent="0.25">
      <c r="A249" s="1"/>
      <c r="B249" s="12"/>
      <c r="C249" s="12"/>
      <c r="D249" s="12"/>
      <c r="E249" s="12"/>
      <c r="F249" s="207"/>
    </row>
    <row r="250" spans="1:6" ht="22.5" customHeight="1" x14ac:dyDescent="0.25">
      <c r="A250" s="1"/>
      <c r="B250" s="12"/>
      <c r="C250" s="12"/>
      <c r="D250" s="12"/>
      <c r="E250" s="12"/>
      <c r="F250" s="207"/>
    </row>
    <row r="251" spans="1:6" ht="22.5" customHeight="1" x14ac:dyDescent="0.25">
      <c r="A251" s="1"/>
      <c r="B251" s="12"/>
      <c r="C251" s="12"/>
      <c r="D251" s="12"/>
      <c r="E251" s="12"/>
      <c r="F251" s="207"/>
    </row>
    <row r="252" spans="1:6" ht="22.5" customHeight="1" x14ac:dyDescent="0.25">
      <c r="A252" s="1"/>
      <c r="B252" s="12"/>
      <c r="C252" s="12"/>
      <c r="D252" s="12"/>
      <c r="E252" s="12"/>
      <c r="F252" s="207"/>
    </row>
    <row r="253" spans="1:6" ht="22.5" customHeight="1" x14ac:dyDescent="0.25">
      <c r="A253" s="1"/>
      <c r="B253" s="12"/>
      <c r="C253" s="12"/>
      <c r="D253" s="12"/>
      <c r="E253" s="12"/>
      <c r="F253" s="207"/>
    </row>
    <row r="254" spans="1:6" ht="22.5" customHeight="1" x14ac:dyDescent="0.25">
      <c r="A254" s="1"/>
      <c r="B254" s="12"/>
      <c r="C254" s="12"/>
      <c r="D254" s="12"/>
      <c r="E254" s="12"/>
      <c r="F254" s="207"/>
    </row>
    <row r="255" spans="1:6" ht="22.5" customHeight="1" x14ac:dyDescent="0.25">
      <c r="A255" s="1"/>
      <c r="B255" s="12"/>
      <c r="C255" s="12"/>
      <c r="D255" s="12"/>
      <c r="E255" s="12"/>
      <c r="F255" s="207"/>
    </row>
    <row r="256" spans="1:6" ht="22.5" customHeight="1" x14ac:dyDescent="0.25">
      <c r="A256" s="1"/>
      <c r="B256" s="12"/>
      <c r="C256" s="12"/>
      <c r="D256" s="12"/>
      <c r="E256" s="12"/>
      <c r="F256" s="207"/>
    </row>
    <row r="257" spans="1:6" ht="22.5" customHeight="1" x14ac:dyDescent="0.25">
      <c r="A257" s="1"/>
      <c r="B257" s="12"/>
      <c r="C257" s="12"/>
      <c r="D257" s="12"/>
      <c r="E257" s="12"/>
      <c r="F257" s="207"/>
    </row>
    <row r="258" spans="1:6" ht="22.5" customHeight="1" x14ac:dyDescent="0.25">
      <c r="A258" s="1"/>
      <c r="B258" s="12"/>
      <c r="C258" s="12"/>
      <c r="D258" s="12"/>
      <c r="E258" s="12"/>
      <c r="F258" s="207"/>
    </row>
    <row r="259" spans="1:6" ht="22.5" customHeight="1" x14ac:dyDescent="0.25">
      <c r="A259" s="1"/>
      <c r="B259" s="12"/>
      <c r="C259" s="12"/>
      <c r="D259" s="12"/>
      <c r="E259" s="12"/>
      <c r="F259" s="207"/>
    </row>
    <row r="260" spans="1:6" ht="22.5" customHeight="1" x14ac:dyDescent="0.25">
      <c r="A260" s="1"/>
      <c r="B260" s="12"/>
      <c r="C260" s="12"/>
      <c r="D260" s="12"/>
      <c r="E260" s="12"/>
      <c r="F260" s="207"/>
    </row>
    <row r="261" spans="1:6" ht="22.5" customHeight="1" x14ac:dyDescent="0.25">
      <c r="A261" s="1"/>
      <c r="B261" s="12"/>
      <c r="C261" s="12"/>
      <c r="D261" s="12"/>
      <c r="E261" s="12"/>
      <c r="F261" s="207"/>
    </row>
    <row r="262" spans="1:6" ht="22.5" customHeight="1" x14ac:dyDescent="0.25">
      <c r="A262" s="1"/>
      <c r="B262" s="12"/>
      <c r="C262" s="12"/>
      <c r="D262" s="12"/>
      <c r="E262" s="12"/>
      <c r="F262" s="207"/>
    </row>
    <row r="263" spans="1:6" ht="22.5" customHeight="1" x14ac:dyDescent="0.25">
      <c r="A263" s="1"/>
      <c r="B263" s="12"/>
      <c r="C263" s="12"/>
      <c r="D263" s="12"/>
      <c r="E263" s="12"/>
      <c r="F263" s="207"/>
    </row>
    <row r="264" spans="1:6" ht="22.5" customHeight="1" x14ac:dyDescent="0.25">
      <c r="A264" s="1"/>
      <c r="B264" s="12"/>
      <c r="C264" s="12"/>
      <c r="D264" s="12"/>
      <c r="E264" s="12"/>
      <c r="F264" s="207"/>
    </row>
    <row r="265" spans="1:6" ht="22.5" customHeight="1" x14ac:dyDescent="0.25">
      <c r="A265" s="1"/>
      <c r="B265" s="12"/>
      <c r="C265" s="12"/>
      <c r="D265" s="12"/>
      <c r="E265" s="12"/>
      <c r="F265" s="207"/>
    </row>
    <row r="266" spans="1:6" ht="22.5" customHeight="1" x14ac:dyDescent="0.25">
      <c r="A266" s="1"/>
      <c r="B266" s="12"/>
      <c r="C266" s="12"/>
      <c r="D266" s="12"/>
      <c r="E266" s="12"/>
      <c r="F266" s="207"/>
    </row>
    <row r="267" spans="1:6" ht="22.5" customHeight="1" x14ac:dyDescent="0.25">
      <c r="A267" s="1"/>
      <c r="B267" s="12"/>
      <c r="C267" s="12"/>
      <c r="D267" s="12"/>
      <c r="E267" s="12"/>
      <c r="F267" s="207"/>
    </row>
    <row r="268" spans="1:6" ht="22.5" customHeight="1" x14ac:dyDescent="0.25">
      <c r="A268" s="1"/>
      <c r="B268" s="12"/>
      <c r="C268" s="12"/>
      <c r="D268" s="12"/>
      <c r="E268" s="12"/>
      <c r="F268" s="207"/>
    </row>
    <row r="269" spans="1:6" ht="22.5" customHeight="1" x14ac:dyDescent="0.25">
      <c r="A269" s="1"/>
      <c r="B269" s="12"/>
      <c r="C269" s="12"/>
      <c r="D269" s="12"/>
      <c r="E269" s="12"/>
      <c r="F269" s="207"/>
    </row>
    <row r="270" spans="1:6" ht="22.5" customHeight="1" x14ac:dyDescent="0.25">
      <c r="A270" s="1"/>
      <c r="B270" s="12"/>
      <c r="C270" s="12"/>
      <c r="D270" s="12"/>
      <c r="E270" s="12"/>
      <c r="F270" s="207"/>
    </row>
    <row r="271" spans="1:6" ht="22.5" customHeight="1" x14ac:dyDescent="0.25">
      <c r="A271" s="1"/>
      <c r="B271" s="12"/>
      <c r="C271" s="12"/>
      <c r="D271" s="12"/>
      <c r="E271" s="12"/>
      <c r="F271" s="207"/>
    </row>
    <row r="272" spans="1:6" ht="22.5" customHeight="1" x14ac:dyDescent="0.25">
      <c r="A272" s="1"/>
      <c r="B272" s="12"/>
      <c r="C272" s="12"/>
      <c r="D272" s="12"/>
      <c r="E272" s="12"/>
      <c r="F272" s="207"/>
    </row>
    <row r="273" spans="1:6" ht="22.5" customHeight="1" x14ac:dyDescent="0.25">
      <c r="A273" s="1"/>
      <c r="B273" s="12"/>
      <c r="C273" s="12"/>
      <c r="D273" s="12"/>
      <c r="E273" s="12"/>
      <c r="F273" s="207"/>
    </row>
    <row r="274" spans="1:6" ht="22.5" customHeight="1" x14ac:dyDescent="0.25">
      <c r="A274" s="1"/>
      <c r="B274" s="12"/>
      <c r="C274" s="12"/>
      <c r="D274" s="12"/>
      <c r="E274" s="12"/>
      <c r="F274" s="207"/>
    </row>
    <row r="275" spans="1:6" ht="22.5" customHeight="1" x14ac:dyDescent="0.25">
      <c r="A275" s="1"/>
      <c r="B275" s="12"/>
      <c r="C275" s="12"/>
      <c r="D275" s="12"/>
      <c r="E275" s="12"/>
      <c r="F275" s="207"/>
    </row>
    <row r="276" spans="1:6" ht="22.5" customHeight="1" x14ac:dyDescent="0.25">
      <c r="A276" s="1"/>
      <c r="B276" s="12"/>
      <c r="C276" s="12"/>
      <c r="D276" s="12"/>
      <c r="E276" s="12"/>
      <c r="F276" s="207"/>
    </row>
    <row r="277" spans="1:6" ht="22.5" customHeight="1" x14ac:dyDescent="0.25">
      <c r="A277" s="1"/>
      <c r="B277" s="12"/>
      <c r="C277" s="12"/>
      <c r="D277" s="12"/>
      <c r="E277" s="12"/>
      <c r="F277" s="207"/>
    </row>
    <row r="278" spans="1:6" ht="22.5" customHeight="1" x14ac:dyDescent="0.25">
      <c r="A278" s="1"/>
      <c r="B278" s="12"/>
      <c r="C278" s="12"/>
      <c r="D278" s="12"/>
      <c r="E278" s="12"/>
      <c r="F278" s="207"/>
    </row>
    <row r="279" spans="1:6" ht="22.5" customHeight="1" x14ac:dyDescent="0.25">
      <c r="A279" s="1"/>
      <c r="B279" s="12"/>
      <c r="C279" s="12"/>
      <c r="D279" s="12"/>
      <c r="E279" s="12"/>
      <c r="F279" s="207"/>
    </row>
    <row r="280" spans="1:6" ht="22.5" customHeight="1" x14ac:dyDescent="0.25">
      <c r="A280" s="1"/>
      <c r="B280" s="12"/>
      <c r="C280" s="12"/>
      <c r="D280" s="12"/>
      <c r="E280" s="12"/>
      <c r="F280" s="207"/>
    </row>
    <row r="281" spans="1:6" ht="22.5" customHeight="1" x14ac:dyDescent="0.25">
      <c r="A281" s="1"/>
      <c r="B281" s="12"/>
      <c r="C281" s="12"/>
      <c r="D281" s="12"/>
      <c r="E281" s="12"/>
      <c r="F281" s="207"/>
    </row>
    <row r="282" spans="1:6" ht="22.5" customHeight="1" x14ac:dyDescent="0.25">
      <c r="A282" s="1"/>
      <c r="B282" s="12"/>
      <c r="C282" s="12"/>
      <c r="D282" s="12"/>
      <c r="E282" s="12"/>
      <c r="F282" s="207"/>
    </row>
    <row r="283" spans="1:6" ht="22.5" customHeight="1" x14ac:dyDescent="0.25">
      <c r="A283" s="1"/>
      <c r="B283" s="12"/>
      <c r="C283" s="12"/>
      <c r="D283" s="12"/>
      <c r="E283" s="12"/>
      <c r="F283" s="207"/>
    </row>
    <row r="284" spans="1:6" ht="22.5" customHeight="1" x14ac:dyDescent="0.25">
      <c r="A284" s="1"/>
      <c r="B284" s="12"/>
      <c r="C284" s="12"/>
      <c r="D284" s="12"/>
      <c r="E284" s="12"/>
      <c r="F284" s="207"/>
    </row>
    <row r="285" spans="1:6" ht="22.5" customHeight="1" x14ac:dyDescent="0.25">
      <c r="A285" s="1"/>
      <c r="B285" s="12"/>
      <c r="C285" s="12"/>
      <c r="D285" s="12"/>
      <c r="E285" s="12"/>
      <c r="F285" s="207"/>
    </row>
    <row r="286" spans="1:6" ht="22.5" customHeight="1" x14ac:dyDescent="0.25">
      <c r="A286" s="1"/>
      <c r="B286" s="12"/>
      <c r="C286" s="12"/>
      <c r="D286" s="12"/>
      <c r="E286" s="12"/>
      <c r="F286" s="207"/>
    </row>
    <row r="287" spans="1:6" ht="22.5" customHeight="1" x14ac:dyDescent="0.25">
      <c r="A287" s="1"/>
      <c r="B287" s="12"/>
      <c r="C287" s="12"/>
      <c r="D287" s="12"/>
      <c r="E287" s="12"/>
      <c r="F287" s="207"/>
    </row>
    <row r="288" spans="1:6" ht="22.5" customHeight="1" x14ac:dyDescent="0.25">
      <c r="A288" s="1"/>
      <c r="B288" s="12"/>
      <c r="C288" s="12"/>
      <c r="D288" s="12"/>
      <c r="E288" s="12"/>
      <c r="F288" s="207"/>
    </row>
    <row r="289" spans="1:6" ht="22.5" customHeight="1" x14ac:dyDescent="0.25">
      <c r="A289" s="1"/>
      <c r="B289" s="12"/>
      <c r="C289" s="12"/>
      <c r="D289" s="12"/>
      <c r="E289" s="12"/>
      <c r="F289" s="207"/>
    </row>
    <row r="290" spans="1:6" ht="22.5" customHeight="1" x14ac:dyDescent="0.25"/>
    <row r="291" spans="1:6" ht="22.5" customHeight="1" x14ac:dyDescent="0.25"/>
    <row r="292" spans="1:6" ht="22.5" customHeight="1" x14ac:dyDescent="0.25"/>
    <row r="293" spans="1:6" ht="22.5" customHeight="1" x14ac:dyDescent="0.25"/>
    <row r="294" spans="1:6" ht="22.5" customHeight="1" x14ac:dyDescent="0.25"/>
    <row r="295" spans="1:6" ht="22.5" customHeight="1" x14ac:dyDescent="0.25"/>
    <row r="296" spans="1:6" ht="22.5" customHeight="1" x14ac:dyDescent="0.25"/>
    <row r="297" spans="1:6" ht="22.5" customHeight="1" x14ac:dyDescent="0.25"/>
    <row r="298" spans="1:6" ht="22.5" customHeight="1" x14ac:dyDescent="0.25"/>
    <row r="299" spans="1:6" ht="22.5" customHeight="1" x14ac:dyDescent="0.25"/>
    <row r="300" spans="1:6" ht="22.5" customHeight="1" x14ac:dyDescent="0.25"/>
    <row r="301" spans="1:6" ht="22.5" customHeight="1" x14ac:dyDescent="0.25"/>
    <row r="302" spans="1:6" ht="22.5" customHeight="1" x14ac:dyDescent="0.25"/>
    <row r="303" spans="1:6" ht="22.5" customHeight="1" x14ac:dyDescent="0.25"/>
    <row r="304" spans="1:6" ht="22.5" customHeight="1" x14ac:dyDescent="0.25"/>
    <row r="305" ht="22.5" customHeight="1" x14ac:dyDescent="0.25"/>
    <row r="306" ht="22.5" customHeight="1" x14ac:dyDescent="0.25"/>
    <row r="307" ht="22.5" customHeight="1" x14ac:dyDescent="0.25"/>
    <row r="308" ht="22.5" customHeight="1" x14ac:dyDescent="0.25"/>
    <row r="309" ht="22.5" customHeight="1" x14ac:dyDescent="0.25"/>
    <row r="310" ht="22.5" customHeight="1" x14ac:dyDescent="0.25"/>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64:F164"/>
    <mergeCell ref="A12:F12"/>
    <mergeCell ref="A13:F13"/>
    <mergeCell ref="A163:F163"/>
    <mergeCell ref="A24:F24"/>
    <mergeCell ref="A25:F25"/>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&amp;L_x000D_&amp;1#&amp;"Arial"&amp;6&amp;K737373 Confidentiality: C1 - Public&amp;C&amp;"Calibri"&amp;11&amp;K000000&amp;P of &amp;N</oddFooter>
    <firstHeader>&amp;L
Annex 5 – Schedule of Line Loss Factors</firstHeader>
    <firstFooter>&amp;L_x000D_&amp;1#&amp;"Arial"&amp;6&amp;K737373 Confidentiality: C1 - Public&amp;C&amp;"Calibri"&amp;11&amp;K000000&amp;P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C19" sqref="C19"/>
    </sheetView>
  </sheetViews>
  <sheetFormatPr defaultColWidth="9.109375" defaultRowHeight="27.75" customHeight="1" x14ac:dyDescent="0.25"/>
  <cols>
    <col min="1" max="2" width="16" style="2" customWidth="1"/>
    <col min="3" max="3" width="12" style="2" bestFit="1" customWidth="1"/>
    <col min="4" max="4" width="20.109375" style="2" bestFit="1" customWidth="1"/>
    <col min="5" max="5" width="16.44140625" style="3" customWidth="1"/>
    <col min="6" max="6" width="12" style="3" bestFit="1" customWidth="1"/>
    <col min="7" max="7" width="20.6640625" style="2" customWidth="1"/>
    <col min="8" max="8" width="50.5546875" style="3" customWidth="1"/>
    <col min="9" max="10" width="15.5546875" style="3" customWidth="1"/>
    <col min="11" max="11" width="16.33203125" style="10" bestFit="1" customWidth="1"/>
    <col min="12" max="13" width="16.33203125" style="4" bestFit="1" customWidth="1"/>
    <col min="14" max="14" width="12.33203125" style="2" bestFit="1" customWidth="1"/>
    <col min="15" max="17" width="16.33203125" style="2" bestFit="1" customWidth="1"/>
    <col min="18" max="16384" width="9.109375" style="2"/>
  </cols>
  <sheetData>
    <row r="1" spans="1:17" ht="100.5" customHeight="1" x14ac:dyDescent="0.25">
      <c r="A1" s="15" t="s">
        <v>20</v>
      </c>
      <c r="B1" s="15"/>
      <c r="C1" s="15"/>
      <c r="D1" s="15"/>
      <c r="G1" s="24"/>
      <c r="H1" s="296" t="s">
        <v>136</v>
      </c>
      <c r="I1" s="297"/>
    </row>
    <row r="2" spans="1:17" ht="27.75" customHeight="1" x14ac:dyDescent="0.25">
      <c r="A2" s="256" t="s">
        <v>135</v>
      </c>
      <c r="B2" s="257"/>
      <c r="C2" s="257"/>
      <c r="D2" s="257"/>
      <c r="E2" s="257"/>
      <c r="F2" s="257"/>
      <c r="G2" s="257"/>
      <c r="H2" s="257"/>
      <c r="I2" s="257"/>
      <c r="J2" s="257"/>
      <c r="K2" s="257"/>
      <c r="L2" s="257"/>
      <c r="M2" s="257"/>
      <c r="N2" s="257"/>
      <c r="O2" s="257"/>
      <c r="P2" s="257"/>
      <c r="Q2" s="257"/>
    </row>
    <row r="3" spans="1:17" ht="17.25" customHeight="1" x14ac:dyDescent="0.25">
      <c r="A3" s="15"/>
      <c r="B3" s="15"/>
      <c r="C3" s="15"/>
      <c r="D3" s="15"/>
      <c r="G3" s="24"/>
    </row>
    <row r="4" spans="1:17" s="11" customFormat="1" ht="25.5" customHeight="1" x14ac:dyDescent="0.25">
      <c r="A4" s="298" t="str">
        <f>Overview!B4&amp; " - Effective from "&amp;Overview!D4&amp;" - "&amp;Overview!E4&amp;" new designated EHV charges"</f>
        <v>Eclipse Power Distribution Limited - GSP N - Effective from 1 April 2026 - Submitted new designated EHV charges</v>
      </c>
      <c r="B4" s="299"/>
      <c r="C4" s="299"/>
      <c r="D4" s="299"/>
      <c r="E4" s="299"/>
      <c r="F4" s="299"/>
      <c r="G4" s="299"/>
      <c r="H4" s="299"/>
      <c r="I4" s="299"/>
      <c r="J4" s="299"/>
      <c r="K4" s="299"/>
      <c r="L4" s="299"/>
      <c r="M4" s="299"/>
      <c r="N4" s="299"/>
      <c r="O4" s="299"/>
      <c r="P4" s="299"/>
      <c r="Q4" s="299"/>
    </row>
    <row r="5" spans="1:17" ht="69.75" customHeight="1" x14ac:dyDescent="0.25">
      <c r="A5" s="28" t="s">
        <v>139</v>
      </c>
      <c r="B5" s="28" t="s">
        <v>51</v>
      </c>
      <c r="C5" s="22" t="s">
        <v>722</v>
      </c>
      <c r="D5" s="28" t="s">
        <v>36</v>
      </c>
      <c r="E5" s="28" t="s">
        <v>52</v>
      </c>
      <c r="F5" s="22" t="s">
        <v>722</v>
      </c>
      <c r="G5" s="28" t="s">
        <v>37</v>
      </c>
      <c r="H5" s="77" t="s">
        <v>30</v>
      </c>
      <c r="I5" s="59" t="s">
        <v>603</v>
      </c>
      <c r="J5" s="77" t="str">
        <f>'Annex 2 Designated EHV charges'!I10</f>
        <v>Import
Super Red
unit charge
(p/kWh)</v>
      </c>
      <c r="K5" s="77" t="str">
        <f>'Annex 2 Designated EHV charges'!J10</f>
        <v>Import
fixed charge
(p/day)</v>
      </c>
      <c r="L5" s="77" t="str">
        <f>'Annex 2 Designated EHV charges'!K10</f>
        <v>Import
capacity charge
(p/kVA/day)</v>
      </c>
      <c r="M5" s="77" t="str">
        <f>'Annex 2 Designated EHV charges'!L10</f>
        <v>Import
exceeded capacity charge
(p/kVA/day)</v>
      </c>
      <c r="N5" s="77" t="str">
        <f>'Annex 2 Designated EHV charges'!M10</f>
        <v>Export
Super Red
unit charge
(p/kWh)</v>
      </c>
      <c r="O5" s="77" t="str">
        <f>'Annex 2 Designated EHV charges'!N10</f>
        <v>Export
fixed charge
(p/day)</v>
      </c>
      <c r="P5" s="77" t="str">
        <f>'Annex 2 Designated EHV charges'!O10</f>
        <v>Export
capacity charge
(p/kVA/day)</v>
      </c>
      <c r="Q5" s="77" t="str">
        <f>'Annex 2 Designated EHV charges'!P10</f>
        <v>Export
exceeded capacity charge
(p/kVA/day)</v>
      </c>
    </row>
    <row r="6" spans="1:17" ht="22.5" customHeight="1" x14ac:dyDescent="0.25">
      <c r="A6" s="49"/>
      <c r="B6" s="49"/>
      <c r="C6" s="61"/>
      <c r="D6" s="61"/>
      <c r="E6" s="50"/>
      <c r="F6" s="61"/>
      <c r="G6" s="61"/>
      <c r="H6" s="62"/>
      <c r="I6" s="217"/>
      <c r="J6" s="66"/>
      <c r="K6" s="31"/>
      <c r="L6" s="31"/>
      <c r="M6" s="31"/>
      <c r="N6" s="39"/>
      <c r="O6" s="40"/>
      <c r="P6" s="40"/>
      <c r="Q6" s="40"/>
    </row>
    <row r="7" spans="1:17" ht="22.5" customHeight="1" x14ac:dyDescent="0.25">
      <c r="A7" s="49"/>
      <c r="B7" s="49"/>
      <c r="C7" s="61"/>
      <c r="D7" s="61"/>
      <c r="E7" s="50"/>
      <c r="F7" s="61"/>
      <c r="G7" s="61"/>
      <c r="H7" s="62"/>
      <c r="I7" s="217"/>
      <c r="J7" s="66"/>
      <c r="K7" s="31"/>
      <c r="L7" s="31"/>
      <c r="M7" s="31"/>
      <c r="N7" s="39"/>
      <c r="O7" s="40"/>
      <c r="P7" s="40"/>
      <c r="Q7" s="40"/>
    </row>
    <row r="8" spans="1:17" ht="22.5" customHeight="1" x14ac:dyDescent="0.25">
      <c r="A8" s="49"/>
      <c r="B8" s="49"/>
      <c r="C8" s="61"/>
      <c r="D8" s="61"/>
      <c r="E8" s="50"/>
      <c r="F8" s="61"/>
      <c r="G8" s="61"/>
      <c r="H8" s="62"/>
      <c r="I8" s="217"/>
      <c r="J8" s="66"/>
      <c r="K8" s="31"/>
      <c r="L8" s="31"/>
      <c r="M8" s="31"/>
      <c r="N8" s="39"/>
      <c r="O8" s="40"/>
      <c r="P8" s="40"/>
      <c r="Q8" s="40"/>
    </row>
    <row r="9" spans="1:17" ht="22.5" customHeight="1" x14ac:dyDescent="0.25">
      <c r="A9" s="49"/>
      <c r="B9" s="49"/>
      <c r="C9" s="61"/>
      <c r="D9" s="61"/>
      <c r="E9" s="50"/>
      <c r="F9" s="61"/>
      <c r="G9" s="61"/>
      <c r="H9" s="62"/>
      <c r="I9" s="217"/>
      <c r="J9" s="66"/>
      <c r="K9" s="31"/>
      <c r="L9" s="31"/>
      <c r="M9" s="31"/>
      <c r="N9" s="39"/>
      <c r="O9" s="40"/>
      <c r="P9" s="40"/>
      <c r="Q9" s="40"/>
    </row>
    <row r="10" spans="1:17" ht="22.5" customHeight="1" x14ac:dyDescent="0.25">
      <c r="A10" s="49"/>
      <c r="B10" s="49"/>
      <c r="C10" s="61"/>
      <c r="D10" s="61"/>
      <c r="E10" s="50"/>
      <c r="F10" s="61"/>
      <c r="G10" s="61"/>
      <c r="H10" s="62"/>
      <c r="I10" s="217"/>
      <c r="J10" s="66"/>
      <c r="K10" s="31"/>
      <c r="L10" s="31"/>
      <c r="M10" s="31"/>
      <c r="N10" s="39"/>
      <c r="O10" s="40"/>
      <c r="P10" s="40"/>
      <c r="Q10" s="40"/>
    </row>
    <row r="11" spans="1:17" ht="22.5" customHeight="1" x14ac:dyDescent="0.25">
      <c r="A11" s="49"/>
      <c r="B11" s="49"/>
      <c r="C11" s="49"/>
      <c r="D11" s="61"/>
      <c r="E11" s="50"/>
      <c r="F11" s="50"/>
      <c r="G11" s="50"/>
      <c r="H11" s="51"/>
      <c r="I11" s="217"/>
      <c r="J11" s="66"/>
      <c r="K11" s="31"/>
      <c r="L11" s="31"/>
      <c r="M11" s="31"/>
      <c r="N11" s="39"/>
      <c r="O11" s="40"/>
      <c r="P11" s="40"/>
      <c r="Q11" s="40"/>
    </row>
    <row r="12" spans="1:17" ht="22.5" customHeight="1" x14ac:dyDescent="0.25">
      <c r="A12" s="49"/>
      <c r="B12" s="49"/>
      <c r="C12" s="49"/>
      <c r="D12" s="61"/>
      <c r="E12" s="50"/>
      <c r="F12" s="50"/>
      <c r="G12" s="50"/>
      <c r="H12" s="51"/>
      <c r="I12" s="217"/>
      <c r="J12" s="66"/>
      <c r="K12" s="31"/>
      <c r="L12" s="31"/>
      <c r="M12" s="31"/>
      <c r="N12" s="39"/>
      <c r="O12" s="40"/>
      <c r="P12" s="40"/>
      <c r="Q12" s="40"/>
    </row>
    <row r="13" spans="1:17" ht="22.5" customHeight="1" x14ac:dyDescent="0.25">
      <c r="A13" s="49"/>
      <c r="B13" s="49"/>
      <c r="C13" s="99"/>
      <c r="D13" s="61"/>
      <c r="E13" s="50"/>
      <c r="F13" s="99"/>
      <c r="G13" s="61"/>
      <c r="H13" s="62"/>
      <c r="I13" s="208"/>
      <c r="J13" s="66"/>
      <c r="K13" s="31"/>
      <c r="L13" s="31"/>
      <c r="M13" s="31"/>
      <c r="N13" s="39"/>
      <c r="O13" s="40"/>
      <c r="P13" s="40"/>
      <c r="Q13" s="40"/>
    </row>
    <row r="14" spans="1:17" ht="22.5" customHeight="1" x14ac:dyDescent="0.25">
      <c r="A14" s="49"/>
      <c r="B14" s="49"/>
      <c r="C14" s="49"/>
      <c r="D14" s="49"/>
      <c r="E14" s="50"/>
      <c r="F14" s="50"/>
      <c r="G14" s="50"/>
      <c r="H14" s="51"/>
      <c r="I14" s="218"/>
      <c r="J14" s="30"/>
      <c r="K14" s="31"/>
      <c r="L14" s="31"/>
      <c r="M14" s="31"/>
      <c r="N14" s="39"/>
      <c r="O14" s="40"/>
      <c r="P14" s="40"/>
      <c r="Q14" s="40"/>
    </row>
    <row r="15" spans="1:17" ht="22.5" customHeight="1" x14ac:dyDescent="0.25">
      <c r="A15" s="49"/>
      <c r="B15" s="49"/>
      <c r="C15" s="49"/>
      <c r="D15" s="49"/>
      <c r="E15" s="50"/>
      <c r="F15" s="50"/>
      <c r="G15" s="50"/>
      <c r="H15" s="51"/>
      <c r="I15" s="218"/>
      <c r="J15" s="30"/>
      <c r="K15" s="31"/>
      <c r="L15" s="31"/>
      <c r="M15" s="31"/>
      <c r="N15" s="39"/>
      <c r="O15" s="40"/>
      <c r="P15" s="40"/>
      <c r="Q15" s="40"/>
    </row>
    <row r="16" spans="1:17" s="55" customFormat="1" ht="17.25" customHeight="1" x14ac:dyDescent="0.25">
      <c r="A16" s="209">
        <v>2</v>
      </c>
      <c r="B16" s="209">
        <v>2</v>
      </c>
      <c r="C16" s="209">
        <v>2</v>
      </c>
      <c r="D16" s="209">
        <v>2</v>
      </c>
      <c r="E16" s="209">
        <v>2</v>
      </c>
      <c r="F16" s="209">
        <v>2</v>
      </c>
      <c r="G16" s="209">
        <v>2</v>
      </c>
      <c r="H16" s="209">
        <v>2</v>
      </c>
      <c r="I16" s="209">
        <v>2</v>
      </c>
      <c r="J16" s="209">
        <v>2</v>
      </c>
      <c r="K16" s="209">
        <v>2</v>
      </c>
      <c r="L16" s="209">
        <v>2</v>
      </c>
      <c r="M16" s="209">
        <v>2</v>
      </c>
      <c r="N16" s="209">
        <v>2</v>
      </c>
      <c r="O16" s="209">
        <v>2</v>
      </c>
      <c r="P16" s="209">
        <v>2</v>
      </c>
      <c r="Q16" s="209">
        <v>2</v>
      </c>
    </row>
    <row r="17" spans="1:17" ht="27.75" customHeight="1" x14ac:dyDescent="0.25">
      <c r="A17" s="298" t="str">
        <f>Overview!B4&amp; " - Effective from "&amp;Overview!D4&amp;" - "&amp;Overview!E4&amp;" new designated EHV line loss factors"</f>
        <v>Eclipse Power Distribution Limited - GSP N - Effective from 1 April 2026 - Submitted new designated EHV line loss factors</v>
      </c>
      <c r="B17" s="299"/>
      <c r="C17" s="299"/>
      <c r="D17" s="299"/>
      <c r="E17" s="299"/>
      <c r="F17" s="299"/>
      <c r="G17" s="299"/>
      <c r="H17" s="299"/>
      <c r="I17" s="299"/>
      <c r="J17" s="299"/>
      <c r="K17" s="299"/>
      <c r="L17" s="299"/>
      <c r="M17" s="299"/>
      <c r="N17" s="299"/>
      <c r="O17" s="299"/>
      <c r="P17" s="299"/>
      <c r="Q17" s="299"/>
    </row>
    <row r="18" spans="1:17" ht="62.25" customHeight="1" x14ac:dyDescent="0.25">
      <c r="A18" s="28" t="s">
        <v>139</v>
      </c>
      <c r="B18" s="28" t="s">
        <v>51</v>
      </c>
      <c r="C18" s="22" t="s">
        <v>722</v>
      </c>
      <c r="D18" s="28" t="s">
        <v>36</v>
      </c>
      <c r="E18" s="28" t="s">
        <v>52</v>
      </c>
      <c r="F18" s="22" t="s">
        <v>722</v>
      </c>
      <c r="G18" s="28" t="s">
        <v>37</v>
      </c>
      <c r="H18" s="77" t="s">
        <v>30</v>
      </c>
      <c r="I18" s="59" t="s">
        <v>603</v>
      </c>
      <c r="J18" s="34" t="s">
        <v>111</v>
      </c>
      <c r="K18" s="34" t="s">
        <v>110</v>
      </c>
      <c r="L18" s="34" t="s">
        <v>112</v>
      </c>
      <c r="M18" s="34" t="s">
        <v>113</v>
      </c>
      <c r="N18" s="36" t="s">
        <v>114</v>
      </c>
      <c r="O18" s="36" t="s">
        <v>115</v>
      </c>
      <c r="P18" s="36" t="s">
        <v>116</v>
      </c>
      <c r="Q18" s="36" t="s">
        <v>117</v>
      </c>
    </row>
    <row r="19" spans="1:17" ht="22.5" customHeight="1" x14ac:dyDescent="0.25">
      <c r="A19" s="49"/>
      <c r="B19" s="49"/>
      <c r="C19" s="61"/>
      <c r="D19" s="61"/>
      <c r="E19" s="50"/>
      <c r="F19" s="61"/>
      <c r="G19" s="61"/>
      <c r="H19" s="62"/>
      <c r="I19" s="37"/>
      <c r="J19" s="41"/>
      <c r="K19" s="41"/>
      <c r="L19" s="32"/>
      <c r="M19" s="33"/>
      <c r="N19" s="35"/>
      <c r="O19" s="35"/>
      <c r="P19" s="35"/>
      <c r="Q19" s="35"/>
    </row>
    <row r="20" spans="1:17" ht="22.5" customHeight="1" x14ac:dyDescent="0.25">
      <c r="A20" s="49"/>
      <c r="B20" s="49"/>
      <c r="C20" s="99"/>
      <c r="D20" s="61"/>
      <c r="E20" s="50"/>
      <c r="F20" s="99"/>
      <c r="G20" s="61"/>
      <c r="H20" s="62"/>
      <c r="I20" s="37"/>
      <c r="J20" s="41"/>
      <c r="K20" s="41"/>
      <c r="L20" s="32"/>
      <c r="M20" s="33"/>
      <c r="N20" s="35"/>
      <c r="O20" s="35"/>
      <c r="P20" s="35"/>
      <c r="Q20" s="35"/>
    </row>
    <row r="21" spans="1:17" ht="22.5" customHeight="1" x14ac:dyDescent="0.25">
      <c r="A21" s="49"/>
      <c r="B21" s="49"/>
      <c r="C21" s="99"/>
      <c r="D21" s="61"/>
      <c r="E21" s="50"/>
      <c r="F21" s="99"/>
      <c r="G21" s="61"/>
      <c r="H21" s="62"/>
      <c r="I21" s="37"/>
      <c r="J21" s="41"/>
      <c r="K21" s="41"/>
      <c r="L21" s="32"/>
      <c r="M21" s="33"/>
      <c r="N21" s="35"/>
      <c r="O21" s="35"/>
      <c r="P21" s="35"/>
      <c r="Q21" s="35"/>
    </row>
    <row r="22" spans="1:17" ht="22.5" customHeight="1" x14ac:dyDescent="0.25">
      <c r="A22" s="49"/>
      <c r="B22" s="49"/>
      <c r="C22" s="49"/>
      <c r="D22" s="49"/>
      <c r="E22" s="50"/>
      <c r="F22" s="37"/>
      <c r="G22" s="37"/>
      <c r="H22" s="38"/>
      <c r="I22" s="38"/>
      <c r="J22" s="41"/>
      <c r="K22" s="41"/>
      <c r="L22" s="32"/>
      <c r="M22" s="33"/>
      <c r="N22" s="35"/>
      <c r="O22" s="35"/>
      <c r="P22" s="35"/>
      <c r="Q22" s="35"/>
    </row>
    <row r="23" spans="1:17" ht="22.5" customHeight="1" x14ac:dyDescent="0.25">
      <c r="A23" s="49"/>
      <c r="B23" s="49"/>
      <c r="C23" s="49"/>
      <c r="D23" s="49"/>
      <c r="E23" s="50"/>
      <c r="F23" s="37"/>
      <c r="G23" s="37"/>
      <c r="H23" s="38"/>
      <c r="I23" s="38"/>
      <c r="J23" s="41"/>
      <c r="K23" s="41"/>
      <c r="L23" s="32"/>
      <c r="M23" s="33"/>
      <c r="N23" s="35"/>
      <c r="O23" s="35"/>
      <c r="P23" s="35"/>
      <c r="Q23" s="35"/>
    </row>
    <row r="24" spans="1:17" ht="22.5" customHeight="1" x14ac:dyDescent="0.25">
      <c r="A24" s="49"/>
      <c r="B24" s="49"/>
      <c r="C24" s="49"/>
      <c r="D24" s="49"/>
      <c r="E24" s="50"/>
      <c r="F24" s="37"/>
      <c r="G24" s="37"/>
      <c r="H24" s="38"/>
      <c r="I24" s="38"/>
      <c r="J24" s="41"/>
      <c r="K24" s="41"/>
      <c r="L24" s="32"/>
      <c r="M24" s="33"/>
      <c r="N24" s="35"/>
      <c r="O24" s="35"/>
      <c r="P24" s="35"/>
      <c r="Q24" s="35"/>
    </row>
    <row r="25" spans="1:17" ht="22.5" customHeight="1" x14ac:dyDescent="0.25">
      <c r="A25" s="49"/>
      <c r="B25" s="49"/>
      <c r="C25" s="49"/>
      <c r="D25" s="49"/>
      <c r="E25" s="50"/>
      <c r="F25" s="37"/>
      <c r="G25" s="37"/>
      <c r="H25" s="38"/>
      <c r="I25" s="38"/>
      <c r="J25" s="41"/>
      <c r="K25" s="41"/>
      <c r="L25" s="32"/>
      <c r="M25" s="33"/>
      <c r="N25" s="35"/>
      <c r="O25" s="35"/>
      <c r="P25" s="35"/>
      <c r="Q25" s="35"/>
    </row>
    <row r="26" spans="1:17" ht="22.5" customHeight="1" x14ac:dyDescent="0.25">
      <c r="A26" s="49"/>
      <c r="B26" s="49"/>
      <c r="C26" s="49"/>
      <c r="D26" s="49"/>
      <c r="E26" s="50"/>
      <c r="F26" s="37"/>
      <c r="G26" s="37"/>
      <c r="H26" s="38"/>
      <c r="I26" s="38"/>
      <c r="J26" s="41"/>
      <c r="K26" s="41"/>
      <c r="L26" s="32"/>
      <c r="M26" s="33"/>
      <c r="N26" s="35"/>
      <c r="O26" s="35"/>
      <c r="P26" s="35"/>
      <c r="Q26" s="35"/>
    </row>
    <row r="27" spans="1:17" ht="22.5" customHeight="1" x14ac:dyDescent="0.25">
      <c r="A27" s="49"/>
      <c r="B27" s="49"/>
      <c r="C27" s="49"/>
      <c r="D27" s="49"/>
      <c r="E27" s="50"/>
      <c r="F27" s="37"/>
      <c r="G27" s="37"/>
      <c r="H27" s="38"/>
      <c r="I27" s="38"/>
      <c r="J27" s="41"/>
      <c r="K27" s="41"/>
      <c r="L27" s="32"/>
      <c r="M27" s="33"/>
      <c r="N27" s="35"/>
      <c r="O27" s="35"/>
      <c r="P27" s="35"/>
      <c r="Q27" s="35"/>
    </row>
    <row r="28" spans="1:17" ht="22.5" customHeight="1" x14ac:dyDescent="0.25">
      <c r="A28" s="49"/>
      <c r="B28" s="49"/>
      <c r="C28" s="49"/>
      <c r="D28" s="49"/>
      <c r="E28" s="50"/>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phoneticPr fontId="42"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82C0B6-F32E-46CA-9303-4B55E05A9955}">
  <ds:schemaRefs>
    <ds:schemaRef ds:uri="http://schemas.microsoft.com/sharepoint/v3/contenttype/forms"/>
  </ds:schemaRefs>
</ds:datastoreItem>
</file>

<file path=customXml/itemProps2.xml><?xml version="1.0" encoding="utf-8"?>
<ds:datastoreItem xmlns:ds="http://schemas.openxmlformats.org/officeDocument/2006/customXml" ds:itemID="{018E5111-E46A-43A6-A6C4-1AF2535DF98C}">
  <ds:schemaRefs>
    <ds:schemaRef ds:uri="http://schemas.microsoft.com/office/2006/documentManagement/types"/>
    <ds:schemaRef ds:uri="2867e6b9-b027-4a5b-89f8-abb309faa4fd"/>
    <ds:schemaRef ds:uri="dae578e5-c4d9-4e6b-ba10-889ec8f6c692"/>
    <ds:schemaRef ds:uri="http://www.w3.org/XML/1998/namespace"/>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purl.org/dc/dcmitype/"/>
    <ds:schemaRef ds:uri="http://purl.org/dc/elements/1.1/"/>
  </ds:schemaRefs>
</ds:datastoreItem>
</file>

<file path=customXml/itemProps3.xml><?xml version="1.0" encoding="utf-8"?>
<ds:datastoreItem xmlns:ds="http://schemas.openxmlformats.org/officeDocument/2006/customXml" ds:itemID="{95753227-C0B5-454B-89FD-DC668AC4AF12}"/>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Sarah Owen</cp:lastModifiedBy>
  <cp:lastPrinted>2019-11-22T15:48:25Z</cp:lastPrinted>
  <dcterms:created xsi:type="dcterms:W3CDTF">2009-11-12T11:38:00Z</dcterms:created>
  <dcterms:modified xsi:type="dcterms:W3CDTF">2025-12-04T18:32:02Z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2024-03-07T16:50:09Z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10ea5f51-e883-4dc2-a224-ebab262cb100</vt:lpwstr>
  </property>
  <property fmtid="{D5CDD505-2E9C-101B-9397-08002B2CF9AE}" pid="19" name="MSIP_Label_019c027e-33b7-45fc-a572-8ffa5d09ec36_ContentBits">
    <vt:lpwstr>2</vt:lpwstr>
  </property>
  <property fmtid="{D5CDD505-2E9C-101B-9397-08002B2CF9AE}" pid="20" name="ContentTypeId">
    <vt:lpwstr>0x01010060DDB0407532594892E3EB1697DB5374</vt:lpwstr>
  </property>
  <property fmtid="{D5CDD505-2E9C-101B-9397-08002B2CF9AE}" pid="21" name="_dlc_DocIdItemGuid">
    <vt:lpwstr>635dd596-f411-40f4-a78f-be9a4717643e</vt:lpwstr>
  </property>
  <property fmtid="{D5CDD505-2E9C-101B-9397-08002B2CF9AE}" pid="22" name="MediaServiceImageTags">
    <vt:lpwstr/>
  </property>
</Properties>
</file>