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fileSharing readOnlyRecommended="1"/>
  <workbookPr filterPrivacy="1" codeName="ThisWorkbook" defaultThemeVersion="124226"/>
  <xr:revisionPtr revIDLastSave="0" documentId="13_ncr:1_{BB834B63-EFF5-4B48-B87A-BEB5DCCDB1A7}" xr6:coauthVersionLast="47" xr6:coauthVersionMax="47" xr10:uidLastSave="{00000000-0000-0000-0000-000000000000}"/>
  <bookViews>
    <workbookView xWindow="-120" yWindow="-16320" windowWidth="29040" windowHeight="15720" tabRatio="862"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8" r:id="rId14"/>
    <sheet name="Charge Calculator" sheetId="15" r:id="rId15"/>
  </sheets>
  <externalReferences>
    <externalReference r:id="rId16"/>
  </externalReferences>
  <definedNames>
    <definedName name="_xlnm._FilterDatabase" localSheetId="2" hidden="1">'Annex 2 Designated EHV charges'!$A$10:$Q$11</definedName>
    <definedName name="_xlnm._FilterDatabase" localSheetId="6" hidden="1">'Annex 4 LDNO charges'!$A$13:$J$203</definedName>
    <definedName name="_xlnm._FilterDatabase" localSheetId="10" hidden="1">'Nodal prices'!$A$1:$D$4</definedName>
    <definedName name="_xlnm._FilterDatabase" localSheetId="11" hidden="1">'SSC unit rate lookup'!$A$28:$D$764</definedName>
    <definedName name="OLE_LINK1" localSheetId="5">'Annex 3 Preserved charges'!#REF!</definedName>
    <definedName name="_xlnm.Print_Area" localSheetId="1">'Annex 1 LV, HV and UMS charges'!$A$2:$K$44</definedName>
    <definedName name="_xlnm.Print_Area" localSheetId="2">'Annex 2 Designated EHV charges'!$A$2:$O$18</definedName>
    <definedName name="_xlnm.Print_Area" localSheetId="3">'Annex 2a Import'!$A$2:$H$150</definedName>
    <definedName name="_xlnm.Print_Area" localSheetId="4">'Annex 2b Export'!$A$2:$H$140</definedName>
    <definedName name="_xlnm.Print_Area" localSheetId="5">'Annex 3 Preserved charges'!$A$2:$J$21</definedName>
    <definedName name="_xlnm.Print_Area" localSheetId="6">'Annex 4 LDNO charges'!$A$2:$J$9</definedName>
    <definedName name="_xlnm.Print_Area" localSheetId="7">'Annex 5 LLFs'!$A$2:$F$46</definedName>
    <definedName name="_xlnm.Print_Area" localSheetId="8">'Annex 6 New or Amended EHV'!$A$4:$P$28</definedName>
    <definedName name="_xlnm.Print_Area" localSheetId="9">'Annex 7 Pass-Through Costs'!$A$2:$F$45</definedName>
    <definedName name="_xlnm.Print_Area" localSheetId="10">'Nodal prices'!$A$2:$D$4</definedName>
    <definedName name="_xlnm.Print_Titles" localSheetId="1">'Annex 1 LV, HV and UMS charges'!$2:$12</definedName>
    <definedName name="_xlnm.Print_Titles" localSheetId="2">'Annex 2 Designated EHV charges'!$10:$10</definedName>
    <definedName name="_xlnm.Print_Titles" localSheetId="3">'Annex 2a Import'!$2:$4</definedName>
    <definedName name="_xlnm.Print_Titles" localSheetId="4">'Annex 2b Export'!$2:$4</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2" hidden="1">'Annex 2 Designated EHV charges'!$A$2:$I$11</definedName>
    <definedName name="Z_5032A364_B81A_48DA_88DA_AB3B86B47EE9_.wvu.PrintArea" localSheetId="9" hidden="1">'Annex 7 Pass-Through Costs'!$A$2:$D$5</definedName>
    <definedName name="Z_5032A364_B81A_48DA_88DA_AB3B86B47EE9_.wvu.PrintTitles" localSheetId="2" hidden="1">'Annex 2 Designated EHV charges'!$2:$10</definedName>
    <definedName name="Z_5032A364_B81A_48DA_88DA_AB3B86B47EE9_.wvu.PrintTitles" localSheetId="9" hidden="1">'Annex 7 Pass-Through Costs'!$2:$4</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6" i="28" l="1"/>
  <c r="B35" i="28"/>
  <c r="B34" i="28"/>
  <c r="B33" i="28"/>
  <c r="B32" i="28"/>
  <c r="B31" i="28"/>
  <c r="B30" i="28"/>
  <c r="B29" i="28"/>
  <c r="B28" i="28"/>
  <c r="B22" i="28"/>
  <c r="B17" i="28"/>
  <c r="B12" i="28"/>
  <c r="B11" i="28"/>
  <c r="B6" i="28"/>
  <c r="A2" i="28"/>
  <c r="B26" i="24" l="1"/>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6" i="24"/>
  <c r="B7" i="24"/>
  <c r="B8" i="24"/>
  <c r="B9" i="24"/>
  <c r="B10" i="24"/>
  <c r="B11" i="24"/>
  <c r="B12" i="24"/>
  <c r="B13" i="24"/>
  <c r="B14" i="24"/>
  <c r="B15" i="24"/>
  <c r="B16" i="24"/>
  <c r="B17" i="24"/>
  <c r="B18" i="24"/>
  <c r="B19" i="24"/>
  <c r="B20" i="24"/>
  <c r="B21" i="24"/>
  <c r="B22" i="24"/>
  <c r="B23" i="24"/>
  <c r="B24" i="24"/>
  <c r="B25" i="24"/>
  <c r="B5" i="24"/>
  <c r="A2" i="24" l="1"/>
  <c r="T10" i="15" l="1"/>
  <c r="S10" i="15"/>
  <c r="R10" i="15"/>
  <c r="Q10" i="15"/>
  <c r="P10" i="15"/>
  <c r="O10" i="15"/>
  <c r="N10" i="15"/>
  <c r="M10" i="15"/>
  <c r="A2" i="26" l="1"/>
  <c r="I9" i="15" l="1"/>
  <c r="H9" i="15"/>
  <c r="G9" i="15"/>
  <c r="F9" i="15"/>
  <c r="E9" i="15"/>
  <c r="D9" i="15"/>
  <c r="C9" i="15"/>
  <c r="E12" i="15" l="1"/>
  <c r="D12" i="15"/>
  <c r="C12" i="15"/>
  <c r="B13" i="1" l="1"/>
  <c r="I14" i="15" l="1"/>
  <c r="H14" i="15"/>
  <c r="B2" i="15" l="1"/>
  <c r="A2" i="7"/>
  <c r="A17" i="8"/>
  <c r="A4" i="8"/>
  <c r="A3" i="6"/>
  <c r="A2" i="5"/>
  <c r="A2" i="4" l="1"/>
  <c r="A2" i="14"/>
  <c r="A2" i="13"/>
  <c r="A2" i="12"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C14" i="15" l="1"/>
  <c r="A5" i="14" a="1"/>
  <c r="A5" i="14" s="1"/>
  <c r="A5" i="13" a="1"/>
  <c r="A5" i="13" s="1"/>
  <c r="E5" i="13" l="1"/>
  <c r="F5" i="13"/>
  <c r="H5" i="13"/>
  <c r="G5" i="13"/>
  <c r="H5" i="14"/>
  <c r="F5" i="14"/>
  <c r="G5" i="14"/>
  <c r="E5" i="14"/>
  <c r="D5" i="14"/>
  <c r="A6" i="14" a="1"/>
  <c r="A6" i="14" s="1"/>
  <c r="B5" i="14"/>
  <c r="C5" i="14"/>
  <c r="D5" i="13"/>
  <c r="C5" i="13"/>
  <c r="B5" i="13"/>
  <c r="A6" i="13" a="1"/>
  <c r="A6" i="13" s="1"/>
  <c r="G6" i="13" l="1"/>
  <c r="F6" i="13"/>
  <c r="E6" i="13"/>
  <c r="H6" i="13"/>
  <c r="E6" i="14"/>
  <c r="G6" i="14"/>
  <c r="F6" i="14"/>
  <c r="H6" i="14"/>
  <c r="A7" i="14" a="1"/>
  <c r="A7" i="14" s="1"/>
  <c r="D6" i="14"/>
  <c r="B6" i="14"/>
  <c r="C6" i="14"/>
  <c r="B6" i="13"/>
  <c r="C6" i="13"/>
  <c r="D6" i="13"/>
  <c r="A7" i="13" a="1"/>
  <c r="A7" i="13" s="1"/>
  <c r="R13" i="15"/>
  <c r="R14" i="15" s="1"/>
  <c r="N14" i="15"/>
  <c r="O14" i="15"/>
  <c r="P14" i="15"/>
  <c r="Q14" i="15"/>
  <c r="S14" i="15"/>
  <c r="T14" i="15"/>
  <c r="M14" i="15"/>
  <c r="Q17" i="15"/>
  <c r="P17" i="15"/>
  <c r="O17" i="15"/>
  <c r="N17" i="15"/>
  <c r="M17" i="15"/>
  <c r="D14" i="15"/>
  <c r="E14" i="15"/>
  <c r="F14" i="15"/>
  <c r="H18" i="15" s="1"/>
  <c r="G14" i="15"/>
  <c r="E7" i="14" l="1"/>
  <c r="F7" i="14"/>
  <c r="G7" i="14"/>
  <c r="H7" i="14"/>
  <c r="G7" i="13"/>
  <c r="F7" i="13"/>
  <c r="E7" i="13"/>
  <c r="H7" i="13"/>
  <c r="C7" i="14"/>
  <c r="D7" i="14"/>
  <c r="B7" i="14"/>
  <c r="A8" i="14" a="1"/>
  <c r="A8" i="14" s="1"/>
  <c r="C7" i="13"/>
  <c r="D7" i="13"/>
  <c r="A8" i="13" a="1"/>
  <c r="A8" i="13" s="1"/>
  <c r="B7" i="13"/>
  <c r="S17" i="15"/>
  <c r="T18" i="15"/>
  <c r="R17" i="15"/>
  <c r="P18" i="15"/>
  <c r="M21" i="15"/>
  <c r="T17" i="15"/>
  <c r="M18" i="15"/>
  <c r="Q18" i="15"/>
  <c r="N18" i="15"/>
  <c r="S18" i="15"/>
  <c r="O18" i="15"/>
  <c r="R18" i="15"/>
  <c r="E8" i="13" l="1"/>
  <c r="F8" i="13"/>
  <c r="G8" i="13"/>
  <c r="H8" i="13"/>
  <c r="G8" i="14"/>
  <c r="H8" i="14"/>
  <c r="E8" i="14"/>
  <c r="F8" i="14"/>
  <c r="D8" i="14"/>
  <c r="B8" i="14"/>
  <c r="C8" i="14"/>
  <c r="A9" i="14" a="1"/>
  <c r="A9" i="14" s="1"/>
  <c r="B8" i="13"/>
  <c r="D8" i="13"/>
  <c r="C8" i="13"/>
  <c r="A9" i="13" a="1"/>
  <c r="A9" i="13" s="1"/>
  <c r="N21" i="15"/>
  <c r="M22" i="15"/>
  <c r="N22" i="15"/>
  <c r="E10" i="15"/>
  <c r="C10" i="15"/>
  <c r="C17" i="15" s="1"/>
  <c r="F10" i="15"/>
  <c r="D10" i="15"/>
  <c r="G9" i="13" l="1"/>
  <c r="H9" i="13"/>
  <c r="F9" i="13"/>
  <c r="E9" i="13"/>
  <c r="E9" i="14"/>
  <c r="G9" i="14"/>
  <c r="F9" i="14"/>
  <c r="H9" i="14"/>
  <c r="B9" i="14"/>
  <c r="C9" i="14"/>
  <c r="D9" i="14"/>
  <c r="A10" i="14" a="1"/>
  <c r="A10" i="14" s="1"/>
  <c r="B9" i="13"/>
  <c r="D9" i="13"/>
  <c r="C9" i="13"/>
  <c r="A10" i="13" a="1"/>
  <c r="A10" i="13" s="1"/>
  <c r="C18" i="15"/>
  <c r="G17" i="15"/>
  <c r="G18" i="15"/>
  <c r="D17" i="15"/>
  <c r="D18" i="15"/>
  <c r="E18" i="15"/>
  <c r="E17" i="15"/>
  <c r="F17" i="15"/>
  <c r="F18" i="15"/>
  <c r="I17" i="15"/>
  <c r="I18" i="15"/>
  <c r="E10" i="14" l="1"/>
  <c r="F10" i="14"/>
  <c r="G10" i="14"/>
  <c r="H10" i="14"/>
  <c r="B10" i="13"/>
  <c r="E10" i="13"/>
  <c r="G10" i="13"/>
  <c r="H10" i="13"/>
  <c r="F10" i="13"/>
  <c r="C21" i="15"/>
  <c r="C22" i="15"/>
  <c r="B10" i="14"/>
  <c r="C10" i="14"/>
  <c r="D10" i="14"/>
  <c r="A11" i="14" a="1"/>
  <c r="A11" i="14" s="1"/>
  <c r="A11" i="13" a="1"/>
  <c r="A11" i="13" s="1"/>
  <c r="C10" i="13"/>
  <c r="D10" i="13"/>
  <c r="A12" i="13" l="1" a="1"/>
  <c r="A12" i="13" s="1"/>
  <c r="A13" i="13" s="1" a="1"/>
  <c r="A13" i="13" s="1"/>
  <c r="E11" i="13"/>
  <c r="H11" i="13"/>
  <c r="F11" i="13"/>
  <c r="G11" i="13"/>
  <c r="A12" i="14" a="1"/>
  <c r="A12" i="14" s="1"/>
  <c r="G11" i="14"/>
  <c r="H11" i="14"/>
  <c r="E11" i="14"/>
  <c r="F11" i="14"/>
  <c r="C11" i="14"/>
  <c r="D11" i="14"/>
  <c r="B11" i="14"/>
  <c r="B11" i="13"/>
  <c r="C11" i="13"/>
  <c r="D11" i="13"/>
  <c r="G13" i="13" l="1"/>
  <c r="H13" i="13"/>
  <c r="E13" i="13"/>
  <c r="F13" i="13"/>
  <c r="E12" i="14"/>
  <c r="G12" i="14"/>
  <c r="F12" i="14"/>
  <c r="H12" i="14"/>
  <c r="B12" i="13"/>
  <c r="D12" i="14"/>
  <c r="C12" i="13"/>
  <c r="C12" i="14"/>
  <c r="D12" i="13"/>
  <c r="B12" i="14"/>
  <c r="A13" i="14" a="1"/>
  <c r="A13" i="14" s="1"/>
  <c r="A14" i="14" s="1" a="1"/>
  <c r="A14" i="14" s="1"/>
  <c r="G12" i="13"/>
  <c r="H12" i="13"/>
  <c r="E12" i="13"/>
  <c r="F12" i="13"/>
  <c r="D13" i="13"/>
  <c r="C13" i="13"/>
  <c r="B13" i="13"/>
  <c r="A14" i="13" a="1"/>
  <c r="A14" i="13" s="1"/>
  <c r="G14" i="14" l="1"/>
  <c r="H14" i="14"/>
  <c r="E14" i="14"/>
  <c r="F14" i="14"/>
  <c r="D13" i="14"/>
  <c r="E13" i="14"/>
  <c r="F13" i="14"/>
  <c r="G13" i="14"/>
  <c r="H13" i="14"/>
  <c r="B13" i="14"/>
  <c r="E14" i="13"/>
  <c r="H14" i="13"/>
  <c r="F14" i="13"/>
  <c r="G14" i="13"/>
  <c r="C13" i="14"/>
  <c r="A15" i="14" a="1"/>
  <c r="A15" i="14" s="1"/>
  <c r="B14" i="14"/>
  <c r="C14" i="14"/>
  <c r="D14" i="14"/>
  <c r="C14" i="13"/>
  <c r="D14" i="13"/>
  <c r="A15" i="13" a="1"/>
  <c r="A15" i="13" s="1"/>
  <c r="B14" i="13"/>
  <c r="E15" i="14" l="1"/>
  <c r="G15" i="14"/>
  <c r="F15" i="14"/>
  <c r="H15" i="14"/>
  <c r="G15" i="13"/>
  <c r="F15" i="13"/>
  <c r="H15" i="13"/>
  <c r="E15" i="13"/>
  <c r="A16" i="14" a="1"/>
  <c r="A16" i="14" s="1"/>
  <c r="C15" i="14"/>
  <c r="D15" i="14"/>
  <c r="B15" i="14"/>
  <c r="C15" i="13"/>
  <c r="D15" i="13"/>
  <c r="A16" i="13" a="1"/>
  <c r="A16" i="13" s="1"/>
  <c r="B15" i="13"/>
  <c r="H16" i="13" l="1"/>
  <c r="F16" i="13"/>
  <c r="E16" i="13"/>
  <c r="G16" i="13"/>
  <c r="E16" i="14"/>
  <c r="F16" i="14"/>
  <c r="G16" i="14"/>
  <c r="H16" i="14"/>
  <c r="A17" i="14" a="1"/>
  <c r="A17" i="14" s="1"/>
  <c r="D16" i="14"/>
  <c r="B16" i="14"/>
  <c r="C16" i="14"/>
  <c r="B16" i="13"/>
  <c r="C16" i="13"/>
  <c r="D16" i="13"/>
  <c r="A17" i="13" a="1"/>
  <c r="A17" i="13" s="1"/>
  <c r="G17" i="14" l="1"/>
  <c r="H17" i="14"/>
  <c r="E17" i="14"/>
  <c r="F17" i="14"/>
  <c r="E17" i="13"/>
  <c r="F17" i="13"/>
  <c r="G17" i="13"/>
  <c r="H17" i="13"/>
  <c r="A18" i="14" a="1"/>
  <c r="A18" i="14" s="1"/>
  <c r="B17" i="14"/>
  <c r="C17" i="14"/>
  <c r="D17" i="14"/>
  <c r="B17" i="13"/>
  <c r="D17" i="13"/>
  <c r="C17" i="13"/>
  <c r="A18" i="13" a="1"/>
  <c r="A18" i="13" s="1"/>
  <c r="G18" i="13" l="1"/>
  <c r="F18" i="13"/>
  <c r="H18" i="13"/>
  <c r="E18" i="13"/>
  <c r="E18" i="14"/>
  <c r="G18" i="14"/>
  <c r="F18" i="14"/>
  <c r="H18" i="14"/>
  <c r="A19" i="14" a="1"/>
  <c r="A19" i="14" s="1"/>
  <c r="B18" i="14"/>
  <c r="C18" i="14"/>
  <c r="D18" i="14"/>
  <c r="B18" i="13"/>
  <c r="C18" i="13"/>
  <c r="D18" i="13"/>
  <c r="A19" i="13" a="1"/>
  <c r="A19" i="13" s="1"/>
  <c r="E19" i="13" l="1"/>
  <c r="F19" i="13"/>
  <c r="H19" i="13"/>
  <c r="G19" i="13"/>
  <c r="E19" i="14"/>
  <c r="F19" i="14"/>
  <c r="G19" i="14"/>
  <c r="H19" i="14"/>
  <c r="A20" i="14" a="1"/>
  <c r="A20" i="14" s="1"/>
  <c r="C19" i="14"/>
  <c r="D19" i="14"/>
  <c r="B19" i="14"/>
  <c r="B19" i="13"/>
  <c r="C19" i="13"/>
  <c r="D19" i="13"/>
  <c r="A20" i="13" a="1"/>
  <c r="A20" i="13" s="1"/>
  <c r="E20" i="13" l="1"/>
  <c r="H20" i="13"/>
  <c r="G20" i="13"/>
  <c r="F20" i="13"/>
  <c r="G20" i="14"/>
  <c r="H20" i="14"/>
  <c r="E20" i="14"/>
  <c r="F20" i="14"/>
  <c r="A21" i="14" a="1"/>
  <c r="A21" i="14" s="1"/>
  <c r="D20" i="14"/>
  <c r="B20" i="14"/>
  <c r="C20" i="14"/>
  <c r="D20" i="13"/>
  <c r="C20" i="13"/>
  <c r="B20" i="13"/>
  <c r="A21" i="13" a="1"/>
  <c r="A21" i="13" s="1"/>
  <c r="G21" i="13" l="1"/>
  <c r="F21" i="13"/>
  <c r="E21" i="13"/>
  <c r="H21" i="13"/>
  <c r="E21" i="14"/>
  <c r="G21" i="14"/>
  <c r="F21" i="14"/>
  <c r="H21" i="14"/>
  <c r="A22" i="14" a="1"/>
  <c r="A22" i="14" s="1"/>
  <c r="B21" i="14"/>
  <c r="C21" i="14"/>
  <c r="D21" i="14"/>
  <c r="B21" i="13"/>
  <c r="D21" i="13"/>
  <c r="C21" i="13"/>
  <c r="A22" i="13" a="1"/>
  <c r="A22" i="13" s="1"/>
  <c r="G22" i="13" l="1"/>
  <c r="H22" i="13"/>
  <c r="E22" i="13"/>
  <c r="F22" i="13"/>
  <c r="E22" i="14"/>
  <c r="F22" i="14"/>
  <c r="G22" i="14"/>
  <c r="H22" i="14"/>
  <c r="A23" i="14" a="1"/>
  <c r="A23" i="14" s="1"/>
  <c r="B22" i="14"/>
  <c r="C22" i="14"/>
  <c r="D22" i="14"/>
  <c r="C22" i="13"/>
  <c r="D22" i="13"/>
  <c r="B22" i="13"/>
  <c r="A23" i="13" a="1"/>
  <c r="A23" i="13" s="1"/>
  <c r="E23" i="13" l="1"/>
  <c r="G23" i="13"/>
  <c r="H23" i="13"/>
  <c r="F23" i="13"/>
  <c r="G23" i="14"/>
  <c r="H23" i="14"/>
  <c r="E23" i="14"/>
  <c r="F23" i="14"/>
  <c r="A24" i="14" a="1"/>
  <c r="A24" i="14" s="1"/>
  <c r="C23" i="14"/>
  <c r="D23" i="14"/>
  <c r="B23" i="14"/>
  <c r="B23" i="13"/>
  <c r="C23" i="13"/>
  <c r="D23" i="13"/>
  <c r="A24" i="13" a="1"/>
  <c r="A24" i="13" s="1"/>
  <c r="E24" i="14" l="1"/>
  <c r="G24" i="14"/>
  <c r="F24" i="14"/>
  <c r="H24" i="14"/>
  <c r="A25" i="13" a="1"/>
  <c r="A25" i="13" s="1"/>
  <c r="G24" i="13"/>
  <c r="F24" i="13"/>
  <c r="E24" i="13"/>
  <c r="H24" i="13"/>
  <c r="A25" i="14" a="1"/>
  <c r="A25" i="14" s="1"/>
  <c r="D24" i="14"/>
  <c r="B24" i="14"/>
  <c r="C24" i="14"/>
  <c r="C24" i="13"/>
  <c r="D24" i="13"/>
  <c r="B24" i="13"/>
  <c r="G25" i="13" l="1"/>
  <c r="E25" i="13"/>
  <c r="F25" i="13"/>
  <c r="H25" i="13"/>
  <c r="E25" i="14"/>
  <c r="F25" i="14"/>
  <c r="G25" i="14"/>
  <c r="H25" i="14"/>
  <c r="A26" i="13" a="1"/>
  <c r="A26" i="13" s="1"/>
  <c r="B25" i="13"/>
  <c r="D25" i="13"/>
  <c r="C25" i="13"/>
  <c r="A26" i="14" a="1"/>
  <c r="A26" i="14" s="1"/>
  <c r="B25" i="14"/>
  <c r="C25" i="14"/>
  <c r="D25" i="14"/>
  <c r="E26" i="13" l="1"/>
  <c r="F26" i="13"/>
  <c r="H26" i="13"/>
  <c r="G26" i="13"/>
  <c r="A27" i="13" a="1"/>
  <c r="A27" i="13" s="1"/>
  <c r="D26" i="13"/>
  <c r="G26" i="14"/>
  <c r="H26" i="14"/>
  <c r="E26" i="14"/>
  <c r="F26" i="14"/>
  <c r="B26" i="13"/>
  <c r="C26" i="13"/>
  <c r="A27" i="14" a="1"/>
  <c r="A27" i="14" s="1"/>
  <c r="B26" i="14"/>
  <c r="C26" i="14"/>
  <c r="D26" i="14"/>
  <c r="G27" i="13" l="1"/>
  <c r="H27" i="13"/>
  <c r="E27" i="13"/>
  <c r="F27" i="13"/>
  <c r="A28" i="13" a="1"/>
  <c r="A28" i="13" s="1"/>
  <c r="D27" i="13"/>
  <c r="E27" i="14"/>
  <c r="G27" i="14"/>
  <c r="F27" i="14"/>
  <c r="H27" i="14"/>
  <c r="B27" i="13"/>
  <c r="C27" i="13"/>
  <c r="A28" i="14" a="1"/>
  <c r="A28" i="14" s="1"/>
  <c r="C27" i="14"/>
  <c r="D27" i="14"/>
  <c r="B27" i="14"/>
  <c r="E28" i="13" l="1"/>
  <c r="F28" i="13"/>
  <c r="G28" i="13"/>
  <c r="H28" i="13"/>
  <c r="C28" i="13"/>
  <c r="B28" i="13"/>
  <c r="D28" i="13"/>
  <c r="A29" i="13" a="1"/>
  <c r="A29" i="13" s="1"/>
  <c r="E28" i="14"/>
  <c r="F28" i="14"/>
  <c r="G28" i="14"/>
  <c r="H28" i="14"/>
  <c r="A29" i="14" a="1"/>
  <c r="A29" i="14" s="1"/>
  <c r="D28" i="14"/>
  <c r="B28" i="14"/>
  <c r="C28" i="14"/>
  <c r="E29" i="13" l="1"/>
  <c r="H29" i="13"/>
  <c r="F29" i="13"/>
  <c r="G29" i="13"/>
  <c r="D29" i="13"/>
  <c r="C29" i="13"/>
  <c r="B29" i="13"/>
  <c r="A30" i="13" a="1"/>
  <c r="A30" i="13" s="1"/>
  <c r="B30" i="13" s="1"/>
  <c r="G29" i="14"/>
  <c r="E29" i="14"/>
  <c r="H29" i="14"/>
  <c r="F29" i="14"/>
  <c r="A30" i="14" a="1"/>
  <c r="A30" i="14" s="1"/>
  <c r="B29" i="14"/>
  <c r="C29" i="14"/>
  <c r="D29" i="14"/>
  <c r="E30" i="14" l="1"/>
  <c r="G30" i="14"/>
  <c r="H30" i="14"/>
  <c r="F30" i="14"/>
  <c r="D30" i="13"/>
  <c r="C30" i="13"/>
  <c r="G30" i="13"/>
  <c r="E30" i="13"/>
  <c r="F30" i="13"/>
  <c r="H30" i="13"/>
  <c r="A31" i="13" a="1"/>
  <c r="A31" i="13" s="1"/>
  <c r="B30" i="14"/>
  <c r="C30" i="14"/>
  <c r="D30" i="14"/>
  <c r="A31" i="14" a="1"/>
  <c r="A31" i="14" s="1"/>
  <c r="G31" i="13" l="1"/>
  <c r="F31" i="13"/>
  <c r="H31" i="13"/>
  <c r="E31" i="13"/>
  <c r="E31" i="14"/>
  <c r="G31" i="14"/>
  <c r="F31" i="14"/>
  <c r="H31" i="14"/>
  <c r="D31" i="13"/>
  <c r="C31" i="13"/>
  <c r="B31" i="13"/>
  <c r="A32" i="13" a="1"/>
  <c r="A32" i="13" s="1"/>
  <c r="A32" i="14" a="1"/>
  <c r="A32" i="14" s="1"/>
  <c r="C31" i="14"/>
  <c r="D31" i="14"/>
  <c r="B31" i="14"/>
  <c r="E32" i="13" l="1"/>
  <c r="F32" i="13"/>
  <c r="H32" i="13"/>
  <c r="G32" i="13"/>
  <c r="C32" i="13"/>
  <c r="A33" i="13" a="1"/>
  <c r="A33" i="13" s="1"/>
  <c r="B32" i="13"/>
  <c r="D32" i="13"/>
  <c r="G32" i="14"/>
  <c r="E32" i="14"/>
  <c r="H32" i="14"/>
  <c r="F32" i="14"/>
  <c r="A33" i="14" a="1"/>
  <c r="A33" i="14" s="1"/>
  <c r="D32" i="14"/>
  <c r="B32" i="14"/>
  <c r="C32" i="14"/>
  <c r="G33" i="13" l="1"/>
  <c r="F33" i="13"/>
  <c r="H33" i="13"/>
  <c r="E33" i="13"/>
  <c r="B33" i="13"/>
  <c r="E33" i="14"/>
  <c r="G33" i="14"/>
  <c r="H33" i="14"/>
  <c r="F33" i="14"/>
  <c r="C33" i="13"/>
  <c r="D33" i="13"/>
  <c r="A34" i="13" a="1"/>
  <c r="A34" i="13" s="1"/>
  <c r="D34" i="13" s="1"/>
  <c r="A34" i="14" a="1"/>
  <c r="A34" i="14" s="1"/>
  <c r="B33" i="14"/>
  <c r="C33" i="14"/>
  <c r="D33" i="14"/>
  <c r="E34" i="14" l="1"/>
  <c r="G34" i="14"/>
  <c r="H34" i="14"/>
  <c r="F34" i="14"/>
  <c r="F34" i="13"/>
  <c r="G34" i="13"/>
  <c r="H34" i="13"/>
  <c r="E34" i="13"/>
  <c r="C34" i="13"/>
  <c r="B34" i="13"/>
  <c r="A35" i="13" a="1"/>
  <c r="A35" i="13" s="1"/>
  <c r="B35" i="13" s="1"/>
  <c r="A35" i="14" a="1"/>
  <c r="A35" i="14" s="1"/>
  <c r="B34" i="14"/>
  <c r="C34" i="14"/>
  <c r="D34" i="14"/>
  <c r="G35" i="14" l="1"/>
  <c r="E35" i="14"/>
  <c r="H35" i="14"/>
  <c r="F35" i="14"/>
  <c r="A36" i="13" a="1"/>
  <c r="A36" i="13" s="1"/>
  <c r="D35" i="13"/>
  <c r="C35" i="13"/>
  <c r="E35" i="13"/>
  <c r="F35" i="13"/>
  <c r="H35" i="13"/>
  <c r="G35" i="13"/>
  <c r="A36" i="14" a="1"/>
  <c r="A36" i="14" s="1"/>
  <c r="C35" i="14"/>
  <c r="D35" i="14"/>
  <c r="B35" i="14"/>
  <c r="E36" i="14" l="1"/>
  <c r="G36" i="14"/>
  <c r="H36" i="14"/>
  <c r="F36" i="14"/>
  <c r="G36" i="13"/>
  <c r="F36" i="13"/>
  <c r="H36" i="13"/>
  <c r="E36" i="13"/>
  <c r="B36" i="13"/>
  <c r="C36" i="13"/>
  <c r="D36" i="13"/>
  <c r="A37" i="13" a="1"/>
  <c r="A37" i="13" s="1"/>
  <c r="A37" i="14" a="1"/>
  <c r="A37" i="14" s="1"/>
  <c r="D36" i="14"/>
  <c r="B36" i="14"/>
  <c r="C36" i="14"/>
  <c r="A38" i="13" l="1" a="1"/>
  <c r="A38" i="13" s="1"/>
  <c r="E37" i="13"/>
  <c r="H37" i="13"/>
  <c r="G37" i="13"/>
  <c r="F37" i="13"/>
  <c r="C37" i="13"/>
  <c r="D37" i="13"/>
  <c r="B37" i="13"/>
  <c r="G37" i="14"/>
  <c r="F37" i="14"/>
  <c r="E37" i="14"/>
  <c r="H37" i="14"/>
  <c r="A38" i="14" a="1"/>
  <c r="A38" i="14" s="1"/>
  <c r="B37" i="14"/>
  <c r="C37" i="14"/>
  <c r="D37" i="14"/>
  <c r="E38" i="13" l="1"/>
  <c r="H38" i="13"/>
  <c r="G38" i="13"/>
  <c r="F38" i="13"/>
  <c r="B38" i="13"/>
  <c r="C38" i="13"/>
  <c r="D38" i="13"/>
  <c r="A39" i="13" a="1"/>
  <c r="A39" i="13" s="1"/>
  <c r="E38" i="14"/>
  <c r="H38" i="14"/>
  <c r="F38" i="14"/>
  <c r="G38" i="14"/>
  <c r="A39" i="14" a="1"/>
  <c r="A39" i="14" s="1"/>
  <c r="B38" i="14"/>
  <c r="C38" i="14"/>
  <c r="D38" i="14"/>
  <c r="A40" i="13" l="1" a="1"/>
  <c r="A40" i="13" s="1"/>
  <c r="G39" i="14"/>
  <c r="E39" i="14"/>
  <c r="F39" i="14"/>
  <c r="H39" i="14"/>
  <c r="D39" i="13"/>
  <c r="G39" i="13"/>
  <c r="H39" i="13"/>
  <c r="F39" i="13"/>
  <c r="E39" i="13"/>
  <c r="B39" i="13"/>
  <c r="C39" i="13"/>
  <c r="A40" i="14" a="1"/>
  <c r="A40" i="14" s="1"/>
  <c r="C39" i="14"/>
  <c r="D39" i="14"/>
  <c r="B39" i="14"/>
  <c r="G40" i="14" l="1"/>
  <c r="E40" i="14"/>
  <c r="F40" i="14"/>
  <c r="H40" i="14"/>
  <c r="G40" i="13"/>
  <c r="H40" i="13"/>
  <c r="E40" i="13"/>
  <c r="F40" i="13"/>
  <c r="D40" i="13"/>
  <c r="C40" i="13"/>
  <c r="B40" i="13"/>
  <c r="A41" i="13" a="1"/>
  <c r="A41" i="13" s="1"/>
  <c r="A41" i="14" a="1"/>
  <c r="A41" i="14" s="1"/>
  <c r="D40" i="14"/>
  <c r="B40" i="14"/>
  <c r="C40" i="14"/>
  <c r="D41" i="13" l="1"/>
  <c r="E41" i="13"/>
  <c r="H41" i="13"/>
  <c r="F41" i="13"/>
  <c r="G41" i="13"/>
  <c r="B41" i="13"/>
  <c r="C41" i="13"/>
  <c r="E41" i="14"/>
  <c r="H41" i="14"/>
  <c r="F41" i="14"/>
  <c r="G41" i="14"/>
  <c r="A42" i="13" a="1"/>
  <c r="A42" i="13" s="1"/>
  <c r="A42" i="14" a="1"/>
  <c r="A42" i="14" s="1"/>
  <c r="B41" i="14"/>
  <c r="C41" i="14"/>
  <c r="D41" i="14"/>
  <c r="G42" i="13" l="1"/>
  <c r="F42" i="13"/>
  <c r="E42" i="13"/>
  <c r="H42" i="13"/>
  <c r="D42" i="13"/>
  <c r="B42" i="13"/>
  <c r="C42" i="13"/>
  <c r="G42" i="14"/>
  <c r="F42" i="14"/>
  <c r="E42" i="14"/>
  <c r="H42" i="14"/>
  <c r="A43" i="13" a="1"/>
  <c r="A43" i="13" s="1"/>
  <c r="A43" i="14" a="1"/>
  <c r="A43" i="14" s="1"/>
  <c r="C42" i="14"/>
  <c r="B42" i="14"/>
  <c r="D42" i="14"/>
  <c r="E43" i="13" l="1"/>
  <c r="F43" i="13"/>
  <c r="G43" i="13"/>
  <c r="H43" i="13"/>
  <c r="C43" i="13"/>
  <c r="B43" i="13"/>
  <c r="D43" i="13"/>
  <c r="G43" i="14"/>
  <c r="H43" i="14"/>
  <c r="E43" i="14"/>
  <c r="F43" i="14"/>
  <c r="A44" i="13" a="1"/>
  <c r="A44" i="13" s="1"/>
  <c r="A44" i="14" a="1"/>
  <c r="A44" i="14" s="1"/>
  <c r="D43" i="14"/>
  <c r="C43" i="14"/>
  <c r="B43" i="14"/>
  <c r="E44" i="13" l="1"/>
  <c r="F44" i="13"/>
  <c r="G44" i="13"/>
  <c r="H44" i="13"/>
  <c r="D44" i="13"/>
  <c r="C44" i="13"/>
  <c r="B44" i="13"/>
  <c r="A45" i="13" a="1"/>
  <c r="A45" i="13" s="1"/>
  <c r="A46" i="13" s="1" a="1"/>
  <c r="A46" i="13" s="1"/>
  <c r="E44" i="14"/>
  <c r="F44" i="14"/>
  <c r="G44" i="14"/>
  <c r="H44" i="14"/>
  <c r="A45" i="14" a="1"/>
  <c r="A45" i="14" s="1"/>
  <c r="B44" i="14"/>
  <c r="C44" i="14"/>
  <c r="D44" i="14"/>
  <c r="E46" i="13" l="1"/>
  <c r="G46" i="13"/>
  <c r="F46" i="13"/>
  <c r="H46" i="13"/>
  <c r="D46" i="13"/>
  <c r="B46" i="13"/>
  <c r="C46" i="13"/>
  <c r="G45" i="14"/>
  <c r="F45" i="14"/>
  <c r="H45" i="14"/>
  <c r="E45" i="14"/>
  <c r="C45" i="13"/>
  <c r="G45" i="13"/>
  <c r="E45" i="13"/>
  <c r="H45" i="13"/>
  <c r="F45" i="13"/>
  <c r="D45" i="13"/>
  <c r="B45" i="13"/>
  <c r="A47" i="13" a="1"/>
  <c r="A47" i="13" s="1"/>
  <c r="A46" i="14" a="1"/>
  <c r="A46" i="14" s="1"/>
  <c r="B45" i="14"/>
  <c r="C45" i="14"/>
  <c r="D45" i="14"/>
  <c r="D47" i="13" l="1"/>
  <c r="G47" i="13"/>
  <c r="E47" i="13"/>
  <c r="H47" i="13"/>
  <c r="F47" i="13"/>
  <c r="B47" i="13"/>
  <c r="C47" i="13"/>
  <c r="E46" i="14"/>
  <c r="G46" i="14"/>
  <c r="H46" i="14"/>
  <c r="F46" i="14"/>
  <c r="A48" i="13" a="1"/>
  <c r="A48" i="13" s="1"/>
  <c r="A47" i="14" a="1"/>
  <c r="A47" i="14" s="1"/>
  <c r="C46" i="14"/>
  <c r="D46" i="14"/>
  <c r="B46" i="14"/>
  <c r="F48" i="13" l="1"/>
  <c r="G48" i="13"/>
  <c r="E48" i="13"/>
  <c r="H48" i="13"/>
  <c r="E47" i="14"/>
  <c r="H47" i="14"/>
  <c r="F47" i="14"/>
  <c r="G47" i="14"/>
  <c r="D48" i="13"/>
  <c r="A49" i="13" a="1"/>
  <c r="A49" i="13" s="1"/>
  <c r="A50" i="13" s="1" a="1"/>
  <c r="A50" i="13" s="1"/>
  <c r="B48" i="13"/>
  <c r="C48" i="13"/>
  <c r="A48" i="14" a="1"/>
  <c r="A48" i="14" s="1"/>
  <c r="D47" i="14"/>
  <c r="B47" i="14"/>
  <c r="C47" i="14"/>
  <c r="G50" i="13" l="1"/>
  <c r="E50" i="13"/>
  <c r="H50" i="13"/>
  <c r="F50" i="13"/>
  <c r="E49" i="13"/>
  <c r="G49" i="13"/>
  <c r="H49" i="13"/>
  <c r="F49" i="13"/>
  <c r="C49" i="13"/>
  <c r="D49" i="13"/>
  <c r="B49" i="13"/>
  <c r="G48" i="14"/>
  <c r="F48" i="14"/>
  <c r="E48" i="14"/>
  <c r="H48" i="14"/>
  <c r="C50" i="13"/>
  <c r="B50" i="13"/>
  <c r="A49" i="14" a="1"/>
  <c r="A49" i="14" s="1"/>
  <c r="B48" i="14"/>
  <c r="C48" i="14"/>
  <c r="D48" i="14"/>
  <c r="A51" i="13" a="1"/>
  <c r="A51" i="13" s="1"/>
  <c r="D50" i="13"/>
  <c r="G49" i="14" l="1"/>
  <c r="E49" i="14"/>
  <c r="F49" i="14"/>
  <c r="H49" i="14"/>
  <c r="C51" i="13"/>
  <c r="H51" i="13"/>
  <c r="E51" i="13"/>
  <c r="F51" i="13"/>
  <c r="G51" i="13"/>
  <c r="A50" i="14" a="1"/>
  <c r="A50" i="14" s="1"/>
  <c r="B49" i="14"/>
  <c r="D49" i="14"/>
  <c r="C49" i="14"/>
  <c r="A52" i="13" a="1"/>
  <c r="A52" i="13" s="1"/>
  <c r="D51" i="13"/>
  <c r="B51" i="13"/>
  <c r="E52" i="13" l="1"/>
  <c r="H52" i="13"/>
  <c r="F52" i="13"/>
  <c r="G52" i="13"/>
  <c r="E50" i="14"/>
  <c r="H50" i="14"/>
  <c r="F50" i="14"/>
  <c r="G50" i="14"/>
  <c r="C52" i="13"/>
  <c r="B52" i="13"/>
  <c r="D52" i="13"/>
  <c r="A51" i="14" a="1"/>
  <c r="A51" i="14" s="1"/>
  <c r="C50" i="14"/>
  <c r="B50" i="14"/>
  <c r="D50" i="14"/>
  <c r="A53" i="13" a="1"/>
  <c r="A53" i="13" s="1"/>
  <c r="G51" i="14" l="1"/>
  <c r="F51" i="14"/>
  <c r="E51" i="14"/>
  <c r="H51" i="14"/>
  <c r="G53" i="13"/>
  <c r="H53" i="13"/>
  <c r="E53" i="13"/>
  <c r="F53" i="13"/>
  <c r="C53" i="13"/>
  <c r="A52" i="14" a="1"/>
  <c r="A52" i="14" s="1"/>
  <c r="D51" i="14"/>
  <c r="B51" i="14"/>
  <c r="C51" i="14"/>
  <c r="B53" i="13"/>
  <c r="A54" i="13" a="1"/>
  <c r="A54" i="13" s="1"/>
  <c r="D53" i="13"/>
  <c r="C54" i="13" l="1"/>
  <c r="H54" i="13"/>
  <c r="G54" i="13"/>
  <c r="E54" i="13"/>
  <c r="F54" i="13"/>
  <c r="G52" i="14"/>
  <c r="E52" i="14"/>
  <c r="F52" i="14"/>
  <c r="H52" i="14"/>
  <c r="A53" i="14" a="1"/>
  <c r="A53" i="14" s="1"/>
  <c r="D52" i="14"/>
  <c r="B52" i="14"/>
  <c r="C52" i="14"/>
  <c r="B54" i="13"/>
  <c r="A55" i="13" a="1"/>
  <c r="A55" i="13" s="1"/>
  <c r="D54" i="13"/>
  <c r="E53" i="14" l="1"/>
  <c r="F53" i="14"/>
  <c r="H53" i="14"/>
  <c r="G53" i="14"/>
  <c r="C55" i="13"/>
  <c r="E55" i="13"/>
  <c r="G55" i="13"/>
  <c r="F55" i="13"/>
  <c r="H55" i="13"/>
  <c r="A54" i="14" a="1"/>
  <c r="A54" i="14" s="1"/>
  <c r="B53" i="14"/>
  <c r="C53" i="14"/>
  <c r="D53" i="14"/>
  <c r="B55" i="13"/>
  <c r="A56" i="13" a="1"/>
  <c r="A56" i="13" s="1"/>
  <c r="D55" i="13"/>
  <c r="C56" i="13" l="1"/>
  <c r="G56" i="13"/>
  <c r="H56" i="13"/>
  <c r="E56" i="13"/>
  <c r="F56" i="13"/>
  <c r="G54" i="14"/>
  <c r="F54" i="14"/>
  <c r="H54" i="14"/>
  <c r="E54" i="14"/>
  <c r="D56" i="13"/>
  <c r="A55" i="14" a="1"/>
  <c r="A55" i="14" s="1"/>
  <c r="C54" i="14"/>
  <c r="B54" i="14"/>
  <c r="D54" i="14"/>
  <c r="B56" i="13"/>
  <c r="A57" i="13" a="1"/>
  <c r="A57" i="13" s="1"/>
  <c r="C57" i="13" l="1"/>
  <c r="F57" i="13"/>
  <c r="E57" i="13"/>
  <c r="G57" i="13"/>
  <c r="H57" i="13"/>
  <c r="E55" i="14"/>
  <c r="F55" i="14"/>
  <c r="G55" i="14"/>
  <c r="H55" i="14"/>
  <c r="D57" i="13"/>
  <c r="A56" i="14" a="1"/>
  <c r="A56" i="14" s="1"/>
  <c r="C55" i="14"/>
  <c r="D55" i="14"/>
  <c r="B55" i="14"/>
  <c r="B57" i="13"/>
  <c r="A58" i="13" a="1"/>
  <c r="A58" i="13" s="1"/>
  <c r="E56" i="14" l="1"/>
  <c r="H56" i="14"/>
  <c r="F56" i="14"/>
  <c r="G56" i="14"/>
  <c r="C58" i="13"/>
  <c r="E58" i="13"/>
  <c r="H58" i="13"/>
  <c r="G58" i="13"/>
  <c r="F58" i="13"/>
  <c r="D58" i="13"/>
  <c r="A57" i="14" a="1"/>
  <c r="A57" i="14" s="1"/>
  <c r="D56" i="14"/>
  <c r="B56" i="14"/>
  <c r="C56" i="14"/>
  <c r="B58" i="13"/>
  <c r="A59" i="13" a="1"/>
  <c r="A59" i="13" s="1"/>
  <c r="G57" i="14" l="1"/>
  <c r="F57" i="14"/>
  <c r="H57" i="14"/>
  <c r="E57" i="14"/>
  <c r="D59" i="13"/>
  <c r="G59" i="13"/>
  <c r="E59" i="13"/>
  <c r="F59" i="13"/>
  <c r="H59" i="13"/>
  <c r="C59" i="13"/>
  <c r="A58" i="14" a="1"/>
  <c r="A58" i="14" s="1"/>
  <c r="B57" i="14"/>
  <c r="C57" i="14"/>
  <c r="D57" i="14"/>
  <c r="B59" i="13"/>
  <c r="A60" i="13" a="1"/>
  <c r="A60" i="13" s="1"/>
  <c r="G58" i="14" l="1"/>
  <c r="E58" i="14"/>
  <c r="F58" i="14"/>
  <c r="H58" i="14"/>
  <c r="H60" i="13"/>
  <c r="E60" i="13"/>
  <c r="F60" i="13"/>
  <c r="G60" i="13"/>
  <c r="A59" i="14" a="1"/>
  <c r="A59" i="14" s="1"/>
  <c r="B58" i="14"/>
  <c r="C58" i="14"/>
  <c r="D58" i="14"/>
  <c r="B60" i="13"/>
  <c r="A61" i="13" a="1"/>
  <c r="A61" i="13" s="1"/>
  <c r="C60" i="13"/>
  <c r="D60" i="13"/>
  <c r="C61" i="13" l="1"/>
  <c r="E61" i="13"/>
  <c r="G61" i="13"/>
  <c r="F61" i="13"/>
  <c r="H61" i="13"/>
  <c r="E59" i="14"/>
  <c r="H59" i="14"/>
  <c r="F59" i="14"/>
  <c r="G59" i="14"/>
  <c r="A60" i="14" a="1"/>
  <c r="A60" i="14" s="1"/>
  <c r="C59" i="14"/>
  <c r="D59" i="14"/>
  <c r="B59" i="14"/>
  <c r="B61" i="13"/>
  <c r="A62" i="13" a="1"/>
  <c r="A62" i="13" s="1"/>
  <c r="D61" i="13"/>
  <c r="C62" i="13" l="1"/>
  <c r="G62" i="13"/>
  <c r="H62" i="13"/>
  <c r="F62" i="13"/>
  <c r="E62" i="13"/>
  <c r="G60" i="14"/>
  <c r="F60" i="14"/>
  <c r="E60" i="14"/>
  <c r="H60" i="14"/>
  <c r="A61" i="14" a="1"/>
  <c r="A61" i="14" s="1"/>
  <c r="D60" i="14"/>
  <c r="B60" i="14"/>
  <c r="C60" i="14"/>
  <c r="B62" i="13"/>
  <c r="A63" i="13" a="1"/>
  <c r="A63" i="13" s="1"/>
  <c r="D62" i="13"/>
  <c r="C63" i="13" l="1"/>
  <c r="G63" i="13"/>
  <c r="F63" i="13"/>
  <c r="H63" i="13"/>
  <c r="E63" i="13"/>
  <c r="G61" i="14"/>
  <c r="H61" i="14"/>
  <c r="E61" i="14"/>
  <c r="F61" i="14"/>
  <c r="B63" i="13"/>
  <c r="A62" i="14" a="1"/>
  <c r="A62" i="14" s="1"/>
  <c r="B61" i="14"/>
  <c r="C61" i="14"/>
  <c r="D61" i="14"/>
  <c r="A64" i="13" a="1"/>
  <c r="A64" i="13" s="1"/>
  <c r="D63" i="13"/>
  <c r="E64" i="13" l="1"/>
  <c r="G64" i="13"/>
  <c r="H64" i="13"/>
  <c r="F64" i="13"/>
  <c r="E62" i="14"/>
  <c r="F62" i="14"/>
  <c r="H62" i="14"/>
  <c r="G62" i="14"/>
  <c r="A63" i="14" a="1"/>
  <c r="A63" i="14" s="1"/>
  <c r="B62" i="14"/>
  <c r="C62" i="14"/>
  <c r="D62" i="14"/>
  <c r="B64" i="13"/>
  <c r="A65" i="13" a="1"/>
  <c r="A65" i="13" s="1"/>
  <c r="C64" i="13"/>
  <c r="D64" i="13"/>
  <c r="G65" i="13" l="1"/>
  <c r="H65" i="13"/>
  <c r="E65" i="13"/>
  <c r="F65" i="13"/>
  <c r="G63" i="14"/>
  <c r="F63" i="14"/>
  <c r="E63" i="14"/>
  <c r="H63" i="14"/>
  <c r="B65" i="13"/>
  <c r="D65" i="13"/>
  <c r="A64" i="14" a="1"/>
  <c r="A64" i="14" s="1"/>
  <c r="C63" i="14"/>
  <c r="D63" i="14"/>
  <c r="B63" i="14"/>
  <c r="A66" i="13" a="1"/>
  <c r="A66" i="13" s="1"/>
  <c r="C65" i="13"/>
  <c r="E64" i="14" l="1"/>
  <c r="G64" i="14"/>
  <c r="H64" i="14"/>
  <c r="F64" i="14"/>
  <c r="C66" i="13"/>
  <c r="F66" i="13"/>
  <c r="G66" i="13"/>
  <c r="H66" i="13"/>
  <c r="E66" i="13"/>
  <c r="A65" i="14" a="1"/>
  <c r="A65" i="14" s="1"/>
  <c r="D64" i="14"/>
  <c r="B64" i="14"/>
  <c r="C64" i="14"/>
  <c r="B66" i="13"/>
  <c r="A67" i="13" a="1"/>
  <c r="A67" i="13" s="1"/>
  <c r="D66" i="13"/>
  <c r="C67" i="13" l="1"/>
  <c r="E67" i="13"/>
  <c r="H67" i="13"/>
  <c r="G67" i="13"/>
  <c r="F67" i="13"/>
  <c r="E65" i="14"/>
  <c r="H65" i="14"/>
  <c r="F65" i="14"/>
  <c r="G65" i="14"/>
  <c r="B67" i="13"/>
  <c r="A66" i="14" a="1"/>
  <c r="A66" i="14" s="1"/>
  <c r="B65" i="14"/>
  <c r="C65" i="14"/>
  <c r="D65" i="14"/>
  <c r="A68" i="13" a="1"/>
  <c r="A68" i="13" s="1"/>
  <c r="D67" i="13"/>
  <c r="G66" i="14" l="1"/>
  <c r="E66" i="14"/>
  <c r="F66" i="14"/>
  <c r="H66" i="14"/>
  <c r="C68" i="13"/>
  <c r="G68" i="13"/>
  <c r="E68" i="13"/>
  <c r="H68" i="13"/>
  <c r="F68" i="13"/>
  <c r="A67" i="14" a="1"/>
  <c r="A67" i="14" s="1"/>
  <c r="B66" i="14"/>
  <c r="C66" i="14"/>
  <c r="D66" i="14"/>
  <c r="B68" i="13"/>
  <c r="A69" i="13" a="1"/>
  <c r="A69" i="13" s="1"/>
  <c r="D68" i="13"/>
  <c r="H69" i="13" l="1"/>
  <c r="F69" i="13"/>
  <c r="G69" i="13"/>
  <c r="E69" i="13"/>
  <c r="G67" i="14"/>
  <c r="E67" i="14"/>
  <c r="F67" i="14"/>
  <c r="H67" i="14"/>
  <c r="B69" i="13"/>
  <c r="A68" i="14" a="1"/>
  <c r="A68" i="14" s="1"/>
  <c r="C67" i="14"/>
  <c r="D67" i="14"/>
  <c r="B67" i="14"/>
  <c r="A70" i="13" a="1"/>
  <c r="A70" i="13" s="1"/>
  <c r="C69" i="13"/>
  <c r="D69" i="13"/>
  <c r="C70" i="13" l="1"/>
  <c r="E70" i="13"/>
  <c r="F70" i="13"/>
  <c r="G70" i="13"/>
  <c r="H70" i="13"/>
  <c r="E68" i="14"/>
  <c r="H68" i="14"/>
  <c r="F68" i="14"/>
  <c r="G68" i="14"/>
  <c r="A69" i="14" a="1"/>
  <c r="A69" i="14" s="1"/>
  <c r="D68" i="14"/>
  <c r="B68" i="14"/>
  <c r="C68" i="14"/>
  <c r="B70" i="13"/>
  <c r="A71" i="13" a="1"/>
  <c r="A71" i="13" s="1"/>
  <c r="D70" i="13"/>
  <c r="G69" i="14" l="1"/>
  <c r="F69" i="14"/>
  <c r="E69" i="14"/>
  <c r="H69" i="14"/>
  <c r="D71" i="13"/>
  <c r="G71" i="13"/>
  <c r="H71" i="13"/>
  <c r="F71" i="13"/>
  <c r="E71" i="13"/>
  <c r="B71" i="13"/>
  <c r="A70" i="14" a="1"/>
  <c r="A70" i="14" s="1"/>
  <c r="B69" i="14"/>
  <c r="C69" i="14"/>
  <c r="D69" i="14"/>
  <c r="A72" i="13" a="1"/>
  <c r="A72" i="13" s="1"/>
  <c r="C71" i="13"/>
  <c r="G70" i="14" l="1"/>
  <c r="H70" i="14"/>
  <c r="E70" i="14"/>
  <c r="F70" i="14"/>
  <c r="C72" i="13"/>
  <c r="F72" i="13"/>
  <c r="H72" i="13"/>
  <c r="G72" i="13"/>
  <c r="E72" i="13"/>
  <c r="A71" i="14" a="1"/>
  <c r="A71" i="14" s="1"/>
  <c r="B70" i="14"/>
  <c r="C70" i="14"/>
  <c r="D70" i="14"/>
  <c r="D72" i="13"/>
  <c r="B72" i="13"/>
  <c r="A73" i="13" a="1"/>
  <c r="A73" i="13" s="1"/>
  <c r="E71" i="14" l="1"/>
  <c r="F71" i="14"/>
  <c r="G71" i="14"/>
  <c r="H71" i="14"/>
  <c r="C73" i="13"/>
  <c r="E73" i="13"/>
  <c r="G73" i="13"/>
  <c r="F73" i="13"/>
  <c r="H73" i="13"/>
  <c r="B73" i="13"/>
  <c r="D73" i="13"/>
  <c r="A72" i="14" a="1"/>
  <c r="A72" i="14" s="1"/>
  <c r="C71" i="14"/>
  <c r="D71" i="14"/>
  <c r="B71" i="14"/>
  <c r="A74" i="13" a="1"/>
  <c r="A74" i="13" s="1"/>
  <c r="G72" i="14" l="1"/>
  <c r="F72" i="14"/>
  <c r="H72" i="14"/>
  <c r="E72" i="14"/>
  <c r="C74" i="13"/>
  <c r="G74" i="13"/>
  <c r="F74" i="13"/>
  <c r="H74" i="13"/>
  <c r="E74" i="13"/>
  <c r="A73" i="14" a="1"/>
  <c r="A73" i="14" s="1"/>
  <c r="D72" i="14"/>
  <c r="B72" i="14"/>
  <c r="C72" i="14"/>
  <c r="D74" i="13"/>
  <c r="B74" i="13"/>
  <c r="A75" i="13" a="1"/>
  <c r="A75" i="13" s="1"/>
  <c r="D75" i="13" l="1"/>
  <c r="F75" i="13"/>
  <c r="G75" i="13"/>
  <c r="H75" i="13"/>
  <c r="E75" i="13"/>
  <c r="E73" i="14"/>
  <c r="G73" i="14"/>
  <c r="H73" i="14"/>
  <c r="F73" i="14"/>
  <c r="B75" i="13"/>
  <c r="A74" i="14" a="1"/>
  <c r="A74" i="14" s="1"/>
  <c r="B73" i="14"/>
  <c r="C73" i="14"/>
  <c r="D73" i="14"/>
  <c r="A76" i="13" a="1"/>
  <c r="A76" i="13" s="1"/>
  <c r="C75" i="13"/>
  <c r="E76" i="13" l="1"/>
  <c r="G76" i="13"/>
  <c r="F76" i="13"/>
  <c r="H76" i="13"/>
  <c r="E74" i="14"/>
  <c r="H74" i="14"/>
  <c r="F74" i="14"/>
  <c r="G74" i="14"/>
  <c r="A75" i="14" a="1"/>
  <c r="A75" i="14" s="1"/>
  <c r="B74" i="14"/>
  <c r="C74" i="14"/>
  <c r="D74" i="14"/>
  <c r="C76" i="13"/>
  <c r="B76" i="13"/>
  <c r="A77" i="13" a="1"/>
  <c r="A77" i="13" s="1"/>
  <c r="D76" i="13"/>
  <c r="G75" i="14" l="1"/>
  <c r="F75" i="14"/>
  <c r="H75" i="14"/>
  <c r="E75" i="14"/>
  <c r="C77" i="13"/>
  <c r="G77" i="13"/>
  <c r="E77" i="13"/>
  <c r="H77" i="13"/>
  <c r="F77" i="13"/>
  <c r="B77" i="13"/>
  <c r="A76" i="14" a="1"/>
  <c r="A76" i="14" s="1"/>
  <c r="C75" i="14"/>
  <c r="D75" i="14"/>
  <c r="B75" i="14"/>
  <c r="A78" i="13" a="1"/>
  <c r="A78" i="13" s="1"/>
  <c r="D77" i="13"/>
  <c r="C78" i="13" l="1"/>
  <c r="H78" i="13"/>
  <c r="G78" i="13"/>
  <c r="E78" i="13"/>
  <c r="F78" i="13"/>
  <c r="G76" i="14"/>
  <c r="E76" i="14"/>
  <c r="F76" i="14"/>
  <c r="H76" i="14"/>
  <c r="B78" i="13"/>
  <c r="A77" i="14" a="1"/>
  <c r="A77" i="14" s="1"/>
  <c r="C76" i="14"/>
  <c r="D76" i="14"/>
  <c r="B76" i="14"/>
  <c r="A79" i="13" a="1"/>
  <c r="A79" i="13" s="1"/>
  <c r="D78" i="13"/>
  <c r="C79" i="13" l="1"/>
  <c r="E79" i="13"/>
  <c r="F79" i="13"/>
  <c r="G79" i="13"/>
  <c r="H79" i="13"/>
  <c r="E77" i="14"/>
  <c r="H77" i="14"/>
  <c r="F77" i="14"/>
  <c r="G77" i="14"/>
  <c r="A78" i="14" a="1"/>
  <c r="A78" i="14" s="1"/>
  <c r="B77" i="14"/>
  <c r="C77" i="14"/>
  <c r="D77" i="14"/>
  <c r="B79" i="13"/>
  <c r="A80" i="13" a="1"/>
  <c r="A80" i="13" s="1"/>
  <c r="D79" i="13"/>
  <c r="G80" i="13" l="1"/>
  <c r="H80" i="13"/>
  <c r="F80" i="13"/>
  <c r="E80" i="13"/>
  <c r="G78" i="14"/>
  <c r="F78" i="14"/>
  <c r="E78" i="14"/>
  <c r="H78" i="14"/>
  <c r="B80" i="13"/>
  <c r="A79" i="14" a="1"/>
  <c r="A79" i="14" s="1"/>
  <c r="C78" i="14"/>
  <c r="B78" i="14"/>
  <c r="D78" i="14"/>
  <c r="A81" i="13" a="1"/>
  <c r="A81" i="13" s="1"/>
  <c r="D80" i="13"/>
  <c r="C80" i="13"/>
  <c r="E81" i="13" l="1"/>
  <c r="H81" i="13"/>
  <c r="F81" i="13"/>
  <c r="G81" i="13"/>
  <c r="G79" i="14"/>
  <c r="E79" i="14"/>
  <c r="F79" i="14"/>
  <c r="H79" i="14"/>
  <c r="A80" i="14" a="1"/>
  <c r="A80" i="14" s="1"/>
  <c r="D79" i="14"/>
  <c r="C79" i="14"/>
  <c r="B79" i="14"/>
  <c r="B81" i="13"/>
  <c r="A82" i="13" a="1"/>
  <c r="A82" i="13" s="1"/>
  <c r="C81" i="13"/>
  <c r="D81" i="13"/>
  <c r="E80" i="14" l="1"/>
  <c r="F80" i="14"/>
  <c r="H80" i="14"/>
  <c r="G80" i="14"/>
  <c r="E82" i="13"/>
  <c r="G82" i="13"/>
  <c r="F82" i="13"/>
  <c r="H82" i="13"/>
  <c r="A81" i="14" a="1"/>
  <c r="A81" i="14" s="1"/>
  <c r="B80" i="14"/>
  <c r="C80" i="14"/>
  <c r="D80" i="14"/>
  <c r="A83" i="13" a="1"/>
  <c r="A83" i="13" s="1"/>
  <c r="C82" i="13"/>
  <c r="B82" i="13"/>
  <c r="D82" i="13"/>
  <c r="G83" i="13" l="1"/>
  <c r="E83" i="13"/>
  <c r="F83" i="13"/>
  <c r="H83" i="13"/>
  <c r="G81" i="14"/>
  <c r="F81" i="14"/>
  <c r="H81" i="14"/>
  <c r="E81" i="14"/>
  <c r="A82" i="14" a="1"/>
  <c r="A82" i="14" s="1"/>
  <c r="B81" i="14"/>
  <c r="C81" i="14"/>
  <c r="D81" i="14"/>
  <c r="A84" i="13" a="1"/>
  <c r="A84" i="13" s="1"/>
  <c r="D83" i="13"/>
  <c r="C83" i="13"/>
  <c r="B83" i="13"/>
  <c r="F84" i="13" l="1"/>
  <c r="H84" i="13"/>
  <c r="E84" i="13"/>
  <c r="G84" i="13"/>
  <c r="E82" i="14"/>
  <c r="F82" i="14"/>
  <c r="G82" i="14"/>
  <c r="H82" i="14"/>
  <c r="A83" i="14" a="1"/>
  <c r="A83" i="14" s="1"/>
  <c r="C82" i="14"/>
  <c r="D82" i="14"/>
  <c r="B82" i="14"/>
  <c r="D84" i="13"/>
  <c r="C84" i="13"/>
  <c r="B84" i="13"/>
  <c r="A85" i="13" a="1"/>
  <c r="A85" i="13" s="1"/>
  <c r="E83" i="14" l="1"/>
  <c r="H83" i="14"/>
  <c r="F83" i="14"/>
  <c r="G83" i="14"/>
  <c r="E85" i="13"/>
  <c r="F85" i="13"/>
  <c r="H85" i="13"/>
  <c r="G85" i="13"/>
  <c r="A84" i="14" a="1"/>
  <c r="A84" i="14" s="1"/>
  <c r="D83" i="14"/>
  <c r="B83" i="14"/>
  <c r="C83" i="14"/>
  <c r="A86" i="13" a="1"/>
  <c r="A86" i="13" s="1"/>
  <c r="D85" i="13"/>
  <c r="B85" i="13"/>
  <c r="C85" i="13"/>
  <c r="G86" i="13" l="1"/>
  <c r="E86" i="13"/>
  <c r="F86" i="13"/>
  <c r="H86" i="13"/>
  <c r="G84" i="14"/>
  <c r="F84" i="14"/>
  <c r="H84" i="14"/>
  <c r="E84" i="14"/>
  <c r="A85" i="14" a="1"/>
  <c r="A85" i="14" s="1"/>
  <c r="B84" i="14"/>
  <c r="C84" i="14"/>
  <c r="D84" i="14"/>
  <c r="D86" i="13"/>
  <c r="C86" i="13"/>
  <c r="B86" i="13"/>
  <c r="A87" i="13" a="1"/>
  <c r="A87" i="13" s="1"/>
  <c r="G85" i="14" l="1"/>
  <c r="E85" i="14"/>
  <c r="F85" i="14"/>
  <c r="H85" i="14"/>
  <c r="H87" i="13"/>
  <c r="F87" i="13"/>
  <c r="E87" i="13"/>
  <c r="G87" i="13"/>
  <c r="A86" i="14" a="1"/>
  <c r="A86" i="14" s="1"/>
  <c r="B85" i="14"/>
  <c r="D85" i="14"/>
  <c r="C85" i="14"/>
  <c r="C87" i="13"/>
  <c r="D87" i="13"/>
  <c r="B87" i="13"/>
  <c r="A88" i="13" a="1"/>
  <c r="A88" i="13" s="1"/>
  <c r="E88" i="13" l="1"/>
  <c r="G88" i="13"/>
  <c r="F88" i="13"/>
  <c r="H88" i="13"/>
  <c r="E86" i="14"/>
  <c r="H86" i="14"/>
  <c r="F86" i="14"/>
  <c r="G86" i="14"/>
  <c r="A87" i="14" a="1"/>
  <c r="A87" i="14" s="1"/>
  <c r="C86" i="14"/>
  <c r="B86" i="14"/>
  <c r="D86" i="14"/>
  <c r="C88" i="13"/>
  <c r="B88" i="13"/>
  <c r="A89" i="13" a="1"/>
  <c r="A89" i="13" s="1"/>
  <c r="D88" i="13"/>
  <c r="G87" i="14" l="1"/>
  <c r="F87" i="14"/>
  <c r="E87" i="14"/>
  <c r="H87" i="14"/>
  <c r="D89" i="13"/>
  <c r="G89" i="13"/>
  <c r="H89" i="13"/>
  <c r="F89" i="13"/>
  <c r="E89" i="13"/>
  <c r="A88" i="14" a="1"/>
  <c r="A88" i="14" s="1"/>
  <c r="D87" i="14"/>
  <c r="B87" i="14"/>
  <c r="C87" i="14"/>
  <c r="C89" i="13"/>
  <c r="B89" i="13"/>
  <c r="A90" i="13" a="1"/>
  <c r="A90" i="13" s="1"/>
  <c r="G88" i="14" l="1"/>
  <c r="H88" i="14"/>
  <c r="F88" i="14"/>
  <c r="E88" i="14"/>
  <c r="H90" i="13"/>
  <c r="F90" i="13"/>
  <c r="E90" i="13"/>
  <c r="G90" i="13"/>
  <c r="A89" i="14" a="1"/>
  <c r="A89" i="14" s="1"/>
  <c r="D88" i="14"/>
  <c r="B88" i="14"/>
  <c r="C88" i="14"/>
  <c r="C90" i="13"/>
  <c r="B90" i="13"/>
  <c r="A91" i="13" a="1"/>
  <c r="A91" i="13" s="1"/>
  <c r="D90" i="13"/>
  <c r="E89" i="14" l="1"/>
  <c r="F89" i="14"/>
  <c r="H89" i="14"/>
  <c r="G89" i="14"/>
  <c r="C91" i="13"/>
  <c r="E91" i="13"/>
  <c r="G91" i="13"/>
  <c r="H91" i="13"/>
  <c r="F91" i="13"/>
  <c r="B89" i="14"/>
  <c r="C89" i="14"/>
  <c r="D89" i="14"/>
  <c r="D91" i="13"/>
  <c r="B91" i="13"/>
  <c r="A92" i="13" a="1"/>
  <c r="A92" i="13" s="1"/>
  <c r="C92" i="13" l="1"/>
  <c r="G92" i="13"/>
  <c r="E92" i="13"/>
  <c r="F92" i="13"/>
  <c r="H92" i="13"/>
  <c r="B92" i="13"/>
  <c r="D92" i="13"/>
  <c r="A93" i="13" a="1"/>
  <c r="A93" i="13" s="1"/>
  <c r="F93" i="13" l="1"/>
  <c r="H93" i="13"/>
  <c r="G93" i="13"/>
  <c r="E93" i="13"/>
  <c r="D93" i="13"/>
  <c r="C93" i="13"/>
  <c r="B93" i="13"/>
  <c r="A94" i="13" a="1"/>
  <c r="A94" i="13" s="1"/>
  <c r="E94" i="13" l="1"/>
  <c r="G94" i="13"/>
  <c r="H94" i="13"/>
  <c r="F94" i="13"/>
  <c r="D94" i="13"/>
  <c r="C94" i="13"/>
  <c r="B94" i="13"/>
  <c r="A95" i="13" a="1"/>
  <c r="A95" i="13" s="1"/>
  <c r="D95" i="13" l="1"/>
  <c r="G95" i="13"/>
  <c r="E95" i="13"/>
  <c r="H95" i="13"/>
  <c r="F95" i="13"/>
  <c r="C95" i="13"/>
  <c r="B95" i="13"/>
  <c r="A96" i="13" a="1"/>
  <c r="A96" i="13" s="1"/>
  <c r="H96" i="13" l="1"/>
  <c r="E96" i="13"/>
  <c r="F96" i="13"/>
  <c r="G96" i="13"/>
  <c r="D96" i="13"/>
  <c r="B96" i="13"/>
  <c r="C96" i="13"/>
  <c r="A97" i="13" a="1"/>
  <c r="A97" i="13" s="1"/>
  <c r="C97" i="13" l="1"/>
  <c r="E97" i="13"/>
  <c r="G97" i="13"/>
  <c r="H97" i="13"/>
  <c r="F97" i="13"/>
  <c r="D97" i="13"/>
  <c r="B97" i="13"/>
  <c r="A98" i="13" a="1"/>
  <c r="A98" i="13" s="1"/>
  <c r="G98" i="13" l="1"/>
  <c r="H98" i="13"/>
  <c r="E98" i="13"/>
  <c r="F98" i="13"/>
  <c r="D98" i="13"/>
  <c r="C98" i="13"/>
  <c r="B98" i="13"/>
  <c r="A99" i="13" a="1"/>
  <c r="A99" i="13" s="1"/>
  <c r="D99" i="13" l="1"/>
  <c r="E99" i="13"/>
  <c r="G99" i="13"/>
  <c r="F99" i="13"/>
  <c r="H99" i="13"/>
  <c r="C99" i="13"/>
  <c r="B99" i="13"/>
  <c r="A100" i="13" a="1"/>
  <c r="A100" i="13" s="1"/>
  <c r="E100" i="13" l="1"/>
  <c r="G100" i="13"/>
  <c r="F100" i="13"/>
  <c r="H100" i="13"/>
  <c r="A101" i="13" a="1"/>
  <c r="A101" i="13" s="1"/>
  <c r="D100" i="13"/>
  <c r="C100" i="13"/>
  <c r="B100" i="13"/>
  <c r="G101" i="13" l="1"/>
  <c r="F101" i="13"/>
  <c r="E101" i="13"/>
  <c r="H101" i="13"/>
  <c r="A102" i="13" a="1"/>
  <c r="A102" i="13" s="1"/>
  <c r="C101" i="13"/>
  <c r="D101" i="13"/>
  <c r="B101" i="13"/>
  <c r="F102" i="13" l="1"/>
  <c r="G102" i="13"/>
  <c r="H102" i="13"/>
  <c r="E102" i="13"/>
  <c r="C102" i="13"/>
  <c r="B102" i="13"/>
  <c r="D102" i="13"/>
  <c r="A103" i="13" a="1"/>
  <c r="A103" i="13" s="1"/>
  <c r="E103" i="13" l="1"/>
  <c r="H103" i="13"/>
  <c r="G103" i="13"/>
  <c r="F103" i="13"/>
  <c r="B103" i="13"/>
  <c r="D103" i="13"/>
  <c r="A104" i="13" a="1"/>
  <c r="A104" i="13" s="1"/>
  <c r="C103" i="13"/>
  <c r="D104" i="13" l="1"/>
  <c r="G104" i="13"/>
  <c r="E104" i="13"/>
  <c r="H104" i="13"/>
  <c r="F104" i="13"/>
  <c r="C104" i="13"/>
  <c r="B104" i="13"/>
  <c r="A105" i="13" a="1"/>
  <c r="A105" i="13" s="1"/>
  <c r="H105" i="13" l="1"/>
  <c r="G105" i="13"/>
  <c r="E105" i="13"/>
  <c r="F105" i="13"/>
  <c r="A106" i="13" a="1"/>
  <c r="A106" i="13" s="1"/>
  <c r="D105" i="13"/>
  <c r="C105" i="13"/>
  <c r="B105" i="13"/>
  <c r="D106" i="13" l="1"/>
  <c r="E106" i="13"/>
  <c r="H106" i="13"/>
  <c r="G106" i="13"/>
  <c r="F106" i="13"/>
  <c r="C106" i="13"/>
  <c r="B106" i="13"/>
  <c r="A107" i="13" a="1"/>
  <c r="A107" i="13" s="1"/>
  <c r="G107" i="13" l="1"/>
  <c r="H107" i="13"/>
  <c r="E107" i="13"/>
  <c r="F107" i="13"/>
  <c r="A108" i="13" a="1"/>
  <c r="A108" i="13" s="1"/>
  <c r="D107" i="13"/>
  <c r="B107" i="13"/>
  <c r="C107" i="13"/>
  <c r="H108" i="13" l="1"/>
  <c r="G108" i="13"/>
  <c r="E108" i="13"/>
  <c r="F108" i="13"/>
  <c r="C108" i="13"/>
  <c r="D108" i="13"/>
  <c r="B108" i="13"/>
  <c r="A109" i="13" a="1"/>
  <c r="A109" i="13" s="1"/>
  <c r="E109" i="13" l="1"/>
  <c r="G109" i="13"/>
  <c r="F109" i="13"/>
  <c r="H109" i="13"/>
  <c r="C109" i="13"/>
  <c r="B109" i="13"/>
  <c r="D109" i="13"/>
  <c r="A110" i="13" a="1"/>
  <c r="A110" i="13" s="1"/>
  <c r="G110" i="13" l="1"/>
  <c r="E110" i="13"/>
  <c r="F110" i="13"/>
  <c r="H110" i="13"/>
  <c r="D110" i="13"/>
  <c r="C110" i="13"/>
  <c r="B110" i="13"/>
  <c r="A111" i="13" a="1"/>
  <c r="A111" i="13" s="1"/>
  <c r="D111" i="13" l="1"/>
  <c r="F111" i="13"/>
  <c r="G111" i="13"/>
  <c r="H111" i="13"/>
  <c r="E111" i="13"/>
  <c r="C111" i="13"/>
  <c r="B111" i="13"/>
  <c r="A112" i="13" a="1"/>
  <c r="A112" i="13" s="1"/>
  <c r="E112" i="13" l="1"/>
  <c r="G112" i="13"/>
  <c r="F112" i="13"/>
  <c r="H112" i="13"/>
  <c r="D112" i="13"/>
  <c r="C112" i="13"/>
  <c r="B112" i="13"/>
  <c r="A113" i="13" a="1"/>
  <c r="A113" i="13" s="1"/>
  <c r="D113" i="13" l="1"/>
  <c r="G113" i="13"/>
  <c r="E113" i="13"/>
  <c r="H113" i="13"/>
  <c r="F113" i="13"/>
  <c r="C113" i="13"/>
  <c r="B113" i="13"/>
  <c r="A114" i="13" a="1"/>
  <c r="A114" i="13" s="1"/>
  <c r="D114" i="13" l="1"/>
  <c r="H114" i="13"/>
  <c r="F114" i="13"/>
  <c r="E114" i="13"/>
  <c r="G114" i="13"/>
  <c r="C114" i="13"/>
  <c r="B114" i="13"/>
  <c r="A115" i="13" a="1"/>
  <c r="A115" i="13" s="1"/>
  <c r="E115" i="13" l="1"/>
  <c r="H115" i="13"/>
  <c r="F115" i="13"/>
  <c r="G115" i="13"/>
  <c r="C115" i="13"/>
  <c r="B115" i="13"/>
  <c r="D115" i="13"/>
  <c r="A116" i="13" a="1"/>
  <c r="A116" i="13" s="1"/>
  <c r="G116" i="13" l="1"/>
  <c r="H116" i="13"/>
  <c r="E116" i="13"/>
  <c r="F116" i="13"/>
  <c r="A117" i="13" a="1"/>
  <c r="A117" i="13" s="1"/>
  <c r="D116" i="13"/>
  <c r="C116" i="13"/>
  <c r="B116" i="13"/>
  <c r="H117" i="13" l="1"/>
  <c r="G117" i="13"/>
  <c r="E117" i="13"/>
  <c r="F117" i="13"/>
  <c r="D117" i="13"/>
  <c r="B117" i="13"/>
  <c r="C117" i="13"/>
  <c r="A118" i="13" a="1"/>
  <c r="A118" i="13" s="1"/>
  <c r="E118" i="13" l="1"/>
  <c r="G118" i="13"/>
  <c r="F118" i="13"/>
  <c r="H118" i="13"/>
  <c r="A119" i="13" a="1"/>
  <c r="A119" i="13" s="1"/>
  <c r="C118" i="13"/>
  <c r="B118" i="13"/>
  <c r="D118" i="13"/>
  <c r="A120" i="13" l="1" a="1"/>
  <c r="A120" i="13" s="1"/>
  <c r="D120" i="13" s="1"/>
  <c r="G119" i="13"/>
  <c r="F119" i="13"/>
  <c r="H119" i="13"/>
  <c r="E119" i="13"/>
  <c r="C119" i="13"/>
  <c r="B119" i="13"/>
  <c r="D119" i="13"/>
  <c r="A121" i="13" l="1" a="1"/>
  <c r="A121" i="13" s="1"/>
  <c r="C121" i="13" s="1"/>
  <c r="F120" i="13"/>
  <c r="E120" i="13"/>
  <c r="G120" i="13"/>
  <c r="H120" i="13"/>
  <c r="C120" i="13"/>
  <c r="B120" i="13"/>
  <c r="B121" i="13" l="1"/>
  <c r="A122" i="13" a="1"/>
  <c r="A122" i="13" s="1"/>
  <c r="D121" i="13"/>
  <c r="E121" i="13"/>
  <c r="H121" i="13"/>
  <c r="F121" i="13"/>
  <c r="G121" i="13"/>
  <c r="G122" i="13" l="1"/>
  <c r="E122" i="13"/>
  <c r="F122" i="13"/>
  <c r="H122" i="13"/>
  <c r="A123" i="13" a="1"/>
  <c r="A123" i="13" s="1"/>
  <c r="D123" i="13" s="1"/>
  <c r="C122" i="13"/>
  <c r="D122" i="13"/>
  <c r="B122" i="13"/>
  <c r="A124" i="13" l="1" a="1"/>
  <c r="A124" i="13" s="1"/>
  <c r="B124" i="13" s="1"/>
  <c r="H123" i="13"/>
  <c r="E123" i="13"/>
  <c r="G123" i="13"/>
  <c r="F123" i="13"/>
  <c r="C123" i="13"/>
  <c r="B123" i="13"/>
  <c r="A125" i="13" l="1" a="1"/>
  <c r="A125" i="13" s="1"/>
  <c r="D124" i="13"/>
  <c r="C124" i="13"/>
  <c r="E124" i="13"/>
  <c r="G124" i="13"/>
  <c r="H124" i="13"/>
  <c r="F124" i="13"/>
  <c r="G125" i="13" l="1"/>
  <c r="H125" i="13"/>
  <c r="F125" i="13"/>
  <c r="E125" i="13"/>
  <c r="A126" i="13" a="1"/>
  <c r="A126" i="13" s="1"/>
  <c r="D126" i="13" s="1"/>
  <c r="D125" i="13"/>
  <c r="C125" i="13"/>
  <c r="B125" i="13"/>
  <c r="G126" i="13" l="1"/>
  <c r="E126" i="13"/>
  <c r="F126" i="13"/>
  <c r="H126" i="13"/>
  <c r="B126" i="13"/>
  <c r="C126" i="13"/>
  <c r="A127" i="13" a="1"/>
  <c r="A127" i="13" s="1"/>
  <c r="A128" i="13" s="1" a="1"/>
  <c r="A128" i="13" s="1"/>
  <c r="G128" i="13" l="1"/>
  <c r="H128" i="13"/>
  <c r="E128" i="13"/>
  <c r="F128" i="13"/>
  <c r="E127" i="13"/>
  <c r="G127" i="13"/>
  <c r="F127" i="13"/>
  <c r="H127" i="13"/>
  <c r="D127" i="13"/>
  <c r="C127" i="13"/>
  <c r="B127" i="13"/>
  <c r="C128" i="13"/>
  <c r="D128" i="13"/>
  <c r="A129" i="13" a="1"/>
  <c r="A129" i="13" s="1"/>
  <c r="B128" i="13"/>
  <c r="F129" i="13" l="1"/>
  <c r="H129" i="13"/>
  <c r="E129" i="13"/>
  <c r="G129" i="13"/>
  <c r="D129" i="13"/>
  <c r="C129" i="13"/>
  <c r="A130" i="13" a="1"/>
  <c r="A130" i="13" s="1"/>
  <c r="B129" i="13"/>
  <c r="E130" i="13" l="1"/>
  <c r="H130" i="13"/>
  <c r="G130" i="13"/>
  <c r="F130" i="13"/>
  <c r="C130" i="13"/>
  <c r="D130" i="13"/>
  <c r="A131" i="13" a="1"/>
  <c r="A131" i="13" s="1"/>
  <c r="B130" i="13"/>
  <c r="G131" i="13" l="1"/>
  <c r="E131" i="13"/>
  <c r="H131" i="13"/>
  <c r="F131" i="13"/>
  <c r="C131" i="13"/>
  <c r="D131" i="13"/>
  <c r="A132" i="13" a="1"/>
  <c r="A132" i="13" s="1"/>
  <c r="B131" i="13"/>
  <c r="H132" i="13" l="1"/>
  <c r="F132" i="13"/>
  <c r="E132" i="13"/>
  <c r="G132" i="13"/>
  <c r="C132" i="13"/>
  <c r="D132" i="13"/>
  <c r="A133" i="13" a="1"/>
  <c r="A133" i="13" s="1"/>
  <c r="B132" i="13"/>
  <c r="E133" i="13" l="1"/>
  <c r="F133" i="13"/>
  <c r="G133" i="13"/>
  <c r="H133" i="13"/>
  <c r="C133" i="13"/>
  <c r="D133" i="13"/>
  <c r="A134" i="13" a="1"/>
  <c r="A134" i="13" s="1"/>
  <c r="B133" i="13"/>
  <c r="G134" i="13" l="1"/>
  <c r="H134" i="13"/>
  <c r="E134" i="13"/>
  <c r="F134" i="13"/>
  <c r="C134" i="13"/>
  <c r="D134" i="13"/>
  <c r="A135" i="13" a="1"/>
  <c r="A135" i="13" s="1"/>
  <c r="B134" i="13"/>
  <c r="F135" i="13" l="1"/>
  <c r="H135" i="13"/>
  <c r="E135" i="13"/>
  <c r="G135" i="13"/>
  <c r="C135" i="13"/>
  <c r="D135" i="13"/>
  <c r="A136" i="13" a="1"/>
  <c r="A136" i="13" s="1"/>
  <c r="B135" i="13"/>
  <c r="E136" i="13" l="1"/>
  <c r="G136" i="13"/>
  <c r="H136" i="13"/>
  <c r="F136" i="13"/>
  <c r="C136" i="13"/>
  <c r="D136" i="13"/>
  <c r="A137" i="13" a="1"/>
  <c r="A137" i="13" s="1"/>
  <c r="B136" i="13"/>
  <c r="G137" i="13" l="1"/>
  <c r="F137" i="13"/>
  <c r="H137" i="13"/>
  <c r="E137" i="13"/>
  <c r="C137" i="13"/>
  <c r="D137" i="13"/>
  <c r="A138" i="13" a="1"/>
  <c r="A138" i="13" s="1"/>
  <c r="B137" i="13"/>
  <c r="F138" i="13" l="1"/>
  <c r="G138" i="13"/>
  <c r="E138" i="13"/>
  <c r="H138" i="13"/>
  <c r="C138" i="13"/>
  <c r="D138" i="13"/>
  <c r="A139" i="13" a="1"/>
  <c r="A139" i="13" s="1"/>
  <c r="B138" i="13"/>
  <c r="E139" i="13" l="1"/>
  <c r="G139" i="13"/>
  <c r="F139" i="13"/>
  <c r="H139" i="13"/>
  <c r="C139" i="13"/>
  <c r="D139" i="13"/>
  <c r="A140" i="13" a="1"/>
  <c r="A140" i="13" s="1"/>
  <c r="B139" i="13"/>
  <c r="G140" i="13" l="1"/>
  <c r="E140" i="13"/>
  <c r="F140" i="13"/>
  <c r="H140" i="13"/>
  <c r="C140" i="13"/>
  <c r="D140" i="13"/>
  <c r="B140" i="13"/>
  <c r="A141" i="13" a="1"/>
  <c r="A141" i="13" s="1"/>
  <c r="H141" i="13" l="1"/>
  <c r="G141" i="13"/>
  <c r="E141" i="13"/>
  <c r="F141" i="13"/>
  <c r="C141" i="13"/>
  <c r="D141" i="13"/>
  <c r="A142" i="13" a="1"/>
  <c r="A142" i="13" s="1"/>
  <c r="B141" i="13"/>
  <c r="E142" i="13" l="1"/>
  <c r="H142" i="13"/>
  <c r="F142" i="13"/>
  <c r="G142" i="13"/>
  <c r="C142" i="13"/>
  <c r="D142" i="13"/>
  <c r="A143" i="13" a="1"/>
  <c r="A143" i="13" s="1"/>
  <c r="B142" i="13"/>
  <c r="G143" i="13" l="1"/>
  <c r="H143" i="13"/>
  <c r="F143" i="13"/>
  <c r="E143" i="13"/>
  <c r="C143" i="13"/>
  <c r="D143" i="13"/>
  <c r="A144" i="13" a="1"/>
  <c r="A144" i="13" s="1"/>
  <c r="B143" i="13"/>
  <c r="E144" i="13" l="1"/>
  <c r="F144" i="13"/>
  <c r="G144" i="13"/>
  <c r="H144" i="13"/>
  <c r="C144" i="13"/>
  <c r="D144" i="13"/>
  <c r="A145" i="13" a="1"/>
  <c r="A145" i="13" s="1"/>
  <c r="B144" i="13"/>
  <c r="E145" i="13" l="1"/>
  <c r="G145" i="13"/>
  <c r="F145" i="13"/>
  <c r="H145" i="13"/>
  <c r="C145" i="13"/>
  <c r="D145" i="13"/>
  <c r="A146" i="13" a="1"/>
  <c r="A146" i="13" s="1"/>
  <c r="B145" i="13"/>
  <c r="G146" i="13" l="1"/>
  <c r="E146" i="13"/>
  <c r="F146" i="13"/>
  <c r="H146" i="13"/>
  <c r="C146" i="13"/>
  <c r="D146" i="13"/>
  <c r="A147" i="13" a="1"/>
  <c r="A147" i="13" s="1"/>
  <c r="B146" i="13"/>
  <c r="F147" i="13" l="1"/>
  <c r="H147" i="13"/>
  <c r="E147" i="13"/>
  <c r="G147" i="13"/>
  <c r="C147" i="13"/>
  <c r="D147" i="13"/>
  <c r="A148" i="13" a="1"/>
  <c r="A148" i="13" s="1"/>
  <c r="B147" i="13"/>
  <c r="E148" i="13" l="1"/>
  <c r="F148" i="13"/>
  <c r="H148" i="13"/>
  <c r="G148" i="13"/>
  <c r="C148" i="13"/>
  <c r="D148" i="13"/>
  <c r="A149" i="13" a="1"/>
  <c r="A149" i="13" s="1"/>
  <c r="B148" i="13"/>
  <c r="G149" i="13" l="1"/>
  <c r="E149" i="13"/>
  <c r="F149" i="13"/>
  <c r="H149" i="13"/>
  <c r="D149" i="13"/>
  <c r="C149" i="13"/>
  <c r="A150" i="13" a="1"/>
  <c r="A150" i="13" s="1"/>
  <c r="B149" i="13"/>
  <c r="H150" i="13" l="1"/>
  <c r="F150" i="13"/>
  <c r="G150" i="13"/>
  <c r="E150" i="13"/>
  <c r="C150" i="13"/>
  <c r="D150" i="13"/>
  <c r="A151" i="13" a="1"/>
  <c r="A151" i="13" s="1"/>
  <c r="B150" i="13"/>
  <c r="E151" i="13" l="1"/>
  <c r="G151" i="13"/>
  <c r="F151" i="13"/>
  <c r="H151" i="13"/>
  <c r="D151" i="13"/>
  <c r="C151" i="13"/>
  <c r="A152" i="13" a="1"/>
  <c r="A152" i="13" s="1"/>
  <c r="B151" i="13"/>
  <c r="G152" i="13" l="1"/>
  <c r="H152" i="13"/>
  <c r="F152" i="13"/>
  <c r="E152" i="13"/>
  <c r="C152" i="13"/>
  <c r="D152" i="13"/>
  <c r="A153" i="13" a="1"/>
  <c r="A153" i="13" s="1"/>
  <c r="B152" i="13"/>
  <c r="H153" i="13" l="1"/>
  <c r="F153" i="13"/>
  <c r="E153" i="13"/>
  <c r="G153" i="13"/>
  <c r="C153" i="13"/>
  <c r="D153" i="13"/>
  <c r="A154" i="13" a="1"/>
  <c r="A154" i="13" s="1"/>
  <c r="B153" i="13"/>
  <c r="E154" i="13" l="1"/>
  <c r="G154" i="13"/>
  <c r="H154" i="13"/>
  <c r="F154" i="13"/>
  <c r="C154" i="13"/>
  <c r="D154" i="13"/>
  <c r="A155" i="13" a="1"/>
  <c r="A155" i="13" s="1"/>
  <c r="B154" i="13"/>
  <c r="G155" i="13" l="1"/>
  <c r="H155" i="13"/>
  <c r="E155" i="13"/>
  <c r="F155" i="13"/>
  <c r="C155" i="13"/>
  <c r="D155" i="13"/>
  <c r="A156" i="13" a="1"/>
  <c r="A156" i="13" s="1"/>
  <c r="B155" i="13"/>
  <c r="F156" i="13" l="1"/>
  <c r="H156" i="13"/>
  <c r="G156" i="13"/>
  <c r="E156" i="13"/>
  <c r="C156" i="13"/>
  <c r="D156" i="13"/>
  <c r="A157" i="13" a="1"/>
  <c r="A157" i="13" s="1"/>
  <c r="B156" i="13"/>
  <c r="E157" i="13" l="1"/>
  <c r="F157" i="13"/>
  <c r="G157" i="13"/>
  <c r="H157" i="13"/>
  <c r="C157" i="13"/>
  <c r="D157" i="13"/>
  <c r="A158" i="13" a="1"/>
  <c r="A158" i="13" s="1"/>
  <c r="B157" i="13"/>
  <c r="G158" i="13" l="1"/>
  <c r="E158" i="13"/>
  <c r="F158" i="13"/>
  <c r="H158" i="13"/>
  <c r="C158" i="13"/>
  <c r="D158" i="13"/>
  <c r="A159" i="13" a="1"/>
  <c r="A159" i="13" s="1"/>
  <c r="B158" i="13"/>
  <c r="H159" i="13" l="1"/>
  <c r="E159" i="13"/>
  <c r="F159" i="13"/>
  <c r="G159" i="13"/>
  <c r="C159" i="13"/>
  <c r="D159" i="13"/>
  <c r="A160" i="13" a="1"/>
  <c r="A160" i="13" s="1"/>
  <c r="B159" i="13"/>
  <c r="E160" i="13" l="1"/>
  <c r="H160" i="13"/>
  <c r="F160" i="13"/>
  <c r="G160" i="13"/>
  <c r="C160" i="13"/>
  <c r="D160" i="13"/>
  <c r="A161" i="13" a="1"/>
  <c r="A161" i="13" s="1"/>
  <c r="B160" i="13"/>
  <c r="G161" i="13" l="1"/>
  <c r="H161" i="13"/>
  <c r="E161" i="13"/>
  <c r="F161" i="13"/>
  <c r="D161" i="13"/>
  <c r="C161" i="13"/>
  <c r="A162" i="13" a="1"/>
  <c r="A162" i="13" s="1"/>
  <c r="B161" i="13"/>
  <c r="E162" i="13" l="1"/>
  <c r="G162" i="13"/>
  <c r="H162" i="13"/>
  <c r="F162" i="13"/>
  <c r="C162" i="13"/>
  <c r="D162" i="13"/>
  <c r="A163" i="13" a="1"/>
  <c r="A163" i="13" s="1"/>
  <c r="B162" i="13"/>
  <c r="E163" i="13" l="1"/>
  <c r="G163" i="13"/>
  <c r="F163" i="13"/>
  <c r="H163" i="13"/>
  <c r="C163" i="13"/>
  <c r="D163" i="13"/>
  <c r="A164" i="13" a="1"/>
  <c r="A164" i="13" s="1"/>
  <c r="B163" i="13"/>
  <c r="G164" i="13" l="1"/>
  <c r="F164" i="13"/>
  <c r="E164" i="13"/>
  <c r="H164" i="13"/>
  <c r="C164" i="13"/>
  <c r="D164" i="13"/>
  <c r="A165" i="13" a="1"/>
  <c r="A165" i="13" s="1"/>
  <c r="B164" i="13"/>
  <c r="F165" i="13" l="1"/>
  <c r="G165" i="13"/>
  <c r="E165" i="13"/>
  <c r="H165" i="13"/>
  <c r="C165" i="13"/>
  <c r="D165" i="13"/>
  <c r="A166" i="13" a="1"/>
  <c r="A166" i="13" s="1"/>
  <c r="B165" i="13"/>
  <c r="E166" i="13" l="1"/>
  <c r="H166" i="13"/>
  <c r="F166" i="13"/>
  <c r="G166" i="13"/>
  <c r="C166" i="13"/>
  <c r="D166" i="13"/>
  <c r="A167" i="13" a="1"/>
  <c r="A167" i="13" s="1"/>
  <c r="B166" i="13"/>
  <c r="G167" i="13" l="1"/>
  <c r="E167" i="13"/>
  <c r="H167" i="13"/>
  <c r="F167" i="13"/>
  <c r="C167" i="13"/>
  <c r="D167" i="13"/>
  <c r="A168" i="13" a="1"/>
  <c r="A168" i="13" s="1"/>
  <c r="B167" i="13"/>
  <c r="H168" i="13" l="1"/>
  <c r="G168" i="13"/>
  <c r="E168" i="13"/>
  <c r="F168" i="13"/>
  <c r="C168" i="13"/>
  <c r="D168" i="13"/>
  <c r="A169" i="13" a="1"/>
  <c r="A169" i="13" s="1"/>
  <c r="B168" i="13"/>
  <c r="E169" i="13" l="1"/>
  <c r="H169" i="13"/>
  <c r="G169" i="13"/>
  <c r="F169" i="13"/>
  <c r="C169" i="13"/>
  <c r="D169" i="13"/>
  <c r="A170" i="13" a="1"/>
  <c r="A170" i="13" s="1"/>
  <c r="B169" i="13"/>
  <c r="G170" i="13" l="1"/>
  <c r="H170" i="13"/>
  <c r="F170" i="13"/>
  <c r="E170" i="13"/>
  <c r="C170" i="13"/>
  <c r="D170" i="13"/>
  <c r="A171" i="13" a="1"/>
  <c r="A171" i="13" s="1"/>
  <c r="B170" i="13"/>
  <c r="H171" i="13" l="1"/>
  <c r="F171" i="13"/>
  <c r="E171" i="13"/>
  <c r="G171" i="13"/>
  <c r="D171" i="13"/>
  <c r="C171" i="13"/>
  <c r="A172" i="13" a="1"/>
  <c r="A172" i="13" s="1"/>
  <c r="B171" i="13"/>
  <c r="E172" i="13" l="1"/>
  <c r="G172" i="13"/>
  <c r="F172" i="13"/>
  <c r="H172" i="13"/>
  <c r="C172" i="13"/>
  <c r="D172" i="13"/>
  <c r="A173" i="13" a="1"/>
  <c r="A173" i="13" s="1"/>
  <c r="B172" i="13"/>
  <c r="G173" i="13" l="1"/>
  <c r="H173" i="13"/>
  <c r="E173" i="13"/>
  <c r="F173" i="13"/>
  <c r="C173" i="13"/>
  <c r="D173" i="13"/>
  <c r="A174" i="13" a="1"/>
  <c r="A174" i="13" s="1"/>
  <c r="B173" i="13"/>
  <c r="F174" i="13" l="1"/>
  <c r="E174" i="13"/>
  <c r="H174" i="13"/>
  <c r="G174" i="13"/>
  <c r="C174" i="13"/>
  <c r="D174" i="13"/>
  <c r="A175" i="13" a="1"/>
  <c r="A175" i="13" s="1"/>
  <c r="B174" i="13"/>
  <c r="E175" i="13" l="1"/>
  <c r="G175" i="13"/>
  <c r="F175" i="13"/>
  <c r="H175" i="13"/>
  <c r="C175" i="13"/>
  <c r="D175" i="13"/>
  <c r="A176" i="13" a="1"/>
  <c r="A176" i="13" s="1"/>
  <c r="B175" i="13"/>
  <c r="G176" i="13" l="1"/>
  <c r="E176" i="13"/>
  <c r="F176" i="13"/>
  <c r="H176" i="13"/>
  <c r="C176" i="13"/>
  <c r="D176" i="13"/>
  <c r="A177" i="13" a="1"/>
  <c r="A177" i="13" s="1"/>
  <c r="B176" i="13"/>
  <c r="H177" i="13" l="1"/>
  <c r="F177" i="13"/>
  <c r="E177" i="13"/>
  <c r="G177" i="13"/>
  <c r="C177" i="13"/>
  <c r="D177" i="13"/>
  <c r="A178" i="13" a="1"/>
  <c r="A178" i="13" s="1"/>
  <c r="B177" i="13"/>
  <c r="F178" i="13" l="1"/>
  <c r="H178" i="13"/>
  <c r="E178" i="13"/>
  <c r="G178" i="13"/>
  <c r="C178" i="13"/>
  <c r="D178" i="13"/>
  <c r="A179" i="13" a="1"/>
  <c r="A179" i="13" s="1"/>
  <c r="B178" i="13"/>
  <c r="F179" i="13" l="1"/>
  <c r="G179" i="13"/>
  <c r="E179" i="13"/>
  <c r="H179" i="13"/>
  <c r="C179" i="13"/>
  <c r="D179" i="13"/>
  <c r="A180" i="13" a="1"/>
  <c r="A180" i="13" s="1"/>
  <c r="B179" i="13"/>
  <c r="H180" i="13" l="1"/>
  <c r="E180" i="13"/>
  <c r="F180" i="13"/>
  <c r="G180" i="13"/>
  <c r="C180" i="13"/>
  <c r="D180" i="13"/>
  <c r="A181" i="13" a="1"/>
  <c r="A181" i="13" s="1"/>
  <c r="B180" i="13"/>
  <c r="H181" i="13" l="1"/>
  <c r="G181" i="13"/>
  <c r="E181" i="13"/>
  <c r="F181" i="13"/>
  <c r="D181" i="13"/>
  <c r="C181" i="13"/>
  <c r="A182" i="13" a="1"/>
  <c r="A182" i="13" s="1"/>
  <c r="B181" i="13"/>
  <c r="F182" i="13" l="1"/>
  <c r="G182" i="13"/>
  <c r="E182" i="13"/>
  <c r="H182" i="13"/>
  <c r="C182" i="13"/>
  <c r="D182" i="13"/>
  <c r="A183" i="13" a="1"/>
  <c r="A183" i="13" s="1"/>
  <c r="B182" i="13"/>
  <c r="H183" i="13" l="1"/>
  <c r="G183" i="13"/>
  <c r="E183" i="13"/>
  <c r="F183" i="13"/>
  <c r="C183" i="13"/>
  <c r="D183" i="13"/>
  <c r="A184" i="13" a="1"/>
  <c r="A184" i="13" s="1"/>
  <c r="B183" i="13"/>
  <c r="E184" i="13" l="1"/>
  <c r="G184" i="13"/>
  <c r="H184" i="13"/>
  <c r="F184" i="13"/>
  <c r="C184" i="13"/>
  <c r="D184" i="13"/>
  <c r="A185" i="13" a="1"/>
  <c r="A185" i="13" s="1"/>
  <c r="B184" i="13"/>
  <c r="F185" i="13" l="1"/>
  <c r="G185" i="13"/>
  <c r="E185" i="13"/>
  <c r="H185" i="13"/>
  <c r="C185" i="13"/>
  <c r="D185" i="13"/>
  <c r="A186" i="13" a="1"/>
  <c r="A186" i="13" s="1"/>
  <c r="B185" i="13"/>
  <c r="H186" i="13" l="1"/>
  <c r="E186" i="13"/>
  <c r="F186" i="13"/>
  <c r="G186" i="13"/>
  <c r="C186" i="13"/>
  <c r="D186" i="13"/>
  <c r="A187" i="13" a="1"/>
  <c r="A187" i="13" s="1"/>
  <c r="B186" i="13"/>
  <c r="F187" i="13" l="1"/>
  <c r="G187" i="13"/>
  <c r="H187" i="13"/>
  <c r="E187" i="13"/>
  <c r="C187" i="13"/>
  <c r="D187" i="13"/>
  <c r="A188" i="13" a="1"/>
  <c r="A188" i="13" s="1"/>
  <c r="B187" i="13"/>
  <c r="F188" i="13" l="1"/>
  <c r="E188" i="13"/>
  <c r="G188" i="13"/>
  <c r="H188" i="13"/>
  <c r="C188" i="13"/>
  <c r="D188" i="13"/>
  <c r="A189" i="13" a="1"/>
  <c r="A189" i="13" s="1"/>
  <c r="B188" i="13"/>
  <c r="H189" i="13" l="1"/>
  <c r="E189" i="13"/>
  <c r="G189" i="13"/>
  <c r="F189" i="13"/>
  <c r="C189" i="13"/>
  <c r="D189" i="13"/>
  <c r="A190" i="13" a="1"/>
  <c r="A190" i="13" s="1"/>
  <c r="B189" i="13"/>
  <c r="H190" i="13" l="1"/>
  <c r="F190" i="13"/>
  <c r="G190" i="13"/>
  <c r="E190" i="13"/>
  <c r="C190" i="13"/>
  <c r="D190" i="13"/>
  <c r="A191" i="13" a="1"/>
  <c r="A191" i="13" s="1"/>
  <c r="B190" i="13"/>
  <c r="F191" i="13" l="1"/>
  <c r="H191" i="13"/>
  <c r="E191" i="13"/>
  <c r="G191" i="13"/>
  <c r="C191" i="13"/>
  <c r="D191" i="13"/>
  <c r="A192" i="13" a="1"/>
  <c r="A192" i="13" s="1"/>
  <c r="B191" i="13"/>
  <c r="H192" i="13" l="1"/>
  <c r="G192" i="13"/>
  <c r="F192" i="13"/>
  <c r="E192" i="13"/>
  <c r="C192" i="13"/>
  <c r="D192" i="13"/>
  <c r="A193" i="13" a="1"/>
  <c r="A193" i="13" s="1"/>
  <c r="B192" i="13"/>
  <c r="H193" i="13" l="1"/>
  <c r="E193" i="13"/>
  <c r="G193" i="13"/>
  <c r="F193" i="13"/>
  <c r="D193" i="13"/>
  <c r="C193" i="13"/>
  <c r="A194" i="13" a="1"/>
  <c r="A194" i="13" s="1"/>
  <c r="B193" i="13"/>
  <c r="F194" i="13" l="1"/>
  <c r="G194" i="13"/>
  <c r="H194" i="13"/>
  <c r="E194" i="13"/>
  <c r="C194" i="13"/>
  <c r="D194" i="13"/>
  <c r="A195" i="13" a="1"/>
  <c r="A195" i="13" s="1"/>
  <c r="B194" i="13"/>
  <c r="H195" i="13" l="1"/>
  <c r="E195" i="13"/>
  <c r="G195" i="13"/>
  <c r="F195" i="13"/>
  <c r="C195" i="13"/>
  <c r="D195" i="13"/>
  <c r="A196" i="13" a="1"/>
  <c r="A196" i="13" s="1"/>
  <c r="B195" i="13"/>
  <c r="F196" i="13" l="1"/>
  <c r="H196" i="13"/>
  <c r="E196" i="13"/>
  <c r="G196" i="13"/>
  <c r="C196" i="13"/>
  <c r="D196" i="13"/>
  <c r="A197" i="13" a="1"/>
  <c r="A197" i="13" s="1"/>
  <c r="B196" i="13"/>
  <c r="F197" i="13" l="1"/>
  <c r="G197" i="13"/>
  <c r="H197" i="13"/>
  <c r="E197" i="13"/>
  <c r="C197" i="13"/>
  <c r="D197" i="13"/>
  <c r="A198" i="13" a="1"/>
  <c r="A198" i="13" s="1"/>
  <c r="B197" i="13"/>
  <c r="H198" i="13" l="1"/>
  <c r="E198" i="13"/>
  <c r="F198" i="13"/>
  <c r="G198" i="13"/>
  <c r="C198" i="13"/>
  <c r="D198" i="13"/>
  <c r="A199" i="13" a="1"/>
  <c r="A199" i="13" s="1"/>
  <c r="B198" i="13"/>
  <c r="H199" i="13" l="1"/>
  <c r="E199" i="13"/>
  <c r="F199" i="13"/>
  <c r="G199" i="13"/>
  <c r="C199" i="13"/>
  <c r="D199" i="13"/>
  <c r="A200" i="13" a="1"/>
  <c r="A200" i="13" s="1"/>
  <c r="B199" i="13"/>
  <c r="F200" i="13" l="1"/>
  <c r="G200" i="13"/>
  <c r="H200" i="13"/>
  <c r="E200" i="13"/>
  <c r="C200" i="13"/>
  <c r="D200" i="13"/>
  <c r="A201" i="13" a="1"/>
  <c r="A201" i="13" s="1"/>
  <c r="B200" i="13"/>
  <c r="H201" i="13" l="1"/>
  <c r="G201" i="13"/>
  <c r="E201" i="13"/>
  <c r="F201" i="13"/>
  <c r="C201" i="13"/>
  <c r="D201" i="13"/>
  <c r="A202" i="13" a="1"/>
  <c r="A202" i="13" s="1"/>
  <c r="B201" i="13"/>
  <c r="G202" i="13" l="1"/>
  <c r="F202" i="13"/>
  <c r="H202" i="13"/>
  <c r="E202" i="13"/>
  <c r="C202" i="13"/>
  <c r="D202" i="13"/>
  <c r="A203" i="13" a="1"/>
  <c r="A203" i="13" s="1"/>
  <c r="B202" i="13"/>
  <c r="F203" i="13" l="1"/>
  <c r="G203" i="13"/>
  <c r="E203" i="13"/>
  <c r="H203" i="13"/>
  <c r="C203" i="13"/>
  <c r="D203" i="13"/>
  <c r="A204" i="13" a="1"/>
  <c r="A204" i="13" s="1"/>
  <c r="B203" i="13"/>
  <c r="H204" i="13" l="1"/>
  <c r="G204" i="13"/>
  <c r="E204" i="13"/>
  <c r="F204" i="13"/>
  <c r="C204" i="13"/>
  <c r="D204" i="13"/>
  <c r="A205" i="13" a="1"/>
  <c r="A205" i="13" s="1"/>
  <c r="B204" i="13"/>
  <c r="F205" i="13" l="1"/>
  <c r="G205" i="13"/>
  <c r="H205" i="13"/>
  <c r="E205" i="13"/>
  <c r="C205" i="13"/>
  <c r="D205" i="13"/>
  <c r="A206" i="13" a="1"/>
  <c r="A206" i="13" s="1"/>
  <c r="B205" i="13"/>
  <c r="F206" i="13" l="1"/>
  <c r="H206" i="13"/>
  <c r="E206" i="13"/>
  <c r="G206" i="13"/>
  <c r="C206" i="13"/>
  <c r="D206" i="13"/>
  <c r="A207" i="13" a="1"/>
  <c r="A207" i="13" s="1"/>
  <c r="B206" i="13"/>
  <c r="H207" i="13" l="1"/>
  <c r="E207" i="13"/>
  <c r="G207" i="13"/>
  <c r="F207" i="13"/>
  <c r="C207" i="13"/>
  <c r="D207" i="13"/>
  <c r="A208" i="13" a="1"/>
  <c r="A208" i="13" s="1"/>
  <c r="B207" i="13"/>
  <c r="H208" i="13" l="1"/>
  <c r="E208" i="13"/>
  <c r="G208" i="13"/>
  <c r="F208" i="13"/>
  <c r="C208" i="13"/>
  <c r="D208" i="13"/>
  <c r="A209" i="13" a="1"/>
  <c r="A209" i="13" s="1"/>
  <c r="B208" i="13"/>
  <c r="F209" i="13" l="1"/>
  <c r="H209" i="13"/>
  <c r="E209" i="13"/>
  <c r="G209" i="13"/>
  <c r="C209" i="13"/>
  <c r="D209" i="13"/>
  <c r="A210" i="13" a="1"/>
  <c r="A210" i="13" s="1"/>
  <c r="B209" i="13"/>
  <c r="H210" i="13" l="1"/>
  <c r="G210" i="13"/>
  <c r="F210" i="13"/>
  <c r="E210" i="13"/>
  <c r="C210" i="13"/>
  <c r="D210" i="13"/>
  <c r="A211" i="13" a="1"/>
  <c r="A211" i="13" s="1"/>
  <c r="B210" i="13"/>
  <c r="H211" i="13" l="1"/>
  <c r="F211" i="13"/>
  <c r="E211" i="13"/>
  <c r="G211" i="13"/>
  <c r="C211" i="13"/>
  <c r="D211" i="13"/>
  <c r="A212" i="13" a="1"/>
  <c r="A212" i="13" s="1"/>
  <c r="B211" i="13"/>
  <c r="F212" i="13" l="1"/>
  <c r="G212" i="13"/>
  <c r="E212" i="13"/>
  <c r="H212" i="13"/>
  <c r="C212" i="13"/>
  <c r="D212" i="13"/>
  <c r="A213" i="13" a="1"/>
  <c r="A213" i="13" s="1"/>
  <c r="B212" i="13"/>
  <c r="H213" i="13" l="1"/>
  <c r="F213" i="13"/>
  <c r="G213" i="13"/>
  <c r="E213" i="13"/>
  <c r="D213" i="13"/>
  <c r="C213" i="13"/>
  <c r="A214" i="13" a="1"/>
  <c r="A214" i="13" s="1"/>
  <c r="B213" i="13"/>
  <c r="F214" i="13" l="1"/>
  <c r="E214" i="13"/>
  <c r="G214" i="13"/>
  <c r="H214" i="13"/>
  <c r="C214" i="13"/>
  <c r="D214" i="13"/>
  <c r="A215" i="13" a="1"/>
  <c r="A215" i="13" s="1"/>
  <c r="B214" i="13"/>
  <c r="F215" i="13" l="1"/>
  <c r="G215" i="13"/>
  <c r="E215" i="13"/>
  <c r="H215" i="13"/>
  <c r="D215" i="13"/>
  <c r="C215" i="13"/>
  <c r="A216" i="13" a="1"/>
  <c r="A216" i="13" s="1"/>
  <c r="B215" i="13"/>
  <c r="H216" i="13" l="1"/>
  <c r="E216" i="13"/>
  <c r="F216" i="13"/>
  <c r="G216" i="13"/>
  <c r="C216" i="13"/>
  <c r="D216" i="13"/>
  <c r="A217" i="13" a="1"/>
  <c r="A217" i="13" s="1"/>
  <c r="B216" i="13"/>
  <c r="H217" i="13" l="1"/>
  <c r="G217" i="13"/>
  <c r="E217" i="13"/>
  <c r="F217" i="13"/>
  <c r="C217" i="13"/>
  <c r="D217" i="13"/>
  <c r="A218" i="13" a="1"/>
  <c r="A218" i="13" s="1"/>
  <c r="B217" i="13"/>
  <c r="F218" i="13" l="1"/>
  <c r="G218" i="13"/>
  <c r="H218" i="13"/>
  <c r="E218" i="13"/>
  <c r="C218" i="13"/>
  <c r="D218" i="13"/>
  <c r="A219" i="13" a="1"/>
  <c r="A219" i="13" s="1"/>
  <c r="B218" i="13"/>
  <c r="H219" i="13" l="1"/>
  <c r="G219" i="13"/>
  <c r="E219" i="13"/>
  <c r="F219" i="13"/>
  <c r="C219" i="13"/>
  <c r="D219" i="13"/>
  <c r="A220" i="13" a="1"/>
  <c r="A220" i="13" s="1"/>
  <c r="B219" i="13"/>
  <c r="G220" i="13" l="1"/>
  <c r="E220" i="13"/>
  <c r="F220" i="13"/>
  <c r="H220" i="13"/>
  <c r="C220" i="13"/>
  <c r="D220" i="13"/>
  <c r="A221" i="13" a="1"/>
  <c r="A221" i="13" s="1"/>
  <c r="B220" i="13"/>
  <c r="F221" i="13" l="1"/>
  <c r="G221" i="13"/>
  <c r="H221" i="13"/>
  <c r="E221" i="13"/>
  <c r="C221" i="13"/>
  <c r="D221" i="13"/>
  <c r="A222" i="13" a="1"/>
  <c r="A222" i="13" s="1"/>
  <c r="B221" i="13"/>
  <c r="H222" i="13" l="1"/>
  <c r="G222" i="13"/>
  <c r="E222" i="13"/>
  <c r="F222" i="13"/>
  <c r="C222" i="13"/>
  <c r="D222" i="13"/>
  <c r="A223" i="13" a="1"/>
  <c r="A223" i="13" s="1"/>
  <c r="B222" i="13"/>
  <c r="F223" i="13" l="1"/>
  <c r="G223" i="13"/>
  <c r="H223" i="13"/>
  <c r="E223" i="13"/>
  <c r="C223" i="13"/>
  <c r="D223" i="13"/>
  <c r="A224" i="13" a="1"/>
  <c r="A224" i="13" s="1"/>
  <c r="B223" i="13"/>
  <c r="F224" i="13" l="1"/>
  <c r="H224" i="13"/>
  <c r="E224" i="13"/>
  <c r="G224" i="13"/>
  <c r="C224" i="13"/>
  <c r="D224" i="13"/>
  <c r="A225" i="13" a="1"/>
  <c r="A225" i="13" s="1"/>
  <c r="B224" i="13"/>
  <c r="H225" i="13" l="1"/>
  <c r="E225" i="13"/>
  <c r="F225" i="13"/>
  <c r="G225" i="13"/>
  <c r="D225" i="13"/>
  <c r="C225" i="13"/>
  <c r="A226" i="13" a="1"/>
  <c r="A226" i="13" s="1"/>
  <c r="B225" i="13"/>
  <c r="H226" i="13" l="1"/>
  <c r="F226" i="13"/>
  <c r="G226" i="13"/>
  <c r="E226" i="13"/>
  <c r="C226" i="13"/>
  <c r="D226" i="13"/>
  <c r="A227" i="13" a="1"/>
  <c r="A227" i="13" s="1"/>
  <c r="B226" i="13"/>
  <c r="F227" i="13" l="1"/>
  <c r="E227" i="13"/>
  <c r="G227" i="13"/>
  <c r="H227" i="13"/>
  <c r="C227" i="13"/>
  <c r="D227" i="13"/>
  <c r="A228" i="13" a="1"/>
  <c r="A228" i="13" s="1"/>
  <c r="B227" i="13"/>
  <c r="H228" i="13" l="1"/>
  <c r="G228" i="13"/>
  <c r="F228" i="13"/>
  <c r="E228" i="13"/>
  <c r="C228" i="13"/>
  <c r="D228" i="13"/>
  <c r="A229" i="13" a="1"/>
  <c r="A229" i="13" s="1"/>
  <c r="B228" i="13"/>
  <c r="F229" i="13" l="1"/>
  <c r="H229" i="13"/>
  <c r="E229" i="13"/>
  <c r="G229" i="13"/>
  <c r="C229" i="13"/>
  <c r="D229" i="13"/>
  <c r="A230" i="13" a="1"/>
  <c r="A230" i="13" s="1"/>
  <c r="B229" i="13"/>
  <c r="F230" i="13" l="1"/>
  <c r="G230" i="13"/>
  <c r="H230" i="13"/>
  <c r="E230" i="13"/>
  <c r="C230" i="13"/>
  <c r="D230" i="13"/>
  <c r="A231" i="13" a="1"/>
  <c r="A231" i="13" s="1"/>
  <c r="B230" i="13"/>
  <c r="H231" i="13" l="1"/>
  <c r="F231" i="13"/>
  <c r="G231" i="13"/>
  <c r="E231" i="13"/>
  <c r="C231" i="13"/>
  <c r="D231" i="13"/>
  <c r="A232" i="13" a="1"/>
  <c r="A232" i="13" s="1"/>
  <c r="B231" i="13"/>
  <c r="F232" i="13" l="1"/>
  <c r="H232" i="13"/>
  <c r="E232" i="13"/>
  <c r="G232" i="13"/>
  <c r="C232" i="13"/>
  <c r="D232" i="13"/>
  <c r="A233" i="13" a="1"/>
  <c r="A233" i="13" s="1"/>
  <c r="B232" i="13"/>
  <c r="F233" i="13" l="1"/>
  <c r="G233" i="13"/>
  <c r="E233" i="13"/>
  <c r="H233" i="13"/>
  <c r="C233" i="13"/>
  <c r="D233" i="13"/>
  <c r="A234" i="13" a="1"/>
  <c r="A234" i="13" s="1"/>
  <c r="B233" i="13"/>
  <c r="H234" i="13" l="1"/>
  <c r="E234" i="13"/>
  <c r="G234" i="13"/>
  <c r="F234" i="13"/>
  <c r="C234" i="13"/>
  <c r="D234" i="13"/>
  <c r="A235" i="13" a="1"/>
  <c r="A235" i="13" s="1"/>
  <c r="B234" i="13"/>
  <c r="H235" i="13" l="1"/>
  <c r="G235" i="13"/>
  <c r="E235" i="13"/>
  <c r="F235" i="13"/>
  <c r="C235" i="13"/>
  <c r="D235" i="13"/>
  <c r="A236" i="13" a="1"/>
  <c r="A236" i="13" s="1"/>
  <c r="B235" i="13"/>
  <c r="F236" i="13" l="1"/>
  <c r="G236" i="13"/>
  <c r="H236" i="13"/>
  <c r="E236" i="13"/>
  <c r="C236" i="13"/>
  <c r="D236" i="13"/>
  <c r="A237" i="13" a="1"/>
  <c r="A237" i="13" s="1"/>
  <c r="B236" i="13"/>
  <c r="H237" i="13" l="1"/>
  <c r="G237" i="13"/>
  <c r="E237" i="13"/>
  <c r="F237" i="13"/>
  <c r="C237" i="13"/>
  <c r="D237" i="13"/>
  <c r="A238" i="13" a="1"/>
  <c r="A238" i="13" s="1"/>
  <c r="B237" i="13"/>
  <c r="E238" i="13" l="1"/>
  <c r="F238" i="13"/>
  <c r="H238" i="13"/>
  <c r="G238" i="13"/>
  <c r="C238" i="13"/>
  <c r="D238" i="13"/>
  <c r="A239" i="13" a="1"/>
  <c r="A239" i="13" s="1"/>
  <c r="B238" i="13"/>
  <c r="F239" i="13" l="1"/>
  <c r="G239" i="13"/>
  <c r="E239" i="13"/>
  <c r="H239" i="13"/>
  <c r="C239" i="13"/>
  <c r="D239" i="13"/>
  <c r="A240" i="13" a="1"/>
  <c r="A240" i="13" s="1"/>
  <c r="B239" i="13"/>
  <c r="H240" i="13" l="1"/>
  <c r="E240" i="13"/>
  <c r="F240" i="13"/>
  <c r="G240" i="13"/>
  <c r="C240" i="13"/>
  <c r="D240" i="13"/>
  <c r="A241" i="13" a="1"/>
  <c r="A241" i="13" s="1"/>
  <c r="B240" i="13"/>
  <c r="F241" i="13" l="1"/>
  <c r="G241" i="13"/>
  <c r="E241" i="13"/>
  <c r="H241" i="13"/>
  <c r="C241" i="13"/>
  <c r="D241" i="13"/>
  <c r="A242" i="13" a="1"/>
  <c r="A242" i="13" s="1"/>
  <c r="B241" i="13"/>
  <c r="F242" i="13" l="1"/>
  <c r="E242" i="13"/>
  <c r="H242" i="13"/>
  <c r="G242" i="13"/>
  <c r="C242" i="13"/>
  <c r="D242" i="13"/>
  <c r="A243" i="13" a="1"/>
  <c r="A243" i="13" s="1"/>
  <c r="B242" i="13"/>
  <c r="H243" i="13" l="1"/>
  <c r="E243" i="13"/>
  <c r="G243" i="13"/>
  <c r="F243" i="13"/>
  <c r="C243" i="13"/>
  <c r="D243" i="13"/>
  <c r="A244" i="13" a="1"/>
  <c r="A244" i="13" s="1"/>
  <c r="B243" i="13"/>
  <c r="H244" i="13" l="1"/>
  <c r="F244" i="13"/>
  <c r="G244" i="13"/>
  <c r="E244" i="13"/>
  <c r="C244" i="13"/>
  <c r="D244" i="13"/>
  <c r="A245" i="13" a="1"/>
  <c r="A245" i="13" s="1"/>
  <c r="B244" i="13"/>
  <c r="F245" i="13" l="1"/>
  <c r="H245" i="13"/>
  <c r="E245" i="13"/>
  <c r="G245" i="13"/>
  <c r="C245" i="13"/>
  <c r="D245" i="13"/>
  <c r="A246" i="13" a="1"/>
  <c r="A246" i="13" s="1"/>
  <c r="B245" i="13"/>
  <c r="H246" i="13" l="1"/>
  <c r="G246" i="13"/>
  <c r="F246" i="13"/>
  <c r="E246" i="13"/>
  <c r="C246" i="13"/>
  <c r="D246" i="13"/>
  <c r="A247" i="13" a="1"/>
  <c r="A247" i="13" s="1"/>
  <c r="B246" i="13"/>
  <c r="H247" i="13" l="1"/>
  <c r="E247" i="13"/>
  <c r="G247" i="13"/>
  <c r="F247" i="13"/>
  <c r="C247" i="13"/>
  <c r="D247" i="13"/>
  <c r="A248" i="13" a="1"/>
  <c r="A248" i="13" s="1"/>
  <c r="B247" i="13"/>
  <c r="F248" i="13" l="1"/>
  <c r="G248" i="13"/>
  <c r="H248" i="13"/>
  <c r="E248" i="13"/>
  <c r="C248" i="13"/>
  <c r="D248" i="13"/>
  <c r="A249" i="13" a="1"/>
  <c r="A249" i="13" s="1"/>
  <c r="B248" i="13"/>
  <c r="H249" i="13" l="1"/>
  <c r="F249" i="13"/>
  <c r="G249" i="13"/>
  <c r="E249" i="13"/>
  <c r="C249" i="13"/>
  <c r="D249" i="13"/>
  <c r="A250" i="13" a="1"/>
  <c r="A250" i="13" s="1"/>
  <c r="B249" i="13"/>
  <c r="F250" i="13" l="1"/>
  <c r="H250" i="13"/>
  <c r="E250" i="13"/>
  <c r="G250" i="13"/>
  <c r="C250" i="13"/>
  <c r="D250" i="13"/>
  <c r="A251" i="13" a="1"/>
  <c r="A251" i="13" s="1"/>
  <c r="B250" i="13"/>
  <c r="F251" i="13" l="1"/>
  <c r="E251" i="13"/>
  <c r="G251" i="13"/>
  <c r="H251" i="13"/>
  <c r="C251" i="13"/>
  <c r="D251" i="13"/>
  <c r="A252" i="13" a="1"/>
  <c r="A252" i="13" s="1"/>
  <c r="B251" i="13"/>
  <c r="H252" i="13" l="1"/>
  <c r="E252" i="13"/>
  <c r="F252" i="13"/>
  <c r="G252" i="13"/>
  <c r="C252" i="13"/>
  <c r="D252" i="13"/>
  <c r="A253" i="13" a="1"/>
  <c r="A253" i="13" s="1"/>
  <c r="B252" i="13"/>
  <c r="H253" i="13" l="1"/>
  <c r="E253" i="13"/>
  <c r="F253" i="13"/>
  <c r="G253" i="13"/>
  <c r="C253" i="13"/>
  <c r="D253" i="13"/>
  <c r="A254" i="13" a="1"/>
  <c r="A254" i="13" s="1"/>
  <c r="B253" i="13"/>
  <c r="F254" i="13" l="1"/>
  <c r="G254" i="13"/>
  <c r="E254" i="13"/>
  <c r="H254" i="13"/>
  <c r="C254" i="13"/>
  <c r="D254" i="13"/>
  <c r="B254" i="13"/>
  <c r="A90" i="14" l="1" a="1"/>
  <c r="A90" i="14" s="1"/>
  <c r="F90" i="14" l="1"/>
  <c r="C90" i="14"/>
  <c r="H90" i="14"/>
  <c r="B90" i="14"/>
  <c r="G90" i="14"/>
  <c r="A91" i="14" a="1"/>
  <c r="A91" i="14" s="1"/>
  <c r="E90" i="14"/>
  <c r="D90" i="14"/>
  <c r="G91" i="14" l="1"/>
  <c r="D91" i="14"/>
  <c r="F91" i="14"/>
  <c r="C91" i="14"/>
  <c r="E91" i="14"/>
  <c r="B91" i="14"/>
  <c r="H91" i="14"/>
  <c r="A92" i="14" a="1"/>
  <c r="A92" i="14" s="1"/>
  <c r="E92" i="14" l="1"/>
  <c r="H92" i="14"/>
  <c r="F92" i="14"/>
  <c r="G92" i="14"/>
  <c r="C92" i="14"/>
  <c r="B92" i="14"/>
  <c r="D92" i="14"/>
  <c r="A93" i="14" a="1"/>
  <c r="A93" i="14" s="1"/>
  <c r="E93" i="14" l="1"/>
  <c r="F93" i="14"/>
  <c r="B93" i="14"/>
  <c r="C93" i="14"/>
  <c r="G93" i="14"/>
  <c r="H93" i="14"/>
  <c r="D93" i="14"/>
  <c r="A94" i="14" a="1"/>
  <c r="A94" i="14" s="1"/>
  <c r="A95" i="14" l="1" a="1"/>
  <c r="A95" i="14" s="1"/>
  <c r="C94" i="14"/>
  <c r="B94" i="14"/>
  <c r="E94" i="14"/>
  <c r="H94" i="14"/>
  <c r="G94" i="14"/>
  <c r="F94" i="14"/>
  <c r="D94" i="14"/>
  <c r="H95" i="14" l="1"/>
  <c r="D95" i="14"/>
  <c r="G95" i="14"/>
  <c r="C95" i="14"/>
  <c r="E95" i="14"/>
  <c r="F95" i="14"/>
  <c r="B95" i="14"/>
  <c r="A96" i="14" a="1"/>
  <c r="A96" i="14" s="1"/>
  <c r="A97" i="14" l="1" a="1"/>
  <c r="A97" i="14" s="1"/>
  <c r="B96" i="14"/>
  <c r="G96" i="14"/>
  <c r="F96" i="14"/>
  <c r="D96" i="14"/>
  <c r="H96" i="14"/>
  <c r="E96" i="14"/>
  <c r="C96" i="14"/>
  <c r="G97" i="14" l="1"/>
  <c r="C97" i="14"/>
  <c r="E97" i="14"/>
  <c r="D97" i="14"/>
  <c r="B97" i="14"/>
  <c r="F97" i="14"/>
  <c r="H97" i="14"/>
  <c r="A98" i="14" a="1"/>
  <c r="A98" i="14" s="1"/>
  <c r="B98" i="14" l="1"/>
  <c r="E98" i="14"/>
  <c r="F98" i="14"/>
  <c r="G98" i="14"/>
  <c r="C98" i="14"/>
  <c r="H98" i="14"/>
  <c r="D98" i="14"/>
  <c r="A99" i="14" a="1"/>
  <c r="A99" i="14" s="1"/>
  <c r="G99" i="14" l="1"/>
  <c r="F99" i="14"/>
  <c r="H99" i="14"/>
  <c r="D99" i="14"/>
  <c r="E99" i="14"/>
  <c r="B99" i="14"/>
  <c r="C99" i="14"/>
  <c r="A100" i="14" a="1"/>
  <c r="A100" i="14" s="1"/>
  <c r="H100" i="14" l="1"/>
  <c r="D100" i="14"/>
  <c r="F100" i="14"/>
  <c r="B100" i="14"/>
  <c r="C100" i="14"/>
  <c r="G100" i="14"/>
  <c r="E100" i="14"/>
  <c r="A101" i="14" a="1"/>
  <c r="A101" i="14" s="1"/>
  <c r="F101" i="14" l="1"/>
  <c r="H101" i="14"/>
  <c r="B101" i="14"/>
  <c r="E101" i="14"/>
  <c r="D101" i="14"/>
  <c r="C101" i="14"/>
  <c r="G101" i="14"/>
  <c r="A102" i="14" a="1"/>
  <c r="A102" i="14" s="1"/>
  <c r="E102" i="14" l="1"/>
  <c r="D102" i="14"/>
  <c r="B102" i="14"/>
  <c r="G102" i="14"/>
  <c r="H102" i="14"/>
  <c r="C102" i="14"/>
  <c r="F102" i="14"/>
  <c r="A103" i="14" a="1"/>
  <c r="A103" i="14" s="1"/>
  <c r="H103" i="14" l="1"/>
  <c r="C103" i="14"/>
  <c r="F103" i="14"/>
  <c r="G103" i="14"/>
  <c r="E103" i="14"/>
  <c r="D103" i="14"/>
  <c r="B103" i="14"/>
  <c r="A104" i="14" a="1"/>
  <c r="A104" i="14" s="1"/>
  <c r="D104" i="14" l="1"/>
  <c r="C104" i="14"/>
  <c r="E104" i="14"/>
  <c r="G104" i="14"/>
  <c r="B104" i="14"/>
  <c r="H104" i="14"/>
  <c r="F104" i="14"/>
  <c r="A105" i="14" a="1"/>
  <c r="A105" i="14" s="1"/>
  <c r="E105" i="14" l="1"/>
  <c r="D105" i="14"/>
  <c r="H105" i="14"/>
  <c r="C105" i="14"/>
  <c r="G105" i="14"/>
  <c r="F105" i="14"/>
  <c r="B105" i="14"/>
  <c r="A106" i="14" a="1"/>
  <c r="A106" i="14" s="1"/>
  <c r="E106" i="14" l="1"/>
  <c r="F106" i="14"/>
  <c r="H106" i="14"/>
  <c r="C106" i="14"/>
  <c r="B106" i="14"/>
  <c r="D106" i="14"/>
  <c r="G106" i="14"/>
  <c r="A107" i="14" a="1"/>
  <c r="A107" i="14" s="1"/>
  <c r="C107" i="14" l="1"/>
  <c r="E107" i="14"/>
  <c r="H107" i="14"/>
  <c r="G107" i="14"/>
  <c r="B107" i="14"/>
  <c r="F107" i="14"/>
  <c r="D107" i="14"/>
  <c r="A108" i="14" a="1"/>
  <c r="A108" i="14" s="1"/>
  <c r="C108" i="14" l="1"/>
  <c r="G108" i="14"/>
  <c r="F108" i="14"/>
  <c r="D108" i="14"/>
  <c r="H108" i="14"/>
  <c r="B108" i="14"/>
  <c r="E108" i="14"/>
  <c r="A109" i="14" a="1"/>
  <c r="A109" i="14" s="1"/>
  <c r="C109" i="14" l="1"/>
  <c r="F109" i="14"/>
  <c r="G109" i="14"/>
  <c r="H109" i="14"/>
  <c r="B109" i="14"/>
  <c r="D109" i="14"/>
  <c r="E109" i="14"/>
  <c r="A110" i="14" a="1"/>
  <c r="A110" i="14" s="1"/>
  <c r="E110" i="14" l="1"/>
  <c r="C110" i="14"/>
  <c r="B110" i="14"/>
  <c r="H110" i="14"/>
  <c r="F110" i="14"/>
  <c r="G110" i="14"/>
  <c r="D110" i="14"/>
  <c r="A111" i="14" a="1"/>
  <c r="A111" i="14" s="1"/>
  <c r="D111" i="14" l="1"/>
  <c r="E111" i="14"/>
  <c r="B111" i="14"/>
  <c r="C111" i="14"/>
  <c r="G111" i="14"/>
  <c r="F111" i="14"/>
  <c r="H111" i="14"/>
  <c r="A112" i="14" a="1"/>
  <c r="A112" i="14" s="1"/>
  <c r="C112" i="14" l="1"/>
  <c r="E112" i="14"/>
  <c r="F112" i="14"/>
  <c r="H112" i="14"/>
  <c r="B112" i="14"/>
  <c r="D112" i="14"/>
  <c r="G112" i="14"/>
  <c r="A113" i="14" a="1"/>
  <c r="A113" i="14" s="1"/>
  <c r="G113" i="14" l="1"/>
  <c r="D113" i="14"/>
  <c r="B113" i="14"/>
  <c r="H113" i="14"/>
  <c r="E113" i="14"/>
  <c r="F113" i="14"/>
  <c r="C113" i="14"/>
  <c r="A114" i="14" a="1"/>
  <c r="A114" i="14" s="1"/>
  <c r="D114" i="14" l="1"/>
  <c r="B114" i="14"/>
  <c r="C114" i="14"/>
  <c r="G114" i="14"/>
  <c r="F114" i="14"/>
  <c r="H114" i="14"/>
  <c r="E114" i="14"/>
  <c r="A115" i="14" a="1"/>
  <c r="A115" i="14" s="1"/>
  <c r="G115" i="14" l="1"/>
  <c r="F115" i="14"/>
  <c r="C115" i="14"/>
  <c r="H115" i="14"/>
  <c r="D115" i="14"/>
  <c r="E115" i="14"/>
  <c r="B115" i="14"/>
  <c r="A116" i="14" a="1"/>
  <c r="A116" i="14" s="1"/>
  <c r="G116" i="14" l="1"/>
  <c r="H116" i="14"/>
  <c r="C116" i="14"/>
  <c r="D116" i="14"/>
  <c r="B116" i="14"/>
  <c r="E116" i="14"/>
  <c r="F116" i="14"/>
  <c r="A117" i="14" a="1"/>
  <c r="A117" i="14" s="1"/>
  <c r="B117" i="14" l="1"/>
  <c r="G117" i="14"/>
  <c r="F117" i="14"/>
  <c r="H117" i="14"/>
  <c r="C117" i="14"/>
  <c r="D117" i="14"/>
  <c r="E117" i="14"/>
  <c r="A118" i="14" a="1"/>
  <c r="A118" i="14" s="1"/>
  <c r="D118" i="14" l="1"/>
  <c r="G118" i="14"/>
  <c r="F118" i="14"/>
  <c r="H118" i="14"/>
  <c r="C118" i="14"/>
  <c r="B118" i="14"/>
  <c r="E118" i="14"/>
  <c r="A119" i="14" a="1"/>
  <c r="A119" i="14" s="1"/>
  <c r="H119" i="14" l="1"/>
  <c r="F119" i="14"/>
  <c r="B119" i="14"/>
  <c r="D119" i="14"/>
  <c r="C119" i="14"/>
  <c r="G119" i="14"/>
  <c r="E119" i="14"/>
  <c r="A120" i="14" a="1"/>
  <c r="A120" i="14" s="1"/>
  <c r="H120" i="14" l="1"/>
  <c r="B120" i="14"/>
  <c r="G120" i="14"/>
  <c r="C120" i="14"/>
  <c r="E120" i="14"/>
  <c r="D120" i="14"/>
  <c r="F120" i="14"/>
  <c r="A121" i="14" a="1"/>
  <c r="A121" i="14" s="1"/>
  <c r="G121" i="14" l="1"/>
  <c r="E121" i="14"/>
  <c r="F121" i="14"/>
  <c r="B121" i="14"/>
  <c r="C121" i="14"/>
  <c r="D121" i="14"/>
  <c r="H121" i="14"/>
  <c r="A122" i="14" a="1"/>
  <c r="A122" i="14" s="1"/>
  <c r="E122" i="14" l="1"/>
  <c r="H122" i="14"/>
  <c r="D122" i="14"/>
  <c r="B122" i="14"/>
  <c r="G122" i="14"/>
  <c r="F122" i="14"/>
  <c r="C122" i="14"/>
  <c r="A123" i="14" a="1"/>
  <c r="A123" i="14" s="1"/>
  <c r="H123" i="14" l="1"/>
  <c r="E123" i="14"/>
  <c r="D123" i="14"/>
  <c r="B123" i="14"/>
  <c r="F123" i="14"/>
  <c r="G123" i="14"/>
  <c r="C123" i="14"/>
  <c r="A124" i="14" a="1"/>
  <c r="A124" i="14" s="1"/>
  <c r="H124" i="14" l="1"/>
  <c r="E124" i="14"/>
  <c r="B124" i="14"/>
  <c r="D124" i="14"/>
  <c r="G124" i="14"/>
  <c r="C124" i="14"/>
  <c r="F124" i="14"/>
  <c r="A125" i="14" a="1"/>
  <c r="A125" i="14" s="1"/>
  <c r="H125" i="14" l="1"/>
  <c r="E125" i="14"/>
  <c r="G125" i="14"/>
  <c r="B125" i="14"/>
  <c r="F125" i="14"/>
  <c r="C125" i="14"/>
  <c r="D125" i="14"/>
  <c r="A126" i="14" a="1"/>
  <c r="A126" i="14" s="1"/>
  <c r="C126" i="14" l="1"/>
  <c r="G126" i="14"/>
  <c r="H126" i="14"/>
  <c r="B126" i="14"/>
  <c r="E126" i="14"/>
  <c r="D126" i="14"/>
  <c r="F126" i="14"/>
  <c r="A127" i="14" a="1"/>
  <c r="A127" i="14" s="1"/>
  <c r="G127" i="14" l="1"/>
  <c r="B127" i="14"/>
  <c r="F127" i="14"/>
  <c r="C127" i="14"/>
  <c r="E127" i="14"/>
  <c r="H127" i="14"/>
  <c r="D127" i="14"/>
  <c r="A128" i="14" a="1"/>
  <c r="A128" i="14" s="1"/>
  <c r="B128" i="14" l="1"/>
  <c r="H128" i="14"/>
  <c r="G128" i="14"/>
  <c r="C128" i="14"/>
  <c r="F128" i="14"/>
  <c r="D128" i="14"/>
  <c r="E128" i="14"/>
  <c r="A129" i="14" a="1"/>
  <c r="A129" i="14" s="1"/>
  <c r="H129" i="14" l="1"/>
  <c r="F129" i="14"/>
  <c r="C129" i="14"/>
  <c r="E129" i="14"/>
  <c r="D129" i="14"/>
  <c r="G129" i="14"/>
  <c r="B129" i="14"/>
  <c r="A130" i="14" a="1"/>
  <c r="A130" i="14" s="1"/>
  <c r="B130" i="14" l="1"/>
  <c r="F130" i="14"/>
  <c r="D130" i="14"/>
  <c r="G130" i="14"/>
  <c r="E130" i="14"/>
  <c r="C130" i="14"/>
  <c r="H130" i="14"/>
  <c r="A131" i="14" a="1"/>
  <c r="A131" i="14" s="1"/>
  <c r="H131" i="14" l="1"/>
  <c r="G131" i="14"/>
  <c r="B131" i="14"/>
  <c r="F131" i="14"/>
  <c r="D131" i="14"/>
  <c r="C131" i="14"/>
  <c r="E131" i="14"/>
  <c r="A132" i="14" a="1"/>
  <c r="A132" i="14" s="1"/>
  <c r="E132" i="14" l="1"/>
  <c r="D132" i="14"/>
  <c r="G132" i="14"/>
  <c r="C132" i="14"/>
  <c r="F132" i="14"/>
  <c r="H132" i="14"/>
  <c r="B132" i="14"/>
  <c r="A133" i="14" a="1"/>
  <c r="A133" i="14" s="1"/>
  <c r="F133" i="14" l="1"/>
  <c r="H133" i="14"/>
  <c r="B133" i="14"/>
  <c r="E133" i="14"/>
  <c r="C133" i="14"/>
  <c r="D133" i="14"/>
  <c r="G133" i="14"/>
  <c r="A134" i="14" a="1"/>
  <c r="A134" i="14" s="1"/>
  <c r="G134" i="14" l="1"/>
  <c r="D134" i="14"/>
  <c r="E134" i="14"/>
  <c r="H134" i="14"/>
  <c r="F134" i="14"/>
  <c r="C134" i="14"/>
  <c r="B134" i="14"/>
  <c r="A135" i="14" a="1"/>
  <c r="A135" i="14" s="1"/>
  <c r="G135" i="14" l="1"/>
  <c r="E135" i="14"/>
  <c r="D135" i="14"/>
  <c r="H135" i="14"/>
  <c r="C135" i="14"/>
  <c r="F135" i="14"/>
  <c r="B135" i="14"/>
  <c r="A136" i="14" a="1"/>
  <c r="A136" i="14" s="1"/>
  <c r="B136" i="14" l="1"/>
  <c r="C136" i="14"/>
  <c r="D136" i="14"/>
  <c r="H136" i="14"/>
  <c r="G136" i="14"/>
  <c r="E136" i="14"/>
  <c r="F136" i="14"/>
  <c r="A137" i="14" a="1"/>
  <c r="A137" i="14" s="1"/>
  <c r="E137" i="14" l="1"/>
  <c r="H137" i="14"/>
  <c r="F137" i="14"/>
  <c r="B137" i="14"/>
  <c r="C137" i="14"/>
  <c r="G137" i="14"/>
  <c r="D137" i="14"/>
  <c r="A138" i="14" a="1"/>
  <c r="A138" i="14" s="1"/>
  <c r="E138" i="14" l="1"/>
  <c r="C138" i="14"/>
  <c r="F138" i="14"/>
  <c r="D138" i="14"/>
  <c r="G138" i="14"/>
  <c r="H138" i="14"/>
  <c r="B138" i="14"/>
  <c r="A139" i="14" a="1"/>
  <c r="A139" i="14" s="1"/>
  <c r="F139" i="14" l="1"/>
  <c r="B139" i="14"/>
  <c r="H139" i="14"/>
  <c r="E139" i="14"/>
  <c r="D139" i="14"/>
  <c r="C139" i="14"/>
  <c r="G139" i="14"/>
  <c r="A140" i="14" a="1"/>
  <c r="A140" i="14" s="1"/>
  <c r="H140" i="14" l="1"/>
  <c r="B140" i="14"/>
  <c r="G140" i="14"/>
  <c r="D140" i="14"/>
  <c r="E140" i="14"/>
  <c r="C140" i="14"/>
  <c r="F140" i="14"/>
  <c r="A141" i="14" a="1"/>
  <c r="A141" i="14" s="1"/>
  <c r="C141" i="14" l="1"/>
  <c r="D141" i="14"/>
  <c r="G141" i="14"/>
  <c r="E141" i="14"/>
  <c r="B141" i="14"/>
  <c r="F141" i="14"/>
  <c r="H141" i="14"/>
  <c r="A142" i="14" a="1"/>
  <c r="A142" i="14" s="1"/>
  <c r="D142" i="14" l="1"/>
  <c r="H142" i="14"/>
  <c r="C142" i="14"/>
  <c r="G142" i="14"/>
  <c r="F142" i="14"/>
  <c r="B142" i="14"/>
  <c r="E142" i="14"/>
  <c r="A143" i="14" a="1"/>
  <c r="A143" i="14" s="1"/>
  <c r="H143" i="14" l="1"/>
  <c r="D143" i="14"/>
  <c r="B143" i="14"/>
  <c r="E143" i="14"/>
  <c r="F143" i="14"/>
  <c r="C143" i="14"/>
  <c r="G143" i="14"/>
  <c r="A144" i="14" a="1"/>
  <c r="A144" i="14" s="1"/>
  <c r="G144" i="14" l="1"/>
  <c r="E144" i="14"/>
  <c r="H144" i="14"/>
  <c r="F144" i="14"/>
  <c r="B144" i="14"/>
  <c r="C144" i="14"/>
  <c r="D144" i="14"/>
  <c r="A145" i="14" a="1"/>
  <c r="A145" i="14" s="1"/>
  <c r="F145" i="14" l="1"/>
  <c r="H145" i="14"/>
  <c r="B145" i="14"/>
  <c r="C145" i="14"/>
  <c r="G145" i="14"/>
  <c r="E145" i="14"/>
  <c r="D145" i="14"/>
  <c r="A146" i="14" a="1"/>
  <c r="A146" i="14" s="1"/>
  <c r="H146" i="14" l="1"/>
  <c r="C146" i="14"/>
  <c r="F146" i="14"/>
  <c r="B146" i="14"/>
  <c r="D146" i="14"/>
  <c r="E146" i="14"/>
  <c r="G146" i="14"/>
  <c r="A147" i="14" a="1"/>
  <c r="A147" i="14" s="1"/>
  <c r="C147" i="14" l="1"/>
  <c r="G147" i="14"/>
  <c r="E147" i="14"/>
  <c r="F147" i="14"/>
  <c r="D147" i="14"/>
  <c r="B147" i="14"/>
  <c r="H147" i="14"/>
  <c r="A148" i="14" a="1"/>
  <c r="A148" i="14" s="1"/>
  <c r="C148" i="14" l="1"/>
  <c r="D148" i="14"/>
  <c r="H148" i="14"/>
  <c r="B148" i="14"/>
  <c r="G148" i="14"/>
  <c r="E148" i="14"/>
  <c r="F148" i="14"/>
  <c r="A149" i="14" a="1"/>
  <c r="A149" i="14" s="1"/>
  <c r="G149" i="14" l="1"/>
  <c r="B149" i="14"/>
  <c r="C149" i="14"/>
  <c r="H149" i="14"/>
  <c r="D149" i="14"/>
  <c r="E149" i="14"/>
  <c r="F149" i="14"/>
  <c r="A150" i="14" a="1"/>
  <c r="A150" i="14" s="1"/>
  <c r="F150" i="14" l="1"/>
  <c r="B150" i="14"/>
  <c r="H150" i="14"/>
  <c r="D150" i="14"/>
  <c r="E150" i="14"/>
  <c r="G150" i="14"/>
  <c r="C150" i="14"/>
  <c r="A151" i="14" a="1"/>
  <c r="A151" i="14" s="1"/>
  <c r="E151" i="14" l="1"/>
  <c r="H151" i="14"/>
  <c r="F151" i="14"/>
  <c r="D151" i="14"/>
  <c r="G151" i="14"/>
  <c r="C151" i="14"/>
  <c r="B151" i="14"/>
  <c r="A152" i="14" a="1"/>
  <c r="A152" i="14" s="1"/>
  <c r="F152" i="14" l="1"/>
  <c r="D152" i="14"/>
  <c r="E152" i="14"/>
  <c r="G152" i="14"/>
  <c r="B152" i="14"/>
  <c r="H152" i="14"/>
  <c r="C152" i="14"/>
  <c r="A153" i="14" a="1"/>
  <c r="A153" i="14" s="1"/>
  <c r="C153" i="14" l="1"/>
  <c r="H153" i="14"/>
  <c r="F153" i="14"/>
  <c r="D153" i="14"/>
  <c r="G153" i="14"/>
  <c r="E153" i="14"/>
  <c r="B153" i="14"/>
  <c r="A154" i="14" a="1"/>
  <c r="A154" i="14" s="1"/>
  <c r="E154" i="14" l="1"/>
  <c r="H154" i="14"/>
  <c r="D154" i="14"/>
  <c r="G154" i="14"/>
  <c r="F154" i="14"/>
  <c r="B154" i="14"/>
  <c r="C154" i="14"/>
  <c r="A155" i="14" a="1"/>
  <c r="A155" i="14" s="1"/>
  <c r="F155" i="14" l="1"/>
  <c r="C155" i="14"/>
  <c r="E155" i="14"/>
  <c r="D155" i="14"/>
  <c r="G155" i="14"/>
  <c r="B155" i="14"/>
  <c r="H155" i="14"/>
  <c r="A156" i="14" a="1"/>
  <c r="A156" i="14" s="1"/>
  <c r="C156" i="14" l="1"/>
  <c r="E156" i="14"/>
  <c r="H156" i="14"/>
  <c r="G156" i="14"/>
  <c r="B156" i="14"/>
  <c r="F156" i="14"/>
  <c r="D156" i="14"/>
  <c r="A157" i="14" a="1"/>
  <c r="A157" i="14" s="1"/>
  <c r="B157" i="14" l="1"/>
  <c r="F157" i="14"/>
  <c r="D157" i="14"/>
  <c r="H157" i="14"/>
  <c r="C157" i="14"/>
  <c r="E157" i="14"/>
  <c r="G157" i="14"/>
  <c r="A158" i="14" a="1"/>
  <c r="A158" i="14" s="1"/>
  <c r="D158" i="14" l="1"/>
  <c r="B158" i="14"/>
  <c r="E158" i="14"/>
  <c r="C158" i="14"/>
  <c r="F158" i="14"/>
  <c r="G158" i="14"/>
  <c r="H158" i="14"/>
  <c r="A159" i="14" a="1"/>
  <c r="A159" i="14" s="1"/>
  <c r="D159" i="14" l="1"/>
  <c r="B159" i="14"/>
  <c r="G159" i="14"/>
  <c r="F159" i="14"/>
  <c r="C159" i="14"/>
  <c r="H159" i="14"/>
  <c r="E159" i="14"/>
  <c r="A160" i="14" a="1"/>
  <c r="A160" i="14" s="1"/>
  <c r="G160" i="14" l="1"/>
  <c r="E160" i="14"/>
  <c r="B160" i="14"/>
  <c r="F160" i="14"/>
  <c r="C160" i="14"/>
  <c r="H160" i="14"/>
  <c r="D160" i="14"/>
  <c r="A161" i="14" a="1"/>
  <c r="A161" i="14" s="1"/>
  <c r="E161" i="14" l="1"/>
  <c r="G161" i="14"/>
  <c r="F161" i="14"/>
  <c r="B161" i="14"/>
  <c r="D161" i="14"/>
  <c r="C161" i="14"/>
  <c r="H161" i="14"/>
  <c r="A162" i="14" a="1"/>
  <c r="A162" i="14" s="1"/>
  <c r="B162" i="14" l="1"/>
  <c r="G162" i="14"/>
  <c r="C162" i="14"/>
  <c r="E162" i="14"/>
  <c r="H162" i="14"/>
  <c r="D162" i="14"/>
  <c r="F162" i="14"/>
  <c r="A163" i="14" a="1"/>
  <c r="A163" i="14" s="1"/>
  <c r="C163" i="14" l="1"/>
  <c r="F163" i="14"/>
  <c r="D163" i="14"/>
  <c r="G163" i="14"/>
  <c r="H163" i="14"/>
  <c r="B163" i="14"/>
  <c r="E163" i="14"/>
  <c r="A164" i="14" a="1"/>
  <c r="A164" i="14" s="1"/>
  <c r="C164" i="14" l="1"/>
  <c r="F164" i="14"/>
  <c r="D164" i="14"/>
  <c r="G164" i="14"/>
  <c r="H164" i="14"/>
  <c r="B164" i="14"/>
  <c r="E164" i="14"/>
  <c r="A165" i="14" a="1"/>
  <c r="A165" i="14" s="1"/>
  <c r="C165" i="14" l="1"/>
  <c r="H165" i="14"/>
  <c r="D165" i="14"/>
  <c r="E165" i="14"/>
  <c r="F165" i="14"/>
  <c r="B165" i="14"/>
  <c r="G165" i="14"/>
  <c r="A166" i="14" a="1"/>
  <c r="A166" i="14" s="1"/>
  <c r="E166" i="14" l="1"/>
  <c r="B166" i="14"/>
  <c r="H166" i="14"/>
  <c r="C166" i="14"/>
  <c r="D166" i="14"/>
  <c r="F166" i="14"/>
  <c r="G166" i="14"/>
  <c r="A167" i="14" a="1"/>
  <c r="A167" i="14" s="1"/>
  <c r="E167" i="14" l="1"/>
  <c r="C167" i="14"/>
  <c r="H167" i="14"/>
  <c r="D167" i="14"/>
  <c r="F167" i="14"/>
  <c r="G167" i="14"/>
  <c r="B167" i="14"/>
  <c r="A168" i="14" a="1"/>
  <c r="A168" i="14" s="1"/>
  <c r="F168" i="14" l="1"/>
  <c r="E168" i="14"/>
  <c r="B168" i="14"/>
  <c r="G168" i="14"/>
  <c r="C168" i="14"/>
  <c r="H168" i="14"/>
  <c r="D168" i="14"/>
  <c r="A169" i="14" a="1"/>
  <c r="A169" i="14" s="1"/>
  <c r="B169" i="14" l="1"/>
  <c r="E169" i="14"/>
  <c r="H169" i="14"/>
  <c r="D169" i="14"/>
  <c r="C169" i="14"/>
  <c r="G169" i="14"/>
  <c r="F169" i="14"/>
  <c r="A170" i="14" a="1"/>
  <c r="A170" i="14" s="1"/>
  <c r="F170" i="14" l="1"/>
  <c r="G170" i="14"/>
  <c r="D170" i="14"/>
  <c r="B170" i="14"/>
  <c r="C170" i="14"/>
  <c r="H170" i="14"/>
  <c r="E170" i="14"/>
  <c r="A171" i="14" a="1"/>
  <c r="A171" i="14" s="1"/>
  <c r="C171" i="14" l="1"/>
  <c r="G171" i="14"/>
  <c r="D171" i="14"/>
  <c r="E171" i="14"/>
  <c r="H171" i="14"/>
  <c r="B171" i="14"/>
  <c r="F171" i="14"/>
  <c r="A172" i="14" a="1"/>
  <c r="A172" i="14" s="1"/>
  <c r="E172" i="14" l="1"/>
  <c r="D172" i="14"/>
  <c r="C172" i="14"/>
  <c r="F172" i="14"/>
  <c r="G172" i="14"/>
  <c r="H172" i="14"/>
  <c r="B172" i="14"/>
  <c r="A173" i="14" a="1"/>
  <c r="A173" i="14" s="1"/>
  <c r="D173" i="14" l="1"/>
  <c r="F173" i="14"/>
  <c r="B173" i="14"/>
  <c r="G173" i="14"/>
  <c r="H173" i="14"/>
  <c r="C173" i="14"/>
  <c r="E173" i="14"/>
  <c r="A174" i="14" a="1"/>
  <c r="A174" i="14" s="1"/>
  <c r="F174" i="14" l="1"/>
  <c r="B174" i="14"/>
  <c r="H174" i="14"/>
  <c r="C174" i="14"/>
  <c r="E174" i="14"/>
  <c r="G174" i="14"/>
  <c r="D174" i="14"/>
  <c r="A175" i="14" a="1"/>
  <c r="A175" i="14" s="1"/>
  <c r="F175" i="14" l="1"/>
  <c r="H175" i="14"/>
  <c r="C175" i="14"/>
  <c r="D175" i="14"/>
  <c r="E175" i="14"/>
  <c r="G175" i="14"/>
  <c r="B175" i="14"/>
  <c r="A176" i="14" a="1"/>
  <c r="A176" i="14" s="1"/>
  <c r="E176" i="14" l="1"/>
  <c r="B176" i="14"/>
  <c r="C176" i="14"/>
  <c r="H176" i="14"/>
  <c r="D176" i="14"/>
  <c r="F176" i="14"/>
  <c r="G176" i="14"/>
  <c r="A177" i="14" a="1"/>
  <c r="A177" i="14" s="1"/>
  <c r="E177" i="14" l="1"/>
  <c r="F177" i="14"/>
  <c r="C177" i="14"/>
  <c r="H177" i="14"/>
  <c r="D177" i="14"/>
  <c r="G177" i="14"/>
  <c r="B177" i="14"/>
  <c r="A178" i="14" a="1"/>
  <c r="A178" i="14" s="1"/>
  <c r="D178" i="14" l="1"/>
  <c r="F178" i="14"/>
  <c r="B178" i="14"/>
  <c r="H178" i="14"/>
  <c r="C178" i="14"/>
  <c r="E178" i="14"/>
  <c r="G178" i="14"/>
  <c r="A179" i="14" a="1"/>
  <c r="A179" i="14" s="1"/>
  <c r="D179" i="14" l="1"/>
  <c r="H179" i="14"/>
  <c r="B179" i="14"/>
  <c r="C179" i="14"/>
  <c r="E179" i="14"/>
  <c r="F179" i="14"/>
  <c r="G179" i="14"/>
  <c r="A180" i="14" a="1"/>
  <c r="A180" i="14" s="1"/>
  <c r="D180" i="14" l="1"/>
  <c r="B180" i="14"/>
  <c r="C180" i="14"/>
  <c r="E180" i="14"/>
  <c r="H180" i="14"/>
  <c r="G180" i="14"/>
  <c r="F180" i="14"/>
  <c r="A181" i="14" a="1"/>
  <c r="A181" i="14" s="1"/>
  <c r="G181" i="14" l="1"/>
  <c r="H181" i="14"/>
  <c r="D181" i="14"/>
  <c r="B181" i="14"/>
  <c r="E181" i="14"/>
  <c r="F181" i="14"/>
  <c r="C181" i="14"/>
  <c r="A182" i="14" a="1"/>
  <c r="A182" i="14" s="1"/>
  <c r="B182" i="14" l="1"/>
  <c r="H182" i="14"/>
  <c r="C182" i="14"/>
  <c r="G182" i="14"/>
  <c r="E182" i="14"/>
  <c r="D182" i="14"/>
  <c r="F182" i="14"/>
  <c r="A183" i="14" a="1"/>
  <c r="A183" i="14" s="1"/>
  <c r="G183" i="14" l="1"/>
  <c r="B183" i="14"/>
  <c r="H183" i="14"/>
  <c r="C183" i="14"/>
  <c r="E183" i="14"/>
  <c r="F183" i="14"/>
  <c r="D183" i="14"/>
  <c r="A184" i="14" a="1"/>
  <c r="A184" i="14" s="1"/>
  <c r="H184" i="14" l="1"/>
  <c r="C184" i="14"/>
  <c r="G184" i="14"/>
  <c r="E184" i="14"/>
  <c r="D184" i="14"/>
  <c r="F184" i="14"/>
  <c r="B184" i="14"/>
  <c r="A185" i="14" a="1"/>
  <c r="A185" i="14" s="1"/>
  <c r="C185" i="14" l="1"/>
  <c r="D185" i="14"/>
  <c r="E185" i="14"/>
  <c r="F185" i="14"/>
  <c r="H185" i="14"/>
  <c r="G185" i="14"/>
  <c r="B185" i="14"/>
  <c r="A186" i="14" a="1"/>
  <c r="A186" i="14" s="1"/>
  <c r="B186" i="14" l="1"/>
  <c r="G186" i="14"/>
  <c r="H186" i="14"/>
  <c r="E186" i="14"/>
  <c r="F186" i="14"/>
  <c r="D186" i="14"/>
  <c r="C186" i="14"/>
  <c r="A187" i="14" a="1"/>
  <c r="A187" i="14" s="1"/>
  <c r="E187" i="14" l="1"/>
  <c r="B187" i="14"/>
  <c r="F187" i="14"/>
  <c r="G187" i="14"/>
  <c r="C187" i="14"/>
  <c r="H187" i="14"/>
  <c r="D187" i="14"/>
  <c r="A188" i="14" a="1"/>
  <c r="A188" i="14" s="1"/>
  <c r="D188" i="14" l="1"/>
  <c r="C188" i="14"/>
  <c r="H188" i="14"/>
  <c r="B188" i="14"/>
  <c r="E188" i="14"/>
  <c r="F188" i="14"/>
  <c r="G188" i="14"/>
  <c r="A189" i="14" a="1"/>
  <c r="A189" i="14" s="1"/>
  <c r="D189" i="14" l="1"/>
  <c r="G189" i="14"/>
  <c r="F189" i="14"/>
  <c r="B189" i="14"/>
  <c r="H189" i="14"/>
  <c r="C189" i="14"/>
  <c r="E189" i="14"/>
  <c r="A190" i="14" a="1"/>
  <c r="A190" i="14" s="1"/>
  <c r="G190" i="14" l="1"/>
  <c r="D190" i="14"/>
  <c r="H190" i="14"/>
  <c r="E190" i="14"/>
  <c r="F190" i="14"/>
  <c r="B190" i="14"/>
  <c r="C190" i="14"/>
  <c r="A191" i="14" a="1"/>
  <c r="A191" i="14" s="1"/>
  <c r="B191" i="14" l="1"/>
  <c r="E191" i="14"/>
  <c r="C191" i="14"/>
  <c r="G191" i="14"/>
  <c r="F191" i="14"/>
  <c r="D191" i="14"/>
  <c r="H191" i="14"/>
  <c r="A192" i="14" a="1"/>
  <c r="A192" i="14" s="1"/>
  <c r="F192" i="14" l="1"/>
  <c r="E192" i="14"/>
  <c r="B192" i="14"/>
  <c r="H192" i="14"/>
  <c r="C192" i="14"/>
  <c r="D192" i="14"/>
  <c r="G192" i="14"/>
  <c r="A193" i="14" a="1"/>
  <c r="A193" i="14" s="1"/>
  <c r="G193" i="14" l="1"/>
  <c r="E193" i="14"/>
  <c r="C193" i="14"/>
  <c r="H193" i="14"/>
  <c r="B193" i="14"/>
  <c r="F193" i="14"/>
  <c r="D193" i="14"/>
  <c r="A194" i="14" a="1"/>
  <c r="A194" i="14" s="1"/>
  <c r="H194" i="14" l="1"/>
  <c r="C194" i="14"/>
  <c r="F194" i="14"/>
  <c r="G194" i="14"/>
  <c r="E194" i="14"/>
  <c r="D194" i="14"/>
  <c r="B194" i="14"/>
  <c r="A195" i="14" a="1"/>
  <c r="A195" i="14" s="1"/>
  <c r="G195" i="14" l="1"/>
  <c r="C195" i="14"/>
  <c r="H195" i="14"/>
  <c r="D195" i="14"/>
  <c r="F195" i="14"/>
  <c r="B195" i="14"/>
  <c r="E195" i="14"/>
  <c r="A196" i="14" a="1"/>
  <c r="A196" i="14" s="1"/>
  <c r="D196" i="14" l="1"/>
  <c r="H196" i="14"/>
  <c r="C196" i="14"/>
  <c r="B196" i="14"/>
  <c r="G196" i="14"/>
  <c r="E196" i="14"/>
  <c r="F196" i="14"/>
  <c r="A197" i="14" a="1"/>
  <c r="A197" i="14" s="1"/>
  <c r="E197" i="14" l="1"/>
  <c r="D197" i="14"/>
  <c r="F197" i="14"/>
  <c r="B197" i="14"/>
  <c r="H197" i="14"/>
  <c r="G197" i="14"/>
  <c r="C197" i="14"/>
  <c r="A198" i="14" a="1"/>
  <c r="A198" i="14" s="1"/>
  <c r="D198" i="14" l="1"/>
  <c r="E198" i="14"/>
  <c r="H198" i="14"/>
  <c r="F198" i="14"/>
  <c r="C198" i="14"/>
  <c r="B198" i="14"/>
  <c r="G198" i="14"/>
  <c r="A199" i="14" a="1"/>
  <c r="A199" i="14" s="1"/>
  <c r="E199" i="14" l="1"/>
  <c r="B199" i="14"/>
  <c r="C199" i="14"/>
  <c r="G199" i="14"/>
  <c r="D199" i="14"/>
  <c r="H199" i="14"/>
  <c r="F199" i="14"/>
  <c r="A200" i="14" a="1"/>
  <c r="A200" i="14" s="1"/>
  <c r="E200" i="14" l="1"/>
  <c r="F200" i="14"/>
  <c r="C200" i="14"/>
  <c r="D200" i="14"/>
  <c r="B200" i="14"/>
  <c r="G200" i="14"/>
  <c r="H200" i="14"/>
  <c r="A201" i="14" a="1"/>
  <c r="A201" i="14" s="1"/>
  <c r="G201" i="14" l="1"/>
  <c r="F201" i="14"/>
  <c r="D201" i="14"/>
  <c r="H201" i="14"/>
  <c r="C201" i="14"/>
  <c r="B201" i="14"/>
  <c r="E201" i="14"/>
  <c r="A202" i="14" a="1"/>
  <c r="A202" i="14" s="1"/>
  <c r="E202" i="14" l="1"/>
  <c r="C202" i="14"/>
  <c r="G202" i="14"/>
  <c r="F202" i="14"/>
  <c r="D202" i="14"/>
  <c r="H202" i="14"/>
  <c r="B202" i="14"/>
  <c r="A203" i="14" a="1"/>
  <c r="A203" i="14" s="1"/>
  <c r="E203" i="14" l="1"/>
  <c r="C203" i="14"/>
  <c r="H203" i="14"/>
  <c r="D203" i="14"/>
  <c r="F203" i="14"/>
  <c r="G203" i="14"/>
  <c r="B203" i="14"/>
  <c r="A204" i="14" a="1"/>
  <c r="A204" i="14" s="1"/>
  <c r="F204" i="14" l="1"/>
  <c r="G204" i="14"/>
  <c r="C204" i="14"/>
  <c r="B204" i="14"/>
  <c r="E204" i="14"/>
  <c r="H204" i="14"/>
  <c r="D204" i="14"/>
  <c r="A205" i="14" a="1"/>
  <c r="A205" i="14" s="1"/>
  <c r="F205" i="14" l="1"/>
  <c r="B205" i="14"/>
  <c r="H205" i="14"/>
  <c r="G205" i="14"/>
  <c r="E205" i="14"/>
  <c r="D205" i="14"/>
  <c r="C205" i="14"/>
  <c r="A206" i="14" a="1"/>
  <c r="A206" i="14" s="1"/>
  <c r="C206" i="14" l="1"/>
  <c r="G206" i="14"/>
  <c r="B206" i="14"/>
  <c r="H206" i="14"/>
  <c r="F206" i="14"/>
  <c r="D206" i="14"/>
  <c r="E206" i="14"/>
  <c r="A207" i="14" a="1"/>
  <c r="A207" i="14" s="1"/>
  <c r="F207" i="14" l="1"/>
  <c r="B207" i="14"/>
  <c r="C207" i="14"/>
  <c r="D207" i="14"/>
  <c r="E207" i="14"/>
  <c r="H207" i="14"/>
  <c r="G207" i="14"/>
  <c r="A208" i="14" a="1"/>
  <c r="A208" i="14" s="1"/>
  <c r="C208" i="14" l="1"/>
  <c r="E208" i="14"/>
  <c r="B208" i="14"/>
  <c r="G208" i="14"/>
  <c r="F208" i="14"/>
  <c r="D208" i="14"/>
  <c r="H208" i="14"/>
  <c r="A209" i="14" a="1"/>
  <c r="A209" i="14" s="1"/>
  <c r="B209" i="14" l="1"/>
  <c r="E209" i="14"/>
  <c r="G209" i="14"/>
  <c r="F209" i="14"/>
  <c r="D209" i="14"/>
  <c r="H209" i="14"/>
  <c r="C209" i="14"/>
  <c r="A210" i="14" a="1"/>
  <c r="A210" i="14" s="1"/>
  <c r="E210" i="14" l="1"/>
  <c r="G210" i="14"/>
  <c r="B210" i="14"/>
  <c r="H210" i="14"/>
  <c r="D210" i="14"/>
  <c r="F210" i="14"/>
  <c r="C210" i="14"/>
  <c r="A211" i="14" a="1"/>
  <c r="A211" i="14" s="1"/>
  <c r="H211" i="14" l="1"/>
  <c r="C211" i="14"/>
  <c r="E211" i="14"/>
  <c r="D211" i="14"/>
  <c r="G211" i="14"/>
  <c r="F211" i="14"/>
  <c r="B211" i="14"/>
  <c r="A212" i="14" a="1"/>
  <c r="A212" i="14" s="1"/>
  <c r="H212" i="14" l="1"/>
  <c r="C212" i="14"/>
  <c r="E212" i="14"/>
  <c r="D212" i="14"/>
  <c r="G212" i="14"/>
  <c r="B212" i="14"/>
  <c r="F212" i="14"/>
  <c r="A213" i="14" a="1"/>
  <c r="A213" i="14" s="1"/>
  <c r="G213" i="14" l="1"/>
  <c r="B213" i="14"/>
  <c r="H213" i="14"/>
  <c r="C213" i="14"/>
  <c r="E213" i="14"/>
  <c r="F213" i="14"/>
  <c r="D213" i="14"/>
  <c r="A214" i="14" a="1"/>
  <c r="A214" i="14" s="1"/>
  <c r="B214" i="14" l="1"/>
  <c r="D214" i="14"/>
  <c r="H214" i="14"/>
  <c r="G214" i="14"/>
  <c r="E214" i="14"/>
  <c r="C214" i="14"/>
  <c r="F214" i="14"/>
  <c r="A215" i="14" a="1"/>
  <c r="A215" i="14" s="1"/>
  <c r="G215" i="14" l="1"/>
  <c r="B215" i="14"/>
  <c r="D215" i="14"/>
  <c r="H215" i="14"/>
  <c r="E215" i="14"/>
  <c r="F215" i="14"/>
  <c r="C215" i="14"/>
  <c r="A216" i="14" a="1"/>
  <c r="A216" i="14" s="1"/>
  <c r="F216" i="14" l="1"/>
  <c r="B216" i="14"/>
  <c r="G216" i="14"/>
  <c r="H216" i="14"/>
  <c r="C216" i="14"/>
  <c r="E216" i="14"/>
  <c r="D216" i="14"/>
  <c r="A217" i="14" a="1"/>
  <c r="A217" i="14" s="1"/>
  <c r="C217" i="14" l="1"/>
  <c r="F217" i="14"/>
  <c r="B217" i="14"/>
  <c r="G217" i="14"/>
  <c r="H217" i="14"/>
  <c r="D217" i="14"/>
  <c r="E217" i="14"/>
  <c r="A218" i="14" a="1"/>
  <c r="A218" i="14" s="1"/>
  <c r="D218" i="14" l="1"/>
  <c r="B218" i="14"/>
  <c r="C218" i="14"/>
  <c r="E218" i="14"/>
  <c r="G218" i="14"/>
  <c r="H218" i="14"/>
  <c r="F218" i="14"/>
  <c r="A219" i="14" a="1"/>
  <c r="A219" i="14" s="1"/>
  <c r="D219" i="14" l="1"/>
  <c r="H219" i="14"/>
  <c r="F219" i="14"/>
  <c r="E219" i="14"/>
  <c r="G219" i="14"/>
  <c r="B219" i="14"/>
  <c r="C219" i="14"/>
  <c r="A220" i="14" a="1"/>
  <c r="A220" i="14" s="1"/>
  <c r="E220" i="14" l="1"/>
  <c r="D220" i="14"/>
  <c r="H220" i="14"/>
  <c r="B220" i="14"/>
  <c r="G220" i="14"/>
  <c r="F220" i="14"/>
  <c r="C220" i="14"/>
  <c r="A221" i="14" a="1"/>
  <c r="A221" i="14" s="1"/>
  <c r="H221" i="14" l="1"/>
  <c r="B221" i="14"/>
  <c r="F221" i="14"/>
  <c r="G221" i="14"/>
  <c r="E221" i="14"/>
  <c r="D221" i="14"/>
  <c r="C221" i="14"/>
  <c r="A222" i="14" a="1"/>
  <c r="A222" i="14" s="1"/>
  <c r="E222" i="14" l="1"/>
  <c r="F222" i="14"/>
  <c r="G222" i="14"/>
  <c r="H222" i="14"/>
  <c r="C222" i="14"/>
  <c r="D222" i="14"/>
  <c r="B222" i="14"/>
  <c r="A223" i="14" a="1"/>
  <c r="A223" i="14" s="1"/>
  <c r="E223" i="14" l="1"/>
  <c r="D223" i="14"/>
  <c r="G223" i="14"/>
  <c r="F223" i="14"/>
  <c r="C223" i="14"/>
  <c r="H223" i="14"/>
  <c r="B223" i="14"/>
  <c r="A224" i="14" a="1"/>
  <c r="A224" i="14" s="1"/>
  <c r="E224" i="14" l="1"/>
  <c r="H224" i="14"/>
  <c r="C224" i="14"/>
  <c r="F224" i="14"/>
  <c r="B224" i="14"/>
  <c r="G224" i="14"/>
  <c r="D224" i="14"/>
  <c r="A225" i="14" a="1"/>
  <c r="A225" i="14" s="1"/>
  <c r="G225" i="14" l="1"/>
  <c r="B225" i="14"/>
  <c r="H225" i="14"/>
  <c r="E225" i="14"/>
  <c r="D225" i="14"/>
  <c r="F225" i="14"/>
  <c r="C225" i="14"/>
  <c r="A226" i="14" a="1"/>
  <c r="A226" i="14" s="1"/>
  <c r="H226" i="14" l="1"/>
  <c r="F226" i="14"/>
  <c r="B226" i="14"/>
  <c r="D226" i="14"/>
  <c r="C226" i="14"/>
  <c r="G226" i="14"/>
  <c r="E226" i="14"/>
  <c r="A227" i="14" a="1"/>
  <c r="A227" i="14" s="1"/>
  <c r="H227" i="14" l="1"/>
  <c r="D227" i="14"/>
  <c r="F227" i="14"/>
  <c r="B227" i="14"/>
  <c r="C227" i="14"/>
  <c r="E227" i="14"/>
  <c r="G227" i="14"/>
  <c r="A228" i="14" a="1"/>
  <c r="A228" i="14" s="1"/>
  <c r="H228" i="14" l="1"/>
  <c r="B228" i="14"/>
  <c r="E228" i="14"/>
  <c r="F228" i="14"/>
  <c r="C228" i="14"/>
  <c r="G228" i="14"/>
  <c r="D228" i="14"/>
  <c r="A229" i="14" a="1"/>
  <c r="A229" i="14" s="1"/>
  <c r="D229" i="14" l="1"/>
  <c r="E229" i="14"/>
  <c r="C229" i="14"/>
  <c r="H229" i="14"/>
  <c r="B229" i="14"/>
  <c r="G229" i="14"/>
  <c r="F229" i="14"/>
  <c r="A230" i="14" a="1"/>
  <c r="A230" i="14" s="1"/>
  <c r="G230" i="14" l="1"/>
  <c r="H230" i="14"/>
  <c r="B230" i="14"/>
  <c r="E230" i="14"/>
  <c r="D230" i="14"/>
  <c r="C230" i="14"/>
  <c r="F230" i="14"/>
  <c r="A231" i="14" a="1"/>
  <c r="A231" i="14" s="1"/>
  <c r="D231" i="14" l="1"/>
  <c r="G231" i="14"/>
  <c r="C231" i="14"/>
  <c r="E231" i="14"/>
  <c r="F231" i="14"/>
  <c r="B231" i="14"/>
  <c r="H231" i="14"/>
  <c r="A232" i="14" a="1"/>
  <c r="A232" i="14" s="1"/>
  <c r="E232" i="14" l="1"/>
  <c r="B232" i="14"/>
  <c r="H232" i="14"/>
  <c r="G232" i="14"/>
  <c r="F232" i="14"/>
  <c r="C232" i="14"/>
  <c r="D232" i="14"/>
  <c r="A233" i="14" a="1"/>
  <c r="A233" i="14" s="1"/>
  <c r="G233" i="14" l="1"/>
  <c r="B233" i="14"/>
  <c r="E233" i="14"/>
  <c r="H233" i="14"/>
  <c r="D233" i="14"/>
  <c r="F233" i="14"/>
  <c r="C233" i="14"/>
  <c r="A234" i="14" a="1"/>
  <c r="A234" i="14" s="1"/>
  <c r="B234" i="14" l="1"/>
  <c r="F234" i="14"/>
  <c r="C234" i="14"/>
  <c r="D234" i="14"/>
  <c r="E234" i="14"/>
  <c r="H234" i="14"/>
  <c r="G234" i="14"/>
  <c r="A235" i="14" a="1"/>
  <c r="A235" i="14" s="1"/>
  <c r="G235" i="14" l="1"/>
  <c r="D235" i="14"/>
  <c r="B235" i="14"/>
  <c r="F235" i="14"/>
  <c r="E235" i="14"/>
  <c r="C235" i="14"/>
  <c r="H235" i="14"/>
  <c r="A236" i="14" a="1"/>
  <c r="A236" i="14" s="1"/>
  <c r="H236" i="14" l="1"/>
  <c r="D236" i="14"/>
  <c r="B236" i="14"/>
  <c r="F236" i="14"/>
  <c r="G236" i="14"/>
  <c r="E236" i="14"/>
  <c r="C236" i="14"/>
  <c r="A237" i="14" a="1"/>
  <c r="A237" i="14" s="1"/>
  <c r="F237" i="14" l="1"/>
  <c r="C237" i="14"/>
  <c r="E237" i="14"/>
  <c r="D237" i="14"/>
  <c r="G237" i="14"/>
  <c r="H237" i="14"/>
  <c r="B237" i="14"/>
  <c r="A238" i="14" a="1"/>
  <c r="A238" i="14" s="1"/>
  <c r="B238" i="14" l="1"/>
  <c r="G238" i="14"/>
  <c r="F238" i="14"/>
  <c r="C238" i="14"/>
  <c r="E238" i="14"/>
  <c r="D238" i="14"/>
  <c r="H238" i="14"/>
  <c r="A239" i="14" a="1"/>
  <c r="A239" i="14" s="1"/>
  <c r="H239" i="14" l="1"/>
  <c r="B239" i="14"/>
  <c r="G239" i="14"/>
  <c r="D239" i="14"/>
  <c r="C239" i="14"/>
  <c r="E239" i="14"/>
  <c r="F239" i="14"/>
  <c r="A240" i="14" a="1"/>
  <c r="A240" i="14" s="1"/>
  <c r="F240" i="14" l="1"/>
  <c r="G240" i="14"/>
  <c r="H240" i="14"/>
  <c r="D240" i="14"/>
  <c r="C240" i="14"/>
  <c r="B240" i="14"/>
  <c r="E240" i="14"/>
  <c r="A241" i="14" a="1"/>
  <c r="A241" i="14" s="1"/>
  <c r="E241" i="14" l="1"/>
  <c r="H241" i="14"/>
  <c r="B241" i="14"/>
  <c r="C241" i="14"/>
  <c r="F241" i="14"/>
  <c r="D241" i="14"/>
  <c r="G241" i="14"/>
  <c r="A242" i="14" a="1"/>
  <c r="A242" i="14" s="1"/>
  <c r="B242" i="14" l="1"/>
  <c r="G242" i="14"/>
  <c r="C242" i="14"/>
  <c r="D242" i="14"/>
  <c r="E242" i="14"/>
  <c r="F242" i="14"/>
  <c r="H242" i="14"/>
  <c r="A243" i="14" a="1"/>
  <c r="A243" i="14" s="1"/>
  <c r="B243" i="14" l="1"/>
  <c r="G243" i="14"/>
  <c r="C243" i="14"/>
  <c r="H243" i="14"/>
  <c r="E243" i="14"/>
  <c r="D243" i="14"/>
  <c r="F243" i="14"/>
  <c r="A244" i="14" a="1"/>
  <c r="A244" i="14" s="1"/>
  <c r="C244" i="14" l="1"/>
  <c r="E244" i="14"/>
  <c r="F244" i="14"/>
  <c r="B244" i="14"/>
  <c r="D244" i="14"/>
  <c r="G244" i="14"/>
  <c r="H244" i="14"/>
  <c r="A245" i="14" a="1"/>
  <c r="A245" i="14" s="1"/>
  <c r="F245" i="14" l="1"/>
  <c r="D245" i="14"/>
  <c r="H245" i="14"/>
  <c r="B245" i="14"/>
  <c r="C245" i="14"/>
  <c r="G245" i="14"/>
  <c r="E245" i="14"/>
  <c r="A246" i="14" a="1"/>
  <c r="A246" i="14" s="1"/>
  <c r="D246" i="14" l="1"/>
  <c r="G246" i="14"/>
  <c r="F246" i="14"/>
  <c r="B246" i="14"/>
  <c r="E246" i="14"/>
  <c r="H246" i="14"/>
  <c r="C246" i="14"/>
  <c r="A247" i="14" a="1"/>
  <c r="A247" i="14" s="1"/>
  <c r="F247" i="14" l="1"/>
  <c r="H247" i="14"/>
  <c r="E247" i="14"/>
  <c r="D247" i="14"/>
  <c r="B247" i="14"/>
  <c r="C247" i="14"/>
  <c r="G247" i="14"/>
  <c r="A248" i="14" a="1"/>
  <c r="A248" i="14" s="1"/>
  <c r="H248" i="14" l="1"/>
  <c r="E248" i="14"/>
  <c r="F248" i="14"/>
  <c r="G248" i="14"/>
  <c r="C248" i="14"/>
  <c r="B248" i="14"/>
  <c r="D248" i="14"/>
  <c r="A249" i="14" a="1"/>
  <c r="A249" i="14" s="1"/>
  <c r="E249" i="14" l="1"/>
  <c r="F249" i="14"/>
  <c r="D249" i="14"/>
  <c r="C249" i="14"/>
  <c r="H249" i="14"/>
  <c r="G249" i="14"/>
  <c r="B249" i="14"/>
  <c r="A250" i="14" a="1"/>
  <c r="A250" i="14" s="1"/>
  <c r="G250" i="14" l="1"/>
  <c r="H250" i="14"/>
  <c r="F250" i="14"/>
  <c r="E250" i="14"/>
  <c r="C250" i="14"/>
  <c r="D250" i="14"/>
  <c r="B250" i="14"/>
  <c r="A251" i="14" a="1"/>
  <c r="A251" i="14" s="1"/>
  <c r="G251" i="14" l="1"/>
  <c r="D251" i="14"/>
  <c r="B251" i="14"/>
  <c r="C251" i="14"/>
  <c r="E251" i="14"/>
  <c r="H251" i="14"/>
  <c r="F251" i="14"/>
  <c r="A252" i="14" a="1"/>
  <c r="A252" i="14" s="1"/>
  <c r="E252" i="14" l="1"/>
  <c r="H252" i="14"/>
  <c r="F252" i="14"/>
  <c r="B252" i="14"/>
  <c r="C252" i="14"/>
  <c r="G252" i="14"/>
  <c r="D252" i="14"/>
  <c r="A253" i="14" a="1"/>
  <c r="A253" i="14" s="1"/>
  <c r="F253" i="14" l="1"/>
  <c r="H253" i="14"/>
  <c r="B253" i="14"/>
  <c r="G253" i="14"/>
  <c r="E253" i="14"/>
  <c r="C253" i="14"/>
  <c r="D253" i="14"/>
  <c r="A254" i="14" a="1"/>
  <c r="A254" i="14" s="1"/>
  <c r="G254" i="14" l="1"/>
  <c r="F254" i="14"/>
  <c r="E254" i="14"/>
  <c r="B254" i="14"/>
  <c r="H254" i="14"/>
  <c r="C254" i="14"/>
  <c r="D254" i="14"/>
</calcChain>
</file>

<file path=xl/sharedStrings.xml><?xml version="1.0" encoding="utf-8"?>
<sst xmlns="http://schemas.openxmlformats.org/spreadsheetml/2006/main" count="2596" uniqueCount="821">
  <si>
    <t>Company and Licence name, charging year, effective from, status</t>
  </si>
  <si>
    <t>Company and Licence name</t>
  </si>
  <si>
    <t>Year</t>
  </si>
  <si>
    <t>Effective From</t>
  </si>
  <si>
    <t>Status</t>
  </si>
  <si>
    <t>List of data tables in this workbook</t>
  </si>
  <si>
    <t>Worksheet</t>
  </si>
  <si>
    <t>Information</t>
  </si>
  <si>
    <t>Annex 1 LV, HV and Unmetered Supplies charges</t>
  </si>
  <si>
    <t>Annex 1 contains the charges to LV and HV Designated Properties and Unmetered Supplies.</t>
  </si>
  <si>
    <t>Annex 2 EHV charges</t>
  </si>
  <si>
    <t>Annex 3 Preserved charges</t>
  </si>
  <si>
    <t xml:space="preserve">Annex 3 contains details of any preserved and additional charges that are valid at this time. </t>
  </si>
  <si>
    <t>Annex 4 LDNO charges</t>
  </si>
  <si>
    <t>Annex 5 LLFs</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</si>
  <si>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</si>
  <si>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</si>
  <si>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</si>
  <si>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</si>
  <si>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Nodal prices</t>
  </si>
  <si>
    <r>
      <t>Contains the underlying [</t>
    </r>
    <r>
      <rPr>
        <sz val="11"/>
        <color theme="3"/>
        <rFont val="Arial"/>
        <family val="2"/>
      </rPr>
      <t>nodal/network group</t>
    </r>
    <r>
      <rPr>
        <sz val="11"/>
        <rFont val="Arial"/>
        <family val="2"/>
      </rPr>
      <t xml:space="preserve">] costs used to calculate the current EDCM charges. </t>
    </r>
  </si>
  <si>
    <t>Residual Charging Bandings</t>
  </si>
  <si>
    <t>Contains the four Residual charging band allocation for Customers</t>
  </si>
  <si>
    <t>Charge calculator</t>
  </si>
  <si>
    <t>Charge calculator is a tool to help you estimate your distribution charges using current consumption data and forecast consumption data.</t>
  </si>
  <si>
    <t>Notes to users of this spreadsheet</t>
  </si>
  <si>
    <t xml:space="preserve">Please use this spreadsheet with reference to the LC14 use of system charging statement. </t>
  </si>
  <si>
    <t>Notes to DNOs populating this spreadsheet</t>
  </si>
  <si>
    <t xml:space="preserve">DNOs must endeavour to maintain consistency in the structure of this spreadsheet.
Any changes to the structure must be noted in the 'Notes to users of this spreadsheet'
</t>
  </si>
  <si>
    <t>The drop down list on the charge calculator can be expanded by unprotecting the charge calculator sheet and selecting 'data', 'data validation...' and then expanding the 'source' data range. The sheet can then be protected.</t>
  </si>
  <si>
    <t>Back to Overview</t>
  </si>
  <si>
    <t>'DNOs paste value cells A15:J47 from CDCM 3701 into cells A14:J46</t>
  </si>
  <si>
    <t>Time Bands for LV and HV Designated Properties</t>
  </si>
  <si>
    <t>Time Bands for Unmetered Properties</t>
  </si>
  <si>
    <t>Time periods</t>
  </si>
  <si>
    <t>Red Time Band</t>
  </si>
  <si>
    <t>Amber Time Band</t>
  </si>
  <si>
    <t>Green Time Band</t>
  </si>
  <si>
    <t>Black Time Band</t>
  </si>
  <si>
    <t>Yellow Time Band</t>
  </si>
  <si>
    <t>Monday to Friday 
(Including Bank Holidays)
All Year</t>
  </si>
  <si>
    <t>16.30 - 19.30</t>
  </si>
  <si>
    <t>08.00 - 16.30
19.30 - 22.30</t>
  </si>
  <si>
    <t>00.00 - 08.00
22.30 - 00.00</t>
  </si>
  <si>
    <t>Monday to Friday 
(Including Bank Holidays)
June to August Inclusive</t>
  </si>
  <si>
    <t>08.00 - 22.30</t>
  </si>
  <si>
    <t>Saturday and Sunday
All Year</t>
  </si>
  <si>
    <t>16.00 - 20.00</t>
  </si>
  <si>
    <t>00.00 - 16.00
20.00 - 00.00</t>
  </si>
  <si>
    <t>Monday to Friday 
(Including Bank Holidays)
November to February Inclusive</t>
  </si>
  <si>
    <t>Notes</t>
  </si>
  <si>
    <t>All the above times are in UK Clock time</t>
  </si>
  <si>
    <t>Monday to Friday 
(Including Bank Holidays)
March, April, May and September, October</t>
  </si>
  <si>
    <t>Saturday and Sunday
All year</t>
  </si>
  <si>
    <t>00:00-16:00
20:00-00:00</t>
  </si>
  <si>
    <t>Tariff name</t>
  </si>
  <si>
    <t>Open LLFCs</t>
  </si>
  <si>
    <t>PCs</t>
  </si>
  <si>
    <t>Red/black unit charge
p/kWh</t>
  </si>
  <si>
    <t>Amber/yellow unit charge
p/kWh</t>
  </si>
  <si>
    <t>Green unit charge
p/kWh</t>
  </si>
  <si>
    <t>Fixed charge p/MPAN/day</t>
  </si>
  <si>
    <t>Capacity charge p/kVA/day</t>
  </si>
  <si>
    <t>Exceeded capacity charge
p/kVA/day</t>
  </si>
  <si>
    <t>Reactive power charge
p/kVArh</t>
  </si>
  <si>
    <t>Closed LLFCs</t>
  </si>
  <si>
    <t>0, 1, 2</t>
  </si>
  <si>
    <t>Domestic Aggregated (Related MPAN)</t>
  </si>
  <si>
    <t>2</t>
  </si>
  <si>
    <t>0, 3, 4, 5-8</t>
  </si>
  <si>
    <t>Non-Domestic Aggregated (related MPAN)</t>
  </si>
  <si>
    <t>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</si>
  <si>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</si>
  <si>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</si>
  <si>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</si>
  <si>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</si>
  <si>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</si>
  <si>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</si>
  <si>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</si>
  <si>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</si>
  <si>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</si>
  <si>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</si>
  <si>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</si>
  <si>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</si>
  <si>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</si>
  <si>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</si>
  <si>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</si>
  <si>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Unmetered Supplies</t>
  </si>
  <si>
    <t>0, 1 or 8</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</si>
  <si>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</si>
  <si>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</si>
  <si>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</si>
  <si>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</si>
  <si>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</si>
  <si>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</si>
  <si>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</si>
  <si>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</si>
  <si>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Copy EDCM table 5001 range starting B101 and paste into G11.  Extend or reduce print area as required.</t>
  </si>
  <si>
    <t>Note: The list of MPANs / MSIDs provided may be incomplete; the DNO reserves the right to apply the listed charges to any other MPANs / MSIDs associated with the site.</t>
  </si>
  <si>
    <t>Time Periods for Designated EHV Properties</t>
  </si>
  <si>
    <t>Super Red Time Band</t>
  </si>
  <si>
    <t>16:30 - 19:30</t>
  </si>
  <si>
    <t>Import
Unique Identifier</t>
  </si>
  <si>
    <t>LLFC</t>
  </si>
  <si>
    <t>Import MPANs/MSIDs</t>
  </si>
  <si>
    <t>Export Unique Identifier</t>
  </si>
  <si>
    <t>Export MPANs/MSIDs</t>
  </si>
  <si>
    <t>Name</t>
  </si>
  <si>
    <t>Residual Charging Band</t>
  </si>
  <si>
    <t>Import
Super Red
unit charge
(p/kWh)</t>
  </si>
  <si>
    <t>Import
fixed charge
(p/day)</t>
  </si>
  <si>
    <t>Import
capacity charge
(p/kVA/day)</t>
  </si>
  <si>
    <t>Import
exceeded capacity charge
(p/kVA/day)</t>
  </si>
  <si>
    <t>Export
Super Red
unit charge
(p/kWh)</t>
  </si>
  <si>
    <t>Export
fixed charge
(p/day)</t>
  </si>
  <si>
    <t>Export
capacity charge
(p/kVA/day)</t>
  </si>
  <si>
    <t>Export
exceeded capacity charge
(p/kVA/day)</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</si>
  <si>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</si>
  <si>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Export
Unique Identifier</t>
  </si>
  <si>
    <t>Supercustomer preserved charges/additional LLFCs</t>
  </si>
  <si>
    <t>Notes:</t>
  </si>
  <si>
    <t>Site Specific preserved charges/additional LLFCs</t>
  </si>
  <si>
    <t>Copy from CDCM table 3701 "Tariffs!A42:I84" and paste values into A14</t>
  </si>
  <si>
    <t>Copy from EDCM table 6005 "LDNORev!B549:G683" and paste values into D57</t>
  </si>
  <si>
    <t>Monday to Friday 
(Including Bank Holidays)
March to May, &amp; September to October, Inclusive</t>
  </si>
  <si>
    <t>Unique billing identifier</t>
  </si>
  <si>
    <t>LDNO LV: Non-Domestic Aggregated (related MPAN)</t>
  </si>
  <si>
    <t>LDNO LV: LV Site Specific No Residual</t>
  </si>
  <si>
    <t>LDNO LV: LV Site Specific Band 1</t>
  </si>
  <si>
    <t>LDNO LV: LV Site Specific Band 2</t>
  </si>
  <si>
    <t>LDNO LV: LV Site Specific Band 3</t>
  </si>
  <si>
    <t>LDNO LV: LV Site Specific Band 4</t>
  </si>
  <si>
    <t>LDNO LV: Unmetered Supplies</t>
  </si>
  <si>
    <t>LDNO LV: LV Generation Aggregated</t>
  </si>
  <si>
    <t>LDNO LV: LV Generation Site Specific</t>
  </si>
  <si>
    <t>LDNO HV: Domestic Aggregated (Related MPAN)</t>
  </si>
  <si>
    <t>LDNO HV: Non-Domestic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</si>
  <si>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</si>
  <si>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</si>
  <si>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</si>
  <si>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</si>
  <si>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</si>
  <si>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</si>
  <si>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</si>
  <si>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</si>
  <si>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</si>
  <si>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</si>
  <si>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</si>
  <si>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</si>
  <si>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</si>
  <si>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</si>
  <si>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</si>
  <si>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</si>
  <si>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</si>
  <si>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</si>
  <si>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</si>
  <si>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</si>
  <si>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</si>
  <si>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</si>
  <si>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</si>
  <si>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</si>
  <si>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</si>
  <si>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</si>
  <si>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</si>
  <si>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</si>
  <si>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</si>
  <si>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</si>
  <si>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</si>
  <si>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</si>
  <si>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</si>
  <si>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</si>
  <si>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</si>
  <si>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</si>
  <si>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</si>
  <si>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</si>
  <si>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</si>
  <si>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</si>
  <si>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</si>
  <si>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</si>
  <si>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</si>
  <si>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</si>
  <si>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</si>
  <si>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</si>
  <si>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</si>
  <si>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</si>
  <si>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</si>
  <si>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</si>
  <si>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</si>
  <si>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</si>
  <si>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</si>
  <si>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</si>
  <si>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</si>
  <si>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</si>
  <si>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</si>
  <si>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</si>
  <si>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</si>
  <si>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</si>
  <si>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</si>
  <si>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</si>
  <si>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</si>
  <si>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</si>
  <si>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</si>
  <si>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</si>
  <si>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</si>
  <si>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</si>
  <si>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</si>
  <si>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</si>
  <si>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</si>
  <si>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</si>
  <si>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</si>
  <si>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</si>
  <si>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</si>
  <si>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</si>
  <si>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</si>
  <si>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</si>
  <si>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</si>
  <si>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</si>
  <si>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</si>
  <si>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</si>
  <si>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</si>
  <si>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</si>
  <si>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</si>
  <si>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</si>
  <si>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</si>
  <si>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</si>
  <si>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</si>
  <si>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</si>
  <si>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</si>
  <si>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</si>
  <si>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</si>
  <si>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</si>
  <si>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</si>
  <si>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</si>
  <si>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</si>
  <si>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</si>
  <si>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</si>
  <si>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</si>
  <si>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</si>
  <si>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</si>
  <si>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</si>
  <si>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</si>
  <si>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</si>
  <si>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</si>
  <si>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</si>
  <si>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</si>
  <si>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</si>
  <si>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</si>
  <si>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</si>
  <si>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</si>
  <si>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</si>
  <si>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</si>
  <si>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</si>
  <si>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</si>
  <si>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</si>
  <si>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</si>
  <si>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</si>
  <si>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</si>
  <si>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</si>
  <si>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</si>
  <si>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</si>
  <si>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</si>
  <si>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</si>
  <si>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0000: Unmetered Supplies</t>
  </si>
  <si>
    <t>LDNO 0000: LV Generation Aggregated</t>
  </si>
  <si>
    <t>LDNO 0000: LV Sub Generation Aggregated</t>
  </si>
  <si>
    <t>LDNO 0000: LV Generation Site Specific</t>
  </si>
  <si>
    <t>LDNO 0000: LV Sub Generation Site Specific</t>
  </si>
  <si>
    <t>LDNO 0000: HV Generation Site Specific</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</si>
  <si>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</si>
  <si>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Period 1</t>
  </si>
  <si>
    <t>Period 2</t>
  </si>
  <si>
    <t>Period 3</t>
  </si>
  <si>
    <t>Period 4</t>
  </si>
  <si>
    <t>(Name 1)</t>
  </si>
  <si>
    <t>(Name 2)</t>
  </si>
  <si>
    <t>(Name 3)</t>
  </si>
  <si>
    <t>(Name 4)</t>
  </si>
  <si>
    <t>Monday to Friday 
March to October</t>
  </si>
  <si>
    <t>23:30 – 07:30</t>
  </si>
  <si>
    <t>07:30 – 23:30</t>
  </si>
  <si>
    <t>Monday to Friday 
November to February</t>
  </si>
  <si>
    <t>20:00 – 23:30</t>
  </si>
  <si>
    <t>07:30 – 16:00
19:00 – 20:00</t>
  </si>
  <si>
    <t>16:00 – 19:00</t>
  </si>
  <si>
    <t>Generic demand and generation LLFs</t>
  </si>
  <si>
    <t>Metered voltage, respective periods and associated LLFCs</t>
  </si>
  <si>
    <t>Metered voltage</t>
  </si>
  <si>
    <t>Associated LLFC</t>
  </si>
  <si>
    <t>Low-voltage network</t>
  </si>
  <si>
    <t>Low-voltage substation</t>
  </si>
  <si>
    <t>High-voltage network</t>
  </si>
  <si>
    <t>High-voltage substation</t>
  </si>
  <si>
    <t>33kV generic</t>
  </si>
  <si>
    <t>132kV generic</t>
  </si>
  <si>
    <t>EHV site specific LLFs</t>
  </si>
  <si>
    <t>Demand</t>
  </si>
  <si>
    <t>Site</t>
  </si>
  <si>
    <t>Generation</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</si>
  <si>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</si>
  <si>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6 - Charges for New or Amended Designated EHV Properties</t>
  </si>
  <si>
    <t>Effective from date</t>
  </si>
  <si>
    <t>Import
LLF
period 1</t>
  </si>
  <si>
    <t>Import
LLF
period 2</t>
  </si>
  <si>
    <t>Import
LLF
period 3</t>
  </si>
  <si>
    <t>Import
LLF
period 4</t>
  </si>
  <si>
    <t>Export
LLF
period 1</t>
  </si>
  <si>
    <t>Export
LLF
period 2</t>
  </si>
  <si>
    <t>Export
LLF
period 3</t>
  </si>
  <si>
    <t>Export
LLF
period 4</t>
  </si>
  <si>
    <t>Open LLFCs / LDNO unique billing identifier</t>
  </si>
  <si>
    <t>Supplier of Last Resort 
Fixed charge adder*
p/MPAN/day</t>
  </si>
  <si>
    <t>Eligible Bad Debt
Fixed charge adder***
p/MPAN/day</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</si>
  <si>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</si>
  <si>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</si>
  <si>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</si>
  <si>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Node/Zone ID</t>
  </si>
  <si>
    <t>Geographical name</t>
  </si>
  <si>
    <t>Local charge 1
£/kVA</t>
  </si>
  <si>
    <t>Remote charge 1
£/kVA</t>
  </si>
  <si>
    <t>Standard Settlement Configuration Id</t>
  </si>
  <si>
    <t>Standard Settlement Configuration Desc</t>
  </si>
  <si>
    <t>Common Decode</t>
  </si>
  <si>
    <t>Change implemented</t>
  </si>
  <si>
    <t>Date</t>
  </si>
  <si>
    <t>Comments</t>
  </si>
  <si>
    <t>10-hour OP</t>
  </si>
  <si>
    <t>A/R</t>
  </si>
  <si>
    <t>Notes updated</t>
  </si>
  <si>
    <t>Updated to reflect DCP 268 which delinks all tariffs from the TPR bands</t>
  </si>
  <si>
    <t>Code 1 &amp; 2 changed to A</t>
  </si>
  <si>
    <t>10-hour OP + w/e</t>
  </si>
  <si>
    <t>Code O changed to A/R</t>
  </si>
  <si>
    <t>10.5-hour OP</t>
  </si>
  <si>
    <t>Removed TPR</t>
  </si>
  <si>
    <t>Removed TPR lookup element as this no longer effects which rate to apply</t>
  </si>
  <si>
    <t>11 Hour OP</t>
  </si>
  <si>
    <t>11.5-hour OP</t>
  </si>
  <si>
    <t>11-hour OP</t>
  </si>
  <si>
    <t>8.5-hour OP</t>
  </si>
  <si>
    <t>9-hour OP</t>
  </si>
  <si>
    <t>11-hour OP + Summer</t>
  </si>
  <si>
    <t>11-hour OP + w/e</t>
  </si>
  <si>
    <t>11-hour OP + w/e &amp; Summer</t>
  </si>
  <si>
    <t>11-hour OP + weekends</t>
  </si>
  <si>
    <t>12-hour  OP + w/e &amp; Summer</t>
  </si>
  <si>
    <t>12-hour night</t>
  </si>
  <si>
    <t>A</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</si>
  <si>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</si>
  <si>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</si>
  <si>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</si>
  <si>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</si>
  <si>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</si>
  <si>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</si>
  <si>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</si>
  <si>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</si>
  <si>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</si>
  <si>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</si>
  <si>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</si>
  <si>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</si>
  <si>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</si>
  <si>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</si>
  <si>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</si>
  <si>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</si>
  <si>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</si>
  <si>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</si>
  <si>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</si>
  <si>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</si>
  <si>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</si>
  <si>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</si>
  <si>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</si>
  <si>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</si>
  <si>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</si>
  <si>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</si>
  <si>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</si>
  <si>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</si>
  <si>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</si>
  <si>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</si>
  <si>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</si>
  <si>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</si>
  <si>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</si>
  <si>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</si>
  <si>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</si>
  <si>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</si>
  <si>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</si>
  <si>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</si>
  <si>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</si>
  <si>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</si>
  <si>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</si>
  <si>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</si>
  <si>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</si>
  <si>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</si>
  <si>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</si>
  <si>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</si>
  <si>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</si>
  <si>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</si>
  <si>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</si>
  <si>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</si>
  <si>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</si>
  <si>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</si>
  <si>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</si>
  <si>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</si>
  <si>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</si>
  <si>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</si>
  <si>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</si>
  <si>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</si>
  <si>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</si>
  <si>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</si>
  <si>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</si>
  <si>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</si>
  <si>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</si>
  <si>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</si>
  <si>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</si>
  <si>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</si>
  <si>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</si>
  <si>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</si>
  <si>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</si>
  <si>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</si>
  <si>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</si>
  <si>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</si>
  <si>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</si>
  <si>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</si>
  <si>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</si>
  <si>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</si>
  <si>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</si>
  <si>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</si>
  <si>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</si>
  <si>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</si>
  <si>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</si>
  <si>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</si>
  <si>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</si>
  <si>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</si>
  <si>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</si>
  <si>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</si>
  <si>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</si>
  <si>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</si>
  <si>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</si>
  <si>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</si>
  <si>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</si>
  <si>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</si>
  <si>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</si>
  <si>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</si>
  <si>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</si>
  <si>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</si>
  <si>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</si>
  <si>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</si>
  <si>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</si>
  <si>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</si>
  <si>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</si>
  <si>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</si>
  <si>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</si>
  <si>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</si>
  <si>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</si>
  <si>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</si>
  <si>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</si>
  <si>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</si>
  <si>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</si>
  <si>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</si>
  <si>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</si>
  <si>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</si>
  <si>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</si>
  <si>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</si>
  <si>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</si>
  <si>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</si>
  <si>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</si>
  <si>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</si>
  <si>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</si>
  <si>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</si>
  <si>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</si>
  <si>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</si>
  <si>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</si>
  <si>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</si>
  <si>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</si>
  <si>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</si>
  <si>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</si>
  <si>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</si>
  <si>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</si>
  <si>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</si>
  <si>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</si>
  <si>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</si>
  <si>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</si>
  <si>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</si>
  <si>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</si>
  <si>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</si>
  <si>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</si>
  <si>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</si>
  <si>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</si>
  <si>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</si>
  <si>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</si>
  <si>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</si>
  <si>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</si>
  <si>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</si>
  <si>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</si>
  <si>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</si>
  <si>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</si>
  <si>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</si>
  <si>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</si>
  <si>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</si>
  <si>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</si>
  <si>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</si>
  <si>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</si>
  <si>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</si>
  <si>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</si>
  <si>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</si>
  <si>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</si>
  <si>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</si>
  <si>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</si>
  <si>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</si>
  <si>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</si>
  <si>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</si>
  <si>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</si>
  <si>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</si>
  <si>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</si>
  <si>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</si>
  <si>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</si>
  <si>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</si>
  <si>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</si>
  <si>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</si>
  <si>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</si>
  <si>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</si>
  <si>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</si>
  <si>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</si>
  <si>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</si>
  <si>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</si>
  <si>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</si>
  <si>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</si>
  <si>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</si>
  <si>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</si>
  <si>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</si>
  <si>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</si>
  <si>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</si>
  <si>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</si>
  <si>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</si>
  <si>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</si>
  <si>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</si>
  <si>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</si>
  <si>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</si>
  <si>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</si>
  <si>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</si>
  <si>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</si>
  <si>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</si>
  <si>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</si>
  <si>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</si>
  <si>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</si>
  <si>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</si>
  <si>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</si>
  <si>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</si>
  <si>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</si>
  <si>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</si>
  <si>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</si>
  <si>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</si>
  <si>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</si>
  <si>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</si>
  <si>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</si>
  <si>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</si>
  <si>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</si>
  <si>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</si>
  <si>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</si>
  <si>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</si>
  <si>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</si>
  <si>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</si>
  <si>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</si>
  <si>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Voltage of Connection</t>
  </si>
  <si>
    <t>Band</t>
  </si>
  <si>
    <t>Units</t>
  </si>
  <si>
    <t>Lower Threshold*</t>
  </si>
  <si>
    <t>Upper Threshold*</t>
  </si>
  <si>
    <t>Residual Charge per MPAN (£)</t>
  </si>
  <si>
    <t>Domestic Aggregated</t>
  </si>
  <si>
    <t>Single band</t>
  </si>
  <si>
    <t>-</t>
  </si>
  <si>
    <t>Designated Properties connected at LV, billing with no MIC</t>
  </si>
  <si>
    <t>kWh</t>
  </si>
  <si>
    <t>∞</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</si>
  <si>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</si>
  <si>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</si>
  <si>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</si>
  <si>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</si>
  <si>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</si>
  <si>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Red unit charge
p/kWh</t>
  </si>
  <si>
    <t>Amber unit charge
p/kWh</t>
  </si>
  <si>
    <t>Fixed charge 
p/MPAN/day</t>
  </si>
  <si>
    <t>n/a</t>
  </si>
  <si>
    <t>LV and HV designated properties and Unmetered Supplies tariff calculator</t>
  </si>
  <si>
    <t>EHV designated property calculator</t>
  </si>
  <si>
    <t>Domestic Aggregated (related MPAN)</t>
  </si>
  <si>
    <t>Step 1, Choose your tariff using the drop down list in cell B10</t>
  </si>
  <si>
    <t>Step 1, Choose your tariff using the drop down list in cell L10</t>
  </si>
  <si>
    <t>Non-Domestic Aggregated</t>
  </si>
  <si>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</si>
  <si>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</si>
  <si>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Step 3, Enter a forecast of consumption if required in cells C14:I14</t>
  </si>
  <si>
    <t>Step 3, Enter a forecast of consumption if required in cells M14:T14</t>
  </si>
  <si>
    <t>LV Site Specific</t>
  </si>
  <si>
    <t>Capacity charge 
p/kVA/day</t>
  </si>
  <si>
    <t>Exceeded Capacity charge 
p/kVA/day</t>
  </si>
  <si>
    <t>LV Sub Site Specific</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</si>
  <si>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</si>
  <si>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</si>
  <si>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HV Site Specific</t>
  </si>
  <si>
    <t>Black unit charge
p/kWh</t>
  </si>
  <si>
    <t>Yellow unit charge
p/kWh</t>
  </si>
  <si>
    <t>Tariff components</t>
  </si>
  <si>
    <t>Number of days in consumption period
i.e. 365 if one year</t>
  </si>
  <si>
    <t>Maximum import or export capacity
kVA</t>
  </si>
  <si>
    <t>Average daily exceeded capacity
kVA</t>
  </si>
  <si>
    <t>Excess reactive units 
kVArh</t>
  </si>
  <si>
    <t>Import
super red
kWh</t>
  </si>
  <si>
    <t>Maximum import capacity
kVA</t>
  </si>
  <si>
    <t>Export
Super Red
kWh</t>
  </si>
  <si>
    <t>Maximum export capacity
kVA</t>
  </si>
  <si>
    <t>Enter current consumption details</t>
  </si>
  <si>
    <t>Enter forecast consumption details 
(if different)</t>
  </si>
  <si>
    <t>Charge components</t>
  </si>
  <si>
    <t>Unit 1
£</t>
  </si>
  <si>
    <t>Unit 2
£</t>
  </si>
  <si>
    <t>Unit 3
£</t>
  </si>
  <si>
    <t>Fixed charge
£</t>
  </si>
  <si>
    <t>Capacity charge
£</t>
  </si>
  <si>
    <t>Exceeded capacity charge
£</t>
  </si>
  <si>
    <t>Reactive power charge
£</t>
  </si>
  <si>
    <t>Import 
super red charge
£</t>
  </si>
  <si>
    <t>Import
fixed charge
£</t>
  </si>
  <si>
    <t>Import
capacity charge
£</t>
  </si>
  <si>
    <t>Import exceeded capacity charge
£</t>
  </si>
  <si>
    <t>Export super red charge
£</t>
  </si>
  <si>
    <t>Export fixed charge
£</t>
  </si>
  <si>
    <t>Export capacity charge
£</t>
  </si>
  <si>
    <t>Export exceeded capacity charge
£</t>
  </si>
  <si>
    <t>Current consumption period charges</t>
  </si>
  <si>
    <t>Forecast consumption period charges</t>
  </si>
  <si>
    <t>Total charge
£</t>
  </si>
  <si>
    <t>Import total charge
£</t>
  </si>
  <si>
    <t>Export total charge
£</t>
  </si>
  <si>
    <t>These charges are estimates based on tariff selected and consumption values entered.</t>
  </si>
  <si>
    <t>These charges are estimates based on site selected and consumption values entered.</t>
  </si>
  <si>
    <t>2025/26</t>
  </si>
  <si>
    <t>1 April 2025</t>
  </si>
  <si>
    <t>Domestic Aggregated or CT with Residual</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</si>
  <si>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</si>
  <si>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</si>
  <si>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</si>
  <si>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</si>
  <si>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</si>
  <si>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</si>
  <si>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Domestic Aggregated (related MPAN)</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</si>
  <si>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</si>
  <si>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</si>
  <si>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</si>
  <si>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</si>
  <si>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</si>
  <si>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</si>
  <si>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</si>
  <si>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</si>
  <si>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</si>
  <si>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</si>
  <si>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</si>
  <si>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</si>
  <si>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Domestic Aggregated (related MPAN)</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</si>
  <si>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</si>
  <si>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</si>
  <si>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</si>
  <si>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</si>
  <si>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</si>
  <si>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</si>
  <si>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Domestic Aggregated (related MPAN)</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</si>
  <si>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</si>
  <si>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</si>
  <si>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</si>
  <si>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</si>
  <si>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</si>
  <si>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</si>
  <si>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Domestic Aggregated (related MPAN)</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</si>
  <si>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</si>
  <si>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</si>
  <si>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</si>
  <si>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</si>
  <si>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</si>
  <si>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</si>
  <si>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Domestic Aggregated (related MPAN)</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</si>
  <si>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</si>
  <si>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</si>
  <si>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</si>
  <si>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</si>
  <si>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</si>
  <si>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</si>
  <si>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Domestic Aggregated (related MPAN)</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</si>
  <si>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</si>
  <si>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</si>
  <si>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</si>
  <si>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</si>
  <si>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</si>
  <si>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or CT with residual</t>
  </si>
  <si>
    <t>LDNO HV: Domestic Aggregated or CT with residual</t>
  </si>
  <si>
    <t>LDNO HVplus: Domestic Aggregated or CT with residual</t>
  </si>
  <si>
    <t>LDNO EHV: Domestic Aggregated or CT with residual</t>
  </si>
  <si>
    <t>LDNO 132kV/EHV: Domestic Aggregated or CT with residual</t>
  </si>
  <si>
    <t>LDNO 132kV: Domestic Aggregated or CT with residual</t>
  </si>
  <si>
    <t>LDNO 0000: Domestic Aggregated or CT with residual</t>
  </si>
  <si>
    <t>N01 , N61 , N31</t>
  </si>
  <si>
    <t>N03 , N63 , N33</t>
  </si>
  <si>
    <t>N04 , N64 , N34</t>
  </si>
  <si>
    <t>11N , 61N , 1N1 , 6N1 , 3N1</t>
  </si>
  <si>
    <t>12N , 62N , 1N2 , 6N2 , 3N2</t>
  </si>
  <si>
    <t>13N , 63N , 1N3 , 6N3 , 3N3</t>
  </si>
  <si>
    <t>14N , 64N , 1N4 , 6N4 , 3N4</t>
  </si>
  <si>
    <t>N06 , N66 , N36</t>
  </si>
  <si>
    <t>N26 , N86 , N56</t>
  </si>
  <si>
    <t xml:space="preserve">21N , 71N </t>
  </si>
  <si>
    <t xml:space="preserve">22N , 72N </t>
  </si>
  <si>
    <t xml:space="preserve">23N , 73N </t>
  </si>
  <si>
    <t xml:space="preserve">24N , 74N </t>
  </si>
  <si>
    <t>N85 , N55</t>
  </si>
  <si>
    <t xml:space="preserve">Y1N </t>
  </si>
  <si>
    <t xml:space="preserve">Y2N </t>
  </si>
  <si>
    <t xml:space="preserve">Y3N </t>
  </si>
  <si>
    <t xml:space="preserve">Y4N </t>
  </si>
  <si>
    <t>N84 , N54</t>
  </si>
  <si>
    <t xml:space="preserve">81N </t>
  </si>
  <si>
    <t xml:space="preserve">82N </t>
  </si>
  <si>
    <t xml:space="preserve">83N </t>
  </si>
  <si>
    <t xml:space="preserve">84N </t>
  </si>
  <si>
    <t>N11 , N71 , N41</t>
  </si>
  <si>
    <t>NL1 , NE1 , NH1</t>
  </si>
  <si>
    <t>NE5 , NH5</t>
  </si>
  <si>
    <t/>
  </si>
  <si>
    <t>NE8, NH8</t>
  </si>
  <si>
    <t>N01</t>
  </si>
  <si>
    <t>N03</t>
  </si>
  <si>
    <t>N04</t>
  </si>
  <si>
    <t>11N, 1N1</t>
  </si>
  <si>
    <t>12N, 1N2</t>
  </si>
  <si>
    <t>13N, 1N3</t>
  </si>
  <si>
    <t>14N, 1N4</t>
  </si>
  <si>
    <t>N06</t>
  </si>
  <si>
    <t>N26</t>
  </si>
  <si>
    <t>21N</t>
  </si>
  <si>
    <t>22N</t>
  </si>
  <si>
    <t>23N</t>
  </si>
  <si>
    <t>24N</t>
  </si>
  <si>
    <t>N11</t>
  </si>
  <si>
    <t>NL1</t>
  </si>
  <si>
    <t>NL3</t>
  </si>
  <si>
    <t>N61</t>
  </si>
  <si>
    <t>N63</t>
  </si>
  <si>
    <t>N64</t>
  </si>
  <si>
    <t>61N, 6N1</t>
  </si>
  <si>
    <t>62N, 6N2</t>
  </si>
  <si>
    <t>63N, 6N3</t>
  </si>
  <si>
    <t>64N, 6N4</t>
  </si>
  <si>
    <t>N66</t>
  </si>
  <si>
    <t>N86</t>
  </si>
  <si>
    <t>71N</t>
  </si>
  <si>
    <t>72N</t>
  </si>
  <si>
    <t>73N</t>
  </si>
  <si>
    <t>74N</t>
  </si>
  <si>
    <t>N85</t>
  </si>
  <si>
    <t>Y1N</t>
  </si>
  <si>
    <t>Y2N</t>
  </si>
  <si>
    <t>Y3N</t>
  </si>
  <si>
    <t>Y4N</t>
  </si>
  <si>
    <t>N84</t>
  </si>
  <si>
    <t>81N</t>
  </si>
  <si>
    <t>82N</t>
  </si>
  <si>
    <t>83N</t>
  </si>
  <si>
    <t>84N</t>
  </si>
  <si>
    <t>N71</t>
  </si>
  <si>
    <t>NH1</t>
  </si>
  <si>
    <t>NH3</t>
  </si>
  <si>
    <t>NH5</t>
  </si>
  <si>
    <t>NH8</t>
  </si>
  <si>
    <t>N31</t>
  </si>
  <si>
    <t>N33</t>
  </si>
  <si>
    <t>N34</t>
  </si>
  <si>
    <t>3N1</t>
  </si>
  <si>
    <t>3N2</t>
  </si>
  <si>
    <t>3N3</t>
  </si>
  <si>
    <t>3N4</t>
  </si>
  <si>
    <t>N36</t>
  </si>
  <si>
    <t>N56</t>
  </si>
  <si>
    <t>N55</t>
  </si>
  <si>
    <t>N54</t>
  </si>
  <si>
    <t>N41</t>
  </si>
  <si>
    <t>NE1</t>
  </si>
  <si>
    <t>NE3</t>
  </si>
  <si>
    <t>NE5</t>
  </si>
  <si>
    <t>NE8</t>
  </si>
  <si>
    <t>Final</t>
  </si>
  <si>
    <t>N01, N03, N04, 11N , 1N1, 12N , 1N2, 13N , 1N3, 14N , 1N4, N06, N26, 21N, 22N, 23N, 24N, N11, NL1, NL3, N61, N63, N64, 61N , 6N1, 62N , 6N2, 63N , 6N3, 64N , 6N4, N66, N86, 71N, 72N, 73N, 74N, N71, NH1, NH3, N31, N33, N34, N36, N56, N41, NE1, NE3</t>
  </si>
  <si>
    <t>N85, Y1N, Y2N, Y3N, Y4N, NH5, N55, NE5</t>
  </si>
  <si>
    <t>N84, 81N, 82N, 83N, 84N, NH8, N54, NE8</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</si>
  <si>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</si>
  <si>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</si>
  <si>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</si>
  <si>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</si>
  <si>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</si>
  <si>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</si>
  <si>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</si>
  <si>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</si>
  <si>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</si>
  <si>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</si>
  <si>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</si>
  <si>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</si>
  <si>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</si>
  <si>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</si>
  <si>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</si>
  <si>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</si>
  <si>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</si>
  <si>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Designated EHV Site Specific No Residual</t>
  </si>
  <si>
    <t>Designated EHV Site Specific Band 1</t>
  </si>
  <si>
    <t>EHV1</t>
  </si>
  <si>
    <t>Designated EHV Site Specific Band 2</t>
  </si>
  <si>
    <t>EHV2</t>
  </si>
  <si>
    <t>Designated EHV Site Specific Band 3</t>
  </si>
  <si>
    <t>EHV3</t>
  </si>
  <si>
    <t>Designated EHV Site Specific Band 4</t>
  </si>
  <si>
    <t>EHV4</t>
  </si>
  <si>
    <t>NL3 , NE3 , NH3</t>
  </si>
  <si>
    <t>Eclipse Power Distribution Limited - GSP N</t>
  </si>
  <si>
    <t>Eclipse Power Distribution</t>
  </si>
  <si>
    <t>Eclipse Power Distribution Limited has no site specific preserved charges/additional LLFCs</t>
  </si>
  <si>
    <t>Eclipse Power Distribution Limited has no superscostumer preserved charges/additional LLFCs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</si>
</sst>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s>
  <fonts count="39"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theme="4"/>
      <name val="Calibri"/>
      <family val="2"/>
      <scheme val="minor"/>
    </font>
    <font>
      <sz val="8"/>
      <name val="Arial"/>
      <family val="2"/>
    </font>
    <font>
      <b/>
      <sz val="12"/>
      <name val="Arial"/>
      <family val="2"/>
    </font>
    <font>
      <b/>
      <sz val="10"/>
      <color rgb="FF3F3F76"/>
      <name val="Arial"/>
      <family val="2"/>
    </font>
    <font>
      <b/>
      <sz val="12"/>
      <name val="Calibri"/>
      <family val="2"/>
      <scheme val="minor"/>
    </font>
    <font>
      <b/>
      <sz val="12"/>
      <color indexed="8"/>
      <name val="Calibri"/>
      <family val="2"/>
      <scheme val="minor"/>
    </font>
    <font>
      <b/>
      <sz val="11"/>
      <color theme="0"/>
      <name val="Arial"/>
      <family val="2"/>
    </font>
    <font>
      <sz val="10"/>
      <color rgb="FF000000"/>
      <name val="Arial"/>
      <family val="2"/>
    </font>
  </fonts>
  <fills count="40">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theme="0" tint="-0.249977111117893"/>
        <bgColor indexed="64"/>
      </patternFill>
    </fill>
    <fill>
      <patternFill patternType="solid">
        <fgColor rgb="FFCCFFFF"/>
        <bgColor indexed="64"/>
      </patternFill>
    </fill>
    <fill>
      <patternFill patternType="solid">
        <fgColor rgb="FFD9D9D9"/>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s>
  <cellStyleXfs count="22">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8"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2" fillId="24" borderId="0" applyNumberFormat="0" applyBorder="0" applyAlignment="0" applyProtection="0"/>
    <xf numFmtId="0" fontId="3" fillId="6"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3" fillId="27" borderId="0" applyNumberFormat="0" applyBorder="0" applyAlignment="0" applyProtection="0"/>
    <xf numFmtId="0" fontId="22" fillId="28" borderId="0" applyNumberFormat="0" applyBorder="0" applyAlignment="0" applyProtection="0"/>
    <xf numFmtId="0" fontId="26" fillId="0" borderId="0"/>
    <xf numFmtId="0" fontId="28"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xf numFmtId="2" fontId="31" fillId="0" borderId="0" applyNumberFormat="0" applyFill="0" applyBorder="0" applyAlignment="0" applyProtection="0"/>
    <xf numFmtId="0" fontId="6" fillId="0" borderId="0"/>
  </cellStyleXfs>
  <cellXfs count="323">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7" fillId="0" borderId="0" xfId="0" applyFont="1" applyAlignment="1">
      <alignment vertical="top" wrapText="1"/>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4"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4"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5" fillId="5" borderId="7" xfId="2" applyNumberFormat="1" applyFont="1" applyAlignment="1" applyProtection="1">
      <alignment horizontal="center" vertical="center" wrapText="1"/>
      <protection locked="0"/>
    </xf>
    <xf numFmtId="170" fontId="17" fillId="12" borderId="1" xfId="0" applyNumberFormat="1" applyFont="1" applyFill="1" applyBorder="1" applyAlignment="1" applyProtection="1">
      <alignment horizontal="center" vertical="center"/>
      <protection locked="0"/>
    </xf>
    <xf numFmtId="171" fontId="17" fillId="12" borderId="1" xfId="0" applyNumberFormat="1" applyFont="1" applyFill="1" applyBorder="1" applyAlignment="1" applyProtection="1">
      <alignment horizontal="center" vertical="center"/>
      <protection locked="0"/>
    </xf>
    <xf numFmtId="170" fontId="17" fillId="14" borderId="1" xfId="0" applyNumberFormat="1" applyFont="1" applyFill="1" applyBorder="1" applyAlignment="1" applyProtection="1">
      <alignment horizontal="center" vertical="center"/>
      <protection locked="0"/>
    </xf>
    <xf numFmtId="171" fontId="17"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7"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7" fillId="9" borderId="1" xfId="0" applyNumberFormat="1" applyFont="1" applyFill="1" applyBorder="1" applyAlignment="1" applyProtection="1">
      <alignment horizontal="center" vertical="center"/>
      <protection locked="0"/>
    </xf>
    <xf numFmtId="171" fontId="17"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0" fillId="8" borderId="1" xfId="0" applyNumberFormat="1" applyFont="1" applyFill="1" applyBorder="1" applyAlignment="1" applyProtection="1">
      <alignment horizontal="center" vertical="center" wrapText="1"/>
      <protection locked="0"/>
    </xf>
    <xf numFmtId="0" fontId="20" fillId="8" borderId="1" xfId="0" applyFont="1" applyFill="1" applyBorder="1" applyAlignment="1" applyProtection="1">
      <alignment horizontal="center" vertical="center" wrapText="1"/>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1"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1" fontId="6" fillId="9" borderId="1" xfId="6" applyNumberFormat="1" applyFill="1" applyBorder="1" applyAlignment="1" applyProtection="1">
      <alignment horizontal="left" vertical="center" wrapText="1"/>
      <protection locked="0"/>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172" fontId="4" fillId="12" borderId="1" xfId="6" applyNumberFormat="1" applyFont="1" applyFill="1" applyBorder="1" applyAlignment="1" applyProtection="1">
      <alignment horizontal="center" vertical="center"/>
      <protection locked="0"/>
    </xf>
    <xf numFmtId="164" fontId="4" fillId="12" borderId="1" xfId="6" applyNumberFormat="1" applyFont="1" applyFill="1" applyBorder="1" applyAlignment="1" applyProtection="1">
      <alignment horizontal="center" vertical="center"/>
      <protection locked="0"/>
    </xf>
    <xf numFmtId="172" fontId="4" fillId="9" borderId="1" xfId="6" applyNumberFormat="1" applyFont="1" applyFill="1" applyBorder="1" applyAlignment="1" applyProtection="1">
      <alignment horizontal="center" vertical="center"/>
      <protection locked="0"/>
    </xf>
    <xf numFmtId="164"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8"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1"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3"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3" fillId="18" borderId="1" xfId="0" applyFont="1" applyFill="1" applyBorder="1" applyAlignment="1" applyProtection="1">
      <alignment horizontal="center" vertical="center" wrapText="1"/>
      <protection locked="0"/>
    </xf>
    <xf numFmtId="0" fontId="23"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16"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6" fillId="17" borderId="0" xfId="1" applyNumberFormat="1" applyFont="1" applyFill="1" applyBorder="1" applyAlignment="1" applyProtection="1">
      <alignment horizontal="center" vertical="center" wrapText="1"/>
    </xf>
    <xf numFmtId="0" fontId="16" fillId="17" borderId="12" xfId="1" applyNumberFormat="1" applyFont="1" applyFill="1" applyBorder="1" applyAlignment="1">
      <alignment horizontal="center" vertical="center" wrapText="1"/>
    </xf>
    <xf numFmtId="0" fontId="16"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6" fillId="17" borderId="8" xfId="1" applyNumberFormat="1" applyFont="1" applyFill="1" applyBorder="1" applyAlignment="1">
      <alignment horizontal="center" vertical="center" wrapText="1"/>
    </xf>
    <xf numFmtId="172" fontId="20"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175" fontId="6" fillId="9" borderId="1" xfId="6" applyNumberFormat="1" applyFill="1" applyBorder="1" applyAlignment="1">
      <alignment horizontal="center" vertical="center" wrapText="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43" fontId="4" fillId="23" borderId="1" xfId="7" applyFont="1" applyFill="1" applyBorder="1" applyAlignment="1" applyProtection="1">
      <alignment horizontal="center" vertical="center"/>
    </xf>
    <xf numFmtId="164"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43" fontId="4" fillId="12" borderId="1" xfId="7" applyFont="1" applyFill="1" applyBorder="1" applyAlignment="1" applyProtection="1">
      <alignment horizontal="center" vertical="center"/>
    </xf>
    <xf numFmtId="164"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6"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6" fontId="3" fillId="30" borderId="1" xfId="9" applyNumberFormat="1" applyFill="1" applyBorder="1" applyAlignment="1" applyProtection="1">
      <alignment vertical="center"/>
    </xf>
    <xf numFmtId="176" fontId="3" fillId="33" borderId="1" xfId="9" applyNumberFormat="1" applyFill="1" applyBorder="1" applyAlignment="1" applyProtection="1">
      <alignment vertical="center"/>
    </xf>
    <xf numFmtId="176" fontId="6" fillId="31" borderId="1" xfId="10" applyNumberFormat="1" applyFont="1" applyFill="1" applyBorder="1" applyAlignment="1" applyProtection="1">
      <alignment vertical="center"/>
    </xf>
    <xf numFmtId="176" fontId="6" fillId="34" borderId="1" xfId="10" applyNumberFormat="1" applyFont="1" applyFill="1" applyBorder="1" applyAlignment="1" applyProtection="1">
      <alignment vertical="center"/>
    </xf>
    <xf numFmtId="177" fontId="3" fillId="30" borderId="5" xfId="9" applyNumberFormat="1" applyFill="1" applyBorder="1" applyAlignment="1" applyProtection="1">
      <alignment vertical="center"/>
    </xf>
    <xf numFmtId="177"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1" fillId="7" borderId="1" xfId="6" quotePrefix="1" applyNumberFormat="1" applyFont="1" applyFill="1" applyBorder="1" applyAlignment="1">
      <alignment horizontal="center" vertical="center" wrapText="1"/>
    </xf>
    <xf numFmtId="49" fontId="18" fillId="0" borderId="0" xfId="4" quotePrefix="1" applyNumberFormat="1" applyBorder="1" applyAlignment="1" applyProtection="1">
      <alignment horizontal="left" vertical="center"/>
      <protection locked="0"/>
    </xf>
    <xf numFmtId="178" fontId="29" fillId="18" borderId="1" xfId="0" applyNumberFormat="1" applyFont="1" applyFill="1" applyBorder="1" applyAlignment="1" applyProtection="1">
      <alignment horizontal="center" vertical="center" wrapText="1"/>
      <protection locked="0"/>
    </xf>
    <xf numFmtId="178" fontId="9" fillId="19" borderId="1" xfId="0" applyNumberFormat="1" applyFont="1" applyFill="1" applyBorder="1" applyAlignment="1" applyProtection="1">
      <alignment horizontal="center" vertical="center" wrapText="1"/>
      <protection locked="0"/>
    </xf>
    <xf numFmtId="178" fontId="29"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8" fontId="29" fillId="21" borderId="1" xfId="0" applyNumberFormat="1" applyFont="1" applyFill="1" applyBorder="1" applyAlignment="1" applyProtection="1">
      <alignment horizontal="center" vertical="center" wrapText="1"/>
      <protection locked="0"/>
    </xf>
    <xf numFmtId="178"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0"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9" fontId="6" fillId="36" borderId="0" xfId="6" applyNumberFormat="1" applyFill="1" applyAlignment="1">
      <alignment horizontal="left"/>
    </xf>
    <xf numFmtId="0" fontId="20"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7" fillId="7" borderId="1" xfId="0" applyFont="1" applyFill="1" applyBorder="1" applyAlignment="1">
      <alignment vertical="center" wrapText="1"/>
    </xf>
    <xf numFmtId="0" fontId="13" fillId="0" borderId="0" xfId="3" applyAlignment="1" applyProtection="1">
      <alignment horizontal="left" vertical="top" wrapText="1"/>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4" fillId="8" borderId="1" xfId="0" applyFont="1" applyFill="1" applyBorder="1" applyAlignment="1" applyProtection="1">
      <alignment horizontal="center" vertical="center"/>
      <protection locked="0"/>
    </xf>
    <xf numFmtId="164" fontId="20" fillId="9" borderId="1" xfId="0" applyNumberFormat="1" applyFont="1" applyFill="1" applyBorder="1" applyAlignment="1" applyProtection="1">
      <alignment horizontal="center" vertical="center"/>
      <protection locked="0"/>
    </xf>
    <xf numFmtId="180" fontId="20" fillId="3" borderId="1" xfId="0" applyNumberFormat="1" applyFont="1" applyFill="1" applyBorder="1" applyAlignment="1" applyProtection="1">
      <alignment horizontal="center" vertical="center"/>
      <protection locked="0"/>
    </xf>
    <xf numFmtId="181" fontId="14" fillId="8" borderId="1" xfId="0" applyNumberFormat="1" applyFont="1" applyFill="1" applyBorder="1" applyAlignment="1" applyProtection="1">
      <alignment horizontal="center" vertical="center"/>
      <protection locked="0"/>
    </xf>
    <xf numFmtId="3" fontId="14" fillId="8" borderId="1"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6" fillId="17" borderId="1" xfId="0" applyFont="1" applyFill="1" applyBorder="1" applyAlignment="1">
      <alignment horizontal="center" vertical="center" wrapText="1"/>
    </xf>
    <xf numFmtId="0" fontId="6" fillId="17" borderId="3" xfId="0" applyFont="1" applyFill="1" applyBorder="1" applyAlignment="1">
      <alignment horizontal="center" vertical="center" wrapText="1"/>
    </xf>
    <xf numFmtId="3" fontId="20" fillId="8" borderId="1" xfId="0" quotePrefix="1" applyNumberFormat="1" applyFont="1" applyFill="1" applyBorder="1" applyAlignment="1" applyProtection="1">
      <alignment horizontal="center" vertical="center" wrapText="1"/>
      <protection locked="0"/>
    </xf>
    <xf numFmtId="0" fontId="6" fillId="0" borderId="0" xfId="0" applyFont="1" applyAlignment="1">
      <alignment vertical="center" wrapText="1"/>
    </xf>
    <xf numFmtId="0" fontId="0" fillId="0" borderId="1" xfId="0" applyBorder="1" applyAlignment="1">
      <alignment horizontal="center" vertical="center"/>
    </xf>
    <xf numFmtId="181" fontId="0" fillId="0" borderId="0" xfId="0" applyNumberFormat="1"/>
    <xf numFmtId="49" fontId="6" fillId="9" borderId="1" xfId="0" quotePrefix="1" applyNumberFormat="1" applyFont="1" applyFill="1" applyBorder="1" applyAlignment="1" applyProtection="1">
      <alignment horizontal="center" vertical="center" wrapText="1"/>
      <protection locked="0"/>
    </xf>
    <xf numFmtId="1" fontId="6" fillId="9" borderId="1" xfId="6" applyNumberFormat="1" applyFill="1" applyBorder="1" applyAlignment="1" applyProtection="1">
      <alignment horizontal="center" vertical="center" wrapText="1"/>
      <protection locked="0"/>
    </xf>
    <xf numFmtId="0" fontId="6" fillId="9" borderId="1" xfId="6" applyFill="1" applyBorder="1" applyAlignment="1" applyProtection="1">
      <alignment horizontal="center" vertical="center" wrapText="1"/>
      <protection locked="0"/>
    </xf>
    <xf numFmtId="175" fontId="6" fillId="9" borderId="1" xfId="6" applyNumberFormat="1" applyFill="1" applyBorder="1" applyAlignment="1">
      <alignment horizontal="left" vertical="center" wrapText="1"/>
    </xf>
    <xf numFmtId="0" fontId="6" fillId="2" borderId="0" xfId="6" quotePrefix="1" applyFill="1" applyAlignment="1">
      <alignment vertical="center" wrapText="1"/>
    </xf>
    <xf numFmtId="0" fontId="7" fillId="17" borderId="6" xfId="6" applyFont="1" applyFill="1" applyBorder="1" applyAlignment="1">
      <alignment vertical="center" wrapText="1"/>
    </xf>
    <xf numFmtId="0" fontId="6" fillId="17" borderId="6" xfId="0" applyFont="1" applyFill="1" applyBorder="1" applyAlignment="1">
      <alignment horizontal="center" vertical="center" wrapText="1"/>
    </xf>
    <xf numFmtId="0" fontId="6" fillId="17" borderId="1" xfId="0" quotePrefix="1" applyFont="1" applyFill="1" applyBorder="1" applyAlignment="1">
      <alignment horizontal="center" vertical="center" wrapText="1"/>
    </xf>
    <xf numFmtId="0" fontId="7" fillId="17" borderId="1" xfId="0" applyFont="1" applyFill="1" applyBorder="1" applyAlignment="1">
      <alignment horizontal="left" vertical="center" wrapText="1"/>
    </xf>
    <xf numFmtId="0" fontId="7" fillId="17" borderId="6" xfId="0" applyFont="1" applyFill="1" applyBorder="1" applyAlignment="1">
      <alignment vertical="center" wrapText="1"/>
    </xf>
    <xf numFmtId="0" fontId="7" fillId="17" borderId="1" xfId="0" applyFont="1" applyFill="1" applyBorder="1" applyAlignment="1">
      <alignment vertical="center" wrapText="1"/>
    </xf>
    <xf numFmtId="0" fontId="0" fillId="17" borderId="0" xfId="0" applyFill="1" applyAlignment="1">
      <alignment horizontal="center" vertical="center"/>
    </xf>
    <xf numFmtId="0" fontId="6" fillId="17" borderId="0" xfId="0" applyFont="1" applyFill="1"/>
    <xf numFmtId="0" fontId="16" fillId="17" borderId="12" xfId="1" applyNumberFormat="1" applyFont="1" applyFill="1" applyBorder="1" applyAlignment="1" applyProtection="1">
      <alignment horizontal="center" vertical="center" wrapText="1"/>
    </xf>
    <xf numFmtId="0" fontId="7" fillId="7" borderId="2" xfId="0" applyFont="1" applyFill="1" applyBorder="1" applyAlignment="1">
      <alignment horizontal="center" vertical="center" wrapText="1"/>
    </xf>
    <xf numFmtId="0" fontId="0" fillId="2" borderId="8" xfId="0" applyFill="1" applyBorder="1"/>
    <xf numFmtId="0" fontId="0" fillId="2" borderId="16" xfId="0" applyFill="1" applyBorder="1"/>
    <xf numFmtId="0" fontId="8" fillId="17" borderId="0" xfId="0" applyFont="1" applyFill="1" applyAlignment="1">
      <alignment vertical="center"/>
    </xf>
    <xf numFmtId="166" fontId="0" fillId="17" borderId="0" xfId="0" applyNumberFormat="1" applyFill="1" applyAlignment="1">
      <alignment horizontal="center" vertical="center"/>
    </xf>
    <xf numFmtId="49" fontId="20" fillId="17" borderId="1" xfId="0" quotePrefix="1" applyNumberFormat="1" applyFont="1" applyFill="1" applyBorder="1" applyAlignment="1" applyProtection="1">
      <alignment horizontal="center" vertical="center" wrapText="1"/>
      <protection locked="0"/>
    </xf>
    <xf numFmtId="0" fontId="6" fillId="17" borderId="0" xfId="0" applyFont="1" applyFill="1" applyAlignment="1">
      <alignment vertical="center"/>
    </xf>
    <xf numFmtId="0" fontId="6" fillId="17" borderId="0" xfId="6" quotePrefix="1" applyFill="1" applyAlignment="1">
      <alignment horizontal="center" vertical="center" wrapText="1"/>
    </xf>
    <xf numFmtId="0" fontId="6" fillId="17" borderId="0" xfId="6" applyFill="1" applyAlignment="1">
      <alignment vertical="center"/>
    </xf>
    <xf numFmtId="49" fontId="34" fillId="5" borderId="7" xfId="2" applyNumberFormat="1" applyFont="1" applyAlignment="1" applyProtection="1">
      <alignment horizontal="center" vertical="center" wrapText="1"/>
      <protection locked="0"/>
    </xf>
    <xf numFmtId="49" fontId="35" fillId="0" borderId="1" xfId="0" quotePrefix="1" applyNumberFormat="1" applyFont="1" applyBorder="1" applyAlignment="1" applyProtection="1">
      <alignment horizontal="center" vertical="center" wrapText="1"/>
      <protection locked="0"/>
    </xf>
    <xf numFmtId="49" fontId="35" fillId="0" borderId="1" xfId="0" applyNumberFormat="1" applyFont="1" applyBorder="1" applyAlignment="1" applyProtection="1">
      <alignment horizontal="center" vertical="center" wrapText="1"/>
      <protection locked="0"/>
    </xf>
    <xf numFmtId="0" fontId="35" fillId="17" borderId="1" xfId="0" applyFont="1" applyFill="1" applyBorder="1" applyAlignment="1" applyProtection="1">
      <alignment horizontal="center" vertical="center" wrapText="1"/>
      <protection locked="0"/>
    </xf>
    <xf numFmtId="0" fontId="35" fillId="0" borderId="1" xfId="0" applyFont="1" applyBorder="1" applyAlignment="1" applyProtection="1">
      <alignment horizontal="center" vertical="center" wrapText="1"/>
      <protection locked="0"/>
    </xf>
    <xf numFmtId="3" fontId="35" fillId="0" borderId="1" xfId="0" applyNumberFormat="1" applyFont="1" applyBorder="1" applyAlignment="1" applyProtection="1">
      <alignment horizontal="center" vertical="center" wrapText="1"/>
      <protection locked="0"/>
    </xf>
    <xf numFmtId="0" fontId="36" fillId="0" borderId="1" xfId="16" applyFont="1" applyBorder="1" applyAlignment="1">
      <alignment horizontal="center" vertical="center" wrapText="1"/>
    </xf>
    <xf numFmtId="0" fontId="35" fillId="0" borderId="1" xfId="0" applyFont="1" applyBorder="1" applyAlignment="1">
      <alignment horizontal="center" vertical="center" wrapText="1"/>
    </xf>
    <xf numFmtId="0" fontId="13" fillId="17" borderId="0" xfId="3" applyFill="1" applyAlignment="1" applyProtection="1">
      <alignment vertical="center"/>
    </xf>
    <xf numFmtId="0" fontId="13" fillId="0" borderId="0" xfId="3" applyFill="1" applyBorder="1" applyAlignment="1" applyProtection="1">
      <alignment vertical="center"/>
    </xf>
    <xf numFmtId="178" fontId="37" fillId="18" borderId="1" xfId="0" applyNumberFormat="1" applyFont="1" applyFill="1" applyBorder="1" applyAlignment="1" applyProtection="1">
      <alignment horizontal="center" vertical="center"/>
      <protection locked="0"/>
    </xf>
    <xf numFmtId="178" fontId="20" fillId="19" borderId="1" xfId="0" applyNumberFormat="1" applyFont="1" applyFill="1" applyBorder="1" applyAlignment="1" applyProtection="1">
      <alignment horizontal="center" vertical="center"/>
      <protection locked="0"/>
    </xf>
    <xf numFmtId="178" fontId="37" fillId="20" borderId="1" xfId="0" applyNumberFormat="1" applyFont="1" applyFill="1" applyBorder="1" applyAlignment="1" applyProtection="1">
      <alignment horizontal="center" vertical="center"/>
      <protection locked="0"/>
    </xf>
    <xf numFmtId="164" fontId="20" fillId="10" borderId="1" xfId="0" applyNumberFormat="1" applyFont="1" applyFill="1" applyBorder="1" applyAlignment="1" applyProtection="1">
      <alignment horizontal="center" vertical="center"/>
      <protection locked="0"/>
    </xf>
    <xf numFmtId="164" fontId="20" fillId="3" borderId="1" xfId="0" applyNumberFormat="1" applyFont="1" applyFill="1" applyBorder="1" applyAlignment="1" applyProtection="1">
      <alignment horizontal="center" vertical="center"/>
      <protection locked="0"/>
    </xf>
    <xf numFmtId="172" fontId="20" fillId="3" borderId="1" xfId="0" applyNumberFormat="1" applyFont="1" applyFill="1" applyBorder="1" applyAlignment="1" applyProtection="1">
      <alignment horizontal="center" vertical="center"/>
      <protection locked="0"/>
    </xf>
    <xf numFmtId="164" fontId="20" fillId="10" borderId="1" xfId="0" applyNumberFormat="1" applyFont="1" applyFill="1" applyBorder="1" applyAlignment="1">
      <alignment horizontal="center" vertical="center"/>
    </xf>
    <xf numFmtId="172" fontId="20" fillId="9" borderId="1" xfId="0" applyNumberFormat="1" applyFont="1" applyFill="1" applyBorder="1" applyAlignment="1" applyProtection="1">
      <alignment horizontal="center" vertical="center"/>
      <protection locked="0"/>
    </xf>
    <xf numFmtId="178" fontId="37" fillId="21" borderId="1" xfId="0" applyNumberFormat="1" applyFont="1" applyFill="1" applyBorder="1" applyAlignment="1" applyProtection="1">
      <alignment horizontal="center" vertical="center"/>
      <protection locked="0"/>
    </xf>
    <xf numFmtId="178" fontId="20" fillId="22" borderId="1" xfId="0" applyNumberFormat="1" applyFont="1" applyFill="1" applyBorder="1" applyAlignment="1" applyProtection="1">
      <alignment horizontal="center" vertical="center"/>
      <protection locked="0"/>
    </xf>
    <xf numFmtId="2" fontId="20" fillId="10" borderId="1" xfId="0" applyNumberFormat="1" applyFont="1" applyFill="1" applyBorder="1" applyAlignment="1" applyProtection="1">
      <alignment horizontal="center" vertical="center"/>
      <protection locked="0"/>
    </xf>
    <xf numFmtId="2" fontId="20" fillId="3" borderId="1" xfId="0" applyNumberFormat="1" applyFont="1" applyFill="1" applyBorder="1" applyAlignment="1" applyProtection="1">
      <alignment horizontal="center" vertical="center"/>
      <protection locked="0"/>
    </xf>
    <xf numFmtId="2" fontId="20" fillId="3" borderId="1" xfId="0" applyNumberFormat="1" applyFont="1" applyFill="1" applyBorder="1" applyAlignment="1">
      <alignment horizontal="center" vertical="center"/>
    </xf>
    <xf numFmtId="2" fontId="20" fillId="10" borderId="1" xfId="0" applyNumberFormat="1" applyFont="1" applyFill="1" applyBorder="1" applyAlignment="1">
      <alignment horizontal="center" vertical="center"/>
    </xf>
    <xf numFmtId="3" fontId="14" fillId="38" borderId="1" xfId="0" applyNumberFormat="1" applyFont="1" applyFill="1" applyBorder="1" applyAlignment="1" applyProtection="1">
      <alignment horizontal="center" vertical="center"/>
      <protection locked="0"/>
    </xf>
    <xf numFmtId="0" fontId="7" fillId="7" borderId="1" xfId="6" applyFont="1" applyFill="1" applyBorder="1" applyAlignment="1" applyProtection="1">
      <alignment horizontal="center" vertical="center"/>
      <protection locked="0"/>
    </xf>
    <xf numFmtId="0" fontId="6" fillId="0" borderId="1" xfId="6" applyBorder="1"/>
    <xf numFmtId="0" fontId="38" fillId="0" borderId="1" xfId="6" applyFont="1" applyBorder="1" applyAlignment="1">
      <alignment vertical="center"/>
    </xf>
    <xf numFmtId="0" fontId="38" fillId="39" borderId="1" xfId="6" applyFont="1" applyFill="1" applyBorder="1" applyAlignment="1">
      <alignment vertical="center"/>
    </xf>
    <xf numFmtId="0" fontId="14" fillId="0" borderId="0" xfId="0" quotePrefix="1" applyFont="1" applyAlignment="1">
      <alignment horizontal="left" vertical="top" wrapText="1"/>
    </xf>
    <xf numFmtId="49" fontId="11" fillId="6" borderId="0" xfId="1" applyNumberFormat="1" applyFill="1" applyAlignment="1" applyProtection="1">
      <alignment horizontal="left" vertical="center" wrapText="1"/>
      <protection locked="0"/>
    </xf>
    <xf numFmtId="0" fontId="6" fillId="0" borderId="0" xfId="0" quotePrefix="1" applyFont="1" applyAlignment="1">
      <alignment horizontal="left" wrapText="1"/>
    </xf>
    <xf numFmtId="0" fontId="19"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11" fillId="6" borderId="0" xfId="1" applyNumberFormat="1" applyFill="1" applyAlignment="1" applyProtection="1">
      <alignment horizontal="center" vertical="center" wrapText="1"/>
      <protection locked="0"/>
    </xf>
    <xf numFmtId="0" fontId="6" fillId="2" borderId="8" xfId="6" quotePrefix="1" applyFill="1" applyBorder="1" applyAlignment="1">
      <alignment horizontal="center" vertical="center" wrapText="1"/>
    </xf>
    <xf numFmtId="0" fontId="28" fillId="35" borderId="13" xfId="15" quotePrefix="1" applyBorder="1" applyAlignment="1">
      <alignment horizontal="left" vertical="top" wrapText="1"/>
    </xf>
    <xf numFmtId="0" fontId="28" fillId="35" borderId="8" xfId="15" quotePrefix="1" applyBorder="1" applyAlignment="1">
      <alignment horizontal="left" vertical="top" wrapText="1"/>
    </xf>
    <xf numFmtId="0" fontId="7" fillId="0" borderId="1" xfId="0" applyFont="1" applyBorder="1" applyAlignment="1">
      <alignment horizontal="left" vertical="center" wrapText="1" inden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0" borderId="1" xfId="0" applyFont="1" applyBorder="1" applyAlignment="1">
      <alignment horizontal="left" vertical="center" wrapText="1"/>
    </xf>
    <xf numFmtId="0" fontId="16" fillId="6" borderId="1" xfId="1" applyNumberFormat="1" applyFont="1" applyFill="1" applyBorder="1" applyAlignment="1">
      <alignment horizontal="center" vertical="center" wrapText="1"/>
    </xf>
    <xf numFmtId="172" fontId="20" fillId="19" borderId="3" xfId="0" applyNumberFormat="1" applyFont="1" applyFill="1" applyBorder="1" applyAlignment="1" applyProtection="1">
      <alignment horizontal="center" vertical="center"/>
      <protection locked="0"/>
    </xf>
    <xf numFmtId="172" fontId="20"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23" fillId="18" borderId="1" xfId="0" applyFont="1" applyFill="1" applyBorder="1" applyAlignment="1" applyProtection="1">
      <alignment horizontal="center" vertical="center" wrapText="1"/>
      <protection locked="0"/>
    </xf>
    <xf numFmtId="0" fontId="6" fillId="37" borderId="1" xfId="0" applyFont="1" applyFill="1" applyBorder="1" applyAlignment="1">
      <alignment horizontal="center" vertical="center" wrapText="1"/>
    </xf>
    <xf numFmtId="0" fontId="6" fillId="2" borderId="0" xfId="0" quotePrefix="1" applyFont="1" applyFill="1" applyAlignment="1">
      <alignment horizontal="left" vertical="center" wrapText="1"/>
    </xf>
    <xf numFmtId="0" fontId="16" fillId="6" borderId="0" xfId="1" applyNumberFormat="1" applyFont="1" applyFill="1" applyBorder="1" applyAlignment="1">
      <alignment horizontal="center" vertical="center" wrapText="1"/>
    </xf>
    <xf numFmtId="0" fontId="6" fillId="2" borderId="0" xfId="6" quotePrefix="1" applyFill="1" applyAlignment="1">
      <alignment horizontal="center" vertical="center" wrapText="1"/>
    </xf>
    <xf numFmtId="0" fontId="16" fillId="6" borderId="3" xfId="1" applyNumberFormat="1" applyFont="1" applyFill="1" applyBorder="1" applyAlignment="1">
      <alignment horizontal="center" vertical="center" wrapText="1"/>
    </xf>
    <xf numFmtId="0" fontId="16" fillId="6" borderId="4" xfId="1" applyNumberFormat="1" applyFont="1" applyFill="1" applyBorder="1" applyAlignment="1">
      <alignment horizontal="center" vertical="center" wrapText="1"/>
    </xf>
    <xf numFmtId="0" fontId="16"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7" fillId="7" borderId="1" xfId="0" applyFont="1" applyFill="1" applyBorder="1" applyAlignment="1">
      <alignment horizontal="center" vertical="center" wrapText="1"/>
    </xf>
    <xf numFmtId="0" fontId="5" fillId="0" borderId="1" xfId="0" applyFont="1" applyBorder="1" applyAlignment="1">
      <alignment wrapText="1"/>
    </xf>
    <xf numFmtId="0" fontId="0" fillId="0" borderId="1" xfId="0" applyBorder="1"/>
    <xf numFmtId="0" fontId="9" fillId="0" borderId="1" xfId="0" applyFont="1" applyBorder="1" applyAlignment="1">
      <alignment vertical="top" wrapText="1"/>
    </xf>
    <xf numFmtId="0" fontId="0" fillId="0" borderId="1" xfId="0" applyBorder="1" applyAlignment="1">
      <alignment vertical="top" wrapText="1"/>
    </xf>
    <xf numFmtId="0" fontId="33" fillId="0" borderId="17" xfId="0" applyFont="1" applyBorder="1" applyAlignment="1">
      <alignment horizontal="center" vertical="center" wrapText="1"/>
    </xf>
    <xf numFmtId="0" fontId="33" fillId="0" borderId="16" xfId="0" applyFont="1" applyBorder="1" applyAlignment="1">
      <alignment horizontal="center" vertical="center" wrapText="1"/>
    </xf>
    <xf numFmtId="172" fontId="33" fillId="0" borderId="18" xfId="0" applyNumberFormat="1" applyFont="1" applyBorder="1" applyAlignment="1">
      <alignment horizontal="center" vertical="center" wrapText="1"/>
    </xf>
    <xf numFmtId="0" fontId="33" fillId="0" borderId="11" xfId="0" applyFont="1" applyBorder="1" applyAlignment="1">
      <alignment horizontal="center" vertical="center" wrapText="1"/>
    </xf>
    <xf numFmtId="0" fontId="33" fillId="0" borderId="0" xfId="0" applyFont="1" applyAlignment="1">
      <alignment horizontal="center" vertical="center" wrapText="1"/>
    </xf>
    <xf numFmtId="172" fontId="33" fillId="0" borderId="12" xfId="0" applyNumberFormat="1" applyFont="1" applyBorder="1" applyAlignment="1">
      <alignment horizontal="center" vertical="center" wrapText="1"/>
    </xf>
    <xf numFmtId="0" fontId="33" fillId="0" borderId="13" xfId="0" applyFont="1" applyBorder="1" applyAlignment="1">
      <alignment horizontal="center" vertical="center" wrapText="1"/>
    </xf>
    <xf numFmtId="0" fontId="33" fillId="0" borderId="8" xfId="0" applyFont="1" applyBorder="1" applyAlignment="1">
      <alignment horizontal="center" vertical="center" wrapText="1"/>
    </xf>
    <xf numFmtId="172" fontId="33" fillId="0" borderId="14" xfId="0" applyNumberFormat="1" applyFont="1" applyBorder="1" applyAlignment="1">
      <alignment horizontal="center" vertical="center" wrapText="1"/>
    </xf>
    <xf numFmtId="0" fontId="33" fillId="0" borderId="18" xfId="0" applyFont="1" applyBorder="1" applyAlignment="1">
      <alignment horizontal="center" vertical="center" wrapText="1"/>
    </xf>
    <xf numFmtId="0" fontId="33" fillId="0" borderId="12" xfId="0" applyFont="1" applyBorder="1" applyAlignment="1">
      <alignment horizontal="center" vertical="center" wrapText="1"/>
    </xf>
    <xf numFmtId="0" fontId="33" fillId="0" borderId="14" xfId="0" applyFont="1" applyBorder="1" applyAlignment="1">
      <alignment horizontal="center" vertical="center" wrapText="1"/>
    </xf>
    <xf numFmtId="0" fontId="7" fillId="17" borderId="1" xfId="0" applyFont="1" applyFill="1" applyBorder="1" applyAlignment="1">
      <alignment horizontal="left" vertical="center" wrapText="1"/>
    </xf>
    <xf numFmtId="0" fontId="6" fillId="17" borderId="1" xfId="0" applyFont="1" applyFill="1" applyBorder="1" applyAlignment="1">
      <alignment horizontal="left" vertical="center" wrapText="1"/>
    </xf>
    <xf numFmtId="0" fontId="6" fillId="17" borderId="6" xfId="0" applyFont="1" applyFill="1" applyBorder="1" applyAlignment="1">
      <alignment horizontal="left" vertical="center" wrapText="1"/>
    </xf>
    <xf numFmtId="0" fontId="28" fillId="35" borderId="13" xfId="15" quotePrefix="1" applyBorder="1" applyAlignment="1" applyProtection="1">
      <alignment horizontal="left" vertical="center" wrapText="1"/>
    </xf>
    <xf numFmtId="0" fontId="28" fillId="35" borderId="8" xfId="15" quotePrefix="1" applyBorder="1" applyAlignment="1" applyProtection="1">
      <alignment horizontal="left" vertical="center" wrapText="1"/>
    </xf>
    <xf numFmtId="0" fontId="28" fillId="35" borderId="13" xfId="15" quotePrefix="1" applyBorder="1" applyAlignment="1" applyProtection="1">
      <alignment horizontal="center" vertical="center" wrapText="1"/>
    </xf>
    <xf numFmtId="0" fontId="28" fillId="35" borderId="8" xfId="15" quotePrefix="1" applyBorder="1" applyAlignment="1" applyProtection="1">
      <alignment horizontal="center" vertical="center" wrapText="1"/>
    </xf>
    <xf numFmtId="0" fontId="28" fillId="35" borderId="14" xfId="15" quotePrefix="1" applyBorder="1" applyAlignment="1" applyProtection="1">
      <alignment horizontal="center" vertical="center" wrapText="1"/>
    </xf>
    <xf numFmtId="0" fontId="16" fillId="6" borderId="1" xfId="1" applyNumberFormat="1" applyFont="1" applyFill="1" applyBorder="1" applyAlignment="1" applyProtection="1">
      <alignment horizontal="center" vertical="center" wrapText="1"/>
    </xf>
    <xf numFmtId="0" fontId="7" fillId="17" borderId="3" xfId="0" applyFont="1" applyFill="1" applyBorder="1" applyAlignment="1">
      <alignment horizontal="left" vertical="center" wrapText="1" indent="1"/>
    </xf>
    <xf numFmtId="0" fontId="7" fillId="17" borderId="5" xfId="0" applyFont="1" applyFill="1" applyBorder="1" applyAlignment="1">
      <alignment horizontal="left" vertical="center" wrapText="1" indent="1"/>
    </xf>
    <xf numFmtId="0" fontId="6" fillId="17" borderId="3" xfId="0" applyFont="1" applyFill="1" applyBorder="1" applyAlignment="1">
      <alignment horizontal="center" vertical="center" wrapText="1"/>
    </xf>
    <xf numFmtId="0" fontId="6" fillId="17" borderId="4" xfId="0" applyFont="1" applyFill="1" applyBorder="1" applyAlignment="1">
      <alignment horizontal="center" vertical="center" wrapText="1"/>
    </xf>
    <xf numFmtId="0" fontId="6" fillId="17" borderId="5" xfId="0" applyFont="1" applyFill="1" applyBorder="1" applyAlignment="1">
      <alignment horizontal="center" vertical="center" wrapText="1"/>
    </xf>
    <xf numFmtId="0" fontId="7" fillId="17" borderId="1" xfId="0" applyFont="1" applyFill="1" applyBorder="1" applyAlignment="1">
      <alignment horizontal="left" vertical="center" wrapText="1" inden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6" fillId="17" borderId="3" xfId="0" applyFont="1" applyFill="1" applyBorder="1" applyAlignment="1">
      <alignment horizontal="left" vertical="center" wrapText="1"/>
    </xf>
    <xf numFmtId="0" fontId="6" fillId="17" borderId="4" xfId="0" applyFont="1" applyFill="1" applyBorder="1" applyAlignment="1">
      <alignment horizontal="left" vertical="center" wrapText="1"/>
    </xf>
    <xf numFmtId="0" fontId="6" fillId="17" borderId="5" xfId="0" applyFont="1" applyFill="1" applyBorder="1" applyAlignment="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6"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16" fillId="6" borderId="13" xfId="1" applyNumberFormat="1" applyFont="1" applyFill="1" applyBorder="1" applyAlignment="1">
      <alignment horizontal="center" vertical="center" wrapText="1"/>
    </xf>
    <xf numFmtId="0" fontId="16" fillId="6" borderId="8" xfId="1" applyNumberFormat="1" applyFont="1" applyFill="1" applyBorder="1" applyAlignment="1">
      <alignment horizontal="center" vertical="center" wrapText="1"/>
    </xf>
    <xf numFmtId="0" fontId="16" fillId="6" borderId="11" xfId="1" applyNumberFormat="1" applyFont="1" applyFill="1" applyBorder="1" applyAlignment="1">
      <alignment horizontal="center" vertical="center" wrapText="1"/>
    </xf>
    <xf numFmtId="0" fontId="28"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4" fillId="6" borderId="3" xfId="1" applyNumberFormat="1" applyFont="1" applyFill="1" applyBorder="1" applyAlignment="1" applyProtection="1">
      <alignment horizontal="center" vertical="center" wrapText="1"/>
    </xf>
    <xf numFmtId="0" fontId="24" fillId="6" borderId="4" xfId="1" applyNumberFormat="1" applyFont="1" applyFill="1" applyBorder="1" applyAlignment="1" applyProtection="1">
      <alignment horizontal="center" vertical="center" wrapText="1"/>
    </xf>
    <xf numFmtId="0" fontId="24"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4" fillId="6" borderId="3" xfId="1" applyNumberFormat="1" applyFont="1" applyFill="1" applyBorder="1" applyAlignment="1" applyProtection="1">
      <alignment horizontal="left" vertical="center" wrapText="1"/>
    </xf>
    <xf numFmtId="0" fontId="24" fillId="6" borderId="4" xfId="1" applyNumberFormat="1" applyFont="1" applyFill="1" applyBorder="1" applyAlignment="1" applyProtection="1">
      <alignment horizontal="left" vertical="center" wrapText="1"/>
    </xf>
    <xf numFmtId="0" fontId="24" fillId="6" borderId="5" xfId="1"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0" fontId="6" fillId="0" borderId="0" xfId="0" quotePrefix="1" applyFont="1" applyAlignment="1">
      <alignment horizontal="left"/>
    </xf>
  </cellXfs>
  <cellStyles count="22">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LinksFrom_CEPATNEI" xfId="20" xr:uid="{D29B08EA-DFC6-48D6-8B5E-D54F81B1F00A}"/>
    <cellStyle name="Neutral" xfId="15" builtinId="28"/>
    <cellStyle name="Normal" xfId="0" builtinId="0"/>
    <cellStyle name="Normal 2" xfId="6" xr:uid="{00000000-0005-0000-0000-000010000000}"/>
    <cellStyle name="Normal 2 3" xfId="21" xr:uid="{BF67AFD2-9CFE-48AD-ABB5-37758A849623}"/>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https://vattenfall.sharepoint.com/sites/DNUVNLChargingandRegulation/Shared%20Documents/02%20Charging/03%20DNOs/GSP_N%20SPOW%20S%20Scotland%20SPEN/Charging%20Schedule%202025-2026/Jan%2024/SPD_-_Schedule_of_charges_and_other_tables-_2025_V.0.1.xlsx" TargetMode="External"/><Relationship Id="rId2" Type="http://schemas.microsoft.com/office/2019/04/relationships/externalLinkLongPath" Target="https://eclipsepower.sharepoint.com/sites/DNUVNLChargingandRegulation/Shared%20Documents/02%20Charging/03%20DNOs/GSP_N%20SPOW%20S%20Scotland%20SPEN/Charging%20Schedule%202025-2026/Jan%2024/SPD_-_Schedule_of_charges_and_other_tables-_2025_V.0.1.xlsx?B658556F" TargetMode="External"/><Relationship Id="rId1" Type="http://schemas.openxmlformats.org/officeDocument/2006/relationships/externalLinkPath" Target="file:///\\B658556F\SPD_-_Schedule_of_charges_and_other_tables-_2025_V.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Overview"/>
      <sheetName val="Annex 1 LV, HV and UMS charges"/>
      <sheetName val="Annex 2 Designated EHV charges"/>
      <sheetName val="Annex 2a Import"/>
      <sheetName val="Annex 2b Export"/>
      <sheetName val="Annex 3 Preserved charges"/>
      <sheetName val="Annex 4 LDNO charges"/>
      <sheetName val="Annex 5 LLFs"/>
      <sheetName val="Annex 6 New or Amended EHV"/>
      <sheetName val="Annex 7 Pass-Through Costs"/>
      <sheetName val="Nodal prices"/>
      <sheetName val="SSC unit rate lookup"/>
      <sheetName val="Residual Charging Bands"/>
      <sheetName val="TNUoS Mapping"/>
      <sheetName val="Charge Calculator"/>
    </sheetNames>
    <sheetDataSet>
      <sheetData sheetId="0">
        <row r="4">
          <cell r="C4" t="str">
            <v>2025/26</v>
          </cell>
          <cell r="D4" t="str">
            <v>1 April 2025</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showGridLines="0" tabSelected="1" topLeftCell="B1" zoomScaleNormal="100" zoomScaleSheetLayoutView="100" workbookViewId="0">
      <selection activeCell="B4" sqref="B4"/>
    </sheetView>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25"/>
      <c r="B1" s="25"/>
      <c r="C1" s="25"/>
      <c r="D1" s="25"/>
      <c r="E1" s="25"/>
    </row>
    <row r="2" spans="1:8" ht="16.8" x14ac:dyDescent="0.25">
      <c r="A2" s="135" t="s">
        <v>0</v>
      </c>
      <c r="B2" s="65"/>
      <c r="C2" s="65"/>
      <c r="D2" s="65"/>
      <c r="E2" s="65"/>
    </row>
    <row r="3" spans="1:8" ht="13.8" x14ac:dyDescent="0.25">
      <c r="A3" s="65"/>
      <c r="B3" s="133" t="s">
        <v>1</v>
      </c>
      <c r="C3" s="132" t="s">
        <v>2</v>
      </c>
      <c r="D3" s="132" t="s">
        <v>3</v>
      </c>
      <c r="E3" s="132" t="s">
        <v>4</v>
      </c>
    </row>
    <row r="4" spans="1:8" ht="13.8" x14ac:dyDescent="0.25">
      <c r="A4" s="66" t="s">
        <v>0</v>
      </c>
      <c r="B4" s="29" t="s">
        <v>817</v>
      </c>
      <c r="C4" s="199" t="s">
        <v>635</v>
      </c>
      <c r="D4" s="199" t="s">
        <v>636</v>
      </c>
      <c r="E4" s="199" t="s">
        <v>786</v>
      </c>
    </row>
    <row r="5" spans="1:8" x14ac:dyDescent="0.25">
      <c r="A5" s="65"/>
      <c r="B5" s="65"/>
      <c r="C5" s="65"/>
      <c r="D5" s="65"/>
      <c r="E5" s="65"/>
    </row>
    <row r="6" spans="1:8" ht="16.8" x14ac:dyDescent="0.25">
      <c r="A6" s="68" t="s">
        <v>5</v>
      </c>
      <c r="B6" s="65"/>
      <c r="C6" s="65"/>
      <c r="D6" s="65"/>
      <c r="E6" s="65"/>
    </row>
    <row r="7" spans="1:8" ht="13.8" x14ac:dyDescent="0.25">
      <c r="A7" s="69" t="s">
        <v>6</v>
      </c>
      <c r="B7" s="229" t="s">
        <v>7</v>
      </c>
      <c r="C7" s="229"/>
      <c r="D7" s="229"/>
      <c r="E7" s="229"/>
    </row>
    <row r="8" spans="1:8" ht="30" customHeight="1" x14ac:dyDescent="0.25">
      <c r="A8" s="73" t="s">
        <v>8</v>
      </c>
      <c r="B8" s="228" t="s">
        <v>9</v>
      </c>
      <c r="C8" s="228"/>
      <c r="D8" s="228"/>
      <c r="E8" s="228"/>
    </row>
    <row r="9" spans="1:8" ht="30" customHeight="1" x14ac:dyDescent="0.25">
      <c r="A9" s="73" t="s">
        <v>10</v>
      </c>
      <c r="B9" s="228"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Eclipse Power Distribution Limited - GSP N Licence area.</v>
      </c>
      <c r="C9" s="228"/>
      <c r="D9" s="228"/>
      <c r="E9" s="228"/>
    </row>
    <row r="10" spans="1:8" ht="30" customHeight="1" x14ac:dyDescent="0.25">
      <c r="A10" s="73" t="s">
        <v>11</v>
      </c>
      <c r="B10" s="228" t="s">
        <v>12</v>
      </c>
      <c r="C10" s="228"/>
      <c r="D10" s="228"/>
      <c r="E10" s="228"/>
    </row>
    <row r="11" spans="1:8" ht="61.5" customHeight="1" x14ac:dyDescent="0.25">
      <c r="A11" s="73" t="s">
        <v>13</v>
      </c>
      <c r="B11" s="228"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Eclipse Power Distribution Limited - GSP N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28"/>
      <c r="D11" s="228"/>
      <c r="E11" s="228"/>
      <c r="F11" s="231"/>
      <c r="G11" s="231"/>
      <c r="H11" s="231"/>
    </row>
    <row r="12" spans="1:8" ht="86.25" customHeight="1" x14ac:dyDescent="0.25">
      <c r="A12" s="73" t="s">
        <v>14</v>
      </c>
      <c r="B12" s="228" t="s">
        <v>15</v>
      </c>
      <c r="C12" s="228"/>
      <c r="D12" s="228"/>
      <c r="E12" s="228"/>
    </row>
    <row r="13" spans="1:8" ht="33.75" customHeight="1" x14ac:dyDescent="0.25">
      <c r="A13" s="73" t="s">
        <v>16</v>
      </c>
      <c r="B13" s="228"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Eclipse Power Distribution Limited - GSP N Licence area.</v>
      </c>
      <c r="C13" s="228"/>
      <c r="D13" s="228"/>
      <c r="E13" s="228"/>
    </row>
    <row r="14" spans="1:8" ht="33.75" customHeight="1" x14ac:dyDescent="0.25">
      <c r="A14" s="161" t="s">
        <v>17</v>
      </c>
      <c r="B14" s="228" t="s">
        <v>18</v>
      </c>
      <c r="C14" s="228"/>
      <c r="D14" s="228"/>
      <c r="E14" s="228"/>
    </row>
    <row r="15" spans="1:8" ht="29.25" customHeight="1" x14ac:dyDescent="0.25">
      <c r="A15" s="73" t="s">
        <v>19</v>
      </c>
      <c r="B15" s="228" t="s">
        <v>20</v>
      </c>
      <c r="C15" s="228"/>
      <c r="D15" s="228"/>
      <c r="E15" s="228"/>
    </row>
    <row r="16" spans="1:8" ht="29.25" customHeight="1" x14ac:dyDescent="0.25">
      <c r="A16" s="73" t="s">
        <v>21</v>
      </c>
      <c r="B16" s="228" t="s">
        <v>22</v>
      </c>
      <c r="C16" s="228"/>
      <c r="D16" s="228"/>
      <c r="E16" s="228"/>
    </row>
    <row r="17" spans="1:5" ht="30" customHeight="1" x14ac:dyDescent="0.25">
      <c r="A17" s="73" t="s">
        <v>23</v>
      </c>
      <c r="B17" s="228" t="s">
        <v>24</v>
      </c>
      <c r="C17" s="228"/>
      <c r="D17" s="228"/>
      <c r="E17" s="228"/>
    </row>
    <row r="18" spans="1:5" x14ac:dyDescent="0.25">
      <c r="A18" s="65"/>
      <c r="B18" s="65"/>
      <c r="C18" s="65"/>
      <c r="D18" s="65"/>
      <c r="E18" s="65"/>
    </row>
    <row r="19" spans="1:5" ht="13.8" x14ac:dyDescent="0.25">
      <c r="A19" s="70" t="s">
        <v>25</v>
      </c>
      <c r="B19" s="65"/>
      <c r="C19" s="65"/>
      <c r="D19" s="65"/>
      <c r="E19" s="65"/>
    </row>
    <row r="20" spans="1:5" ht="13.8" x14ac:dyDescent="0.25">
      <c r="A20" s="69"/>
      <c r="B20" s="234"/>
      <c r="C20" s="234"/>
      <c r="D20" s="234"/>
      <c r="E20" s="234"/>
    </row>
    <row r="21" spans="1:5" ht="32.25" customHeight="1" x14ac:dyDescent="0.25">
      <c r="A21" s="232" t="s">
        <v>26</v>
      </c>
      <c r="B21" s="233"/>
      <c r="C21" s="233"/>
      <c r="D21" s="233"/>
      <c r="E21" s="233"/>
    </row>
    <row r="22" spans="1:5" x14ac:dyDescent="0.25">
      <c r="A22" s="65"/>
      <c r="B22" s="65"/>
      <c r="C22" s="65"/>
      <c r="D22" s="65"/>
      <c r="E22" s="65"/>
    </row>
    <row r="23" spans="1:5" ht="13.8" x14ac:dyDescent="0.25">
      <c r="A23" s="71" t="s">
        <v>27</v>
      </c>
      <c r="B23" s="65"/>
      <c r="C23" s="65"/>
      <c r="D23" s="65"/>
      <c r="E23" s="65"/>
    </row>
    <row r="24" spans="1:5" ht="13.8" x14ac:dyDescent="0.25">
      <c r="A24" s="67"/>
      <c r="B24" s="234"/>
      <c r="C24" s="234"/>
      <c r="D24" s="234"/>
      <c r="E24" s="234"/>
    </row>
    <row r="25" spans="1:5" ht="28.5" customHeight="1" x14ac:dyDescent="0.25">
      <c r="A25" s="232" t="s">
        <v>28</v>
      </c>
      <c r="B25" s="233"/>
      <c r="C25" s="233"/>
      <c r="D25" s="233"/>
      <c r="E25" s="233"/>
    </row>
    <row r="26" spans="1:5" ht="28.5" customHeight="1" x14ac:dyDescent="0.25">
      <c r="A26" s="230" t="s">
        <v>29</v>
      </c>
      <c r="B26" s="230"/>
      <c r="C26" s="230"/>
      <c r="D26" s="230"/>
      <c r="E26" s="230"/>
    </row>
  </sheetData>
  <mergeCells count="17">
    <mergeCell ref="A26:E26"/>
    <mergeCell ref="F11:H11"/>
    <mergeCell ref="A21:E21"/>
    <mergeCell ref="A25:E25"/>
    <mergeCell ref="B12:E12"/>
    <mergeCell ref="B15:E15"/>
    <mergeCell ref="B13:E13"/>
    <mergeCell ref="B17:E17"/>
    <mergeCell ref="B20:E20"/>
    <mergeCell ref="B24:E24"/>
    <mergeCell ref="B14:E14"/>
    <mergeCell ref="B16:E16"/>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 Residual Charging Banding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headerFooter>
    <oddFooter>&amp;L&amp;1#&amp;"Arial"&amp;6&amp;K737373Confidentiality: C1 - Public</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I168"/>
  <sheetViews>
    <sheetView zoomScale="74" zoomScaleNormal="74" zoomScaleSheetLayoutView="100" workbookViewId="0">
      <selection activeCell="H17" sqref="H17"/>
    </sheetView>
  </sheetViews>
  <sheetFormatPr defaultColWidth="9.109375" defaultRowHeight="27.75" customHeight="1" x14ac:dyDescent="0.25"/>
  <cols>
    <col min="1" max="1" width="49" style="2" bestFit="1" customWidth="1"/>
    <col min="2" max="2" width="28.6640625" style="3" customWidth="1"/>
    <col min="3" max="3" width="8.6640625" style="2" customWidth="1"/>
    <col min="4" max="6" width="17.5546875" style="3" customWidth="1"/>
    <col min="7" max="9" width="9.109375" style="75"/>
    <col min="10" max="16384" width="9.109375" style="2"/>
  </cols>
  <sheetData>
    <row r="1" spans="1:9" s="75" customFormat="1" ht="27.75" customHeight="1" x14ac:dyDescent="0.25">
      <c r="A1" s="207" t="s">
        <v>30</v>
      </c>
      <c r="B1" s="305"/>
      <c r="C1" s="305"/>
      <c r="D1" s="197"/>
      <c r="E1" s="197"/>
      <c r="F1" s="197"/>
    </row>
    <row r="2" spans="1:9" ht="35.1" customHeight="1" x14ac:dyDescent="0.25">
      <c r="A2" s="256" t="str">
        <f>Overview!B4&amp; " - Effective from "&amp;Overview!D4&amp;" - "&amp;Overview!E4&amp;" Supplier of Last Resort and Eligible Bad Debt Pass-Through Costs"</f>
        <v>Eclipse Power Distribution Limited - GSP N - Effective from 1 April 2025 - Final Supplier of Last Resort and Eligible Bad Debt Pass-Through Costs</v>
      </c>
      <c r="B2" s="257"/>
      <c r="C2" s="257"/>
      <c r="D2" s="257"/>
      <c r="E2" s="257"/>
      <c r="F2" s="258"/>
    </row>
    <row r="3" spans="1:9" s="75" customFormat="1" ht="21" customHeight="1" x14ac:dyDescent="0.25">
      <c r="A3" s="82"/>
      <c r="B3" s="82"/>
      <c r="C3" s="82"/>
      <c r="D3" s="82"/>
      <c r="E3" s="82"/>
      <c r="F3" s="82"/>
    </row>
    <row r="4" spans="1:9" ht="78.75" customHeight="1" x14ac:dyDescent="0.25">
      <c r="A4" s="28" t="s">
        <v>55</v>
      </c>
      <c r="B4" s="15" t="s">
        <v>309</v>
      </c>
      <c r="C4" s="15" t="s">
        <v>57</v>
      </c>
      <c r="D4" s="15" t="s">
        <v>310</v>
      </c>
      <c r="E4" s="15" t="s">
        <v>311</v>
      </c>
      <c r="F4" s="75"/>
      <c r="I4" s="2"/>
    </row>
    <row r="5" spans="1:9" ht="13.8" x14ac:dyDescent="0.25">
      <c r="A5" s="17" t="s">
        <v>637</v>
      </c>
      <c r="B5" s="43" t="str">
        <f>IFERROR(INDEX('Annex 1 LV, HV and UMS charges'!$B$12:$B$45,MATCH($A5,'Annex 1 LV, HV and UMS charges'!$A$12:$A$310,0)),INDEX('Annex 4 LDNO charges'!$B$12:$B$203,MATCH($A5,'Annex 4 LDNO charges'!$A$12:$A$203,0)))</f>
        <v>N01 , N61 , N31</v>
      </c>
      <c r="C5" s="195" t="s">
        <v>66</v>
      </c>
      <c r="D5" s="165">
        <v>8.1012538084866248E-2</v>
      </c>
      <c r="E5" s="165">
        <v>3.8296726546582768E-2</v>
      </c>
      <c r="F5" s="196"/>
      <c r="I5" s="2"/>
    </row>
    <row r="6" spans="1:9" ht="27" customHeight="1" x14ac:dyDescent="0.25">
      <c r="A6" s="17" t="s">
        <v>638</v>
      </c>
      <c r="B6" s="43" t="str">
        <f>IFERROR(INDEX('Annex 1 LV, HV and UMS charges'!$B$12:$B$45,MATCH($A6,'Annex 1 LV, HV and UMS charges'!$A$12:$A$310,0)),INDEX('Annex 4 LDNO charges'!$B$12:$B$203,MATCH($A6,'Annex 4 LDNO charges'!$A$12:$A$203,0)))</f>
        <v>N04 , N64 , N34</v>
      </c>
      <c r="C6" s="158" t="s">
        <v>69</v>
      </c>
      <c r="D6" s="166"/>
      <c r="E6" s="165">
        <v>3.8296726546582768E-2</v>
      </c>
      <c r="F6" s="196"/>
      <c r="I6" s="2"/>
    </row>
    <row r="7" spans="1:9" ht="27" customHeight="1" x14ac:dyDescent="0.25">
      <c r="A7" s="17" t="s">
        <v>639</v>
      </c>
      <c r="B7" s="43" t="str">
        <f>IFERROR(INDEX('Annex 1 LV, HV and UMS charges'!$B$12:$B$45,MATCH($A7,'Annex 1 LV, HV and UMS charges'!$A$12:$A$310,0)),INDEX('Annex 4 LDNO charges'!$B$12:$B$203,MATCH($A7,'Annex 4 LDNO charges'!$A$12:$A$203,0)))</f>
        <v>11N , 61N , 1N1 , 6N1 , 3N1</v>
      </c>
      <c r="C7" s="158" t="s">
        <v>69</v>
      </c>
      <c r="D7" s="166"/>
      <c r="E7" s="165">
        <v>3.8296726546582768E-2</v>
      </c>
      <c r="F7" s="196"/>
      <c r="I7" s="2"/>
    </row>
    <row r="8" spans="1:9" ht="27" customHeight="1" x14ac:dyDescent="0.25">
      <c r="A8" s="17" t="s">
        <v>640</v>
      </c>
      <c r="B8" s="43" t="str">
        <f>IFERROR(INDEX('Annex 1 LV, HV and UMS charges'!$B$12:$B$45,MATCH($A8,'Annex 1 LV, HV and UMS charges'!$A$12:$A$310,0)),INDEX('Annex 4 LDNO charges'!$B$12:$B$203,MATCH($A8,'Annex 4 LDNO charges'!$A$12:$A$203,0)))</f>
        <v>12N , 62N , 1N2 , 6N2 , 3N2</v>
      </c>
      <c r="C8" s="158" t="s">
        <v>69</v>
      </c>
      <c r="D8" s="166"/>
      <c r="E8" s="165">
        <v>3.8296726546582768E-2</v>
      </c>
      <c r="F8" s="196"/>
      <c r="I8" s="2"/>
    </row>
    <row r="9" spans="1:9" ht="27" customHeight="1" x14ac:dyDescent="0.25">
      <c r="A9" s="17" t="s">
        <v>641</v>
      </c>
      <c r="B9" s="43" t="str">
        <f>IFERROR(INDEX('Annex 1 LV, HV and UMS charges'!$B$12:$B$45,MATCH($A9,'Annex 1 LV, HV and UMS charges'!$A$12:$A$310,0)),INDEX('Annex 4 LDNO charges'!$B$12:$B$203,MATCH($A9,'Annex 4 LDNO charges'!$A$12:$A$203,0)))</f>
        <v>13N , 63N , 1N3 , 6N3 , 3N3</v>
      </c>
      <c r="C9" s="158" t="s">
        <v>69</v>
      </c>
      <c r="D9" s="166"/>
      <c r="E9" s="165">
        <v>3.8296726546582768E-2</v>
      </c>
      <c r="F9" s="196"/>
      <c r="I9" s="2"/>
    </row>
    <row r="10" spans="1:9" ht="27" customHeight="1" x14ac:dyDescent="0.25">
      <c r="A10" s="17" t="s">
        <v>642</v>
      </c>
      <c r="B10" s="43" t="str">
        <f>IFERROR(INDEX('Annex 1 LV, HV and UMS charges'!$B$12:$B$45,MATCH($A10,'Annex 1 LV, HV and UMS charges'!$A$12:$A$310,0)),INDEX('Annex 4 LDNO charges'!$B$12:$B$203,MATCH($A10,'Annex 4 LDNO charges'!$A$12:$A$203,0)))</f>
        <v>14N , 64N , 1N4 , 6N4 , 3N4</v>
      </c>
      <c r="C10" s="158" t="s">
        <v>69</v>
      </c>
      <c r="D10" s="166"/>
      <c r="E10" s="165">
        <v>3.8296726546582768E-2</v>
      </c>
      <c r="F10" s="196"/>
      <c r="I10" s="2"/>
    </row>
    <row r="11" spans="1:9" ht="27" customHeight="1" x14ac:dyDescent="0.25">
      <c r="A11" s="159" t="s">
        <v>72</v>
      </c>
      <c r="B11" s="43" t="str">
        <f>IFERROR(INDEX('Annex 1 LV, HV and UMS charges'!$B$12:$B$45,MATCH($A11,'Annex 1 LV, HV and UMS charges'!$A$12:$A$310,0)),INDEX('Annex 4 LDNO charges'!$B$12:$B$203,MATCH($A11,'Annex 4 LDNO charges'!$A$12:$A$203,0)))</f>
        <v>N26 , N86 , N56</v>
      </c>
      <c r="C11" s="158">
        <v>0</v>
      </c>
      <c r="D11" s="166"/>
      <c r="E11" s="165">
        <v>3.8296726546582768E-2</v>
      </c>
      <c r="F11" s="196"/>
      <c r="I11" s="2"/>
    </row>
    <row r="12" spans="1:9" ht="27" customHeight="1" x14ac:dyDescent="0.25">
      <c r="A12" s="159" t="s">
        <v>73</v>
      </c>
      <c r="B12" s="43" t="str">
        <f>IFERROR(INDEX('Annex 1 LV, HV and UMS charges'!$B$12:$B$45,MATCH($A12,'Annex 1 LV, HV and UMS charges'!$A$12:$A$310,0)),INDEX('Annex 4 LDNO charges'!$B$12:$B$203,MATCH($A12,'Annex 4 LDNO charges'!$A$12:$A$203,0)))</f>
        <v xml:space="preserve">21N , 71N </v>
      </c>
      <c r="C12" s="158">
        <v>0</v>
      </c>
      <c r="D12" s="166"/>
      <c r="E12" s="165">
        <v>3.8296726546582768E-2</v>
      </c>
      <c r="F12" s="196"/>
      <c r="I12" s="2"/>
    </row>
    <row r="13" spans="1:9" ht="27" customHeight="1" x14ac:dyDescent="0.25">
      <c r="A13" s="159" t="s">
        <v>74</v>
      </c>
      <c r="B13" s="43" t="str">
        <f>IFERROR(INDEX('Annex 1 LV, HV and UMS charges'!$B$12:$B$45,MATCH($A13,'Annex 1 LV, HV and UMS charges'!$A$12:$A$310,0)),INDEX('Annex 4 LDNO charges'!$B$12:$B$203,MATCH($A13,'Annex 4 LDNO charges'!$A$12:$A$203,0)))</f>
        <v xml:space="preserve">22N , 72N </v>
      </c>
      <c r="C13" s="158">
        <v>0</v>
      </c>
      <c r="D13" s="166"/>
      <c r="E13" s="165">
        <v>3.8296726546582768E-2</v>
      </c>
      <c r="F13" s="196"/>
      <c r="I13" s="2"/>
    </row>
    <row r="14" spans="1:9" ht="27.75" customHeight="1" x14ac:dyDescent="0.25">
      <c r="A14" s="159" t="s">
        <v>75</v>
      </c>
      <c r="B14" s="43" t="str">
        <f>IFERROR(INDEX('Annex 1 LV, HV and UMS charges'!$B$12:$B$45,MATCH($A14,'Annex 1 LV, HV and UMS charges'!$A$12:$A$310,0)),INDEX('Annex 4 LDNO charges'!$B$12:$B$203,MATCH($A14,'Annex 4 LDNO charges'!$A$12:$A$203,0)))</f>
        <v xml:space="preserve">23N , 73N </v>
      </c>
      <c r="C14" s="158">
        <v>0</v>
      </c>
      <c r="D14" s="166"/>
      <c r="E14" s="165">
        <v>3.8296726546582768E-2</v>
      </c>
      <c r="F14" s="196"/>
      <c r="I14" s="2"/>
    </row>
    <row r="15" spans="1:9" ht="27.75" customHeight="1" x14ac:dyDescent="0.25">
      <c r="A15" s="160" t="s">
        <v>76</v>
      </c>
      <c r="B15" s="43" t="str">
        <f>IFERROR(INDEX('Annex 1 LV, HV and UMS charges'!$B$12:$B$45,MATCH($A15,'Annex 1 LV, HV and UMS charges'!$A$12:$A$310,0)),INDEX('Annex 4 LDNO charges'!$B$12:$B$203,MATCH($A15,'Annex 4 LDNO charges'!$A$12:$A$203,0)))</f>
        <v xml:space="preserve">24N , 74N </v>
      </c>
      <c r="C15" s="158">
        <v>0</v>
      </c>
      <c r="D15" s="166"/>
      <c r="E15" s="165">
        <v>3.8296726546582768E-2</v>
      </c>
      <c r="F15" s="196"/>
      <c r="I15" s="2"/>
    </row>
    <row r="16" spans="1:9" ht="27.75" customHeight="1" x14ac:dyDescent="0.25">
      <c r="A16" s="160" t="s">
        <v>77</v>
      </c>
      <c r="B16" s="43" t="str">
        <f>IFERROR(INDEX('Annex 1 LV, HV and UMS charges'!$B$12:$B$45,MATCH($A16,'Annex 1 LV, HV and UMS charges'!$A$12:$A$310,0)),INDEX('Annex 4 LDNO charges'!$B$12:$B$203,MATCH($A16,'Annex 4 LDNO charges'!$A$12:$A$203,0)))</f>
        <v>N85 , N55</v>
      </c>
      <c r="C16" s="158">
        <v>0</v>
      </c>
      <c r="D16" s="166"/>
      <c r="E16" s="165">
        <v>3.8296726546582768E-2</v>
      </c>
      <c r="F16" s="196"/>
      <c r="I16" s="2"/>
    </row>
    <row r="17" spans="1:9" ht="27.75" customHeight="1" x14ac:dyDescent="0.25">
      <c r="A17" s="160" t="s">
        <v>78</v>
      </c>
      <c r="B17" s="43" t="str">
        <f>IFERROR(INDEX('Annex 1 LV, HV and UMS charges'!$B$12:$B$45,MATCH($A17,'Annex 1 LV, HV and UMS charges'!$A$12:$A$310,0)),INDEX('Annex 4 LDNO charges'!$B$12:$B$203,MATCH($A17,'Annex 4 LDNO charges'!$A$12:$A$203,0)))</f>
        <v xml:space="preserve">Y1N </v>
      </c>
      <c r="C17" s="158">
        <v>0</v>
      </c>
      <c r="D17" s="166"/>
      <c r="E17" s="165">
        <v>3.8296726546582768E-2</v>
      </c>
      <c r="F17" s="196"/>
      <c r="I17" s="2"/>
    </row>
    <row r="18" spans="1:9" ht="27.75" customHeight="1" x14ac:dyDescent="0.25">
      <c r="A18" s="160" t="s">
        <v>79</v>
      </c>
      <c r="B18" s="43" t="str">
        <f>IFERROR(INDEX('Annex 1 LV, HV and UMS charges'!$B$12:$B$45,MATCH($A18,'Annex 1 LV, HV and UMS charges'!$A$12:$A$310,0)),INDEX('Annex 4 LDNO charges'!$B$12:$B$203,MATCH($A18,'Annex 4 LDNO charges'!$A$12:$A$203,0)))</f>
        <v xml:space="preserve">Y2N </v>
      </c>
      <c r="C18" s="158">
        <v>0</v>
      </c>
      <c r="D18" s="166"/>
      <c r="E18" s="165">
        <v>3.8296726546582768E-2</v>
      </c>
      <c r="F18" s="196"/>
      <c r="I18" s="2"/>
    </row>
    <row r="19" spans="1:9" ht="27.75" customHeight="1" x14ac:dyDescent="0.25">
      <c r="A19" s="160" t="s">
        <v>80</v>
      </c>
      <c r="B19" s="43" t="str">
        <f>IFERROR(INDEX('Annex 1 LV, HV and UMS charges'!$B$12:$B$45,MATCH($A19,'Annex 1 LV, HV and UMS charges'!$A$12:$A$310,0)),INDEX('Annex 4 LDNO charges'!$B$12:$B$203,MATCH($A19,'Annex 4 LDNO charges'!$A$12:$A$203,0)))</f>
        <v xml:space="preserve">Y3N </v>
      </c>
      <c r="C19" s="158">
        <v>0</v>
      </c>
      <c r="D19" s="166"/>
      <c r="E19" s="165">
        <v>3.8296726546582768E-2</v>
      </c>
      <c r="F19" s="196"/>
      <c r="I19" s="2"/>
    </row>
    <row r="20" spans="1:9" ht="27.75" customHeight="1" x14ac:dyDescent="0.25">
      <c r="A20" s="160" t="s">
        <v>81</v>
      </c>
      <c r="B20" s="43" t="str">
        <f>IFERROR(INDEX('Annex 1 LV, HV and UMS charges'!$B$12:$B$45,MATCH($A20,'Annex 1 LV, HV and UMS charges'!$A$12:$A$310,0)),INDEX('Annex 4 LDNO charges'!$B$12:$B$203,MATCH($A20,'Annex 4 LDNO charges'!$A$12:$A$203,0)))</f>
        <v xml:space="preserve">Y4N </v>
      </c>
      <c r="C20" s="158">
        <v>0</v>
      </c>
      <c r="D20" s="166"/>
      <c r="E20" s="165">
        <v>3.8296726546582768E-2</v>
      </c>
      <c r="F20" s="196"/>
      <c r="I20" s="2"/>
    </row>
    <row r="21" spans="1:9" ht="27.75" customHeight="1" x14ac:dyDescent="0.25">
      <c r="A21" s="160" t="s">
        <v>82</v>
      </c>
      <c r="B21" s="43" t="str">
        <f>IFERROR(INDEX('Annex 1 LV, HV and UMS charges'!$B$12:$B$45,MATCH($A21,'Annex 1 LV, HV and UMS charges'!$A$12:$A$310,0)),INDEX('Annex 4 LDNO charges'!$B$12:$B$203,MATCH($A21,'Annex 4 LDNO charges'!$A$12:$A$203,0)))</f>
        <v>N84 , N54</v>
      </c>
      <c r="C21" s="158">
        <v>0</v>
      </c>
      <c r="D21" s="166"/>
      <c r="E21" s="165">
        <v>3.8296726546582768E-2</v>
      </c>
      <c r="F21" s="196"/>
      <c r="I21" s="2"/>
    </row>
    <row r="22" spans="1:9" ht="27.75" customHeight="1" x14ac:dyDescent="0.25">
      <c r="A22" s="160" t="s">
        <v>83</v>
      </c>
      <c r="B22" s="43" t="str">
        <f>IFERROR(INDEX('Annex 1 LV, HV and UMS charges'!$B$12:$B$45,MATCH($A22,'Annex 1 LV, HV and UMS charges'!$A$12:$A$310,0)),INDEX('Annex 4 LDNO charges'!$B$12:$B$203,MATCH($A22,'Annex 4 LDNO charges'!$A$12:$A$203,0)))</f>
        <v xml:space="preserve">81N </v>
      </c>
      <c r="C22" s="158">
        <v>0</v>
      </c>
      <c r="D22" s="166"/>
      <c r="E22" s="165">
        <v>3.8296726546582768E-2</v>
      </c>
      <c r="F22" s="196"/>
      <c r="I22" s="2"/>
    </row>
    <row r="23" spans="1:9" ht="27.75" customHeight="1" x14ac:dyDescent="0.25">
      <c r="A23" s="159" t="s">
        <v>84</v>
      </c>
      <c r="B23" s="43" t="str">
        <f>IFERROR(INDEX('Annex 1 LV, HV and UMS charges'!$B$12:$B$45,MATCH($A23,'Annex 1 LV, HV and UMS charges'!$A$12:$A$310,0)),INDEX('Annex 4 LDNO charges'!$B$12:$B$203,MATCH($A23,'Annex 4 LDNO charges'!$A$12:$A$203,0)))</f>
        <v xml:space="preserve">82N </v>
      </c>
      <c r="C23" s="158">
        <v>0</v>
      </c>
      <c r="D23" s="166"/>
      <c r="E23" s="165">
        <v>3.8296726546582768E-2</v>
      </c>
      <c r="F23" s="196"/>
      <c r="I23" s="2"/>
    </row>
    <row r="24" spans="1:9" ht="27.75" customHeight="1" x14ac:dyDescent="0.25">
      <c r="A24" s="159" t="s">
        <v>85</v>
      </c>
      <c r="B24" s="43" t="str">
        <f>IFERROR(INDEX('Annex 1 LV, HV and UMS charges'!$B$12:$B$45,MATCH($A24,'Annex 1 LV, HV and UMS charges'!$A$12:$A$310,0)),INDEX('Annex 4 LDNO charges'!$B$12:$B$203,MATCH($A24,'Annex 4 LDNO charges'!$A$12:$A$203,0)))</f>
        <v xml:space="preserve">83N </v>
      </c>
      <c r="C24" s="158">
        <v>0</v>
      </c>
      <c r="D24" s="166"/>
      <c r="E24" s="165">
        <v>3.8296726546582768E-2</v>
      </c>
      <c r="F24" s="196"/>
      <c r="I24" s="2"/>
    </row>
    <row r="25" spans="1:9" ht="27.75" customHeight="1" x14ac:dyDescent="0.25">
      <c r="A25" s="159" t="s">
        <v>86</v>
      </c>
      <c r="B25" s="43" t="str">
        <f>IFERROR(INDEX('Annex 1 LV, HV and UMS charges'!$B$12:$B$45,MATCH($A25,'Annex 1 LV, HV and UMS charges'!$A$12:$A$310,0)),INDEX('Annex 4 LDNO charges'!$B$12:$B$203,MATCH($A25,'Annex 4 LDNO charges'!$A$12:$A$203,0)))</f>
        <v xml:space="preserve">84N </v>
      </c>
      <c r="C25" s="158">
        <v>0</v>
      </c>
      <c r="D25" s="166"/>
      <c r="E25" s="165">
        <v>3.8296726546582768E-2</v>
      </c>
      <c r="F25" s="196"/>
      <c r="I25" s="2"/>
    </row>
    <row r="26" spans="1:9" ht="27.75" customHeight="1" x14ac:dyDescent="0.25">
      <c r="A26" s="159" t="s">
        <v>691</v>
      </c>
      <c r="B26" s="43" t="str">
        <f>IFERROR(INDEX('Annex 1 LV, HV and UMS charges'!$B$12:$B$45,MATCH($A26,'Annex 1 LV, HV and UMS charges'!$A$12:$A$310,0)),INDEX('Annex 4 LDNO charges'!$B$12:$B$203,MATCH($A26,'Annex 4 LDNO charges'!$A$12:$A$203,0)))</f>
        <v>N01</v>
      </c>
      <c r="C26" s="195" t="s">
        <v>66</v>
      </c>
      <c r="D26" s="165">
        <v>8.1012538084866248E-2</v>
      </c>
      <c r="E26" s="165">
        <v>3.8296726546582768E-2</v>
      </c>
      <c r="F26" s="196"/>
      <c r="I26" s="2"/>
    </row>
    <row r="27" spans="1:9" ht="27.75" customHeight="1" x14ac:dyDescent="0.25">
      <c r="A27" s="159" t="s">
        <v>645</v>
      </c>
      <c r="B27" s="43" t="str">
        <f>IFERROR(INDEX('Annex 1 LV, HV and UMS charges'!$B$12:$B$45,MATCH($A27,'Annex 1 LV, HV and UMS charges'!$A$12:$A$310,0)),INDEX('Annex 4 LDNO charges'!$B$12:$B$203,MATCH($A27,'Annex 4 LDNO charges'!$A$12:$A$203,0)))</f>
        <v>N04</v>
      </c>
      <c r="C27" s="158" t="s">
        <v>69</v>
      </c>
      <c r="D27" s="166"/>
      <c r="E27" s="165">
        <v>3.8296726546582768E-2</v>
      </c>
      <c r="F27" s="196"/>
      <c r="I27" s="2"/>
    </row>
    <row r="28" spans="1:9" ht="27.75" customHeight="1" x14ac:dyDescent="0.25">
      <c r="A28" s="159" t="s">
        <v>646</v>
      </c>
      <c r="B28" s="43" t="str">
        <f>IFERROR(INDEX('Annex 1 LV, HV and UMS charges'!$B$12:$B$45,MATCH($A28,'Annex 1 LV, HV and UMS charges'!$A$12:$A$310,0)),INDEX('Annex 4 LDNO charges'!$B$12:$B$203,MATCH($A28,'Annex 4 LDNO charges'!$A$12:$A$203,0)))</f>
        <v>11N, 1N1</v>
      </c>
      <c r="C28" s="158" t="s">
        <v>69</v>
      </c>
      <c r="D28" s="166"/>
      <c r="E28" s="165">
        <v>3.8296726546582768E-2</v>
      </c>
      <c r="F28" s="196"/>
      <c r="I28" s="2"/>
    </row>
    <row r="29" spans="1:9" ht="27.75" customHeight="1" x14ac:dyDescent="0.25">
      <c r="A29" s="159" t="s">
        <v>647</v>
      </c>
      <c r="B29" s="43" t="str">
        <f>IFERROR(INDEX('Annex 1 LV, HV and UMS charges'!$B$12:$B$45,MATCH($A29,'Annex 1 LV, HV and UMS charges'!$A$12:$A$310,0)),INDEX('Annex 4 LDNO charges'!$B$12:$B$203,MATCH($A29,'Annex 4 LDNO charges'!$A$12:$A$203,0)))</f>
        <v>12N, 1N2</v>
      </c>
      <c r="C29" s="158" t="s">
        <v>69</v>
      </c>
      <c r="D29" s="166"/>
      <c r="E29" s="165">
        <v>3.8296726546582768E-2</v>
      </c>
      <c r="F29" s="196"/>
      <c r="I29" s="2"/>
    </row>
    <row r="30" spans="1:9" ht="27.75" customHeight="1" x14ac:dyDescent="0.25">
      <c r="A30" s="159" t="s">
        <v>648</v>
      </c>
      <c r="B30" s="43" t="str">
        <f>IFERROR(INDEX('Annex 1 LV, HV and UMS charges'!$B$12:$B$45,MATCH($A30,'Annex 1 LV, HV and UMS charges'!$A$12:$A$310,0)),INDEX('Annex 4 LDNO charges'!$B$12:$B$203,MATCH($A30,'Annex 4 LDNO charges'!$A$12:$A$203,0)))</f>
        <v>13N, 1N3</v>
      </c>
      <c r="C30" s="158" t="s">
        <v>69</v>
      </c>
      <c r="D30" s="166"/>
      <c r="E30" s="165">
        <v>3.8296726546582768E-2</v>
      </c>
      <c r="F30" s="196"/>
      <c r="I30" s="2"/>
    </row>
    <row r="31" spans="1:9" ht="27.75" customHeight="1" x14ac:dyDescent="0.25">
      <c r="A31" s="159" t="s">
        <v>649</v>
      </c>
      <c r="B31" s="43" t="str">
        <f>IFERROR(INDEX('Annex 1 LV, HV and UMS charges'!$B$12:$B$45,MATCH($A31,'Annex 1 LV, HV and UMS charges'!$A$12:$A$310,0)),INDEX('Annex 4 LDNO charges'!$B$12:$B$203,MATCH($A31,'Annex 4 LDNO charges'!$A$12:$A$203,0)))</f>
        <v>14N, 1N4</v>
      </c>
      <c r="C31" s="158" t="s">
        <v>69</v>
      </c>
      <c r="D31" s="166"/>
      <c r="E31" s="165">
        <v>3.8296726546582768E-2</v>
      </c>
      <c r="F31" s="196"/>
      <c r="I31" s="2"/>
    </row>
    <row r="32" spans="1:9" ht="27.75" customHeight="1" x14ac:dyDescent="0.25">
      <c r="A32" s="159" t="s">
        <v>127</v>
      </c>
      <c r="B32" s="43" t="str">
        <f>IFERROR(INDEX('Annex 1 LV, HV and UMS charges'!$B$12:$B$45,MATCH($A32,'Annex 1 LV, HV and UMS charges'!$A$12:$A$310,0)),INDEX('Annex 4 LDNO charges'!$B$12:$B$203,MATCH($A32,'Annex 4 LDNO charges'!$A$12:$A$203,0)))</f>
        <v>N26</v>
      </c>
      <c r="C32" s="158">
        <v>0</v>
      </c>
      <c r="D32" s="166"/>
      <c r="E32" s="165">
        <v>3.8296726546582768E-2</v>
      </c>
      <c r="F32" s="196"/>
      <c r="I32" s="2"/>
    </row>
    <row r="33" spans="1:9" ht="27.75" customHeight="1" x14ac:dyDescent="0.25">
      <c r="A33" s="159" t="s">
        <v>128</v>
      </c>
      <c r="B33" s="43" t="str">
        <f>IFERROR(INDEX('Annex 1 LV, HV and UMS charges'!$B$12:$B$45,MATCH($A33,'Annex 1 LV, HV and UMS charges'!$A$12:$A$310,0)),INDEX('Annex 4 LDNO charges'!$B$12:$B$203,MATCH($A33,'Annex 4 LDNO charges'!$A$12:$A$203,0)))</f>
        <v>21N</v>
      </c>
      <c r="C33" s="158">
        <v>0</v>
      </c>
      <c r="D33" s="166"/>
      <c r="E33" s="165">
        <v>3.8296726546582768E-2</v>
      </c>
      <c r="F33" s="196"/>
      <c r="I33" s="2"/>
    </row>
    <row r="34" spans="1:9" ht="27.75" customHeight="1" x14ac:dyDescent="0.25">
      <c r="A34" s="159" t="s">
        <v>129</v>
      </c>
      <c r="B34" s="43" t="str">
        <f>IFERROR(INDEX('Annex 1 LV, HV and UMS charges'!$B$12:$B$45,MATCH($A34,'Annex 1 LV, HV and UMS charges'!$A$12:$A$310,0)),INDEX('Annex 4 LDNO charges'!$B$12:$B$203,MATCH($A34,'Annex 4 LDNO charges'!$A$12:$A$203,0)))</f>
        <v>22N</v>
      </c>
      <c r="C34" s="158">
        <v>0</v>
      </c>
      <c r="D34" s="166"/>
      <c r="E34" s="165">
        <v>3.8296726546582768E-2</v>
      </c>
      <c r="F34" s="196"/>
      <c r="I34" s="2"/>
    </row>
    <row r="35" spans="1:9" ht="27.75" customHeight="1" x14ac:dyDescent="0.25">
      <c r="A35" s="159" t="s">
        <v>130</v>
      </c>
      <c r="B35" s="43" t="str">
        <f>IFERROR(INDEX('Annex 1 LV, HV and UMS charges'!$B$12:$B$45,MATCH($A35,'Annex 1 LV, HV and UMS charges'!$A$12:$A$310,0)),INDEX('Annex 4 LDNO charges'!$B$12:$B$203,MATCH($A35,'Annex 4 LDNO charges'!$A$12:$A$203,0)))</f>
        <v>23N</v>
      </c>
      <c r="C35" s="158">
        <v>0</v>
      </c>
      <c r="D35" s="166"/>
      <c r="E35" s="165">
        <v>3.8296726546582768E-2</v>
      </c>
      <c r="F35" s="196"/>
      <c r="I35" s="2"/>
    </row>
    <row r="36" spans="1:9" ht="27.75" customHeight="1" x14ac:dyDescent="0.25">
      <c r="A36" s="159" t="s">
        <v>131</v>
      </c>
      <c r="B36" s="43" t="str">
        <f>IFERROR(INDEX('Annex 1 LV, HV and UMS charges'!$B$12:$B$45,MATCH($A36,'Annex 1 LV, HV and UMS charges'!$A$12:$A$310,0)),INDEX('Annex 4 LDNO charges'!$B$12:$B$203,MATCH($A36,'Annex 4 LDNO charges'!$A$12:$A$203,0)))</f>
        <v>24N</v>
      </c>
      <c r="C36" s="158">
        <v>0</v>
      </c>
      <c r="D36" s="166"/>
      <c r="E36" s="165">
        <v>3.8296726546582768E-2</v>
      </c>
      <c r="F36" s="196"/>
      <c r="I36" s="2"/>
    </row>
    <row r="37" spans="1:9" ht="27.75" customHeight="1" x14ac:dyDescent="0.25">
      <c r="A37" s="160" t="s">
        <v>692</v>
      </c>
      <c r="B37" s="43" t="str">
        <f>IFERROR(INDEX('Annex 1 LV, HV and UMS charges'!$B$12:$B$45,MATCH($A37,'Annex 1 LV, HV and UMS charges'!$A$12:$A$310,0)),INDEX('Annex 4 LDNO charges'!$B$12:$B$203,MATCH($A37,'Annex 4 LDNO charges'!$A$12:$A$203,0)))</f>
        <v>N61</v>
      </c>
      <c r="C37" s="195" t="s">
        <v>66</v>
      </c>
      <c r="D37" s="165">
        <v>8.1012538084866248E-2</v>
      </c>
      <c r="E37" s="165">
        <v>3.8296726546582768E-2</v>
      </c>
      <c r="F37" s="196"/>
      <c r="I37" s="2"/>
    </row>
    <row r="38" spans="1:9" ht="27.75" customHeight="1" x14ac:dyDescent="0.25">
      <c r="A38" s="159" t="s">
        <v>651</v>
      </c>
      <c r="B38" s="43" t="str">
        <f>IFERROR(INDEX('Annex 1 LV, HV and UMS charges'!$B$12:$B$45,MATCH($A38,'Annex 1 LV, HV and UMS charges'!$A$12:$A$310,0)),INDEX('Annex 4 LDNO charges'!$B$12:$B$203,MATCH($A38,'Annex 4 LDNO charges'!$A$12:$A$203,0)))</f>
        <v>N64</v>
      </c>
      <c r="C38" s="158" t="s">
        <v>69</v>
      </c>
      <c r="D38" s="166"/>
      <c r="E38" s="165">
        <v>3.8296726546582768E-2</v>
      </c>
      <c r="F38" s="196"/>
      <c r="I38" s="2"/>
    </row>
    <row r="39" spans="1:9" ht="27.75" customHeight="1" x14ac:dyDescent="0.25">
      <c r="A39" s="159" t="s">
        <v>652</v>
      </c>
      <c r="B39" s="43" t="str">
        <f>IFERROR(INDEX('Annex 1 LV, HV and UMS charges'!$B$12:$B$45,MATCH($A39,'Annex 1 LV, HV and UMS charges'!$A$12:$A$310,0)),INDEX('Annex 4 LDNO charges'!$B$12:$B$203,MATCH($A39,'Annex 4 LDNO charges'!$A$12:$A$203,0)))</f>
        <v>61N, 6N1</v>
      </c>
      <c r="C39" s="158" t="s">
        <v>69</v>
      </c>
      <c r="D39" s="166"/>
      <c r="E39" s="165">
        <v>3.8296726546582768E-2</v>
      </c>
      <c r="F39" s="196"/>
      <c r="I39" s="2"/>
    </row>
    <row r="40" spans="1:9" ht="27.75" customHeight="1" x14ac:dyDescent="0.25">
      <c r="A40" s="159" t="s">
        <v>653</v>
      </c>
      <c r="B40" s="43" t="str">
        <f>IFERROR(INDEX('Annex 1 LV, HV and UMS charges'!$B$12:$B$45,MATCH($A40,'Annex 1 LV, HV and UMS charges'!$A$12:$A$310,0)),INDEX('Annex 4 LDNO charges'!$B$12:$B$203,MATCH($A40,'Annex 4 LDNO charges'!$A$12:$A$203,0)))</f>
        <v>62N, 6N2</v>
      </c>
      <c r="C40" s="158" t="s">
        <v>69</v>
      </c>
      <c r="D40" s="166"/>
      <c r="E40" s="165">
        <v>3.8296726546582768E-2</v>
      </c>
      <c r="F40" s="196"/>
      <c r="I40" s="2"/>
    </row>
    <row r="41" spans="1:9" ht="27.75" customHeight="1" x14ac:dyDescent="0.25">
      <c r="A41" s="159" t="s">
        <v>654</v>
      </c>
      <c r="B41" s="43" t="str">
        <f>IFERROR(INDEX('Annex 1 LV, HV and UMS charges'!$B$12:$B$45,MATCH($A41,'Annex 1 LV, HV and UMS charges'!$A$12:$A$310,0)),INDEX('Annex 4 LDNO charges'!$B$12:$B$203,MATCH($A41,'Annex 4 LDNO charges'!$A$12:$A$203,0)))</f>
        <v>63N, 6N3</v>
      </c>
      <c r="C41" s="158" t="s">
        <v>69</v>
      </c>
      <c r="D41" s="166"/>
      <c r="E41" s="165">
        <v>3.8296726546582768E-2</v>
      </c>
      <c r="F41" s="196"/>
      <c r="I41" s="2"/>
    </row>
    <row r="42" spans="1:9" ht="27.75" customHeight="1" x14ac:dyDescent="0.25">
      <c r="A42" s="159" t="s">
        <v>655</v>
      </c>
      <c r="B42" s="43" t="str">
        <f>IFERROR(INDEX('Annex 1 LV, HV and UMS charges'!$B$12:$B$45,MATCH($A42,'Annex 1 LV, HV and UMS charges'!$A$12:$A$310,0)),INDEX('Annex 4 LDNO charges'!$B$12:$B$203,MATCH($A42,'Annex 4 LDNO charges'!$A$12:$A$203,0)))</f>
        <v>64N, 6N4</v>
      </c>
      <c r="C42" s="158" t="s">
        <v>69</v>
      </c>
      <c r="D42" s="166"/>
      <c r="E42" s="165">
        <v>3.8296726546582768E-2</v>
      </c>
      <c r="F42" s="196"/>
      <c r="I42" s="2"/>
    </row>
    <row r="43" spans="1:9" ht="27.75" customHeight="1" x14ac:dyDescent="0.25">
      <c r="A43" s="159" t="s">
        <v>137</v>
      </c>
      <c r="B43" s="43" t="str">
        <f>IFERROR(INDEX('Annex 1 LV, HV and UMS charges'!$B$12:$B$45,MATCH($A43,'Annex 1 LV, HV and UMS charges'!$A$12:$A$310,0)),INDEX('Annex 4 LDNO charges'!$B$12:$B$203,MATCH($A43,'Annex 4 LDNO charges'!$A$12:$A$203,0)))</f>
        <v>N86</v>
      </c>
      <c r="C43" s="158">
        <v>0</v>
      </c>
      <c r="D43" s="166"/>
      <c r="E43" s="165">
        <v>3.8296726546582768E-2</v>
      </c>
      <c r="F43" s="196"/>
      <c r="I43" s="2"/>
    </row>
    <row r="44" spans="1:9" ht="27.75" customHeight="1" x14ac:dyDescent="0.25">
      <c r="A44" s="159" t="s">
        <v>138</v>
      </c>
      <c r="B44" s="43" t="str">
        <f>IFERROR(INDEX('Annex 1 LV, HV and UMS charges'!$B$12:$B$45,MATCH($A44,'Annex 1 LV, HV and UMS charges'!$A$12:$A$310,0)),INDEX('Annex 4 LDNO charges'!$B$12:$B$203,MATCH($A44,'Annex 4 LDNO charges'!$A$12:$A$203,0)))</f>
        <v>71N</v>
      </c>
      <c r="C44" s="158">
        <v>0</v>
      </c>
      <c r="D44" s="166"/>
      <c r="E44" s="165">
        <v>3.8296726546582768E-2</v>
      </c>
      <c r="F44" s="196"/>
      <c r="I44" s="2"/>
    </row>
    <row r="45" spans="1:9" ht="27.75" customHeight="1" x14ac:dyDescent="0.25">
      <c r="A45" s="159" t="s">
        <v>139</v>
      </c>
      <c r="B45" s="43" t="str">
        <f>IFERROR(INDEX('Annex 1 LV, HV and UMS charges'!$B$12:$B$45,MATCH($A45,'Annex 1 LV, HV and UMS charges'!$A$12:$A$310,0)),INDEX('Annex 4 LDNO charges'!$B$12:$B$203,MATCH($A45,'Annex 4 LDNO charges'!$A$12:$A$203,0)))</f>
        <v>72N</v>
      </c>
      <c r="C45" s="158">
        <v>0</v>
      </c>
      <c r="D45" s="166"/>
      <c r="E45" s="165">
        <v>3.8296726546582768E-2</v>
      </c>
      <c r="F45" s="196"/>
      <c r="I45" s="2"/>
    </row>
    <row r="46" spans="1:9" ht="27.75" customHeight="1" x14ac:dyDescent="0.25">
      <c r="A46" s="159" t="s">
        <v>140</v>
      </c>
      <c r="B46" s="43" t="str">
        <f>IFERROR(INDEX('Annex 1 LV, HV and UMS charges'!$B$12:$B$45,MATCH($A46,'Annex 1 LV, HV and UMS charges'!$A$12:$A$310,0)),INDEX('Annex 4 LDNO charges'!$B$12:$B$203,MATCH($A46,'Annex 4 LDNO charges'!$A$12:$A$203,0)))</f>
        <v>73N</v>
      </c>
      <c r="C46" s="158">
        <v>0</v>
      </c>
      <c r="D46" s="166"/>
      <c r="E46" s="165">
        <v>3.8296726546582768E-2</v>
      </c>
      <c r="F46" s="196"/>
      <c r="I46" s="2"/>
    </row>
    <row r="47" spans="1:9" ht="27.75" customHeight="1" x14ac:dyDescent="0.25">
      <c r="A47" s="159" t="s">
        <v>141</v>
      </c>
      <c r="B47" s="43" t="str">
        <f>IFERROR(INDEX('Annex 1 LV, HV and UMS charges'!$B$12:$B$45,MATCH($A47,'Annex 1 LV, HV and UMS charges'!$A$12:$A$310,0)),INDEX('Annex 4 LDNO charges'!$B$12:$B$203,MATCH($A47,'Annex 4 LDNO charges'!$A$12:$A$203,0)))</f>
        <v>74N</v>
      </c>
      <c r="C47" s="158">
        <v>0</v>
      </c>
      <c r="D47" s="166"/>
      <c r="E47" s="165">
        <v>3.8296726546582768E-2</v>
      </c>
      <c r="F47" s="196"/>
      <c r="I47" s="2"/>
    </row>
    <row r="48" spans="1:9" ht="27.75" customHeight="1" x14ac:dyDescent="0.25">
      <c r="A48" s="159" t="s">
        <v>142</v>
      </c>
      <c r="B48" s="43" t="str">
        <f>IFERROR(INDEX('Annex 1 LV, HV and UMS charges'!$B$12:$B$45,MATCH($A48,'Annex 1 LV, HV and UMS charges'!$A$12:$A$310,0)),INDEX('Annex 4 LDNO charges'!$B$12:$B$203,MATCH($A48,'Annex 4 LDNO charges'!$A$12:$A$203,0)))</f>
        <v>N85</v>
      </c>
      <c r="C48" s="158">
        <v>0</v>
      </c>
      <c r="D48" s="166"/>
      <c r="E48" s="165">
        <v>3.8296726546582768E-2</v>
      </c>
      <c r="F48" s="196"/>
      <c r="I48" s="2"/>
    </row>
    <row r="49" spans="1:9" ht="27.75" customHeight="1" x14ac:dyDescent="0.25">
      <c r="A49" s="159" t="s">
        <v>143</v>
      </c>
      <c r="B49" s="43" t="str">
        <f>IFERROR(INDEX('Annex 1 LV, HV and UMS charges'!$B$12:$B$45,MATCH($A49,'Annex 1 LV, HV and UMS charges'!$A$12:$A$310,0)),INDEX('Annex 4 LDNO charges'!$B$12:$B$203,MATCH($A49,'Annex 4 LDNO charges'!$A$12:$A$203,0)))</f>
        <v>Y1N</v>
      </c>
      <c r="C49" s="158">
        <v>0</v>
      </c>
      <c r="D49" s="166"/>
      <c r="E49" s="165">
        <v>3.8296726546582768E-2</v>
      </c>
      <c r="F49" s="196"/>
      <c r="I49" s="2"/>
    </row>
    <row r="50" spans="1:9" ht="27.75" customHeight="1" x14ac:dyDescent="0.25">
      <c r="A50" s="159" t="s">
        <v>144</v>
      </c>
      <c r="B50" s="43" t="str">
        <f>IFERROR(INDEX('Annex 1 LV, HV and UMS charges'!$B$12:$B$45,MATCH($A50,'Annex 1 LV, HV and UMS charges'!$A$12:$A$310,0)),INDEX('Annex 4 LDNO charges'!$B$12:$B$203,MATCH($A50,'Annex 4 LDNO charges'!$A$12:$A$203,0)))</f>
        <v>Y2N</v>
      </c>
      <c r="C50" s="158">
        <v>0</v>
      </c>
      <c r="D50" s="166"/>
      <c r="E50" s="165">
        <v>3.8296726546582768E-2</v>
      </c>
      <c r="F50" s="196"/>
      <c r="I50" s="2"/>
    </row>
    <row r="51" spans="1:9" ht="27.75" customHeight="1" x14ac:dyDescent="0.25">
      <c r="A51" s="159" t="s">
        <v>145</v>
      </c>
      <c r="B51" s="43" t="str">
        <f>IFERROR(INDEX('Annex 1 LV, HV and UMS charges'!$B$12:$B$45,MATCH($A51,'Annex 1 LV, HV and UMS charges'!$A$12:$A$310,0)),INDEX('Annex 4 LDNO charges'!$B$12:$B$203,MATCH($A51,'Annex 4 LDNO charges'!$A$12:$A$203,0)))</f>
        <v>Y3N</v>
      </c>
      <c r="C51" s="158">
        <v>0</v>
      </c>
      <c r="D51" s="166"/>
      <c r="E51" s="165">
        <v>3.8296726546582768E-2</v>
      </c>
      <c r="F51" s="196"/>
      <c r="I51" s="2"/>
    </row>
    <row r="52" spans="1:9" ht="27.75" customHeight="1" x14ac:dyDescent="0.25">
      <c r="A52" s="159" t="s">
        <v>146</v>
      </c>
      <c r="B52" s="43" t="str">
        <f>IFERROR(INDEX('Annex 1 LV, HV and UMS charges'!$B$12:$B$45,MATCH($A52,'Annex 1 LV, HV and UMS charges'!$A$12:$A$310,0)),INDEX('Annex 4 LDNO charges'!$B$12:$B$203,MATCH($A52,'Annex 4 LDNO charges'!$A$12:$A$203,0)))</f>
        <v>Y4N</v>
      </c>
      <c r="C52" s="158">
        <v>0</v>
      </c>
      <c r="D52" s="166"/>
      <c r="E52" s="165">
        <v>3.8296726546582768E-2</v>
      </c>
      <c r="F52" s="196"/>
      <c r="I52" s="2"/>
    </row>
    <row r="53" spans="1:9" ht="27.75" customHeight="1" x14ac:dyDescent="0.25">
      <c r="A53" s="159" t="s">
        <v>147</v>
      </c>
      <c r="B53" s="43" t="str">
        <f>IFERROR(INDEX('Annex 1 LV, HV and UMS charges'!$B$12:$B$45,MATCH($A53,'Annex 1 LV, HV and UMS charges'!$A$12:$A$310,0)),INDEX('Annex 4 LDNO charges'!$B$12:$B$203,MATCH($A53,'Annex 4 LDNO charges'!$A$12:$A$203,0)))</f>
        <v>N84</v>
      </c>
      <c r="C53" s="158">
        <v>0</v>
      </c>
      <c r="D53" s="166"/>
      <c r="E53" s="165">
        <v>3.8296726546582768E-2</v>
      </c>
      <c r="F53" s="196"/>
      <c r="I53" s="2"/>
    </row>
    <row r="54" spans="1:9" ht="27.75" customHeight="1" x14ac:dyDescent="0.25">
      <c r="A54" s="159" t="s">
        <v>148</v>
      </c>
      <c r="B54" s="43" t="str">
        <f>IFERROR(INDEX('Annex 1 LV, HV and UMS charges'!$B$12:$B$45,MATCH($A54,'Annex 1 LV, HV and UMS charges'!$A$12:$A$310,0)),INDEX('Annex 4 LDNO charges'!$B$12:$B$203,MATCH($A54,'Annex 4 LDNO charges'!$A$12:$A$203,0)))</f>
        <v>81N</v>
      </c>
      <c r="C54" s="158">
        <v>0</v>
      </c>
      <c r="D54" s="166"/>
      <c r="E54" s="165">
        <v>3.8296726546582768E-2</v>
      </c>
      <c r="F54" s="196"/>
      <c r="I54" s="2"/>
    </row>
    <row r="55" spans="1:9" ht="27.75" customHeight="1" x14ac:dyDescent="0.25">
      <c r="A55" s="159" t="s">
        <v>149</v>
      </c>
      <c r="B55" s="43" t="str">
        <f>IFERROR(INDEX('Annex 1 LV, HV and UMS charges'!$B$12:$B$45,MATCH($A55,'Annex 1 LV, HV and UMS charges'!$A$12:$A$310,0)),INDEX('Annex 4 LDNO charges'!$B$12:$B$203,MATCH($A55,'Annex 4 LDNO charges'!$A$12:$A$203,0)))</f>
        <v>82N</v>
      </c>
      <c r="C55" s="158">
        <v>0</v>
      </c>
      <c r="D55" s="166"/>
      <c r="E55" s="165">
        <v>3.8296726546582768E-2</v>
      </c>
      <c r="F55" s="196"/>
      <c r="I55" s="2"/>
    </row>
    <row r="56" spans="1:9" ht="27.75" customHeight="1" x14ac:dyDescent="0.25">
      <c r="A56" s="159" t="s">
        <v>150</v>
      </c>
      <c r="B56" s="43" t="str">
        <f>IFERROR(INDEX('Annex 1 LV, HV and UMS charges'!$B$12:$B$45,MATCH($A56,'Annex 1 LV, HV and UMS charges'!$A$12:$A$310,0)),INDEX('Annex 4 LDNO charges'!$B$12:$B$203,MATCH($A56,'Annex 4 LDNO charges'!$A$12:$A$203,0)))</f>
        <v>83N</v>
      </c>
      <c r="C56" s="158">
        <v>0</v>
      </c>
      <c r="D56" s="166"/>
      <c r="E56" s="165">
        <v>3.8296726546582768E-2</v>
      </c>
      <c r="F56" s="196"/>
      <c r="I56" s="2"/>
    </row>
    <row r="57" spans="1:9" ht="27.75" customHeight="1" x14ac:dyDescent="0.25">
      <c r="A57" s="159" t="s">
        <v>151</v>
      </c>
      <c r="B57" s="43" t="str">
        <f>IFERROR(INDEX('Annex 1 LV, HV and UMS charges'!$B$12:$B$45,MATCH($A57,'Annex 1 LV, HV and UMS charges'!$A$12:$A$310,0)),INDEX('Annex 4 LDNO charges'!$B$12:$B$203,MATCH($A57,'Annex 4 LDNO charges'!$A$12:$A$203,0)))</f>
        <v>84N</v>
      </c>
      <c r="C57" s="158">
        <v>0</v>
      </c>
      <c r="D57" s="166"/>
      <c r="E57" s="165">
        <v>3.8296726546582768E-2</v>
      </c>
      <c r="F57" s="196"/>
      <c r="I57" s="2"/>
    </row>
    <row r="58" spans="1:9" ht="27.75" customHeight="1" x14ac:dyDescent="0.25">
      <c r="A58" s="159" t="s">
        <v>693</v>
      </c>
      <c r="B58" s="43">
        <f>IFERROR(INDEX('Annex 1 LV, HV and UMS charges'!$B$12:$B$45,MATCH($A58,'Annex 1 LV, HV and UMS charges'!$A$12:$A$310,0)),INDEX('Annex 4 LDNO charges'!$B$12:$B$203,MATCH($A58,'Annex 4 LDNO charges'!$A$12:$A$203,0)))</f>
        <v>0</v>
      </c>
      <c r="C58" s="195" t="s">
        <v>66</v>
      </c>
      <c r="D58" s="165">
        <v>8.1012538084866248E-2</v>
      </c>
      <c r="E58" s="165">
        <v>3.8296726546582768E-2</v>
      </c>
      <c r="F58" s="196"/>
      <c r="I58" s="2"/>
    </row>
    <row r="59" spans="1:9" ht="27.75" customHeight="1" x14ac:dyDescent="0.25">
      <c r="A59" s="159" t="s">
        <v>658</v>
      </c>
      <c r="B59" s="43">
        <f>IFERROR(INDEX('Annex 1 LV, HV and UMS charges'!$B$12:$B$45,MATCH($A59,'Annex 1 LV, HV and UMS charges'!$A$12:$A$310,0)),INDEX('Annex 4 LDNO charges'!$B$12:$B$203,MATCH($A59,'Annex 4 LDNO charges'!$A$12:$A$203,0)))</f>
        <v>0</v>
      </c>
      <c r="C59" s="158" t="s">
        <v>69</v>
      </c>
      <c r="D59" s="166"/>
      <c r="E59" s="165">
        <v>3.8296726546582768E-2</v>
      </c>
      <c r="F59" s="196"/>
      <c r="I59" s="2"/>
    </row>
    <row r="60" spans="1:9" ht="27.75" customHeight="1" x14ac:dyDescent="0.25">
      <c r="A60" s="159" t="s">
        <v>659</v>
      </c>
      <c r="B60" s="43">
        <f>IFERROR(INDEX('Annex 1 LV, HV and UMS charges'!$B$12:$B$45,MATCH($A60,'Annex 1 LV, HV and UMS charges'!$A$12:$A$310,0)),INDEX('Annex 4 LDNO charges'!$B$12:$B$203,MATCH($A60,'Annex 4 LDNO charges'!$A$12:$A$203,0)))</f>
        <v>0</v>
      </c>
      <c r="C60" s="158" t="s">
        <v>69</v>
      </c>
      <c r="D60" s="166"/>
      <c r="E60" s="165">
        <v>3.8296726546582768E-2</v>
      </c>
      <c r="F60" s="196"/>
      <c r="I60" s="2"/>
    </row>
    <row r="61" spans="1:9" ht="27.75" customHeight="1" x14ac:dyDescent="0.25">
      <c r="A61" s="159" t="s">
        <v>660</v>
      </c>
      <c r="B61" s="43">
        <f>IFERROR(INDEX('Annex 1 LV, HV and UMS charges'!$B$12:$B$45,MATCH($A61,'Annex 1 LV, HV and UMS charges'!$A$12:$A$310,0)),INDEX('Annex 4 LDNO charges'!$B$12:$B$203,MATCH($A61,'Annex 4 LDNO charges'!$A$12:$A$203,0)))</f>
        <v>0</v>
      </c>
      <c r="C61" s="158" t="s">
        <v>69</v>
      </c>
      <c r="D61" s="166"/>
      <c r="E61" s="165">
        <v>3.8296726546582768E-2</v>
      </c>
      <c r="F61" s="196"/>
      <c r="I61" s="2"/>
    </row>
    <row r="62" spans="1:9" ht="27.75" customHeight="1" x14ac:dyDescent="0.25">
      <c r="A62" s="159" t="s">
        <v>661</v>
      </c>
      <c r="B62" s="43">
        <f>IFERROR(INDEX('Annex 1 LV, HV and UMS charges'!$B$12:$B$45,MATCH($A62,'Annex 1 LV, HV and UMS charges'!$A$12:$A$310,0)),INDEX('Annex 4 LDNO charges'!$B$12:$B$203,MATCH($A62,'Annex 4 LDNO charges'!$A$12:$A$203,0)))</f>
        <v>0</v>
      </c>
      <c r="C62" s="158" t="s">
        <v>69</v>
      </c>
      <c r="D62" s="166"/>
      <c r="E62" s="165">
        <v>3.8296726546582768E-2</v>
      </c>
      <c r="F62" s="196"/>
      <c r="I62" s="2"/>
    </row>
    <row r="63" spans="1:9" ht="27.75" customHeight="1" x14ac:dyDescent="0.25">
      <c r="A63" s="159" t="s">
        <v>662</v>
      </c>
      <c r="B63" s="43">
        <f>IFERROR(INDEX('Annex 1 LV, HV and UMS charges'!$B$12:$B$45,MATCH($A63,'Annex 1 LV, HV and UMS charges'!$A$12:$A$310,0)),INDEX('Annex 4 LDNO charges'!$B$12:$B$203,MATCH($A63,'Annex 4 LDNO charges'!$A$12:$A$203,0)))</f>
        <v>0</v>
      </c>
      <c r="C63" s="158" t="s">
        <v>69</v>
      </c>
      <c r="D63" s="166"/>
      <c r="E63" s="165">
        <v>3.8296726546582768E-2</v>
      </c>
      <c r="F63" s="196"/>
      <c r="I63" s="2"/>
    </row>
    <row r="64" spans="1:9" ht="27.75" customHeight="1" x14ac:dyDescent="0.25">
      <c r="A64" s="159" t="s">
        <v>159</v>
      </c>
      <c r="B64" s="43">
        <f>IFERROR(INDEX('Annex 1 LV, HV and UMS charges'!$B$12:$B$45,MATCH($A64,'Annex 1 LV, HV and UMS charges'!$A$12:$A$310,0)),INDEX('Annex 4 LDNO charges'!$B$12:$B$203,MATCH($A64,'Annex 4 LDNO charges'!$A$12:$A$203,0)))</f>
        <v>0</v>
      </c>
      <c r="C64" s="158">
        <v>0</v>
      </c>
      <c r="D64" s="166"/>
      <c r="E64" s="165">
        <v>3.8296726546582768E-2</v>
      </c>
      <c r="F64" s="196"/>
      <c r="I64" s="2"/>
    </row>
    <row r="65" spans="1:9" ht="27.75" customHeight="1" x14ac:dyDescent="0.25">
      <c r="A65" s="159" t="s">
        <v>160</v>
      </c>
      <c r="B65" s="43">
        <f>IFERROR(INDEX('Annex 1 LV, HV and UMS charges'!$B$12:$B$45,MATCH($A65,'Annex 1 LV, HV and UMS charges'!$A$12:$A$310,0)),INDEX('Annex 4 LDNO charges'!$B$12:$B$203,MATCH($A65,'Annex 4 LDNO charges'!$A$12:$A$203,0)))</f>
        <v>0</v>
      </c>
      <c r="C65" s="158">
        <v>0</v>
      </c>
      <c r="D65" s="166"/>
      <c r="E65" s="165">
        <v>3.8296726546582768E-2</v>
      </c>
      <c r="F65" s="196"/>
      <c r="I65" s="2"/>
    </row>
    <row r="66" spans="1:9" ht="27.75" customHeight="1" x14ac:dyDescent="0.25">
      <c r="A66" s="159" t="s">
        <v>161</v>
      </c>
      <c r="B66" s="43">
        <f>IFERROR(INDEX('Annex 1 LV, HV and UMS charges'!$B$12:$B$45,MATCH($A66,'Annex 1 LV, HV and UMS charges'!$A$12:$A$310,0)),INDEX('Annex 4 LDNO charges'!$B$12:$B$203,MATCH($A66,'Annex 4 LDNO charges'!$A$12:$A$203,0)))</f>
        <v>0</v>
      </c>
      <c r="C66" s="158">
        <v>0</v>
      </c>
      <c r="D66" s="166"/>
      <c r="E66" s="165">
        <v>3.8296726546582768E-2</v>
      </c>
      <c r="F66" s="196"/>
      <c r="I66" s="2"/>
    </row>
    <row r="67" spans="1:9" ht="27.75" customHeight="1" x14ac:dyDescent="0.25">
      <c r="A67" s="159" t="s">
        <v>162</v>
      </c>
      <c r="B67" s="43">
        <f>IFERROR(INDEX('Annex 1 LV, HV and UMS charges'!$B$12:$B$45,MATCH($A67,'Annex 1 LV, HV and UMS charges'!$A$12:$A$310,0)),INDEX('Annex 4 LDNO charges'!$B$12:$B$203,MATCH($A67,'Annex 4 LDNO charges'!$A$12:$A$203,0)))</f>
        <v>0</v>
      </c>
      <c r="C67" s="158">
        <v>0</v>
      </c>
      <c r="D67" s="166"/>
      <c r="E67" s="165">
        <v>3.8296726546582768E-2</v>
      </c>
      <c r="F67" s="196"/>
      <c r="I67" s="2"/>
    </row>
    <row r="68" spans="1:9" ht="27.75" customHeight="1" x14ac:dyDescent="0.25">
      <c r="A68" s="159" t="s">
        <v>163</v>
      </c>
      <c r="B68" s="43">
        <f>IFERROR(INDEX('Annex 1 LV, HV and UMS charges'!$B$12:$B$45,MATCH($A68,'Annex 1 LV, HV and UMS charges'!$A$12:$A$310,0)),INDEX('Annex 4 LDNO charges'!$B$12:$B$203,MATCH($A68,'Annex 4 LDNO charges'!$A$12:$A$203,0)))</f>
        <v>0</v>
      </c>
      <c r="C68" s="158">
        <v>0</v>
      </c>
      <c r="D68" s="166"/>
      <c r="E68" s="165">
        <v>3.8296726546582768E-2</v>
      </c>
      <c r="F68" s="196"/>
      <c r="I68" s="2"/>
    </row>
    <row r="69" spans="1:9" ht="27.75" customHeight="1" x14ac:dyDescent="0.25">
      <c r="A69" s="159" t="s">
        <v>164</v>
      </c>
      <c r="B69" s="43">
        <f>IFERROR(INDEX('Annex 1 LV, HV and UMS charges'!$B$12:$B$45,MATCH($A69,'Annex 1 LV, HV and UMS charges'!$A$12:$A$310,0)),INDEX('Annex 4 LDNO charges'!$B$12:$B$203,MATCH($A69,'Annex 4 LDNO charges'!$A$12:$A$203,0)))</f>
        <v>0</v>
      </c>
      <c r="C69" s="158">
        <v>0</v>
      </c>
      <c r="D69" s="166"/>
      <c r="E69" s="165">
        <v>3.8296726546582768E-2</v>
      </c>
      <c r="F69" s="196"/>
      <c r="I69" s="2"/>
    </row>
    <row r="70" spans="1:9" ht="27.75" customHeight="1" x14ac:dyDescent="0.25">
      <c r="A70" s="159" t="s">
        <v>165</v>
      </c>
      <c r="B70" s="43">
        <f>IFERROR(INDEX('Annex 1 LV, HV and UMS charges'!$B$12:$B$45,MATCH($A70,'Annex 1 LV, HV and UMS charges'!$A$12:$A$310,0)),INDEX('Annex 4 LDNO charges'!$B$12:$B$203,MATCH($A70,'Annex 4 LDNO charges'!$A$12:$A$203,0)))</f>
        <v>0</v>
      </c>
      <c r="C70" s="158">
        <v>0</v>
      </c>
      <c r="D70" s="166"/>
      <c r="E70" s="165">
        <v>3.8296726546582768E-2</v>
      </c>
      <c r="F70" s="196"/>
      <c r="I70" s="2"/>
    </row>
    <row r="71" spans="1:9" ht="27.75" customHeight="1" x14ac:dyDescent="0.25">
      <c r="A71" s="159" t="s">
        <v>166</v>
      </c>
      <c r="B71" s="43">
        <f>IFERROR(INDEX('Annex 1 LV, HV and UMS charges'!$B$12:$B$45,MATCH($A71,'Annex 1 LV, HV and UMS charges'!$A$12:$A$310,0)),INDEX('Annex 4 LDNO charges'!$B$12:$B$203,MATCH($A71,'Annex 4 LDNO charges'!$A$12:$A$203,0)))</f>
        <v>0</v>
      </c>
      <c r="C71" s="158">
        <v>0</v>
      </c>
      <c r="D71" s="166"/>
      <c r="E71" s="165">
        <v>3.8296726546582768E-2</v>
      </c>
      <c r="F71" s="196"/>
      <c r="I71" s="2"/>
    </row>
    <row r="72" spans="1:9" ht="27.75" customHeight="1" x14ac:dyDescent="0.25">
      <c r="A72" s="159" t="s">
        <v>167</v>
      </c>
      <c r="B72" s="43">
        <f>IFERROR(INDEX('Annex 1 LV, HV and UMS charges'!$B$12:$B$45,MATCH($A72,'Annex 1 LV, HV and UMS charges'!$A$12:$A$310,0)),INDEX('Annex 4 LDNO charges'!$B$12:$B$203,MATCH($A72,'Annex 4 LDNO charges'!$A$12:$A$203,0)))</f>
        <v>0</v>
      </c>
      <c r="C72" s="158">
        <v>0</v>
      </c>
      <c r="D72" s="166"/>
      <c r="E72" s="165">
        <v>3.8296726546582768E-2</v>
      </c>
      <c r="F72" s="196"/>
      <c r="I72" s="2"/>
    </row>
    <row r="73" spans="1:9" ht="27.75" customHeight="1" x14ac:dyDescent="0.25">
      <c r="A73" s="159" t="s">
        <v>168</v>
      </c>
      <c r="B73" s="43">
        <f>IFERROR(INDEX('Annex 1 LV, HV and UMS charges'!$B$12:$B$45,MATCH($A73,'Annex 1 LV, HV and UMS charges'!$A$12:$A$310,0)),INDEX('Annex 4 LDNO charges'!$B$12:$B$203,MATCH($A73,'Annex 4 LDNO charges'!$A$12:$A$203,0)))</f>
        <v>0</v>
      </c>
      <c r="C73" s="158">
        <v>0</v>
      </c>
      <c r="D73" s="166"/>
      <c r="E73" s="165">
        <v>3.8296726546582768E-2</v>
      </c>
      <c r="F73" s="196"/>
      <c r="I73" s="2"/>
    </row>
    <row r="74" spans="1:9" ht="27.75" customHeight="1" x14ac:dyDescent="0.25">
      <c r="A74" s="159" t="s">
        <v>169</v>
      </c>
      <c r="B74" s="43">
        <f>IFERROR(INDEX('Annex 1 LV, HV and UMS charges'!$B$12:$B$45,MATCH($A74,'Annex 1 LV, HV and UMS charges'!$A$12:$A$310,0)),INDEX('Annex 4 LDNO charges'!$B$12:$B$203,MATCH($A74,'Annex 4 LDNO charges'!$A$12:$A$203,0)))</f>
        <v>0</v>
      </c>
      <c r="C74" s="158">
        <v>0</v>
      </c>
      <c r="D74" s="166"/>
      <c r="E74" s="165">
        <v>3.8296726546582768E-2</v>
      </c>
      <c r="F74" s="196"/>
      <c r="I74" s="2"/>
    </row>
    <row r="75" spans="1:9" ht="27.75" customHeight="1" x14ac:dyDescent="0.25">
      <c r="A75" s="159" t="s">
        <v>170</v>
      </c>
      <c r="B75" s="43">
        <f>IFERROR(INDEX('Annex 1 LV, HV and UMS charges'!$B$12:$B$45,MATCH($A75,'Annex 1 LV, HV and UMS charges'!$A$12:$A$310,0)),INDEX('Annex 4 LDNO charges'!$B$12:$B$203,MATCH($A75,'Annex 4 LDNO charges'!$A$12:$A$203,0)))</f>
        <v>0</v>
      </c>
      <c r="C75" s="158">
        <v>0</v>
      </c>
      <c r="D75" s="166"/>
      <c r="E75" s="165">
        <v>3.8296726546582768E-2</v>
      </c>
      <c r="F75" s="196"/>
      <c r="I75" s="2"/>
    </row>
    <row r="76" spans="1:9" ht="27.75" customHeight="1" x14ac:dyDescent="0.25">
      <c r="A76" s="159" t="s">
        <v>171</v>
      </c>
      <c r="B76" s="43">
        <f>IFERROR(INDEX('Annex 1 LV, HV and UMS charges'!$B$12:$B$45,MATCH($A76,'Annex 1 LV, HV and UMS charges'!$A$12:$A$310,0)),INDEX('Annex 4 LDNO charges'!$B$12:$B$203,MATCH($A76,'Annex 4 LDNO charges'!$A$12:$A$203,0)))</f>
        <v>0</v>
      </c>
      <c r="C76" s="158">
        <v>0</v>
      </c>
      <c r="D76" s="166"/>
      <c r="E76" s="165">
        <v>3.8296726546582768E-2</v>
      </c>
      <c r="F76" s="196"/>
      <c r="I76" s="2"/>
    </row>
    <row r="77" spans="1:9" ht="27.75" customHeight="1" x14ac:dyDescent="0.25">
      <c r="A77" s="159" t="s">
        <v>172</v>
      </c>
      <c r="B77" s="43">
        <f>IFERROR(INDEX('Annex 1 LV, HV and UMS charges'!$B$12:$B$45,MATCH($A77,'Annex 1 LV, HV and UMS charges'!$A$12:$A$310,0)),INDEX('Annex 4 LDNO charges'!$B$12:$B$203,MATCH($A77,'Annex 4 LDNO charges'!$A$12:$A$203,0)))</f>
        <v>0</v>
      </c>
      <c r="C77" s="158">
        <v>0</v>
      </c>
      <c r="D77" s="166"/>
      <c r="E77" s="165">
        <v>3.8296726546582768E-2</v>
      </c>
      <c r="F77" s="196"/>
      <c r="I77" s="2"/>
    </row>
    <row r="78" spans="1:9" ht="27.75" customHeight="1" x14ac:dyDescent="0.25">
      <c r="A78" s="159" t="s">
        <v>173</v>
      </c>
      <c r="B78" s="43">
        <f>IFERROR(INDEX('Annex 1 LV, HV and UMS charges'!$B$12:$B$45,MATCH($A78,'Annex 1 LV, HV and UMS charges'!$A$12:$A$310,0)),INDEX('Annex 4 LDNO charges'!$B$12:$B$203,MATCH($A78,'Annex 4 LDNO charges'!$A$12:$A$203,0)))</f>
        <v>0</v>
      </c>
      <c r="C78" s="158">
        <v>0</v>
      </c>
      <c r="D78" s="166"/>
      <c r="E78" s="165">
        <v>3.8296726546582768E-2</v>
      </c>
      <c r="F78" s="196"/>
      <c r="I78" s="2"/>
    </row>
    <row r="79" spans="1:9" ht="27.75" customHeight="1" x14ac:dyDescent="0.25">
      <c r="A79" s="159" t="s">
        <v>694</v>
      </c>
      <c r="B79" s="43" t="str">
        <f>IFERROR(INDEX('Annex 1 LV, HV and UMS charges'!$B$12:$B$45,MATCH($A79,'Annex 1 LV, HV and UMS charges'!$A$12:$A$310,0)),INDEX('Annex 4 LDNO charges'!$B$12:$B$203,MATCH($A79,'Annex 4 LDNO charges'!$A$12:$A$203,0)))</f>
        <v>N31</v>
      </c>
      <c r="C79" s="195" t="s">
        <v>66</v>
      </c>
      <c r="D79" s="165">
        <v>8.1012538084866248E-2</v>
      </c>
      <c r="E79" s="165">
        <v>3.8296726546582768E-2</v>
      </c>
      <c r="F79" s="196"/>
      <c r="I79" s="2"/>
    </row>
    <row r="80" spans="1:9" ht="27.75" customHeight="1" x14ac:dyDescent="0.25">
      <c r="A80" s="159" t="s">
        <v>665</v>
      </c>
      <c r="B80" s="43" t="str">
        <f>IFERROR(INDEX('Annex 1 LV, HV and UMS charges'!$B$12:$B$45,MATCH($A80,'Annex 1 LV, HV and UMS charges'!$A$12:$A$310,0)),INDEX('Annex 4 LDNO charges'!$B$12:$B$203,MATCH($A80,'Annex 4 LDNO charges'!$A$12:$A$203,0)))</f>
        <v>N34</v>
      </c>
      <c r="C80" s="158" t="s">
        <v>69</v>
      </c>
      <c r="D80" s="166"/>
      <c r="E80" s="165">
        <v>3.8296726546582768E-2</v>
      </c>
      <c r="F80" s="196"/>
      <c r="I80" s="2"/>
    </row>
    <row r="81" spans="1:9" ht="27.75" customHeight="1" x14ac:dyDescent="0.25">
      <c r="A81" s="159" t="s">
        <v>666</v>
      </c>
      <c r="B81" s="43" t="str">
        <f>IFERROR(INDEX('Annex 1 LV, HV and UMS charges'!$B$12:$B$45,MATCH($A81,'Annex 1 LV, HV and UMS charges'!$A$12:$A$310,0)),INDEX('Annex 4 LDNO charges'!$B$12:$B$203,MATCH($A81,'Annex 4 LDNO charges'!$A$12:$A$203,0)))</f>
        <v>3N1</v>
      </c>
      <c r="C81" s="158" t="s">
        <v>69</v>
      </c>
      <c r="D81" s="166"/>
      <c r="E81" s="165">
        <v>3.8296726546582768E-2</v>
      </c>
      <c r="F81" s="196"/>
      <c r="I81" s="2"/>
    </row>
    <row r="82" spans="1:9" ht="27.75" customHeight="1" x14ac:dyDescent="0.25">
      <c r="A82" s="159" t="s">
        <v>667</v>
      </c>
      <c r="B82" s="43" t="str">
        <f>IFERROR(INDEX('Annex 1 LV, HV and UMS charges'!$B$12:$B$45,MATCH($A82,'Annex 1 LV, HV and UMS charges'!$A$12:$A$310,0)),INDEX('Annex 4 LDNO charges'!$B$12:$B$203,MATCH($A82,'Annex 4 LDNO charges'!$A$12:$A$203,0)))</f>
        <v>3N2</v>
      </c>
      <c r="C82" s="158" t="s">
        <v>69</v>
      </c>
      <c r="D82" s="166"/>
      <c r="E82" s="165">
        <v>3.8296726546582768E-2</v>
      </c>
      <c r="F82" s="196"/>
      <c r="I82" s="2"/>
    </row>
    <row r="83" spans="1:9" ht="27.75" customHeight="1" x14ac:dyDescent="0.25">
      <c r="A83" s="159" t="s">
        <v>668</v>
      </c>
      <c r="B83" s="43" t="str">
        <f>IFERROR(INDEX('Annex 1 LV, HV and UMS charges'!$B$12:$B$45,MATCH($A83,'Annex 1 LV, HV and UMS charges'!$A$12:$A$310,0)),INDEX('Annex 4 LDNO charges'!$B$12:$B$203,MATCH($A83,'Annex 4 LDNO charges'!$A$12:$A$203,0)))</f>
        <v>3N3</v>
      </c>
      <c r="C83" s="158" t="s">
        <v>69</v>
      </c>
      <c r="D83" s="166"/>
      <c r="E83" s="165">
        <v>3.8296726546582768E-2</v>
      </c>
      <c r="F83" s="196"/>
      <c r="I83" s="2"/>
    </row>
    <row r="84" spans="1:9" ht="27.75" customHeight="1" x14ac:dyDescent="0.25">
      <c r="A84" s="159" t="s">
        <v>669</v>
      </c>
      <c r="B84" s="43" t="str">
        <f>IFERROR(INDEX('Annex 1 LV, HV and UMS charges'!$B$12:$B$45,MATCH($A84,'Annex 1 LV, HV and UMS charges'!$A$12:$A$310,0)),INDEX('Annex 4 LDNO charges'!$B$12:$B$203,MATCH($A84,'Annex 4 LDNO charges'!$A$12:$A$203,0)))</f>
        <v>3N4</v>
      </c>
      <c r="C84" s="158" t="s">
        <v>69</v>
      </c>
      <c r="D84" s="166"/>
      <c r="E84" s="165">
        <v>3.8296726546582768E-2</v>
      </c>
      <c r="F84" s="196"/>
      <c r="I84" s="2"/>
    </row>
    <row r="85" spans="1:9" ht="27.75" customHeight="1" x14ac:dyDescent="0.25">
      <c r="A85" s="159" t="s">
        <v>181</v>
      </c>
      <c r="B85" s="43" t="str">
        <f>IFERROR(INDEX('Annex 1 LV, HV and UMS charges'!$B$12:$B$45,MATCH($A85,'Annex 1 LV, HV and UMS charges'!$A$12:$A$310,0)),INDEX('Annex 4 LDNO charges'!$B$12:$B$203,MATCH($A85,'Annex 4 LDNO charges'!$A$12:$A$203,0)))</f>
        <v>N56</v>
      </c>
      <c r="C85" s="158">
        <v>0</v>
      </c>
      <c r="D85" s="166"/>
      <c r="E85" s="165">
        <v>3.8296726546582768E-2</v>
      </c>
      <c r="F85" s="196"/>
      <c r="I85" s="2"/>
    </row>
    <row r="86" spans="1:9" ht="27.75" customHeight="1" x14ac:dyDescent="0.25">
      <c r="A86" s="159" t="s">
        <v>182</v>
      </c>
      <c r="B86" s="43">
        <f>IFERROR(INDEX('Annex 1 LV, HV and UMS charges'!$B$12:$B$45,MATCH($A86,'Annex 1 LV, HV and UMS charges'!$A$12:$A$310,0)),INDEX('Annex 4 LDNO charges'!$B$12:$B$203,MATCH($A86,'Annex 4 LDNO charges'!$A$12:$A$203,0)))</f>
        <v>0</v>
      </c>
      <c r="C86" s="158">
        <v>0</v>
      </c>
      <c r="D86" s="166"/>
      <c r="E86" s="165">
        <v>3.8296726546582768E-2</v>
      </c>
      <c r="F86" s="196"/>
      <c r="I86" s="2"/>
    </row>
    <row r="87" spans="1:9" ht="27.75" customHeight="1" x14ac:dyDescent="0.25">
      <c r="A87" s="159" t="s">
        <v>183</v>
      </c>
      <c r="B87" s="43">
        <f>IFERROR(INDEX('Annex 1 LV, HV and UMS charges'!$B$12:$B$45,MATCH($A87,'Annex 1 LV, HV and UMS charges'!$A$12:$A$310,0)),INDEX('Annex 4 LDNO charges'!$B$12:$B$203,MATCH($A87,'Annex 4 LDNO charges'!$A$12:$A$203,0)))</f>
        <v>0</v>
      </c>
      <c r="C87" s="158">
        <v>0</v>
      </c>
      <c r="D87" s="166"/>
      <c r="E87" s="165">
        <v>3.8296726546582768E-2</v>
      </c>
      <c r="F87" s="196"/>
      <c r="I87" s="2"/>
    </row>
    <row r="88" spans="1:9" ht="27.75" customHeight="1" x14ac:dyDescent="0.25">
      <c r="A88" s="159" t="s">
        <v>184</v>
      </c>
      <c r="B88" s="43">
        <f>IFERROR(INDEX('Annex 1 LV, HV and UMS charges'!$B$12:$B$45,MATCH($A88,'Annex 1 LV, HV and UMS charges'!$A$12:$A$310,0)),INDEX('Annex 4 LDNO charges'!$B$12:$B$203,MATCH($A88,'Annex 4 LDNO charges'!$A$12:$A$203,0)))</f>
        <v>0</v>
      </c>
      <c r="C88" s="158">
        <v>0</v>
      </c>
      <c r="D88" s="166"/>
      <c r="E88" s="165">
        <v>3.8296726546582768E-2</v>
      </c>
      <c r="F88" s="196"/>
      <c r="I88" s="2"/>
    </row>
    <row r="89" spans="1:9" ht="27.75" customHeight="1" x14ac:dyDescent="0.25">
      <c r="A89" s="159" t="s">
        <v>185</v>
      </c>
      <c r="B89" s="43">
        <f>IFERROR(INDEX('Annex 1 LV, HV and UMS charges'!$B$12:$B$45,MATCH($A89,'Annex 1 LV, HV and UMS charges'!$A$12:$A$310,0)),INDEX('Annex 4 LDNO charges'!$B$12:$B$203,MATCH($A89,'Annex 4 LDNO charges'!$A$12:$A$203,0)))</f>
        <v>0</v>
      </c>
      <c r="C89" s="158">
        <v>0</v>
      </c>
      <c r="D89" s="166"/>
      <c r="E89" s="165">
        <v>3.8296726546582768E-2</v>
      </c>
      <c r="F89" s="196"/>
      <c r="I89" s="2"/>
    </row>
    <row r="90" spans="1:9" ht="27.75" customHeight="1" x14ac:dyDescent="0.25">
      <c r="A90" s="159" t="s">
        <v>186</v>
      </c>
      <c r="B90" s="43" t="str">
        <f>IFERROR(INDEX('Annex 1 LV, HV and UMS charges'!$B$12:$B$45,MATCH($A90,'Annex 1 LV, HV and UMS charges'!$A$12:$A$310,0)),INDEX('Annex 4 LDNO charges'!$B$12:$B$203,MATCH($A90,'Annex 4 LDNO charges'!$A$12:$A$203,0)))</f>
        <v>N55</v>
      </c>
      <c r="C90" s="158">
        <v>0</v>
      </c>
      <c r="D90" s="166"/>
      <c r="E90" s="165">
        <v>3.8296726546582768E-2</v>
      </c>
      <c r="F90" s="196"/>
      <c r="I90" s="2"/>
    </row>
    <row r="91" spans="1:9" ht="27.75" customHeight="1" x14ac:dyDescent="0.25">
      <c r="A91" s="159" t="s">
        <v>187</v>
      </c>
      <c r="B91" s="43">
        <f>IFERROR(INDEX('Annex 1 LV, HV and UMS charges'!$B$12:$B$45,MATCH($A91,'Annex 1 LV, HV and UMS charges'!$A$12:$A$310,0)),INDEX('Annex 4 LDNO charges'!$B$12:$B$203,MATCH($A91,'Annex 4 LDNO charges'!$A$12:$A$203,0)))</f>
        <v>0</v>
      </c>
      <c r="C91" s="158">
        <v>0</v>
      </c>
      <c r="D91" s="166"/>
      <c r="E91" s="165">
        <v>3.8296726546582768E-2</v>
      </c>
      <c r="F91" s="196"/>
      <c r="I91" s="2"/>
    </row>
    <row r="92" spans="1:9" ht="27.75" customHeight="1" x14ac:dyDescent="0.25">
      <c r="A92" s="159" t="s">
        <v>188</v>
      </c>
      <c r="B92" s="43">
        <f>IFERROR(INDEX('Annex 1 LV, HV and UMS charges'!$B$12:$B$45,MATCH($A92,'Annex 1 LV, HV and UMS charges'!$A$12:$A$310,0)),INDEX('Annex 4 LDNO charges'!$B$12:$B$203,MATCH($A92,'Annex 4 LDNO charges'!$A$12:$A$203,0)))</f>
        <v>0</v>
      </c>
      <c r="C92" s="158">
        <v>0</v>
      </c>
      <c r="D92" s="166"/>
      <c r="E92" s="165">
        <v>3.8296726546582768E-2</v>
      </c>
      <c r="F92" s="196"/>
      <c r="I92" s="2"/>
    </row>
    <row r="93" spans="1:9" ht="27.75" customHeight="1" x14ac:dyDescent="0.25">
      <c r="A93" s="159" t="s">
        <v>189</v>
      </c>
      <c r="B93" s="43">
        <f>IFERROR(INDEX('Annex 1 LV, HV and UMS charges'!$B$12:$B$45,MATCH($A93,'Annex 1 LV, HV and UMS charges'!$A$12:$A$310,0)),INDEX('Annex 4 LDNO charges'!$B$12:$B$203,MATCH($A93,'Annex 4 LDNO charges'!$A$12:$A$203,0)))</f>
        <v>0</v>
      </c>
      <c r="C93" s="158">
        <v>0</v>
      </c>
      <c r="D93" s="166"/>
      <c r="E93" s="165">
        <v>3.8296726546582768E-2</v>
      </c>
      <c r="F93" s="196"/>
      <c r="I93" s="2"/>
    </row>
    <row r="94" spans="1:9" ht="27.75" customHeight="1" x14ac:dyDescent="0.25">
      <c r="A94" s="159" t="s">
        <v>190</v>
      </c>
      <c r="B94" s="43">
        <f>IFERROR(INDEX('Annex 1 LV, HV and UMS charges'!$B$12:$B$45,MATCH($A94,'Annex 1 LV, HV and UMS charges'!$A$12:$A$310,0)),INDEX('Annex 4 LDNO charges'!$B$12:$B$203,MATCH($A94,'Annex 4 LDNO charges'!$A$12:$A$203,0)))</f>
        <v>0</v>
      </c>
      <c r="C94" s="158">
        <v>0</v>
      </c>
      <c r="D94" s="166"/>
      <c r="E94" s="165">
        <v>3.8296726546582768E-2</v>
      </c>
      <c r="F94" s="196"/>
      <c r="I94" s="2"/>
    </row>
    <row r="95" spans="1:9" ht="27.75" customHeight="1" x14ac:dyDescent="0.25">
      <c r="A95" s="159" t="s">
        <v>191</v>
      </c>
      <c r="B95" s="43" t="str">
        <f>IFERROR(INDEX('Annex 1 LV, HV and UMS charges'!$B$12:$B$45,MATCH($A95,'Annex 1 LV, HV and UMS charges'!$A$12:$A$310,0)),INDEX('Annex 4 LDNO charges'!$B$12:$B$203,MATCH($A95,'Annex 4 LDNO charges'!$A$12:$A$203,0)))</f>
        <v>N54</v>
      </c>
      <c r="C95" s="158">
        <v>0</v>
      </c>
      <c r="D95" s="166"/>
      <c r="E95" s="165">
        <v>3.8296726546582768E-2</v>
      </c>
      <c r="F95" s="196"/>
      <c r="I95" s="2"/>
    </row>
    <row r="96" spans="1:9" ht="27.75" customHeight="1" x14ac:dyDescent="0.25">
      <c r="A96" s="159" t="s">
        <v>192</v>
      </c>
      <c r="B96" s="43">
        <f>IFERROR(INDEX('Annex 1 LV, HV and UMS charges'!$B$12:$B$45,MATCH($A96,'Annex 1 LV, HV and UMS charges'!$A$12:$A$310,0)),INDEX('Annex 4 LDNO charges'!$B$12:$B$203,MATCH($A96,'Annex 4 LDNO charges'!$A$12:$A$203,0)))</f>
        <v>0</v>
      </c>
      <c r="C96" s="158">
        <v>0</v>
      </c>
      <c r="D96" s="166"/>
      <c r="E96" s="165">
        <v>3.8296726546582768E-2</v>
      </c>
      <c r="F96" s="196"/>
      <c r="I96" s="2"/>
    </row>
    <row r="97" spans="1:9" ht="27.75" customHeight="1" x14ac:dyDescent="0.25">
      <c r="A97" s="159" t="s">
        <v>193</v>
      </c>
      <c r="B97" s="43">
        <f>IFERROR(INDEX('Annex 1 LV, HV and UMS charges'!$B$12:$B$45,MATCH($A97,'Annex 1 LV, HV and UMS charges'!$A$12:$A$310,0)),INDEX('Annex 4 LDNO charges'!$B$12:$B$203,MATCH($A97,'Annex 4 LDNO charges'!$A$12:$A$203,0)))</f>
        <v>0</v>
      </c>
      <c r="C97" s="158">
        <v>0</v>
      </c>
      <c r="D97" s="166"/>
      <c r="E97" s="165">
        <v>3.8296726546582768E-2</v>
      </c>
      <c r="F97" s="196"/>
      <c r="I97" s="2"/>
    </row>
    <row r="98" spans="1:9" ht="27.75" customHeight="1" x14ac:dyDescent="0.25">
      <c r="A98" s="159" t="s">
        <v>194</v>
      </c>
      <c r="B98" s="43">
        <f>IFERROR(INDEX('Annex 1 LV, HV and UMS charges'!$B$12:$B$45,MATCH($A98,'Annex 1 LV, HV and UMS charges'!$A$12:$A$310,0)),INDEX('Annex 4 LDNO charges'!$B$12:$B$203,MATCH($A98,'Annex 4 LDNO charges'!$A$12:$A$203,0)))</f>
        <v>0</v>
      </c>
      <c r="C98" s="158">
        <v>0</v>
      </c>
      <c r="D98" s="166"/>
      <c r="E98" s="165">
        <v>3.8296726546582768E-2</v>
      </c>
      <c r="F98" s="196"/>
      <c r="I98" s="2"/>
    </row>
    <row r="99" spans="1:9" ht="27.75" customHeight="1" x14ac:dyDescent="0.25">
      <c r="A99" s="159" t="s">
        <v>195</v>
      </c>
      <c r="B99" s="43">
        <f>IFERROR(INDEX('Annex 1 LV, HV and UMS charges'!$B$12:$B$45,MATCH($A99,'Annex 1 LV, HV and UMS charges'!$A$12:$A$310,0)),INDEX('Annex 4 LDNO charges'!$B$12:$B$203,MATCH($A99,'Annex 4 LDNO charges'!$A$12:$A$203,0)))</f>
        <v>0</v>
      </c>
      <c r="C99" s="158">
        <v>0</v>
      </c>
      <c r="D99" s="166"/>
      <c r="E99" s="165">
        <v>3.8296726546582768E-2</v>
      </c>
      <c r="F99" s="196"/>
      <c r="I99" s="2"/>
    </row>
    <row r="100" spans="1:9" ht="27.75" customHeight="1" x14ac:dyDescent="0.25">
      <c r="A100" s="159" t="s">
        <v>695</v>
      </c>
      <c r="B100" s="43">
        <f>IFERROR(INDEX('Annex 1 LV, HV and UMS charges'!$B$12:$B$45,MATCH($A100,'Annex 1 LV, HV and UMS charges'!$A$12:$A$310,0)),INDEX('Annex 4 LDNO charges'!$B$12:$B$203,MATCH($A100,'Annex 4 LDNO charges'!$A$12:$A$203,0)))</f>
        <v>0</v>
      </c>
      <c r="C100" s="195" t="s">
        <v>66</v>
      </c>
      <c r="D100" s="165">
        <v>8.1012538084866248E-2</v>
      </c>
      <c r="E100" s="165">
        <v>3.8296726546582768E-2</v>
      </c>
      <c r="F100" s="196"/>
      <c r="I100" s="2"/>
    </row>
    <row r="101" spans="1:9" ht="27.75" customHeight="1" x14ac:dyDescent="0.25">
      <c r="A101" s="159" t="s">
        <v>672</v>
      </c>
      <c r="B101" s="43">
        <f>IFERROR(INDEX('Annex 1 LV, HV and UMS charges'!$B$12:$B$45,MATCH($A101,'Annex 1 LV, HV and UMS charges'!$A$12:$A$310,0)),INDEX('Annex 4 LDNO charges'!$B$12:$B$203,MATCH($A101,'Annex 4 LDNO charges'!$A$12:$A$203,0)))</f>
        <v>0</v>
      </c>
      <c r="C101" s="158" t="s">
        <v>69</v>
      </c>
      <c r="D101" s="166"/>
      <c r="E101" s="165">
        <v>3.8296726546582768E-2</v>
      </c>
      <c r="F101" s="196"/>
      <c r="I101" s="2"/>
    </row>
    <row r="102" spans="1:9" ht="27.75" customHeight="1" x14ac:dyDescent="0.25">
      <c r="A102" s="159" t="s">
        <v>673</v>
      </c>
      <c r="B102" s="43">
        <f>IFERROR(INDEX('Annex 1 LV, HV and UMS charges'!$B$12:$B$45,MATCH($A102,'Annex 1 LV, HV and UMS charges'!$A$12:$A$310,0)),INDEX('Annex 4 LDNO charges'!$B$12:$B$203,MATCH($A102,'Annex 4 LDNO charges'!$A$12:$A$203,0)))</f>
        <v>0</v>
      </c>
      <c r="C102" s="158" t="s">
        <v>69</v>
      </c>
      <c r="D102" s="166"/>
      <c r="E102" s="165">
        <v>3.8296726546582768E-2</v>
      </c>
      <c r="F102" s="196"/>
      <c r="I102" s="2"/>
    </row>
    <row r="103" spans="1:9" ht="27.75" customHeight="1" x14ac:dyDescent="0.25">
      <c r="A103" s="159" t="s">
        <v>674</v>
      </c>
      <c r="B103" s="43">
        <f>IFERROR(INDEX('Annex 1 LV, HV and UMS charges'!$B$12:$B$45,MATCH($A103,'Annex 1 LV, HV and UMS charges'!$A$12:$A$310,0)),INDEX('Annex 4 LDNO charges'!$B$12:$B$203,MATCH($A103,'Annex 4 LDNO charges'!$A$12:$A$203,0)))</f>
        <v>0</v>
      </c>
      <c r="C103" s="158" t="s">
        <v>69</v>
      </c>
      <c r="D103" s="166"/>
      <c r="E103" s="165">
        <v>3.8296726546582768E-2</v>
      </c>
      <c r="F103" s="196"/>
      <c r="I103" s="2"/>
    </row>
    <row r="104" spans="1:9" ht="27.75" customHeight="1" x14ac:dyDescent="0.25">
      <c r="A104" s="159" t="s">
        <v>675</v>
      </c>
      <c r="B104" s="43">
        <f>IFERROR(INDEX('Annex 1 LV, HV and UMS charges'!$B$12:$B$45,MATCH($A104,'Annex 1 LV, HV and UMS charges'!$A$12:$A$310,0)),INDEX('Annex 4 LDNO charges'!$B$12:$B$203,MATCH($A104,'Annex 4 LDNO charges'!$A$12:$A$203,0)))</f>
        <v>0</v>
      </c>
      <c r="C104" s="158" t="s">
        <v>69</v>
      </c>
      <c r="D104" s="166"/>
      <c r="E104" s="165">
        <v>3.8296726546582768E-2</v>
      </c>
      <c r="F104" s="196"/>
      <c r="I104" s="2"/>
    </row>
    <row r="105" spans="1:9" ht="27.75" customHeight="1" x14ac:dyDescent="0.25">
      <c r="A105" s="159" t="s">
        <v>676</v>
      </c>
      <c r="B105" s="43">
        <f>IFERROR(INDEX('Annex 1 LV, HV and UMS charges'!$B$12:$B$45,MATCH($A105,'Annex 1 LV, HV and UMS charges'!$A$12:$A$310,0)),INDEX('Annex 4 LDNO charges'!$B$12:$B$203,MATCH($A105,'Annex 4 LDNO charges'!$A$12:$A$203,0)))</f>
        <v>0</v>
      </c>
      <c r="C105" s="158" t="s">
        <v>69</v>
      </c>
      <c r="D105" s="166"/>
      <c r="E105" s="165">
        <v>3.8296726546582768E-2</v>
      </c>
      <c r="F105" s="196"/>
      <c r="I105" s="2"/>
    </row>
    <row r="106" spans="1:9" ht="27.75" customHeight="1" x14ac:dyDescent="0.25">
      <c r="A106" s="159" t="s">
        <v>203</v>
      </c>
      <c r="B106" s="43">
        <f>IFERROR(INDEX('Annex 1 LV, HV and UMS charges'!$B$12:$B$45,MATCH($A106,'Annex 1 LV, HV and UMS charges'!$A$12:$A$310,0)),INDEX('Annex 4 LDNO charges'!$B$12:$B$203,MATCH($A106,'Annex 4 LDNO charges'!$A$12:$A$203,0)))</f>
        <v>0</v>
      </c>
      <c r="C106" s="158">
        <v>0</v>
      </c>
      <c r="D106" s="166"/>
      <c r="E106" s="165">
        <v>3.8296726546582768E-2</v>
      </c>
      <c r="F106" s="196"/>
      <c r="I106" s="2"/>
    </row>
    <row r="107" spans="1:9" ht="27.75" customHeight="1" x14ac:dyDescent="0.25">
      <c r="A107" s="159" t="s">
        <v>204</v>
      </c>
      <c r="B107" s="43">
        <f>IFERROR(INDEX('Annex 1 LV, HV and UMS charges'!$B$12:$B$45,MATCH($A107,'Annex 1 LV, HV and UMS charges'!$A$12:$A$310,0)),INDEX('Annex 4 LDNO charges'!$B$12:$B$203,MATCH($A107,'Annex 4 LDNO charges'!$A$12:$A$203,0)))</f>
        <v>0</v>
      </c>
      <c r="C107" s="158">
        <v>0</v>
      </c>
      <c r="D107" s="166"/>
      <c r="E107" s="165">
        <v>3.8296726546582768E-2</v>
      </c>
      <c r="F107" s="196"/>
      <c r="I107" s="2"/>
    </row>
    <row r="108" spans="1:9" ht="27.75" customHeight="1" x14ac:dyDescent="0.25">
      <c r="A108" s="159" t="s">
        <v>205</v>
      </c>
      <c r="B108" s="43">
        <f>IFERROR(INDEX('Annex 1 LV, HV and UMS charges'!$B$12:$B$45,MATCH($A108,'Annex 1 LV, HV and UMS charges'!$A$12:$A$310,0)),INDEX('Annex 4 LDNO charges'!$B$12:$B$203,MATCH($A108,'Annex 4 LDNO charges'!$A$12:$A$203,0)))</f>
        <v>0</v>
      </c>
      <c r="C108" s="158">
        <v>0</v>
      </c>
      <c r="D108" s="166"/>
      <c r="E108" s="165">
        <v>3.8296726546582768E-2</v>
      </c>
      <c r="F108" s="196"/>
      <c r="I108" s="2"/>
    </row>
    <row r="109" spans="1:9" ht="27.75" customHeight="1" x14ac:dyDescent="0.25">
      <c r="A109" s="159" t="s">
        <v>206</v>
      </c>
      <c r="B109" s="43">
        <f>IFERROR(INDEX('Annex 1 LV, HV and UMS charges'!$B$12:$B$45,MATCH($A109,'Annex 1 LV, HV and UMS charges'!$A$12:$A$310,0)),INDEX('Annex 4 LDNO charges'!$B$12:$B$203,MATCH($A109,'Annex 4 LDNO charges'!$A$12:$A$203,0)))</f>
        <v>0</v>
      </c>
      <c r="C109" s="158">
        <v>0</v>
      </c>
      <c r="D109" s="166"/>
      <c r="E109" s="165">
        <v>3.8296726546582768E-2</v>
      </c>
      <c r="F109" s="196"/>
      <c r="I109" s="2"/>
    </row>
    <row r="110" spans="1:9" ht="27.75" customHeight="1" x14ac:dyDescent="0.25">
      <c r="A110" s="159" t="s">
        <v>207</v>
      </c>
      <c r="B110" s="43">
        <f>IFERROR(INDEX('Annex 1 LV, HV and UMS charges'!$B$12:$B$45,MATCH($A110,'Annex 1 LV, HV and UMS charges'!$A$12:$A$310,0)),INDEX('Annex 4 LDNO charges'!$B$12:$B$203,MATCH($A110,'Annex 4 LDNO charges'!$A$12:$A$203,0)))</f>
        <v>0</v>
      </c>
      <c r="C110" s="158">
        <v>0</v>
      </c>
      <c r="D110" s="166"/>
      <c r="E110" s="165">
        <v>3.8296726546582768E-2</v>
      </c>
      <c r="F110" s="196"/>
      <c r="I110" s="2"/>
    </row>
    <row r="111" spans="1:9" ht="27.75" customHeight="1" x14ac:dyDescent="0.25">
      <c r="A111" s="159" t="s">
        <v>208</v>
      </c>
      <c r="B111" s="43">
        <f>IFERROR(INDEX('Annex 1 LV, HV and UMS charges'!$B$12:$B$45,MATCH($A111,'Annex 1 LV, HV and UMS charges'!$A$12:$A$310,0)),INDEX('Annex 4 LDNO charges'!$B$12:$B$203,MATCH($A111,'Annex 4 LDNO charges'!$A$12:$A$203,0)))</f>
        <v>0</v>
      </c>
      <c r="C111" s="158">
        <v>0</v>
      </c>
      <c r="D111" s="166"/>
      <c r="E111" s="165">
        <v>3.8296726546582768E-2</v>
      </c>
      <c r="F111" s="196"/>
      <c r="I111" s="2"/>
    </row>
    <row r="112" spans="1:9" ht="27.75" customHeight="1" x14ac:dyDescent="0.25">
      <c r="A112" s="159" t="s">
        <v>209</v>
      </c>
      <c r="B112" s="43">
        <f>IFERROR(INDEX('Annex 1 LV, HV and UMS charges'!$B$12:$B$45,MATCH($A112,'Annex 1 LV, HV and UMS charges'!$A$12:$A$310,0)),INDEX('Annex 4 LDNO charges'!$B$12:$B$203,MATCH($A112,'Annex 4 LDNO charges'!$A$12:$A$203,0)))</f>
        <v>0</v>
      </c>
      <c r="C112" s="158">
        <v>0</v>
      </c>
      <c r="D112" s="166"/>
      <c r="E112" s="165">
        <v>3.8296726546582768E-2</v>
      </c>
      <c r="F112" s="196"/>
      <c r="I112" s="2"/>
    </row>
    <row r="113" spans="1:9" ht="27.75" customHeight="1" x14ac:dyDescent="0.25">
      <c r="A113" s="159" t="s">
        <v>210</v>
      </c>
      <c r="B113" s="43">
        <f>IFERROR(INDEX('Annex 1 LV, HV and UMS charges'!$B$12:$B$45,MATCH($A113,'Annex 1 LV, HV and UMS charges'!$A$12:$A$310,0)),INDEX('Annex 4 LDNO charges'!$B$12:$B$203,MATCH($A113,'Annex 4 LDNO charges'!$A$12:$A$203,0)))</f>
        <v>0</v>
      </c>
      <c r="C113" s="158">
        <v>0</v>
      </c>
      <c r="D113" s="166"/>
      <c r="E113" s="165">
        <v>3.8296726546582768E-2</v>
      </c>
      <c r="F113" s="196"/>
      <c r="I113" s="2"/>
    </row>
    <row r="114" spans="1:9" ht="27.75" customHeight="1" x14ac:dyDescent="0.25">
      <c r="A114" s="159" t="s">
        <v>211</v>
      </c>
      <c r="B114" s="43">
        <f>IFERROR(INDEX('Annex 1 LV, HV and UMS charges'!$B$12:$B$45,MATCH($A114,'Annex 1 LV, HV and UMS charges'!$A$12:$A$310,0)),INDEX('Annex 4 LDNO charges'!$B$12:$B$203,MATCH($A114,'Annex 4 LDNO charges'!$A$12:$A$203,0)))</f>
        <v>0</v>
      </c>
      <c r="C114" s="158">
        <v>0</v>
      </c>
      <c r="D114" s="166"/>
      <c r="E114" s="165">
        <v>3.8296726546582768E-2</v>
      </c>
      <c r="F114" s="196"/>
      <c r="I114" s="2"/>
    </row>
    <row r="115" spans="1:9" ht="27.75" customHeight="1" x14ac:dyDescent="0.25">
      <c r="A115" s="159" t="s">
        <v>212</v>
      </c>
      <c r="B115" s="43">
        <f>IFERROR(INDEX('Annex 1 LV, HV and UMS charges'!$B$12:$B$45,MATCH($A115,'Annex 1 LV, HV and UMS charges'!$A$12:$A$310,0)),INDEX('Annex 4 LDNO charges'!$B$12:$B$203,MATCH($A115,'Annex 4 LDNO charges'!$A$12:$A$203,0)))</f>
        <v>0</v>
      </c>
      <c r="C115" s="158">
        <v>0</v>
      </c>
      <c r="D115" s="166"/>
      <c r="E115" s="165">
        <v>3.8296726546582768E-2</v>
      </c>
      <c r="F115" s="196"/>
      <c r="I115" s="2"/>
    </row>
    <row r="116" spans="1:9" ht="27.75" customHeight="1" x14ac:dyDescent="0.25">
      <c r="A116" s="159" t="s">
        <v>213</v>
      </c>
      <c r="B116" s="43">
        <f>IFERROR(INDEX('Annex 1 LV, HV and UMS charges'!$B$12:$B$45,MATCH($A116,'Annex 1 LV, HV and UMS charges'!$A$12:$A$310,0)),INDEX('Annex 4 LDNO charges'!$B$12:$B$203,MATCH($A116,'Annex 4 LDNO charges'!$A$12:$A$203,0)))</f>
        <v>0</v>
      </c>
      <c r="C116" s="158">
        <v>0</v>
      </c>
      <c r="D116" s="166"/>
      <c r="E116" s="165">
        <v>3.8296726546582768E-2</v>
      </c>
      <c r="F116" s="196"/>
      <c r="I116" s="2"/>
    </row>
    <row r="117" spans="1:9" ht="27.75" customHeight="1" x14ac:dyDescent="0.25">
      <c r="A117" s="159" t="s">
        <v>214</v>
      </c>
      <c r="B117" s="43">
        <f>IFERROR(INDEX('Annex 1 LV, HV and UMS charges'!$B$12:$B$45,MATCH($A117,'Annex 1 LV, HV and UMS charges'!$A$12:$A$310,0)),INDEX('Annex 4 LDNO charges'!$B$12:$B$203,MATCH($A117,'Annex 4 LDNO charges'!$A$12:$A$203,0)))</f>
        <v>0</v>
      </c>
      <c r="C117" s="158">
        <v>0</v>
      </c>
      <c r="D117" s="166"/>
      <c r="E117" s="165">
        <v>3.8296726546582768E-2</v>
      </c>
      <c r="F117" s="196"/>
      <c r="I117" s="2"/>
    </row>
    <row r="118" spans="1:9" ht="27.75" customHeight="1" x14ac:dyDescent="0.25">
      <c r="A118" s="159" t="s">
        <v>215</v>
      </c>
      <c r="B118" s="43">
        <f>IFERROR(INDEX('Annex 1 LV, HV and UMS charges'!$B$12:$B$45,MATCH($A118,'Annex 1 LV, HV and UMS charges'!$A$12:$A$310,0)),INDEX('Annex 4 LDNO charges'!$B$12:$B$203,MATCH($A118,'Annex 4 LDNO charges'!$A$12:$A$203,0)))</f>
        <v>0</v>
      </c>
      <c r="C118" s="158">
        <v>0</v>
      </c>
      <c r="D118" s="166"/>
      <c r="E118" s="165">
        <v>3.8296726546582768E-2</v>
      </c>
      <c r="F118" s="196"/>
      <c r="I118" s="2"/>
    </row>
    <row r="119" spans="1:9" ht="27.75" customHeight="1" x14ac:dyDescent="0.25">
      <c r="A119" s="159" t="s">
        <v>216</v>
      </c>
      <c r="B119" s="43">
        <f>IFERROR(INDEX('Annex 1 LV, HV and UMS charges'!$B$12:$B$45,MATCH($A119,'Annex 1 LV, HV and UMS charges'!$A$12:$A$310,0)),INDEX('Annex 4 LDNO charges'!$B$12:$B$203,MATCH($A119,'Annex 4 LDNO charges'!$A$12:$A$203,0)))</f>
        <v>0</v>
      </c>
      <c r="C119" s="158">
        <v>0</v>
      </c>
      <c r="D119" s="166"/>
      <c r="E119" s="165">
        <v>3.8296726546582768E-2</v>
      </c>
      <c r="F119" s="196"/>
      <c r="I119" s="2"/>
    </row>
    <row r="120" spans="1:9" ht="27.75" customHeight="1" x14ac:dyDescent="0.25">
      <c r="A120" s="159" t="s">
        <v>217</v>
      </c>
      <c r="B120" s="43">
        <f>IFERROR(INDEX('Annex 1 LV, HV and UMS charges'!$B$12:$B$45,MATCH($A120,'Annex 1 LV, HV and UMS charges'!$A$12:$A$310,0)),INDEX('Annex 4 LDNO charges'!$B$12:$B$203,MATCH($A120,'Annex 4 LDNO charges'!$A$12:$A$203,0)))</f>
        <v>0</v>
      </c>
      <c r="C120" s="158">
        <v>0</v>
      </c>
      <c r="D120" s="166"/>
      <c r="E120" s="165">
        <v>3.8296726546582768E-2</v>
      </c>
      <c r="F120" s="196"/>
      <c r="I120" s="2"/>
    </row>
    <row r="121" spans="1:9" ht="27.75" customHeight="1" x14ac:dyDescent="0.25">
      <c r="A121" s="159" t="s">
        <v>696</v>
      </c>
      <c r="B121" s="43">
        <f>IFERROR(INDEX('Annex 1 LV, HV and UMS charges'!$B$12:$B$45,MATCH($A121,'Annex 1 LV, HV and UMS charges'!$A$12:$A$310,0)),INDEX('Annex 4 LDNO charges'!$B$12:$B$203,MATCH($A121,'Annex 4 LDNO charges'!$A$12:$A$203,0)))</f>
        <v>0</v>
      </c>
      <c r="C121" s="195" t="s">
        <v>66</v>
      </c>
      <c r="D121" s="165">
        <v>8.1012538084866248E-2</v>
      </c>
      <c r="E121" s="165">
        <v>3.8296726546582768E-2</v>
      </c>
      <c r="F121" s="196"/>
      <c r="I121" s="2"/>
    </row>
    <row r="122" spans="1:9" ht="27.75" customHeight="1" x14ac:dyDescent="0.25">
      <c r="A122" s="159" t="s">
        <v>679</v>
      </c>
      <c r="B122" s="43">
        <f>IFERROR(INDEX('Annex 1 LV, HV and UMS charges'!$B$12:$B$45,MATCH($A122,'Annex 1 LV, HV and UMS charges'!$A$12:$A$310,0)),INDEX('Annex 4 LDNO charges'!$B$12:$B$203,MATCH($A122,'Annex 4 LDNO charges'!$A$12:$A$203,0)))</f>
        <v>0</v>
      </c>
      <c r="C122" s="158" t="s">
        <v>69</v>
      </c>
      <c r="D122" s="166"/>
      <c r="E122" s="165">
        <v>3.8296726546582768E-2</v>
      </c>
      <c r="F122" s="196"/>
      <c r="I122" s="2"/>
    </row>
    <row r="123" spans="1:9" ht="27.75" customHeight="1" x14ac:dyDescent="0.25">
      <c r="A123" s="159" t="s">
        <v>680</v>
      </c>
      <c r="B123" s="43">
        <f>IFERROR(INDEX('Annex 1 LV, HV and UMS charges'!$B$12:$B$45,MATCH($A123,'Annex 1 LV, HV and UMS charges'!$A$12:$A$310,0)),INDEX('Annex 4 LDNO charges'!$B$12:$B$203,MATCH($A123,'Annex 4 LDNO charges'!$A$12:$A$203,0)))</f>
        <v>0</v>
      </c>
      <c r="C123" s="158" t="s">
        <v>69</v>
      </c>
      <c r="D123" s="166"/>
      <c r="E123" s="165">
        <v>3.8296726546582768E-2</v>
      </c>
      <c r="F123" s="196"/>
      <c r="I123" s="2"/>
    </row>
    <row r="124" spans="1:9" ht="27.75" customHeight="1" x14ac:dyDescent="0.25">
      <c r="A124" s="159" t="s">
        <v>681</v>
      </c>
      <c r="B124" s="43">
        <f>IFERROR(INDEX('Annex 1 LV, HV and UMS charges'!$B$12:$B$45,MATCH($A124,'Annex 1 LV, HV and UMS charges'!$A$12:$A$310,0)),INDEX('Annex 4 LDNO charges'!$B$12:$B$203,MATCH($A124,'Annex 4 LDNO charges'!$A$12:$A$203,0)))</f>
        <v>0</v>
      </c>
      <c r="C124" s="158" t="s">
        <v>69</v>
      </c>
      <c r="D124" s="166"/>
      <c r="E124" s="165">
        <v>3.8296726546582768E-2</v>
      </c>
      <c r="F124" s="196"/>
      <c r="I124" s="2"/>
    </row>
    <row r="125" spans="1:9" ht="27.75" customHeight="1" x14ac:dyDescent="0.25">
      <c r="A125" s="159" t="s">
        <v>682</v>
      </c>
      <c r="B125" s="43">
        <f>IFERROR(INDEX('Annex 1 LV, HV and UMS charges'!$B$12:$B$45,MATCH($A125,'Annex 1 LV, HV and UMS charges'!$A$12:$A$310,0)),INDEX('Annex 4 LDNO charges'!$B$12:$B$203,MATCH($A125,'Annex 4 LDNO charges'!$A$12:$A$203,0)))</f>
        <v>0</v>
      </c>
      <c r="C125" s="158" t="s">
        <v>69</v>
      </c>
      <c r="D125" s="166"/>
      <c r="E125" s="165">
        <v>3.8296726546582768E-2</v>
      </c>
      <c r="F125" s="196"/>
      <c r="I125" s="2"/>
    </row>
    <row r="126" spans="1:9" ht="27.75" customHeight="1" x14ac:dyDescent="0.25">
      <c r="A126" s="159" t="s">
        <v>683</v>
      </c>
      <c r="B126" s="43">
        <f>IFERROR(INDEX('Annex 1 LV, HV and UMS charges'!$B$12:$B$45,MATCH($A126,'Annex 1 LV, HV and UMS charges'!$A$12:$A$310,0)),INDEX('Annex 4 LDNO charges'!$B$12:$B$203,MATCH($A126,'Annex 4 LDNO charges'!$A$12:$A$203,0)))</f>
        <v>0</v>
      </c>
      <c r="C126" s="158" t="s">
        <v>69</v>
      </c>
      <c r="D126" s="166"/>
      <c r="E126" s="165">
        <v>3.8296726546582768E-2</v>
      </c>
      <c r="F126" s="196"/>
      <c r="I126" s="2"/>
    </row>
    <row r="127" spans="1:9" ht="27.75" customHeight="1" x14ac:dyDescent="0.25">
      <c r="A127" s="159" t="s">
        <v>225</v>
      </c>
      <c r="B127" s="43">
        <f>IFERROR(INDEX('Annex 1 LV, HV and UMS charges'!$B$12:$B$45,MATCH($A127,'Annex 1 LV, HV and UMS charges'!$A$12:$A$310,0)),INDEX('Annex 4 LDNO charges'!$B$12:$B$203,MATCH($A127,'Annex 4 LDNO charges'!$A$12:$A$203,0)))</f>
        <v>0</v>
      </c>
      <c r="C127" s="158">
        <v>0</v>
      </c>
      <c r="D127" s="166"/>
      <c r="E127" s="165">
        <v>3.8296726546582768E-2</v>
      </c>
      <c r="F127" s="196"/>
      <c r="I127" s="2"/>
    </row>
    <row r="128" spans="1:9" ht="27.75" customHeight="1" x14ac:dyDescent="0.25">
      <c r="A128" s="159" t="s">
        <v>226</v>
      </c>
      <c r="B128" s="43">
        <f>IFERROR(INDEX('Annex 1 LV, HV and UMS charges'!$B$12:$B$45,MATCH($A128,'Annex 1 LV, HV and UMS charges'!$A$12:$A$310,0)),INDEX('Annex 4 LDNO charges'!$B$12:$B$203,MATCH($A128,'Annex 4 LDNO charges'!$A$12:$A$203,0)))</f>
        <v>0</v>
      </c>
      <c r="C128" s="158">
        <v>0</v>
      </c>
      <c r="D128" s="166"/>
      <c r="E128" s="165">
        <v>3.8296726546582768E-2</v>
      </c>
      <c r="F128" s="196"/>
      <c r="I128" s="2"/>
    </row>
    <row r="129" spans="1:9" ht="27.75" customHeight="1" x14ac:dyDescent="0.25">
      <c r="A129" s="159" t="s">
        <v>227</v>
      </c>
      <c r="B129" s="43">
        <f>IFERROR(INDEX('Annex 1 LV, HV and UMS charges'!$B$12:$B$45,MATCH($A129,'Annex 1 LV, HV and UMS charges'!$A$12:$A$310,0)),INDEX('Annex 4 LDNO charges'!$B$12:$B$203,MATCH($A129,'Annex 4 LDNO charges'!$A$12:$A$203,0)))</f>
        <v>0</v>
      </c>
      <c r="C129" s="158">
        <v>0</v>
      </c>
      <c r="D129" s="166"/>
      <c r="E129" s="165">
        <v>3.8296726546582768E-2</v>
      </c>
      <c r="F129" s="196"/>
      <c r="I129" s="2"/>
    </row>
    <row r="130" spans="1:9" ht="27.75" customHeight="1" x14ac:dyDescent="0.25">
      <c r="A130" s="159" t="s">
        <v>228</v>
      </c>
      <c r="B130" s="43">
        <f>IFERROR(INDEX('Annex 1 LV, HV and UMS charges'!$B$12:$B$45,MATCH($A130,'Annex 1 LV, HV and UMS charges'!$A$12:$A$310,0)),INDEX('Annex 4 LDNO charges'!$B$12:$B$203,MATCH($A130,'Annex 4 LDNO charges'!$A$12:$A$203,0)))</f>
        <v>0</v>
      </c>
      <c r="C130" s="158">
        <v>0</v>
      </c>
      <c r="D130" s="166"/>
      <c r="E130" s="165">
        <v>3.8296726546582768E-2</v>
      </c>
      <c r="F130" s="196"/>
      <c r="I130" s="2"/>
    </row>
    <row r="131" spans="1:9" ht="27.75" customHeight="1" x14ac:dyDescent="0.25">
      <c r="A131" s="159" t="s">
        <v>229</v>
      </c>
      <c r="B131" s="43">
        <f>IFERROR(INDEX('Annex 1 LV, HV and UMS charges'!$B$12:$B$45,MATCH($A131,'Annex 1 LV, HV and UMS charges'!$A$12:$A$310,0)),INDEX('Annex 4 LDNO charges'!$B$12:$B$203,MATCH($A131,'Annex 4 LDNO charges'!$A$12:$A$203,0)))</f>
        <v>0</v>
      </c>
      <c r="C131" s="158">
        <v>0</v>
      </c>
      <c r="D131" s="166"/>
      <c r="E131" s="165">
        <v>3.8296726546582768E-2</v>
      </c>
      <c r="F131" s="196"/>
      <c r="I131" s="2"/>
    </row>
    <row r="132" spans="1:9" ht="27.75" customHeight="1" x14ac:dyDescent="0.25">
      <c r="A132" s="159" t="s">
        <v>230</v>
      </c>
      <c r="B132" s="43">
        <f>IFERROR(INDEX('Annex 1 LV, HV and UMS charges'!$B$12:$B$45,MATCH($A132,'Annex 1 LV, HV and UMS charges'!$A$12:$A$310,0)),INDEX('Annex 4 LDNO charges'!$B$12:$B$203,MATCH($A132,'Annex 4 LDNO charges'!$A$12:$A$203,0)))</f>
        <v>0</v>
      </c>
      <c r="C132" s="158">
        <v>0</v>
      </c>
      <c r="D132" s="166"/>
      <c r="E132" s="165">
        <v>3.8296726546582768E-2</v>
      </c>
      <c r="F132" s="196"/>
      <c r="I132" s="2"/>
    </row>
    <row r="133" spans="1:9" ht="27.75" customHeight="1" x14ac:dyDescent="0.25">
      <c r="A133" s="159" t="s">
        <v>231</v>
      </c>
      <c r="B133" s="43">
        <f>IFERROR(INDEX('Annex 1 LV, HV and UMS charges'!$B$12:$B$45,MATCH($A133,'Annex 1 LV, HV and UMS charges'!$A$12:$A$310,0)),INDEX('Annex 4 LDNO charges'!$B$12:$B$203,MATCH($A133,'Annex 4 LDNO charges'!$A$12:$A$203,0)))</f>
        <v>0</v>
      </c>
      <c r="C133" s="158">
        <v>0</v>
      </c>
      <c r="D133" s="166"/>
      <c r="E133" s="165">
        <v>3.8296726546582768E-2</v>
      </c>
      <c r="F133" s="196"/>
      <c r="I133" s="2"/>
    </row>
    <row r="134" spans="1:9" ht="27.75" customHeight="1" x14ac:dyDescent="0.25">
      <c r="A134" s="159" t="s">
        <v>232</v>
      </c>
      <c r="B134" s="43">
        <f>IFERROR(INDEX('Annex 1 LV, HV and UMS charges'!$B$12:$B$45,MATCH($A134,'Annex 1 LV, HV and UMS charges'!$A$12:$A$310,0)),INDEX('Annex 4 LDNO charges'!$B$12:$B$203,MATCH($A134,'Annex 4 LDNO charges'!$A$12:$A$203,0)))</f>
        <v>0</v>
      </c>
      <c r="C134" s="158">
        <v>0</v>
      </c>
      <c r="D134" s="166"/>
      <c r="E134" s="165">
        <v>3.8296726546582768E-2</v>
      </c>
      <c r="F134" s="196"/>
      <c r="I134" s="2"/>
    </row>
    <row r="135" spans="1:9" ht="27.75" customHeight="1" x14ac:dyDescent="0.25">
      <c r="A135" s="159" t="s">
        <v>233</v>
      </c>
      <c r="B135" s="43">
        <f>IFERROR(INDEX('Annex 1 LV, HV and UMS charges'!$B$12:$B$45,MATCH($A135,'Annex 1 LV, HV and UMS charges'!$A$12:$A$310,0)),INDEX('Annex 4 LDNO charges'!$B$12:$B$203,MATCH($A135,'Annex 4 LDNO charges'!$A$12:$A$203,0)))</f>
        <v>0</v>
      </c>
      <c r="C135" s="158">
        <v>0</v>
      </c>
      <c r="D135" s="166"/>
      <c r="E135" s="165">
        <v>3.8296726546582768E-2</v>
      </c>
      <c r="F135" s="196"/>
      <c r="I135" s="2"/>
    </row>
    <row r="136" spans="1:9" ht="27.75" customHeight="1" x14ac:dyDescent="0.25">
      <c r="A136" s="159" t="s">
        <v>234</v>
      </c>
      <c r="B136" s="43">
        <f>IFERROR(INDEX('Annex 1 LV, HV and UMS charges'!$B$12:$B$45,MATCH($A136,'Annex 1 LV, HV and UMS charges'!$A$12:$A$310,0)),INDEX('Annex 4 LDNO charges'!$B$12:$B$203,MATCH($A136,'Annex 4 LDNO charges'!$A$12:$A$203,0)))</f>
        <v>0</v>
      </c>
      <c r="C136" s="158">
        <v>0</v>
      </c>
      <c r="D136" s="166"/>
      <c r="E136" s="165">
        <v>3.8296726546582768E-2</v>
      </c>
      <c r="F136" s="196"/>
      <c r="I136" s="2"/>
    </row>
    <row r="137" spans="1:9" ht="27.75" customHeight="1" x14ac:dyDescent="0.25">
      <c r="A137" s="159" t="s">
        <v>235</v>
      </c>
      <c r="B137" s="43">
        <f>IFERROR(INDEX('Annex 1 LV, HV and UMS charges'!$B$12:$B$45,MATCH($A137,'Annex 1 LV, HV and UMS charges'!$A$12:$A$310,0)),INDEX('Annex 4 LDNO charges'!$B$12:$B$203,MATCH($A137,'Annex 4 LDNO charges'!$A$12:$A$203,0)))</f>
        <v>0</v>
      </c>
      <c r="C137" s="158">
        <v>0</v>
      </c>
      <c r="D137" s="166"/>
      <c r="E137" s="165">
        <v>3.8296726546582768E-2</v>
      </c>
      <c r="F137" s="196"/>
      <c r="I137" s="2"/>
    </row>
    <row r="138" spans="1:9" ht="27.75" customHeight="1" x14ac:dyDescent="0.25">
      <c r="A138" s="159" t="s">
        <v>236</v>
      </c>
      <c r="B138" s="43">
        <f>IFERROR(INDEX('Annex 1 LV, HV and UMS charges'!$B$12:$B$45,MATCH($A138,'Annex 1 LV, HV and UMS charges'!$A$12:$A$310,0)),INDEX('Annex 4 LDNO charges'!$B$12:$B$203,MATCH($A138,'Annex 4 LDNO charges'!$A$12:$A$203,0)))</f>
        <v>0</v>
      </c>
      <c r="C138" s="158">
        <v>0</v>
      </c>
      <c r="D138" s="166"/>
      <c r="E138" s="165">
        <v>3.8296726546582768E-2</v>
      </c>
      <c r="F138" s="196"/>
      <c r="I138" s="2"/>
    </row>
    <row r="139" spans="1:9" ht="27.75" customHeight="1" x14ac:dyDescent="0.25">
      <c r="A139" s="159" t="s">
        <v>237</v>
      </c>
      <c r="B139" s="43">
        <f>IFERROR(INDEX('Annex 1 LV, HV and UMS charges'!$B$12:$B$45,MATCH($A139,'Annex 1 LV, HV and UMS charges'!$A$12:$A$310,0)),INDEX('Annex 4 LDNO charges'!$B$12:$B$203,MATCH($A139,'Annex 4 LDNO charges'!$A$12:$A$203,0)))</f>
        <v>0</v>
      </c>
      <c r="C139" s="158">
        <v>0</v>
      </c>
      <c r="D139" s="166"/>
      <c r="E139" s="165">
        <v>3.8296726546582768E-2</v>
      </c>
      <c r="F139" s="196"/>
      <c r="I139" s="2"/>
    </row>
    <row r="140" spans="1:9" ht="27.75" customHeight="1" x14ac:dyDescent="0.25">
      <c r="A140" s="159" t="s">
        <v>238</v>
      </c>
      <c r="B140" s="43">
        <f>IFERROR(INDEX('Annex 1 LV, HV and UMS charges'!$B$12:$B$45,MATCH($A140,'Annex 1 LV, HV and UMS charges'!$A$12:$A$310,0)),INDEX('Annex 4 LDNO charges'!$B$12:$B$203,MATCH($A140,'Annex 4 LDNO charges'!$A$12:$A$203,0)))</f>
        <v>0</v>
      </c>
      <c r="C140" s="158">
        <v>0</v>
      </c>
      <c r="D140" s="166"/>
      <c r="E140" s="165">
        <v>3.8296726546582768E-2</v>
      </c>
      <c r="F140" s="196"/>
      <c r="I140" s="2"/>
    </row>
    <row r="141" spans="1:9" ht="27.75" customHeight="1" x14ac:dyDescent="0.25">
      <c r="A141" s="159" t="s">
        <v>239</v>
      </c>
      <c r="B141" s="43">
        <f>IFERROR(INDEX('Annex 1 LV, HV and UMS charges'!$B$12:$B$45,MATCH($A141,'Annex 1 LV, HV and UMS charges'!$A$12:$A$310,0)),INDEX('Annex 4 LDNO charges'!$B$12:$B$203,MATCH($A141,'Annex 4 LDNO charges'!$A$12:$A$203,0)))</f>
        <v>0</v>
      </c>
      <c r="C141" s="158">
        <v>0</v>
      </c>
      <c r="D141" s="166"/>
      <c r="E141" s="165">
        <v>3.8296726546582768E-2</v>
      </c>
      <c r="F141" s="196"/>
      <c r="I141" s="2"/>
    </row>
    <row r="142" spans="1:9" ht="27.75" customHeight="1" x14ac:dyDescent="0.25">
      <c r="A142" s="159" t="s">
        <v>697</v>
      </c>
      <c r="B142" s="43">
        <f>IFERROR(INDEX('Annex 1 LV, HV and UMS charges'!$B$12:$B$45,MATCH($A142,'Annex 1 LV, HV and UMS charges'!$A$12:$A$310,0)),INDEX('Annex 4 LDNO charges'!$B$12:$B$203,MATCH($A142,'Annex 4 LDNO charges'!$A$12:$A$203,0)))</f>
        <v>0</v>
      </c>
      <c r="C142" s="195" t="s">
        <v>66</v>
      </c>
      <c r="D142" s="165">
        <v>8.1012538084866248E-2</v>
      </c>
      <c r="E142" s="165">
        <v>3.8296726546582768E-2</v>
      </c>
      <c r="F142" s="196"/>
      <c r="I142" s="2"/>
    </row>
    <row r="143" spans="1:9" ht="27.75" customHeight="1" x14ac:dyDescent="0.25">
      <c r="A143" s="159" t="s">
        <v>686</v>
      </c>
      <c r="B143" s="43">
        <f>IFERROR(INDEX('Annex 1 LV, HV and UMS charges'!$B$12:$B$45,MATCH($A143,'Annex 1 LV, HV and UMS charges'!$A$12:$A$310,0)),INDEX('Annex 4 LDNO charges'!$B$12:$B$203,MATCH($A143,'Annex 4 LDNO charges'!$A$12:$A$203,0)))</f>
        <v>0</v>
      </c>
      <c r="C143" s="158" t="s">
        <v>69</v>
      </c>
      <c r="D143" s="166"/>
      <c r="E143" s="165">
        <v>3.8296726546582768E-2</v>
      </c>
      <c r="F143" s="196"/>
      <c r="I143" s="2"/>
    </row>
    <row r="144" spans="1:9" ht="27.75" customHeight="1" x14ac:dyDescent="0.25">
      <c r="A144" s="159" t="s">
        <v>687</v>
      </c>
      <c r="B144" s="43">
        <f>IFERROR(INDEX('Annex 1 LV, HV and UMS charges'!$B$12:$B$45,MATCH($A144,'Annex 1 LV, HV and UMS charges'!$A$12:$A$310,0)),INDEX('Annex 4 LDNO charges'!$B$12:$B$203,MATCH($A144,'Annex 4 LDNO charges'!$A$12:$A$203,0)))</f>
        <v>0</v>
      </c>
      <c r="C144" s="158" t="s">
        <v>69</v>
      </c>
      <c r="D144" s="166"/>
      <c r="E144" s="165">
        <v>3.8296726546582768E-2</v>
      </c>
      <c r="F144" s="196"/>
      <c r="I144" s="2"/>
    </row>
    <row r="145" spans="1:9" ht="27.75" customHeight="1" x14ac:dyDescent="0.25">
      <c r="A145" s="159" t="s">
        <v>688</v>
      </c>
      <c r="B145" s="43">
        <f>IFERROR(INDEX('Annex 1 LV, HV and UMS charges'!$B$12:$B$45,MATCH($A145,'Annex 1 LV, HV and UMS charges'!$A$12:$A$310,0)),INDEX('Annex 4 LDNO charges'!$B$12:$B$203,MATCH($A145,'Annex 4 LDNO charges'!$A$12:$A$203,0)))</f>
        <v>0</v>
      </c>
      <c r="C145" s="158" t="s">
        <v>69</v>
      </c>
      <c r="D145" s="166"/>
      <c r="E145" s="165">
        <v>3.8296726546582768E-2</v>
      </c>
      <c r="F145" s="196"/>
      <c r="I145" s="2"/>
    </row>
    <row r="146" spans="1:9" ht="27.75" customHeight="1" x14ac:dyDescent="0.25">
      <c r="A146" s="159" t="s">
        <v>689</v>
      </c>
      <c r="B146" s="43">
        <f>IFERROR(INDEX('Annex 1 LV, HV and UMS charges'!$B$12:$B$45,MATCH($A146,'Annex 1 LV, HV and UMS charges'!$A$12:$A$310,0)),INDEX('Annex 4 LDNO charges'!$B$12:$B$203,MATCH($A146,'Annex 4 LDNO charges'!$A$12:$A$203,0)))</f>
        <v>0</v>
      </c>
      <c r="C146" s="158" t="s">
        <v>69</v>
      </c>
      <c r="D146" s="166"/>
      <c r="E146" s="165">
        <v>3.8296726546582768E-2</v>
      </c>
      <c r="F146" s="196"/>
      <c r="I146" s="2"/>
    </row>
    <row r="147" spans="1:9" ht="27.75" customHeight="1" x14ac:dyDescent="0.25">
      <c r="A147" s="159" t="s">
        <v>690</v>
      </c>
      <c r="B147" s="43">
        <f>IFERROR(INDEX('Annex 1 LV, HV and UMS charges'!$B$12:$B$45,MATCH($A147,'Annex 1 LV, HV and UMS charges'!$A$12:$A$310,0)),INDEX('Annex 4 LDNO charges'!$B$12:$B$203,MATCH($A147,'Annex 4 LDNO charges'!$A$12:$A$203,0)))</f>
        <v>0</v>
      </c>
      <c r="C147" s="158" t="s">
        <v>69</v>
      </c>
      <c r="D147" s="166"/>
      <c r="E147" s="165">
        <v>3.8296726546582768E-2</v>
      </c>
      <c r="F147" s="196"/>
      <c r="I147" s="2"/>
    </row>
    <row r="148" spans="1:9" ht="27.75" customHeight="1" x14ac:dyDescent="0.25">
      <c r="A148" s="159" t="s">
        <v>247</v>
      </c>
      <c r="B148" s="43">
        <f>IFERROR(INDEX('Annex 1 LV, HV and UMS charges'!$B$12:$B$45,MATCH($A148,'Annex 1 LV, HV and UMS charges'!$A$12:$A$310,0)),INDEX('Annex 4 LDNO charges'!$B$12:$B$203,MATCH($A148,'Annex 4 LDNO charges'!$A$12:$A$203,0)))</f>
        <v>0</v>
      </c>
      <c r="C148" s="158">
        <v>0</v>
      </c>
      <c r="D148" s="166"/>
      <c r="E148" s="165">
        <v>3.8296726546582768E-2</v>
      </c>
      <c r="F148" s="196"/>
      <c r="I148" s="2"/>
    </row>
    <row r="149" spans="1:9" ht="27.75" customHeight="1" x14ac:dyDescent="0.25">
      <c r="A149" s="159" t="s">
        <v>248</v>
      </c>
      <c r="B149" s="43">
        <f>IFERROR(INDEX('Annex 1 LV, HV and UMS charges'!$B$12:$B$45,MATCH($A149,'Annex 1 LV, HV and UMS charges'!$A$12:$A$310,0)),INDEX('Annex 4 LDNO charges'!$B$12:$B$203,MATCH($A149,'Annex 4 LDNO charges'!$A$12:$A$203,0)))</f>
        <v>0</v>
      </c>
      <c r="C149" s="158">
        <v>0</v>
      </c>
      <c r="D149" s="166"/>
      <c r="E149" s="165">
        <v>3.8296726546582768E-2</v>
      </c>
      <c r="F149" s="196"/>
      <c r="I149" s="2"/>
    </row>
    <row r="150" spans="1:9" ht="27.75" customHeight="1" x14ac:dyDescent="0.25">
      <c r="A150" s="159" t="s">
        <v>249</v>
      </c>
      <c r="B150" s="43">
        <f>IFERROR(INDEX('Annex 1 LV, HV and UMS charges'!$B$12:$B$45,MATCH($A150,'Annex 1 LV, HV and UMS charges'!$A$12:$A$310,0)),INDEX('Annex 4 LDNO charges'!$B$12:$B$203,MATCH($A150,'Annex 4 LDNO charges'!$A$12:$A$203,0)))</f>
        <v>0</v>
      </c>
      <c r="C150" s="158">
        <v>0</v>
      </c>
      <c r="D150" s="166"/>
      <c r="E150" s="165">
        <v>3.8296726546582768E-2</v>
      </c>
      <c r="F150" s="196"/>
      <c r="I150" s="2"/>
    </row>
    <row r="151" spans="1:9" ht="27.75" customHeight="1" x14ac:dyDescent="0.25">
      <c r="A151" s="159" t="s">
        <v>250</v>
      </c>
      <c r="B151" s="43">
        <f>IFERROR(INDEX('Annex 1 LV, HV and UMS charges'!$B$12:$B$45,MATCH($A151,'Annex 1 LV, HV and UMS charges'!$A$12:$A$310,0)),INDEX('Annex 4 LDNO charges'!$B$12:$B$203,MATCH($A151,'Annex 4 LDNO charges'!$A$12:$A$203,0)))</f>
        <v>0</v>
      </c>
      <c r="C151" s="158">
        <v>0</v>
      </c>
      <c r="D151" s="166"/>
      <c r="E151" s="165">
        <v>3.8296726546582768E-2</v>
      </c>
      <c r="F151" s="196"/>
      <c r="I151" s="2"/>
    </row>
    <row r="152" spans="1:9" ht="27.75" customHeight="1" x14ac:dyDescent="0.25">
      <c r="A152" s="159" t="s">
        <v>251</v>
      </c>
      <c r="B152" s="43">
        <f>IFERROR(INDEX('Annex 1 LV, HV and UMS charges'!$B$12:$B$45,MATCH($A152,'Annex 1 LV, HV and UMS charges'!$A$12:$A$310,0)),INDEX('Annex 4 LDNO charges'!$B$12:$B$203,MATCH($A152,'Annex 4 LDNO charges'!$A$12:$A$203,0)))</f>
        <v>0</v>
      </c>
      <c r="C152" s="158">
        <v>0</v>
      </c>
      <c r="D152" s="166"/>
      <c r="E152" s="165">
        <v>3.8296726546582768E-2</v>
      </c>
      <c r="F152" s="196"/>
      <c r="I152" s="2"/>
    </row>
    <row r="153" spans="1:9" ht="27.75" customHeight="1" x14ac:dyDescent="0.25">
      <c r="A153" s="159" t="s">
        <v>252</v>
      </c>
      <c r="B153" s="43">
        <f>IFERROR(INDEX('Annex 1 LV, HV and UMS charges'!$B$12:$B$45,MATCH($A153,'Annex 1 LV, HV and UMS charges'!$A$12:$A$310,0)),INDEX('Annex 4 LDNO charges'!$B$12:$B$203,MATCH($A153,'Annex 4 LDNO charges'!$A$12:$A$203,0)))</f>
        <v>0</v>
      </c>
      <c r="C153" s="158">
        <v>0</v>
      </c>
      <c r="D153" s="166"/>
      <c r="E153" s="165">
        <v>3.8296726546582768E-2</v>
      </c>
      <c r="F153" s="196"/>
      <c r="I153" s="2"/>
    </row>
    <row r="154" spans="1:9" ht="27.75" customHeight="1" x14ac:dyDescent="0.25">
      <c r="A154" s="159" t="s">
        <v>253</v>
      </c>
      <c r="B154" s="43">
        <f>IFERROR(INDEX('Annex 1 LV, HV and UMS charges'!$B$12:$B$45,MATCH($A154,'Annex 1 LV, HV and UMS charges'!$A$12:$A$310,0)),INDEX('Annex 4 LDNO charges'!$B$12:$B$203,MATCH($A154,'Annex 4 LDNO charges'!$A$12:$A$203,0)))</f>
        <v>0</v>
      </c>
      <c r="C154" s="158">
        <v>0</v>
      </c>
      <c r="D154" s="166"/>
      <c r="E154" s="165">
        <v>3.8296726546582768E-2</v>
      </c>
      <c r="F154" s="196"/>
      <c r="I154" s="2"/>
    </row>
    <row r="155" spans="1:9" ht="27.75" customHeight="1" x14ac:dyDescent="0.25">
      <c r="A155" s="159" t="s">
        <v>254</v>
      </c>
      <c r="B155" s="43">
        <f>IFERROR(INDEX('Annex 1 LV, HV and UMS charges'!$B$12:$B$45,MATCH($A155,'Annex 1 LV, HV and UMS charges'!$A$12:$A$310,0)),INDEX('Annex 4 LDNO charges'!$B$12:$B$203,MATCH($A155,'Annex 4 LDNO charges'!$A$12:$A$203,0)))</f>
        <v>0</v>
      </c>
      <c r="C155" s="158">
        <v>0</v>
      </c>
      <c r="D155" s="166"/>
      <c r="E155" s="165">
        <v>3.8296726546582768E-2</v>
      </c>
      <c r="F155" s="196"/>
      <c r="I155" s="2"/>
    </row>
    <row r="156" spans="1:9" ht="27.75" customHeight="1" x14ac:dyDescent="0.25">
      <c r="A156" s="159" t="s">
        <v>255</v>
      </c>
      <c r="B156" s="43">
        <f>IFERROR(INDEX('Annex 1 LV, HV and UMS charges'!$B$12:$B$45,MATCH($A156,'Annex 1 LV, HV and UMS charges'!$A$12:$A$310,0)),INDEX('Annex 4 LDNO charges'!$B$12:$B$203,MATCH($A156,'Annex 4 LDNO charges'!$A$12:$A$203,0)))</f>
        <v>0</v>
      </c>
      <c r="C156" s="158">
        <v>0</v>
      </c>
      <c r="D156" s="166"/>
      <c r="E156" s="165">
        <v>3.8296726546582768E-2</v>
      </c>
      <c r="F156" s="196"/>
      <c r="I156" s="2"/>
    </row>
    <row r="157" spans="1:9" ht="27.75" customHeight="1" x14ac:dyDescent="0.25">
      <c r="A157" s="159" t="s">
        <v>256</v>
      </c>
      <c r="B157" s="43">
        <f>IFERROR(INDEX('Annex 1 LV, HV and UMS charges'!$B$12:$B$45,MATCH($A157,'Annex 1 LV, HV and UMS charges'!$A$12:$A$310,0)),INDEX('Annex 4 LDNO charges'!$B$12:$B$203,MATCH($A157,'Annex 4 LDNO charges'!$A$12:$A$203,0)))</f>
        <v>0</v>
      </c>
      <c r="C157" s="158">
        <v>0</v>
      </c>
      <c r="D157" s="166"/>
      <c r="E157" s="165">
        <v>3.8296726546582768E-2</v>
      </c>
      <c r="F157" s="196"/>
      <c r="I157" s="2"/>
    </row>
    <row r="158" spans="1:9" ht="27.75" customHeight="1" x14ac:dyDescent="0.25">
      <c r="A158" s="159" t="s">
        <v>257</v>
      </c>
      <c r="B158" s="43">
        <f>IFERROR(INDEX('Annex 1 LV, HV and UMS charges'!$B$12:$B$45,MATCH($A158,'Annex 1 LV, HV and UMS charges'!$A$12:$A$310,0)),INDEX('Annex 4 LDNO charges'!$B$12:$B$203,MATCH($A158,'Annex 4 LDNO charges'!$A$12:$A$203,0)))</f>
        <v>0</v>
      </c>
      <c r="C158" s="158">
        <v>0</v>
      </c>
      <c r="D158" s="166"/>
      <c r="E158" s="165">
        <v>3.8296726546582768E-2</v>
      </c>
      <c r="F158" s="196"/>
      <c r="I158" s="2"/>
    </row>
    <row r="159" spans="1:9" ht="27.75" customHeight="1" x14ac:dyDescent="0.25">
      <c r="A159" s="159" t="s">
        <v>258</v>
      </c>
      <c r="B159" s="43">
        <f>IFERROR(INDEX('Annex 1 LV, HV and UMS charges'!$B$12:$B$45,MATCH($A159,'Annex 1 LV, HV and UMS charges'!$A$12:$A$310,0)),INDEX('Annex 4 LDNO charges'!$B$12:$B$203,MATCH($A159,'Annex 4 LDNO charges'!$A$12:$A$203,0)))</f>
        <v>0</v>
      </c>
      <c r="C159" s="158">
        <v>0</v>
      </c>
      <c r="D159" s="166"/>
      <c r="E159" s="165">
        <v>3.8296726546582768E-2</v>
      </c>
      <c r="F159" s="196"/>
      <c r="I159" s="2"/>
    </row>
    <row r="160" spans="1:9" ht="27.75" customHeight="1" x14ac:dyDescent="0.25">
      <c r="A160" s="159" t="s">
        <v>259</v>
      </c>
      <c r="B160" s="43">
        <f>IFERROR(INDEX('Annex 1 LV, HV and UMS charges'!$B$12:$B$45,MATCH($A160,'Annex 1 LV, HV and UMS charges'!$A$12:$A$310,0)),INDEX('Annex 4 LDNO charges'!$B$12:$B$203,MATCH($A160,'Annex 4 LDNO charges'!$A$12:$A$203,0)))</f>
        <v>0</v>
      </c>
      <c r="C160" s="158">
        <v>0</v>
      </c>
      <c r="D160" s="166"/>
      <c r="E160" s="165">
        <v>3.8296726546582768E-2</v>
      </c>
      <c r="F160" s="196"/>
      <c r="I160" s="2"/>
    </row>
    <row r="161" spans="1:9" ht="27.75" customHeight="1" x14ac:dyDescent="0.25">
      <c r="A161" s="159" t="s">
        <v>260</v>
      </c>
      <c r="B161" s="43">
        <f>IFERROR(INDEX('Annex 1 LV, HV and UMS charges'!$B$12:$B$45,MATCH($A161,'Annex 1 LV, HV and UMS charges'!$A$12:$A$310,0)),INDEX('Annex 4 LDNO charges'!$B$12:$B$203,MATCH($A161,'Annex 4 LDNO charges'!$A$12:$A$203,0)))</f>
        <v>0</v>
      </c>
      <c r="C161" s="158">
        <v>0</v>
      </c>
      <c r="D161" s="166"/>
      <c r="E161" s="165">
        <v>3.8296726546582768E-2</v>
      </c>
      <c r="F161" s="196"/>
      <c r="I161" s="2"/>
    </row>
    <row r="162" spans="1:9" ht="27.75" customHeight="1" x14ac:dyDescent="0.25">
      <c r="A162" s="159" t="s">
        <v>261</v>
      </c>
      <c r="B162" s="43">
        <f>IFERROR(INDEX('Annex 1 LV, HV and UMS charges'!$B$12:$B$45,MATCH($A162,'Annex 1 LV, HV and UMS charges'!$A$12:$A$310,0)),INDEX('Annex 4 LDNO charges'!$B$12:$B$203,MATCH($A162,'Annex 4 LDNO charges'!$A$12:$A$203,0)))</f>
        <v>0</v>
      </c>
      <c r="C162" s="158">
        <v>0</v>
      </c>
      <c r="D162" s="166"/>
      <c r="E162" s="165">
        <v>3.8296726546582768E-2</v>
      </c>
      <c r="F162" s="196"/>
      <c r="I162" s="2"/>
    </row>
    <row r="163" spans="1:9" s="75" customFormat="1" ht="27.75" customHeight="1" x14ac:dyDescent="0.25">
      <c r="A163" s="75" t="s">
        <v>312</v>
      </c>
      <c r="B163" s="187"/>
      <c r="C163" s="187"/>
      <c r="D163" s="187"/>
    </row>
    <row r="164" spans="1:9" s="75" customFormat="1" ht="27.75" customHeight="1" x14ac:dyDescent="0.25">
      <c r="A164" s="75" t="s">
        <v>313</v>
      </c>
      <c r="B164" s="187"/>
      <c r="C164" s="187"/>
      <c r="D164" s="187"/>
    </row>
    <row r="165" spans="1:9" s="75" customFormat="1" ht="27.75" customHeight="1" x14ac:dyDescent="0.25">
      <c r="A165" s="75" t="s">
        <v>314</v>
      </c>
      <c r="B165" s="187"/>
      <c r="C165" s="187"/>
      <c r="D165" s="187"/>
    </row>
    <row r="166" spans="1:9" s="75" customFormat="1" ht="27.75" customHeight="1" x14ac:dyDescent="0.25">
      <c r="B166" s="187"/>
      <c r="D166" s="187"/>
      <c r="E166" s="187"/>
      <c r="F166" s="187"/>
    </row>
    <row r="167" spans="1:9" s="75" customFormat="1" ht="27.75" customHeight="1" x14ac:dyDescent="0.25">
      <c r="B167" s="187"/>
      <c r="D167" s="187"/>
      <c r="E167" s="187"/>
      <c r="F167" s="187"/>
    </row>
    <row r="168" spans="1:9" s="75" customFormat="1" ht="27.75" customHeight="1" x14ac:dyDescent="0.25">
      <c r="B168" s="187"/>
      <c r="D168" s="187"/>
      <c r="E168" s="187"/>
      <c r="F168" s="187"/>
    </row>
  </sheetData>
  <mergeCells count="2">
    <mergeCell ref="A2:F2"/>
    <mergeCell ref="B1:C1"/>
  </mergeCells>
  <phoneticPr fontId="5" type="noConversion"/>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69" fitToHeight="10" orientation="portrait" r:id="rId1"/>
  <headerFooter scaleWithDoc="0">
    <oddHeader>&amp;L&amp;"Arial,Bold"
&amp;"Arial,Regular"Annex 7&amp;"Arial,Bold" &amp;"Arial,Regular"- Schedule of Charges to recover Excess Supplier of Last Resort pass-through costs</oddHeader>
    <oddFooter>&amp;R&amp;P of &amp;N&amp;L&amp;1#&amp;"Arial"&amp;6&amp;K737373Confidentiality: C1 - Public</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4"/>
  <sheetViews>
    <sheetView zoomScale="85" zoomScaleNormal="85" zoomScaleSheetLayoutView="100" workbookViewId="0">
      <selection activeCell="A5" sqref="A5:XFD642"/>
    </sheetView>
  </sheetViews>
  <sheetFormatPr defaultColWidth="9.109375" defaultRowHeight="27.75" customHeight="1" x14ac:dyDescent="0.25"/>
  <cols>
    <col min="1" max="1" width="29.88671875" style="2" customWidth="1"/>
    <col min="2" max="2" width="48.5546875" style="2" customWidth="1"/>
    <col min="3" max="4" width="23.6640625" style="3" customWidth="1"/>
    <col min="5" max="5" width="15.5546875" style="2" customWidth="1"/>
    <col min="6" max="16384" width="9.109375" style="2"/>
  </cols>
  <sheetData>
    <row r="1" spans="1:7" ht="27.75" customHeight="1" x14ac:dyDescent="0.25">
      <c r="A1" s="48" t="s">
        <v>30</v>
      </c>
      <c r="B1" s="3"/>
      <c r="C1" s="2"/>
      <c r="E1" s="10"/>
      <c r="F1" s="4"/>
      <c r="G1" s="4"/>
    </row>
    <row r="2" spans="1:7" s="11" customFormat="1" ht="22.5" customHeight="1" x14ac:dyDescent="0.25">
      <c r="A2" s="256" t="str">
        <f>Overview!B4&amp; " - Effective from "&amp;Overview!D4&amp;" - "&amp;Overview!E4&amp;" Nodal/Zonal charges"</f>
        <v>Eclipse Power Distribution Limited - GSP N - Effective from 1 April 2025 - Final Nodal/Zonal charges</v>
      </c>
      <c r="B2" s="257"/>
      <c r="C2" s="257"/>
      <c r="D2" s="258"/>
    </row>
    <row r="3" spans="1:7" ht="60.75" customHeight="1" x14ac:dyDescent="0.25">
      <c r="A3" s="21" t="s">
        <v>315</v>
      </c>
      <c r="B3" s="21" t="s">
        <v>316</v>
      </c>
      <c r="C3" s="21" t="s">
        <v>317</v>
      </c>
      <c r="D3" s="21" t="s">
        <v>318</v>
      </c>
    </row>
    <row r="4" spans="1:7" ht="21.75" customHeight="1" x14ac:dyDescent="0.25">
      <c r="A4" s="7"/>
      <c r="B4" s="8"/>
      <c r="C4" s="8"/>
      <c r="D4" s="8"/>
    </row>
  </sheetData>
  <sheetProtection selectLockedCells="1" selectUnlockedCells="1"/>
  <autoFilter ref="A1:D4" xr:uid="{B0144DAC-E4A2-4B94-8EA7-B5B854FB8A99}"/>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1"/>
  <headerFooter differentFirst="1" scaleWithDoc="0">
    <oddFooter>&amp;C&amp;"Calibri"&amp;11&amp;K000000&amp;P of &amp;N&amp;L&amp;1#&amp;"Arial"&amp;6&amp;K737373Confidentiality: C1 - Public</oddFooter>
    <firstHeader>&amp;LUn-scaled [nodal /network group] costs</firstHeader>
    <firstFooter>&amp;C&amp;"Calibri"&amp;11&amp;K000000&amp;P of &amp;N&amp;L&amp;1#&amp;"Arial"&amp;6&amp;K737373Confidentiality: C1 - Public</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topLeftCell="A13" zoomScale="90" zoomScaleNormal="90" zoomScaleSheetLayoutView="100" workbookViewId="0">
      <selection activeCell="H59" sqref="H59"/>
    </sheetView>
  </sheetViews>
  <sheetFormatPr defaultColWidth="11.5546875" defaultRowHeight="13.2" x14ac:dyDescent="0.25"/>
  <cols>
    <col min="1" max="1" width="13.88671875" style="147" customWidth="1"/>
    <col min="2" max="2" width="37.44140625" style="147" bestFit="1" customWidth="1"/>
    <col min="3" max="3" width="19" style="148" customWidth="1"/>
    <col min="4" max="4" width="5.33203125" style="147" bestFit="1" customWidth="1"/>
    <col min="5" max="5" width="4.6640625" style="147" customWidth="1"/>
    <col min="6" max="6" width="29.109375" style="147" bestFit="1" customWidth="1"/>
    <col min="7" max="7" width="11.5546875" style="147"/>
    <col min="8" max="8" width="64.5546875" style="147" bestFit="1" customWidth="1"/>
    <col min="9" max="16384" width="11.5546875" style="147"/>
  </cols>
  <sheetData>
    <row r="1" spans="1:8" ht="26.25" customHeight="1" x14ac:dyDescent="0.4">
      <c r="A1" s="150" t="s">
        <v>30</v>
      </c>
      <c r="H1" s="149"/>
    </row>
    <row r="2" spans="1:8" ht="12.75" customHeight="1" x14ac:dyDescent="0.25">
      <c r="A2" s="150"/>
    </row>
    <row r="3" spans="1:8" ht="12.75" customHeight="1" x14ac:dyDescent="0.25">
      <c r="A3" s="150"/>
    </row>
    <row r="4" spans="1:8" ht="12.75" customHeight="1" x14ac:dyDescent="0.25">
      <c r="A4" s="150"/>
    </row>
    <row r="5" spans="1:8" ht="12.75" customHeight="1" x14ac:dyDescent="0.25">
      <c r="A5" s="150"/>
    </row>
    <row r="6" spans="1:8" ht="12.75" customHeight="1" x14ac:dyDescent="0.25">
      <c r="A6" s="150"/>
    </row>
    <row r="7" spans="1:8" ht="12.75" customHeight="1" x14ac:dyDescent="0.25">
      <c r="A7" s="150"/>
    </row>
    <row r="8" spans="1:8" ht="12.75" customHeight="1" x14ac:dyDescent="0.25">
      <c r="A8" s="150"/>
    </row>
    <row r="9" spans="1:8" ht="12.75" customHeight="1" x14ac:dyDescent="0.25">
      <c r="A9" s="150"/>
    </row>
    <row r="10" spans="1:8" ht="12.75" customHeight="1" x14ac:dyDescent="0.25">
      <c r="A10" s="150"/>
    </row>
    <row r="11" spans="1:8" ht="12.75" customHeight="1" x14ac:dyDescent="0.25">
      <c r="A11" s="150"/>
    </row>
    <row r="12" spans="1:8" ht="12.75" customHeight="1" x14ac:dyDescent="0.25">
      <c r="A12" s="150"/>
    </row>
    <row r="13" spans="1:8" ht="12.75" customHeight="1" x14ac:dyDescent="0.25">
      <c r="A13" s="150"/>
    </row>
    <row r="14" spans="1:8" ht="12.75" customHeight="1" x14ac:dyDescent="0.25">
      <c r="A14" s="150"/>
    </row>
    <row r="15" spans="1:8" ht="12.75" customHeight="1" x14ac:dyDescent="0.25">
      <c r="A15" s="150"/>
    </row>
    <row r="16" spans="1:8" ht="12.75" customHeight="1" x14ac:dyDescent="0.25">
      <c r="A16" s="150"/>
    </row>
    <row r="17" spans="1:8" ht="12.75" customHeight="1" x14ac:dyDescent="0.25">
      <c r="A17" s="150"/>
    </row>
    <row r="18" spans="1:8" ht="12.75" customHeight="1" x14ac:dyDescent="0.25">
      <c r="A18" s="150"/>
    </row>
    <row r="19" spans="1:8" ht="12.75" customHeight="1" x14ac:dyDescent="0.25">
      <c r="A19" s="150"/>
    </row>
    <row r="20" spans="1:8" ht="12.75" customHeight="1" x14ac:dyDescent="0.25">
      <c r="A20" s="150"/>
    </row>
    <row r="21" spans="1:8" ht="12.75" customHeight="1" x14ac:dyDescent="0.25">
      <c r="A21" s="150"/>
    </row>
    <row r="22" spans="1:8" ht="12.75" customHeight="1" x14ac:dyDescent="0.25">
      <c r="A22" s="150"/>
    </row>
    <row r="23" spans="1:8" ht="12.75" customHeight="1" x14ac:dyDescent="0.25">
      <c r="A23" s="150"/>
    </row>
    <row r="24" spans="1:8" ht="12.75" customHeight="1" x14ac:dyDescent="0.25">
      <c r="A24" s="150"/>
    </row>
    <row r="25" spans="1:8" ht="12.75" customHeight="1" x14ac:dyDescent="0.25">
      <c r="A25" s="150"/>
    </row>
    <row r="26" spans="1:8" ht="12.75" customHeight="1" x14ac:dyDescent="0.25">
      <c r="A26" s="150"/>
    </row>
    <row r="27" spans="1:8" ht="12.75" customHeight="1" x14ac:dyDescent="0.25">
      <c r="A27" s="150"/>
    </row>
    <row r="28" spans="1:8" s="152" customFormat="1" ht="52.8" x14ac:dyDescent="0.25">
      <c r="A28" s="53" t="s">
        <v>319</v>
      </c>
      <c r="B28" s="53" t="s">
        <v>320</v>
      </c>
      <c r="C28" s="53" t="s">
        <v>321</v>
      </c>
      <c r="D28" s="151"/>
      <c r="E28" s="151"/>
      <c r="F28" s="53" t="s">
        <v>322</v>
      </c>
      <c r="G28" s="53" t="s">
        <v>323</v>
      </c>
      <c r="H28" s="53" t="s">
        <v>324</v>
      </c>
    </row>
    <row r="29" spans="1:8" x14ac:dyDescent="0.25">
      <c r="A29" s="157">
        <v>3</v>
      </c>
      <c r="B29" s="153" t="s">
        <v>325</v>
      </c>
      <c r="C29" s="156" t="s">
        <v>326</v>
      </c>
      <c r="F29" s="147" t="s">
        <v>327</v>
      </c>
      <c r="G29" s="154">
        <v>43626</v>
      </c>
      <c r="H29" s="147" t="s">
        <v>328</v>
      </c>
    </row>
    <row r="30" spans="1:8" x14ac:dyDescent="0.25">
      <c r="A30" s="157">
        <v>4</v>
      </c>
      <c r="B30" s="153" t="s">
        <v>325</v>
      </c>
      <c r="C30" s="156" t="s">
        <v>326</v>
      </c>
      <c r="F30" s="147" t="s">
        <v>329</v>
      </c>
      <c r="G30" s="154">
        <v>43626</v>
      </c>
      <c r="H30" s="147" t="s">
        <v>328</v>
      </c>
    </row>
    <row r="31" spans="1:8" x14ac:dyDescent="0.25">
      <c r="A31" s="157">
        <v>5</v>
      </c>
      <c r="B31" s="153" t="s">
        <v>330</v>
      </c>
      <c r="C31" s="156" t="s">
        <v>326</v>
      </c>
      <c r="F31" s="147" t="s">
        <v>331</v>
      </c>
      <c r="G31" s="154">
        <v>43626</v>
      </c>
      <c r="H31" s="147" t="s">
        <v>328</v>
      </c>
    </row>
    <row r="32" spans="1:8" x14ac:dyDescent="0.25">
      <c r="A32" s="157">
        <v>6</v>
      </c>
      <c r="B32" s="153" t="s">
        <v>332</v>
      </c>
      <c r="C32" s="156" t="s">
        <v>326</v>
      </c>
      <c r="F32" s="147" t="s">
        <v>333</v>
      </c>
      <c r="G32" s="154">
        <v>43626</v>
      </c>
      <c r="H32" s="147" t="s">
        <v>334</v>
      </c>
    </row>
    <row r="33" spans="1:8" x14ac:dyDescent="0.25">
      <c r="A33" s="157">
        <v>7</v>
      </c>
      <c r="B33" s="153" t="s">
        <v>332</v>
      </c>
      <c r="C33" s="156" t="s">
        <v>326</v>
      </c>
      <c r="G33" s="154"/>
      <c r="H33" s="155"/>
    </row>
    <row r="34" spans="1:8" x14ac:dyDescent="0.25">
      <c r="A34" s="157">
        <v>8</v>
      </c>
      <c r="B34" s="153" t="s">
        <v>332</v>
      </c>
      <c r="C34" s="156" t="s">
        <v>326</v>
      </c>
      <c r="F34" s="155"/>
      <c r="G34" s="154"/>
    </row>
    <row r="35" spans="1:8" x14ac:dyDescent="0.25">
      <c r="A35" s="157">
        <v>9</v>
      </c>
      <c r="B35" s="153" t="s">
        <v>332</v>
      </c>
      <c r="C35" s="156" t="s">
        <v>326</v>
      </c>
      <c r="G35" s="154"/>
      <c r="H35" s="155"/>
    </row>
    <row r="36" spans="1:8" x14ac:dyDescent="0.25">
      <c r="A36" s="157">
        <v>10</v>
      </c>
      <c r="B36" s="153" t="s">
        <v>332</v>
      </c>
      <c r="C36" s="156" t="s">
        <v>326</v>
      </c>
      <c r="G36" s="154"/>
      <c r="H36" s="155"/>
    </row>
    <row r="37" spans="1:8" x14ac:dyDescent="0.25">
      <c r="A37" s="157">
        <v>11</v>
      </c>
      <c r="B37" s="153" t="s">
        <v>332</v>
      </c>
      <c r="C37" s="156" t="s">
        <v>326</v>
      </c>
      <c r="G37" s="154"/>
    </row>
    <row r="38" spans="1:8" x14ac:dyDescent="0.25">
      <c r="A38" s="157">
        <v>12</v>
      </c>
      <c r="B38" s="153" t="s">
        <v>332</v>
      </c>
      <c r="C38" s="156" t="s">
        <v>326</v>
      </c>
      <c r="G38" s="154"/>
    </row>
    <row r="39" spans="1:8" x14ac:dyDescent="0.25">
      <c r="A39" s="157">
        <v>13</v>
      </c>
      <c r="B39" s="153" t="s">
        <v>335</v>
      </c>
      <c r="C39" s="156" t="s">
        <v>326</v>
      </c>
      <c r="G39" s="154"/>
    </row>
    <row r="40" spans="1:8" x14ac:dyDescent="0.25">
      <c r="A40" s="157">
        <v>15</v>
      </c>
      <c r="B40" s="153" t="s">
        <v>335</v>
      </c>
      <c r="C40" s="156" t="s">
        <v>326</v>
      </c>
      <c r="F40" s="155"/>
      <c r="G40" s="154"/>
      <c r="H40" s="155"/>
    </row>
    <row r="41" spans="1:8" x14ac:dyDescent="0.25">
      <c r="A41" s="157">
        <v>16</v>
      </c>
      <c r="B41" s="153" t="s">
        <v>336</v>
      </c>
      <c r="C41" s="156" t="s">
        <v>326</v>
      </c>
      <c r="G41" s="154"/>
      <c r="H41" s="155"/>
    </row>
    <row r="42" spans="1:8" x14ac:dyDescent="0.25">
      <c r="A42" s="157">
        <v>17</v>
      </c>
      <c r="B42" s="153" t="s">
        <v>336</v>
      </c>
      <c r="C42" s="156" t="s">
        <v>326</v>
      </c>
      <c r="G42" s="154"/>
    </row>
    <row r="43" spans="1:8" x14ac:dyDescent="0.25">
      <c r="A43" s="157">
        <v>18</v>
      </c>
      <c r="B43" s="153" t="s">
        <v>336</v>
      </c>
      <c r="C43" s="156" t="s">
        <v>326</v>
      </c>
      <c r="G43" s="154"/>
    </row>
    <row r="44" spans="1:8" x14ac:dyDescent="0.25">
      <c r="A44" s="157">
        <v>19</v>
      </c>
      <c r="B44" s="153" t="s">
        <v>336</v>
      </c>
      <c r="C44" s="156" t="s">
        <v>326</v>
      </c>
      <c r="G44" s="154"/>
    </row>
    <row r="45" spans="1:8" x14ac:dyDescent="0.25">
      <c r="A45" s="157">
        <v>20</v>
      </c>
      <c r="B45" s="153" t="s">
        <v>336</v>
      </c>
      <c r="C45" s="156" t="s">
        <v>326</v>
      </c>
      <c r="G45" s="154"/>
    </row>
    <row r="46" spans="1:8" x14ac:dyDescent="0.25">
      <c r="A46" s="157">
        <v>21</v>
      </c>
      <c r="B46" s="153" t="s">
        <v>336</v>
      </c>
      <c r="C46" s="156" t="s">
        <v>326</v>
      </c>
      <c r="G46" s="154"/>
    </row>
    <row r="47" spans="1:8" x14ac:dyDescent="0.25">
      <c r="A47" s="157">
        <v>22</v>
      </c>
      <c r="B47" s="153" t="s">
        <v>336</v>
      </c>
      <c r="C47" s="156" t="s">
        <v>326</v>
      </c>
      <c r="G47" s="154"/>
    </row>
    <row r="48" spans="1:8" x14ac:dyDescent="0.25">
      <c r="A48" s="157">
        <v>23</v>
      </c>
      <c r="B48" s="153" t="s">
        <v>337</v>
      </c>
      <c r="C48" s="156" t="s">
        <v>326</v>
      </c>
      <c r="G48" s="154"/>
    </row>
    <row r="49" spans="1:8" x14ac:dyDescent="0.25">
      <c r="A49" s="157">
        <v>24</v>
      </c>
      <c r="B49" s="153" t="s">
        <v>337</v>
      </c>
      <c r="C49" s="156" t="s">
        <v>326</v>
      </c>
      <c r="G49" s="154"/>
    </row>
    <row r="50" spans="1:8" x14ac:dyDescent="0.25">
      <c r="A50" s="157">
        <v>25</v>
      </c>
      <c r="B50" s="153" t="s">
        <v>337</v>
      </c>
      <c r="C50" s="156" t="s">
        <v>326</v>
      </c>
      <c r="G50" s="154"/>
    </row>
    <row r="51" spans="1:8" x14ac:dyDescent="0.25">
      <c r="A51" s="157">
        <v>26</v>
      </c>
      <c r="B51" s="153" t="s">
        <v>337</v>
      </c>
      <c r="C51" s="156" t="s">
        <v>326</v>
      </c>
      <c r="G51" s="154"/>
    </row>
    <row r="52" spans="1:8" x14ac:dyDescent="0.25">
      <c r="A52" s="157">
        <v>28</v>
      </c>
      <c r="B52" s="153" t="s">
        <v>337</v>
      </c>
      <c r="C52" s="156" t="s">
        <v>326</v>
      </c>
      <c r="G52" s="154"/>
    </row>
    <row r="53" spans="1:8" x14ac:dyDescent="0.25">
      <c r="A53" s="157">
        <v>29</v>
      </c>
      <c r="B53" s="153" t="s">
        <v>337</v>
      </c>
      <c r="C53" s="156" t="s">
        <v>326</v>
      </c>
      <c r="G53" s="154"/>
    </row>
    <row r="54" spans="1:8" x14ac:dyDescent="0.25">
      <c r="A54" s="157">
        <v>30</v>
      </c>
      <c r="B54" s="153" t="s">
        <v>337</v>
      </c>
      <c r="C54" s="156" t="s">
        <v>326</v>
      </c>
      <c r="G54" s="154"/>
    </row>
    <row r="55" spans="1:8" x14ac:dyDescent="0.25">
      <c r="A55" s="157">
        <v>31</v>
      </c>
      <c r="B55" s="153" t="s">
        <v>337</v>
      </c>
      <c r="C55" s="156" t="s">
        <v>326</v>
      </c>
      <c r="G55" s="154"/>
    </row>
    <row r="56" spans="1:8" x14ac:dyDescent="0.25">
      <c r="A56" s="157">
        <v>32</v>
      </c>
      <c r="B56" s="153" t="s">
        <v>337</v>
      </c>
      <c r="C56" s="156" t="s">
        <v>326</v>
      </c>
      <c r="F56" s="155"/>
      <c r="G56" s="154"/>
      <c r="H56" s="155"/>
    </row>
    <row r="57" spans="1:8" x14ac:dyDescent="0.25">
      <c r="A57" s="157">
        <v>33</v>
      </c>
      <c r="B57" s="153" t="s">
        <v>337</v>
      </c>
      <c r="C57" s="156" t="s">
        <v>326</v>
      </c>
      <c r="F57" s="155"/>
      <c r="G57" s="154"/>
      <c r="H57" s="155"/>
    </row>
    <row r="58" spans="1:8" x14ac:dyDescent="0.25">
      <c r="A58" s="157">
        <v>34</v>
      </c>
      <c r="B58" s="153" t="s">
        <v>337</v>
      </c>
      <c r="C58" s="156" t="s">
        <v>326</v>
      </c>
      <c r="F58" s="155"/>
      <c r="G58" s="154"/>
      <c r="H58" s="155"/>
    </row>
    <row r="59" spans="1:8" x14ac:dyDescent="0.25">
      <c r="A59" s="157">
        <v>35</v>
      </c>
      <c r="B59" s="153" t="s">
        <v>337</v>
      </c>
      <c r="C59" s="156" t="s">
        <v>326</v>
      </c>
      <c r="F59" s="155"/>
      <c r="G59" s="154"/>
      <c r="H59" s="155"/>
    </row>
    <row r="60" spans="1:8" x14ac:dyDescent="0.25">
      <c r="A60" s="157">
        <v>36</v>
      </c>
      <c r="B60" s="153" t="s">
        <v>337</v>
      </c>
      <c r="C60" s="156" t="s">
        <v>326</v>
      </c>
      <c r="F60" s="155"/>
      <c r="G60" s="154"/>
      <c r="H60" s="155"/>
    </row>
    <row r="61" spans="1:8" x14ac:dyDescent="0.25">
      <c r="A61" s="157">
        <v>37</v>
      </c>
      <c r="B61" s="153" t="s">
        <v>337</v>
      </c>
      <c r="C61" s="156" t="s">
        <v>326</v>
      </c>
      <c r="F61" s="155"/>
      <c r="G61" s="154"/>
      <c r="H61" s="155"/>
    </row>
    <row r="62" spans="1:8" x14ac:dyDescent="0.25">
      <c r="A62" s="157">
        <v>38</v>
      </c>
      <c r="B62" s="153" t="s">
        <v>337</v>
      </c>
      <c r="C62" s="156" t="s">
        <v>326</v>
      </c>
      <c r="F62" s="155"/>
      <c r="G62" s="154"/>
      <c r="H62" s="155"/>
    </row>
    <row r="63" spans="1:8" x14ac:dyDescent="0.25">
      <c r="A63" s="157">
        <v>39</v>
      </c>
      <c r="B63" s="153" t="s">
        <v>337</v>
      </c>
      <c r="C63" s="156" t="s">
        <v>326</v>
      </c>
      <c r="F63" s="155"/>
      <c r="G63" s="154"/>
      <c r="H63" s="155"/>
    </row>
    <row r="64" spans="1:8" x14ac:dyDescent="0.25">
      <c r="A64" s="157">
        <v>40</v>
      </c>
      <c r="B64" s="153" t="s">
        <v>336</v>
      </c>
      <c r="C64" s="156" t="s">
        <v>326</v>
      </c>
      <c r="F64" s="155"/>
      <c r="G64" s="154"/>
      <c r="H64" s="155"/>
    </row>
    <row r="65" spans="1:8" x14ac:dyDescent="0.25">
      <c r="A65" s="157">
        <v>41</v>
      </c>
      <c r="B65" s="153" t="s">
        <v>338</v>
      </c>
      <c r="C65" s="156" t="s">
        <v>326</v>
      </c>
      <c r="F65" s="155"/>
      <c r="G65" s="154"/>
      <c r="H65" s="155"/>
    </row>
    <row r="66" spans="1:8" x14ac:dyDescent="0.25">
      <c r="A66" s="157">
        <v>42</v>
      </c>
      <c r="B66" s="153" t="s">
        <v>339</v>
      </c>
      <c r="C66" s="156" t="s">
        <v>326</v>
      </c>
      <c r="F66" s="155"/>
      <c r="G66" s="154"/>
      <c r="H66" s="155"/>
    </row>
    <row r="67" spans="1:8" x14ac:dyDescent="0.25">
      <c r="A67" s="157">
        <v>43</v>
      </c>
      <c r="B67" s="153" t="s">
        <v>339</v>
      </c>
      <c r="C67" s="156" t="s">
        <v>326</v>
      </c>
      <c r="F67" s="155"/>
      <c r="G67" s="154"/>
      <c r="H67" s="155"/>
    </row>
    <row r="68" spans="1:8" x14ac:dyDescent="0.25">
      <c r="A68" s="157">
        <v>44</v>
      </c>
      <c r="B68" s="153" t="s">
        <v>338</v>
      </c>
      <c r="C68" s="156" t="s">
        <v>326</v>
      </c>
      <c r="F68" s="155"/>
      <c r="G68" s="154"/>
      <c r="H68" s="155"/>
    </row>
    <row r="69" spans="1:8" x14ac:dyDescent="0.25">
      <c r="A69" s="157">
        <v>45</v>
      </c>
      <c r="B69" s="153" t="s">
        <v>340</v>
      </c>
      <c r="C69" s="156" t="s">
        <v>326</v>
      </c>
      <c r="F69" s="155"/>
      <c r="G69" s="154"/>
      <c r="H69" s="155"/>
    </row>
    <row r="70" spans="1:8" x14ac:dyDescent="0.25">
      <c r="A70" s="157">
        <v>46</v>
      </c>
      <c r="B70" s="153" t="s">
        <v>341</v>
      </c>
      <c r="C70" s="156" t="s">
        <v>326</v>
      </c>
      <c r="F70" s="155"/>
      <c r="G70" s="154"/>
      <c r="H70" s="155"/>
    </row>
    <row r="71" spans="1:8" x14ac:dyDescent="0.25">
      <c r="A71" s="157">
        <v>47</v>
      </c>
      <c r="B71" s="153" t="s">
        <v>342</v>
      </c>
      <c r="C71" s="156" t="s">
        <v>326</v>
      </c>
      <c r="F71" s="155"/>
      <c r="G71" s="154"/>
      <c r="H71" s="155"/>
    </row>
    <row r="72" spans="1:8" x14ac:dyDescent="0.25">
      <c r="A72" s="157">
        <v>48</v>
      </c>
      <c r="B72" s="153" t="s">
        <v>343</v>
      </c>
      <c r="C72" s="156" t="s">
        <v>326</v>
      </c>
      <c r="F72" s="155"/>
      <c r="G72" s="154"/>
      <c r="H72" s="155"/>
    </row>
    <row r="73" spans="1:8" x14ac:dyDescent="0.25">
      <c r="A73" s="157">
        <v>49</v>
      </c>
      <c r="B73" s="153" t="s">
        <v>336</v>
      </c>
      <c r="C73" s="156" t="s">
        <v>326</v>
      </c>
      <c r="F73" s="155"/>
      <c r="G73" s="154"/>
      <c r="H73" s="155"/>
    </row>
    <row r="74" spans="1:8" x14ac:dyDescent="0.25">
      <c r="A74" s="157">
        <v>50</v>
      </c>
      <c r="B74" s="153" t="s">
        <v>344</v>
      </c>
      <c r="C74" s="156" t="s">
        <v>326</v>
      </c>
      <c r="F74" s="155"/>
      <c r="G74" s="154"/>
      <c r="H74" s="155"/>
    </row>
    <row r="75" spans="1:8" x14ac:dyDescent="0.25">
      <c r="A75" s="157">
        <v>51</v>
      </c>
      <c r="B75" s="153" t="s">
        <v>345</v>
      </c>
      <c r="C75" s="156" t="s">
        <v>346</v>
      </c>
      <c r="F75" s="155"/>
      <c r="G75" s="154"/>
      <c r="H75" s="155"/>
    </row>
    <row r="76" spans="1:8" x14ac:dyDescent="0.25">
      <c r="A76" s="157">
        <v>52</v>
      </c>
      <c r="B76" s="153" t="s">
        <v>347</v>
      </c>
      <c r="C76" s="156" t="s">
        <v>326</v>
      </c>
      <c r="F76" s="155"/>
      <c r="G76" s="154"/>
      <c r="H76" s="155"/>
    </row>
    <row r="77" spans="1:8" x14ac:dyDescent="0.25">
      <c r="A77" s="157">
        <v>53</v>
      </c>
      <c r="B77" s="153" t="s">
        <v>347</v>
      </c>
      <c r="C77" s="156" t="s">
        <v>326</v>
      </c>
      <c r="F77" s="155"/>
      <c r="G77" s="154"/>
      <c r="H77" s="155"/>
    </row>
    <row r="78" spans="1:8" x14ac:dyDescent="0.25">
      <c r="A78" s="157">
        <v>55</v>
      </c>
      <c r="B78" s="153" t="s">
        <v>347</v>
      </c>
      <c r="C78" s="156" t="s">
        <v>326</v>
      </c>
      <c r="F78" s="155"/>
      <c r="G78" s="154"/>
      <c r="H78" s="155"/>
    </row>
    <row r="79" spans="1:8" x14ac:dyDescent="0.25">
      <c r="A79" s="157">
        <v>56</v>
      </c>
      <c r="B79" s="153" t="s">
        <v>347</v>
      </c>
      <c r="C79" s="156" t="s">
        <v>326</v>
      </c>
      <c r="F79" s="155"/>
      <c r="G79" s="154"/>
      <c r="H79" s="155"/>
    </row>
    <row r="80" spans="1:8" x14ac:dyDescent="0.25">
      <c r="A80" s="157">
        <v>57</v>
      </c>
      <c r="B80" s="153" t="s">
        <v>347</v>
      </c>
      <c r="C80" s="156" t="s">
        <v>326</v>
      </c>
      <c r="F80" s="155"/>
      <c r="G80" s="154"/>
      <c r="H80" s="155"/>
    </row>
    <row r="81" spans="1:8" x14ac:dyDescent="0.25">
      <c r="A81" s="157">
        <v>58</v>
      </c>
      <c r="B81" s="153" t="s">
        <v>348</v>
      </c>
      <c r="C81" s="156" t="s">
        <v>346</v>
      </c>
      <c r="F81" s="155"/>
      <c r="G81" s="154"/>
      <c r="H81" s="155"/>
    </row>
    <row r="82" spans="1:8" x14ac:dyDescent="0.25">
      <c r="A82" s="157">
        <v>59</v>
      </c>
      <c r="B82" s="153" t="s">
        <v>347</v>
      </c>
      <c r="C82" s="156" t="s">
        <v>326</v>
      </c>
      <c r="F82" s="155"/>
      <c r="G82" s="154"/>
      <c r="H82" s="155"/>
    </row>
    <row r="83" spans="1:8" x14ac:dyDescent="0.25">
      <c r="A83" s="157">
        <v>60</v>
      </c>
      <c r="B83" s="153" t="s">
        <v>347</v>
      </c>
      <c r="C83" s="156" t="s">
        <v>326</v>
      </c>
      <c r="F83" s="155"/>
      <c r="G83" s="154"/>
      <c r="H83" s="155"/>
    </row>
    <row r="84" spans="1:8" x14ac:dyDescent="0.25">
      <c r="A84" s="157">
        <v>62</v>
      </c>
      <c r="B84" s="153" t="s">
        <v>349</v>
      </c>
      <c r="C84" s="156" t="s">
        <v>346</v>
      </c>
    </row>
    <row r="85" spans="1:8" x14ac:dyDescent="0.25">
      <c r="A85" s="157">
        <v>63</v>
      </c>
      <c r="B85" s="153" t="s">
        <v>339</v>
      </c>
      <c r="C85" s="156" t="s">
        <v>326</v>
      </c>
    </row>
    <row r="86" spans="1:8" x14ac:dyDescent="0.25">
      <c r="A86" s="157">
        <v>64</v>
      </c>
      <c r="B86" s="153" t="s">
        <v>347</v>
      </c>
      <c r="C86" s="156" t="s">
        <v>326</v>
      </c>
    </row>
    <row r="87" spans="1:8" x14ac:dyDescent="0.25">
      <c r="A87" s="157">
        <v>65</v>
      </c>
      <c r="B87" s="153" t="s">
        <v>350</v>
      </c>
      <c r="C87" s="156" t="s">
        <v>326</v>
      </c>
    </row>
    <row r="88" spans="1:8" x14ac:dyDescent="0.25">
      <c r="A88" s="157">
        <v>66</v>
      </c>
      <c r="B88" s="153" t="s">
        <v>350</v>
      </c>
      <c r="C88" s="156" t="s">
        <v>326</v>
      </c>
    </row>
    <row r="89" spans="1:8" x14ac:dyDescent="0.25">
      <c r="A89" s="157">
        <v>67</v>
      </c>
      <c r="B89" s="153" t="s">
        <v>351</v>
      </c>
      <c r="C89" s="156" t="s">
        <v>326</v>
      </c>
    </row>
    <row r="90" spans="1:8" x14ac:dyDescent="0.25">
      <c r="A90" s="157">
        <v>71</v>
      </c>
      <c r="B90" s="153" t="s">
        <v>351</v>
      </c>
      <c r="C90" s="156" t="s">
        <v>326</v>
      </c>
    </row>
    <row r="91" spans="1:8" x14ac:dyDescent="0.25">
      <c r="A91" s="157">
        <v>72</v>
      </c>
      <c r="B91" s="153" t="s">
        <v>351</v>
      </c>
      <c r="C91" s="156" t="s">
        <v>326</v>
      </c>
    </row>
    <row r="92" spans="1:8" x14ac:dyDescent="0.25">
      <c r="A92" s="157">
        <v>73</v>
      </c>
      <c r="B92" s="153" t="s">
        <v>351</v>
      </c>
      <c r="C92" s="156" t="s">
        <v>326</v>
      </c>
    </row>
    <row r="93" spans="1:8" x14ac:dyDescent="0.25">
      <c r="A93" s="157">
        <v>74</v>
      </c>
      <c r="B93" s="153" t="s">
        <v>352</v>
      </c>
      <c r="C93" s="156" t="s">
        <v>326</v>
      </c>
    </row>
    <row r="94" spans="1:8" x14ac:dyDescent="0.25">
      <c r="A94" s="157">
        <v>75</v>
      </c>
      <c r="B94" s="153" t="s">
        <v>353</v>
      </c>
      <c r="C94" s="156" t="s">
        <v>326</v>
      </c>
    </row>
    <row r="95" spans="1:8" x14ac:dyDescent="0.25">
      <c r="A95" s="157">
        <v>76</v>
      </c>
      <c r="B95" s="153" t="s">
        <v>353</v>
      </c>
      <c r="C95" s="156" t="s">
        <v>326</v>
      </c>
    </row>
    <row r="96" spans="1:8" x14ac:dyDescent="0.25">
      <c r="A96" s="157">
        <v>77</v>
      </c>
      <c r="B96" s="153" t="s">
        <v>353</v>
      </c>
      <c r="C96" s="156" t="s">
        <v>326</v>
      </c>
    </row>
    <row r="97" spans="1:3" x14ac:dyDescent="0.25">
      <c r="A97" s="157">
        <v>78</v>
      </c>
      <c r="B97" s="153" t="s">
        <v>354</v>
      </c>
      <c r="C97" s="156" t="s">
        <v>326</v>
      </c>
    </row>
    <row r="98" spans="1:3" x14ac:dyDescent="0.25">
      <c r="A98" s="157">
        <v>79</v>
      </c>
      <c r="B98" s="153" t="s">
        <v>355</v>
      </c>
      <c r="C98" s="156" t="s">
        <v>346</v>
      </c>
    </row>
    <row r="99" spans="1:3" x14ac:dyDescent="0.25">
      <c r="A99" s="157">
        <v>80</v>
      </c>
      <c r="B99" s="153" t="s">
        <v>356</v>
      </c>
      <c r="C99" s="156" t="s">
        <v>326</v>
      </c>
    </row>
    <row r="100" spans="1:3" x14ac:dyDescent="0.25">
      <c r="A100" s="157">
        <v>81</v>
      </c>
      <c r="B100" s="153" t="s">
        <v>357</v>
      </c>
      <c r="C100" s="156" t="s">
        <v>326</v>
      </c>
    </row>
    <row r="101" spans="1:3" x14ac:dyDescent="0.25">
      <c r="A101" s="157">
        <v>82</v>
      </c>
      <c r="B101" s="153" t="s">
        <v>358</v>
      </c>
      <c r="C101" s="156" t="s">
        <v>326</v>
      </c>
    </row>
    <row r="102" spans="1:3" x14ac:dyDescent="0.25">
      <c r="A102" s="157">
        <v>83</v>
      </c>
      <c r="B102" s="153" t="s">
        <v>358</v>
      </c>
      <c r="C102" s="156" t="s">
        <v>326</v>
      </c>
    </row>
    <row r="103" spans="1:3" x14ac:dyDescent="0.25">
      <c r="A103" s="157">
        <v>84</v>
      </c>
      <c r="B103" s="153" t="s">
        <v>358</v>
      </c>
      <c r="C103" s="156" t="s">
        <v>326</v>
      </c>
    </row>
    <row r="104" spans="1:3" x14ac:dyDescent="0.25">
      <c r="A104" s="157">
        <v>85</v>
      </c>
      <c r="B104" s="153" t="s">
        <v>358</v>
      </c>
      <c r="C104" s="156" t="s">
        <v>326</v>
      </c>
    </row>
    <row r="105" spans="1:3" x14ac:dyDescent="0.25">
      <c r="A105" s="157">
        <v>86</v>
      </c>
      <c r="B105" s="153" t="s">
        <v>358</v>
      </c>
      <c r="C105" s="156" t="s">
        <v>326</v>
      </c>
    </row>
    <row r="106" spans="1:3" x14ac:dyDescent="0.25">
      <c r="A106" s="157">
        <v>87</v>
      </c>
      <c r="B106" s="153" t="s">
        <v>358</v>
      </c>
      <c r="C106" s="156" t="s">
        <v>326</v>
      </c>
    </row>
    <row r="107" spans="1:3" x14ac:dyDescent="0.25">
      <c r="A107" s="157">
        <v>88</v>
      </c>
      <c r="B107" s="153" t="s">
        <v>358</v>
      </c>
      <c r="C107" s="156" t="s">
        <v>326</v>
      </c>
    </row>
    <row r="108" spans="1:3" x14ac:dyDescent="0.25">
      <c r="A108" s="157">
        <v>91</v>
      </c>
      <c r="B108" s="153" t="s">
        <v>359</v>
      </c>
      <c r="C108" s="156" t="s">
        <v>326</v>
      </c>
    </row>
    <row r="109" spans="1:3" x14ac:dyDescent="0.25">
      <c r="A109" s="157">
        <v>92</v>
      </c>
      <c r="B109" s="153" t="s">
        <v>359</v>
      </c>
      <c r="C109" s="156" t="s">
        <v>326</v>
      </c>
    </row>
    <row r="110" spans="1:3" x14ac:dyDescent="0.25">
      <c r="A110" s="157">
        <v>93</v>
      </c>
      <c r="B110" s="153" t="s">
        <v>360</v>
      </c>
      <c r="C110" s="156" t="s">
        <v>346</v>
      </c>
    </row>
    <row r="111" spans="1:3" x14ac:dyDescent="0.25">
      <c r="A111" s="157">
        <v>94</v>
      </c>
      <c r="B111" s="153" t="s">
        <v>359</v>
      </c>
      <c r="C111" s="156" t="s">
        <v>326</v>
      </c>
    </row>
    <row r="112" spans="1:3" x14ac:dyDescent="0.25">
      <c r="A112" s="157">
        <v>95</v>
      </c>
      <c r="B112" s="153" t="s">
        <v>359</v>
      </c>
      <c r="C112" s="156" t="s">
        <v>326</v>
      </c>
    </row>
    <row r="113" spans="1:3" x14ac:dyDescent="0.25">
      <c r="A113" s="157">
        <v>96</v>
      </c>
      <c r="B113" s="153" t="s">
        <v>359</v>
      </c>
      <c r="C113" s="156" t="s">
        <v>326</v>
      </c>
    </row>
    <row r="114" spans="1:3" x14ac:dyDescent="0.25">
      <c r="A114" s="157">
        <v>97</v>
      </c>
      <c r="B114" s="153" t="s">
        <v>361</v>
      </c>
      <c r="C114" s="156" t="s">
        <v>326</v>
      </c>
    </row>
    <row r="115" spans="1:3" x14ac:dyDescent="0.25">
      <c r="A115" s="157">
        <v>98</v>
      </c>
      <c r="B115" s="153" t="s">
        <v>362</v>
      </c>
      <c r="C115" s="156" t="s">
        <v>326</v>
      </c>
    </row>
    <row r="116" spans="1:3" x14ac:dyDescent="0.25">
      <c r="A116" s="157">
        <v>99</v>
      </c>
      <c r="B116" s="153" t="s">
        <v>363</v>
      </c>
      <c r="C116" s="156" t="s">
        <v>326</v>
      </c>
    </row>
    <row r="117" spans="1:3" x14ac:dyDescent="0.25">
      <c r="A117" s="157">
        <v>100</v>
      </c>
      <c r="B117" s="153" t="s">
        <v>363</v>
      </c>
      <c r="C117" s="156" t="s">
        <v>326</v>
      </c>
    </row>
    <row r="118" spans="1:3" x14ac:dyDescent="0.25">
      <c r="A118" s="157">
        <v>101</v>
      </c>
      <c r="B118" s="153" t="s">
        <v>364</v>
      </c>
      <c r="C118" s="156" t="s">
        <v>326</v>
      </c>
    </row>
    <row r="119" spans="1:3" x14ac:dyDescent="0.25">
      <c r="A119" s="157">
        <v>102</v>
      </c>
      <c r="B119" s="153" t="s">
        <v>364</v>
      </c>
      <c r="C119" s="156" t="s">
        <v>326</v>
      </c>
    </row>
    <row r="120" spans="1:3" x14ac:dyDescent="0.25">
      <c r="A120" s="157">
        <v>103</v>
      </c>
      <c r="B120" s="153" t="s">
        <v>364</v>
      </c>
      <c r="C120" s="156" t="s">
        <v>326</v>
      </c>
    </row>
    <row r="121" spans="1:3" x14ac:dyDescent="0.25">
      <c r="A121" s="157">
        <v>104</v>
      </c>
      <c r="B121" s="153" t="s">
        <v>365</v>
      </c>
      <c r="C121" s="156" t="s">
        <v>326</v>
      </c>
    </row>
    <row r="122" spans="1:3" x14ac:dyDescent="0.25">
      <c r="A122" s="157">
        <v>105</v>
      </c>
      <c r="B122" s="153" t="s">
        <v>365</v>
      </c>
      <c r="C122" s="156" t="s">
        <v>326</v>
      </c>
    </row>
    <row r="123" spans="1:3" x14ac:dyDescent="0.25">
      <c r="A123" s="157">
        <v>106</v>
      </c>
      <c r="B123" s="153" t="s">
        <v>365</v>
      </c>
      <c r="C123" s="156" t="s">
        <v>326</v>
      </c>
    </row>
    <row r="124" spans="1:3" x14ac:dyDescent="0.25">
      <c r="A124" s="157">
        <v>107</v>
      </c>
      <c r="B124" s="153" t="s">
        <v>365</v>
      </c>
      <c r="C124" s="156" t="s">
        <v>326</v>
      </c>
    </row>
    <row r="125" spans="1:3" x14ac:dyDescent="0.25">
      <c r="A125" s="157">
        <v>108</v>
      </c>
      <c r="B125" s="153" t="s">
        <v>365</v>
      </c>
      <c r="C125" s="156" t="s">
        <v>326</v>
      </c>
    </row>
    <row r="126" spans="1:3" x14ac:dyDescent="0.25">
      <c r="A126" s="157">
        <v>109</v>
      </c>
      <c r="B126" s="153" t="s">
        <v>365</v>
      </c>
      <c r="C126" s="156" t="s">
        <v>326</v>
      </c>
    </row>
    <row r="127" spans="1:3" x14ac:dyDescent="0.25">
      <c r="A127" s="157">
        <v>110</v>
      </c>
      <c r="B127" s="153" t="s">
        <v>365</v>
      </c>
      <c r="C127" s="156" t="s">
        <v>326</v>
      </c>
    </row>
    <row r="128" spans="1:3" x14ac:dyDescent="0.25">
      <c r="A128" s="157">
        <v>111</v>
      </c>
      <c r="B128" s="153" t="s">
        <v>366</v>
      </c>
      <c r="C128" s="156" t="s">
        <v>326</v>
      </c>
    </row>
    <row r="129" spans="1:3" x14ac:dyDescent="0.25">
      <c r="A129" s="157">
        <v>112</v>
      </c>
      <c r="B129" s="153" t="s">
        <v>367</v>
      </c>
      <c r="C129" s="156" t="s">
        <v>326</v>
      </c>
    </row>
    <row r="130" spans="1:3" x14ac:dyDescent="0.25">
      <c r="A130" s="157">
        <v>113</v>
      </c>
      <c r="B130" s="153" t="s">
        <v>367</v>
      </c>
      <c r="C130" s="156" t="s">
        <v>326</v>
      </c>
    </row>
    <row r="131" spans="1:3" x14ac:dyDescent="0.25">
      <c r="A131" s="157">
        <v>115</v>
      </c>
      <c r="B131" s="153" t="s">
        <v>367</v>
      </c>
      <c r="C131" s="156" t="s">
        <v>326</v>
      </c>
    </row>
    <row r="132" spans="1:3" x14ac:dyDescent="0.25">
      <c r="A132" s="157">
        <v>116</v>
      </c>
      <c r="B132" s="153" t="s">
        <v>367</v>
      </c>
      <c r="C132" s="156" t="s">
        <v>326</v>
      </c>
    </row>
    <row r="133" spans="1:3" x14ac:dyDescent="0.25">
      <c r="A133" s="157">
        <v>117</v>
      </c>
      <c r="B133" s="153" t="s">
        <v>367</v>
      </c>
      <c r="C133" s="156" t="s">
        <v>326</v>
      </c>
    </row>
    <row r="134" spans="1:3" x14ac:dyDescent="0.25">
      <c r="A134" s="157">
        <v>118</v>
      </c>
      <c r="B134" s="153" t="s">
        <v>368</v>
      </c>
      <c r="C134" s="156" t="s">
        <v>326</v>
      </c>
    </row>
    <row r="135" spans="1:3" x14ac:dyDescent="0.25">
      <c r="A135" s="157">
        <v>119</v>
      </c>
      <c r="B135" s="153" t="s">
        <v>368</v>
      </c>
      <c r="C135" s="156" t="s">
        <v>326</v>
      </c>
    </row>
    <row r="136" spans="1:3" x14ac:dyDescent="0.25">
      <c r="A136" s="157">
        <v>120</v>
      </c>
      <c r="B136" s="153" t="s">
        <v>339</v>
      </c>
      <c r="C136" s="156" t="s">
        <v>326</v>
      </c>
    </row>
    <row r="137" spans="1:3" x14ac:dyDescent="0.25">
      <c r="A137" s="157">
        <v>121</v>
      </c>
      <c r="B137" s="153" t="s">
        <v>369</v>
      </c>
      <c r="C137" s="156" t="s">
        <v>346</v>
      </c>
    </row>
    <row r="138" spans="1:3" x14ac:dyDescent="0.25">
      <c r="A138" s="157">
        <v>122</v>
      </c>
      <c r="B138" s="153" t="s">
        <v>370</v>
      </c>
      <c r="C138" s="156" t="s">
        <v>346</v>
      </c>
    </row>
    <row r="139" spans="1:3" x14ac:dyDescent="0.25">
      <c r="A139" s="157">
        <v>123</v>
      </c>
      <c r="B139" s="153" t="s">
        <v>371</v>
      </c>
      <c r="C139" s="156" t="s">
        <v>346</v>
      </c>
    </row>
    <row r="140" spans="1:3" x14ac:dyDescent="0.25">
      <c r="A140" s="157">
        <v>124</v>
      </c>
      <c r="B140" s="153" t="s">
        <v>371</v>
      </c>
      <c r="C140" s="156" t="s">
        <v>346</v>
      </c>
    </row>
    <row r="141" spans="1:3" x14ac:dyDescent="0.25">
      <c r="A141" s="157">
        <v>125</v>
      </c>
      <c r="B141" s="153" t="s">
        <v>371</v>
      </c>
      <c r="C141" s="156" t="s">
        <v>346</v>
      </c>
    </row>
    <row r="142" spans="1:3" x14ac:dyDescent="0.25">
      <c r="A142" s="157">
        <v>126</v>
      </c>
      <c r="B142" s="153" t="s">
        <v>372</v>
      </c>
      <c r="C142" s="156" t="s">
        <v>346</v>
      </c>
    </row>
    <row r="143" spans="1:3" x14ac:dyDescent="0.25">
      <c r="A143" s="157">
        <v>127</v>
      </c>
      <c r="B143" s="153" t="s">
        <v>373</v>
      </c>
      <c r="C143" s="156" t="s">
        <v>346</v>
      </c>
    </row>
    <row r="144" spans="1:3" x14ac:dyDescent="0.25">
      <c r="A144" s="157">
        <v>128</v>
      </c>
      <c r="B144" s="153" t="s">
        <v>374</v>
      </c>
      <c r="C144" s="156" t="s">
        <v>346</v>
      </c>
    </row>
    <row r="145" spans="1:3" x14ac:dyDescent="0.25">
      <c r="A145" s="157">
        <v>129</v>
      </c>
      <c r="B145" s="153" t="s">
        <v>373</v>
      </c>
      <c r="C145" s="156" t="s">
        <v>346</v>
      </c>
    </row>
    <row r="146" spans="1:3" x14ac:dyDescent="0.25">
      <c r="A146" s="157">
        <v>130</v>
      </c>
      <c r="B146" s="153" t="s">
        <v>375</v>
      </c>
      <c r="C146" s="156" t="s">
        <v>346</v>
      </c>
    </row>
    <row r="147" spans="1:3" x14ac:dyDescent="0.25">
      <c r="A147" s="157">
        <v>131</v>
      </c>
      <c r="B147" s="153" t="s">
        <v>375</v>
      </c>
      <c r="C147" s="156" t="s">
        <v>346</v>
      </c>
    </row>
    <row r="148" spans="1:3" x14ac:dyDescent="0.25">
      <c r="A148" s="157">
        <v>132</v>
      </c>
      <c r="B148" s="153" t="s">
        <v>376</v>
      </c>
      <c r="C148" s="156" t="s">
        <v>346</v>
      </c>
    </row>
    <row r="149" spans="1:3" x14ac:dyDescent="0.25">
      <c r="A149" s="157">
        <v>133</v>
      </c>
      <c r="B149" s="153" t="s">
        <v>376</v>
      </c>
      <c r="C149" s="156" t="s">
        <v>346</v>
      </c>
    </row>
    <row r="150" spans="1:3" x14ac:dyDescent="0.25">
      <c r="A150" s="157">
        <v>134</v>
      </c>
      <c r="B150" s="153" t="s">
        <v>376</v>
      </c>
      <c r="C150" s="156" t="s">
        <v>346</v>
      </c>
    </row>
    <row r="151" spans="1:3" x14ac:dyDescent="0.25">
      <c r="A151" s="157">
        <v>135</v>
      </c>
      <c r="B151" s="153" t="s">
        <v>376</v>
      </c>
      <c r="C151" s="156" t="s">
        <v>346</v>
      </c>
    </row>
    <row r="152" spans="1:3" x14ac:dyDescent="0.25">
      <c r="A152" s="157">
        <v>136</v>
      </c>
      <c r="B152" s="153" t="s">
        <v>376</v>
      </c>
      <c r="C152" s="156" t="s">
        <v>346</v>
      </c>
    </row>
    <row r="153" spans="1:3" x14ac:dyDescent="0.25">
      <c r="A153" s="157">
        <v>137</v>
      </c>
      <c r="B153" s="153" t="s">
        <v>376</v>
      </c>
      <c r="C153" s="156" t="s">
        <v>346</v>
      </c>
    </row>
    <row r="154" spans="1:3" x14ac:dyDescent="0.25">
      <c r="A154" s="157">
        <v>138</v>
      </c>
      <c r="B154" s="153" t="s">
        <v>376</v>
      </c>
      <c r="C154" s="156" t="s">
        <v>346</v>
      </c>
    </row>
    <row r="155" spans="1:3" x14ac:dyDescent="0.25">
      <c r="A155" s="157">
        <v>140</v>
      </c>
      <c r="B155" s="153" t="s">
        <v>360</v>
      </c>
      <c r="C155" s="156" t="s">
        <v>346</v>
      </c>
    </row>
    <row r="156" spans="1:3" x14ac:dyDescent="0.25">
      <c r="A156" s="157">
        <v>141</v>
      </c>
      <c r="B156" s="153" t="s">
        <v>377</v>
      </c>
      <c r="C156" s="156" t="s">
        <v>346</v>
      </c>
    </row>
    <row r="157" spans="1:3" x14ac:dyDescent="0.25">
      <c r="A157" s="157">
        <v>142</v>
      </c>
      <c r="B157" s="153" t="s">
        <v>377</v>
      </c>
      <c r="C157" s="156" t="s">
        <v>346</v>
      </c>
    </row>
    <row r="158" spans="1:3" x14ac:dyDescent="0.25">
      <c r="A158" s="157">
        <v>143</v>
      </c>
      <c r="B158" s="153" t="s">
        <v>363</v>
      </c>
      <c r="C158" s="156" t="s">
        <v>326</v>
      </c>
    </row>
    <row r="159" spans="1:3" x14ac:dyDescent="0.25">
      <c r="A159" s="157">
        <v>144</v>
      </c>
      <c r="B159" s="153" t="s">
        <v>378</v>
      </c>
      <c r="C159" s="156" t="s">
        <v>346</v>
      </c>
    </row>
    <row r="160" spans="1:3" x14ac:dyDescent="0.25">
      <c r="A160" s="157">
        <v>145</v>
      </c>
      <c r="B160" s="153" t="s">
        <v>378</v>
      </c>
      <c r="C160" s="156" t="s">
        <v>346</v>
      </c>
    </row>
    <row r="161" spans="1:3" x14ac:dyDescent="0.25">
      <c r="A161" s="157">
        <v>146</v>
      </c>
      <c r="B161" s="153" t="s">
        <v>378</v>
      </c>
      <c r="C161" s="156" t="s">
        <v>346</v>
      </c>
    </row>
    <row r="162" spans="1:3" x14ac:dyDescent="0.25">
      <c r="A162" s="157">
        <v>147</v>
      </c>
      <c r="B162" s="153" t="s">
        <v>378</v>
      </c>
      <c r="C162" s="156" t="s">
        <v>346</v>
      </c>
    </row>
    <row r="163" spans="1:3" x14ac:dyDescent="0.25">
      <c r="A163" s="157">
        <v>148</v>
      </c>
      <c r="B163" s="153" t="s">
        <v>379</v>
      </c>
      <c r="C163" s="156" t="s">
        <v>346</v>
      </c>
    </row>
    <row r="164" spans="1:3" x14ac:dyDescent="0.25">
      <c r="A164" s="157">
        <v>149</v>
      </c>
      <c r="B164" s="153" t="s">
        <v>380</v>
      </c>
      <c r="C164" s="156" t="s">
        <v>346</v>
      </c>
    </row>
    <row r="165" spans="1:3" x14ac:dyDescent="0.25">
      <c r="A165" s="157">
        <v>150</v>
      </c>
      <c r="B165" s="153" t="s">
        <v>372</v>
      </c>
      <c r="C165" s="156" t="s">
        <v>346</v>
      </c>
    </row>
    <row r="166" spans="1:3" x14ac:dyDescent="0.25">
      <c r="A166" s="157">
        <v>151</v>
      </c>
      <c r="B166" s="153" t="s">
        <v>372</v>
      </c>
      <c r="C166" s="156" t="s">
        <v>346</v>
      </c>
    </row>
    <row r="167" spans="1:3" x14ac:dyDescent="0.25">
      <c r="A167" s="157">
        <v>152</v>
      </c>
      <c r="B167" s="153" t="s">
        <v>372</v>
      </c>
      <c r="C167" s="156" t="s">
        <v>346</v>
      </c>
    </row>
    <row r="168" spans="1:3" x14ac:dyDescent="0.25">
      <c r="A168" s="157">
        <v>153</v>
      </c>
      <c r="B168" s="153" t="s">
        <v>372</v>
      </c>
      <c r="C168" s="156" t="s">
        <v>346</v>
      </c>
    </row>
    <row r="169" spans="1:3" x14ac:dyDescent="0.25">
      <c r="A169" s="157">
        <v>154</v>
      </c>
      <c r="B169" s="153" t="s">
        <v>372</v>
      </c>
      <c r="C169" s="156" t="s">
        <v>346</v>
      </c>
    </row>
    <row r="170" spans="1:3" x14ac:dyDescent="0.25">
      <c r="A170" s="157">
        <v>155</v>
      </c>
      <c r="B170" s="153" t="s">
        <v>360</v>
      </c>
      <c r="C170" s="156" t="s">
        <v>326</v>
      </c>
    </row>
    <row r="171" spans="1:3" x14ac:dyDescent="0.25">
      <c r="A171" s="157">
        <v>156</v>
      </c>
      <c r="B171" s="153" t="s">
        <v>372</v>
      </c>
      <c r="C171" s="156" t="s">
        <v>346</v>
      </c>
    </row>
    <row r="172" spans="1:3" x14ac:dyDescent="0.25">
      <c r="A172" s="157">
        <v>157</v>
      </c>
      <c r="B172" s="153" t="s">
        <v>372</v>
      </c>
      <c r="C172" s="156" t="s">
        <v>346</v>
      </c>
    </row>
    <row r="173" spans="1:3" x14ac:dyDescent="0.25">
      <c r="A173" s="157">
        <v>158</v>
      </c>
      <c r="B173" s="153" t="s">
        <v>372</v>
      </c>
      <c r="C173" s="156" t="s">
        <v>346</v>
      </c>
    </row>
    <row r="174" spans="1:3" x14ac:dyDescent="0.25">
      <c r="A174" s="157">
        <v>159</v>
      </c>
      <c r="B174" s="153" t="s">
        <v>347</v>
      </c>
      <c r="C174" s="156" t="s">
        <v>326</v>
      </c>
    </row>
    <row r="175" spans="1:3" x14ac:dyDescent="0.25">
      <c r="A175" s="157">
        <v>160</v>
      </c>
      <c r="B175" s="153" t="s">
        <v>372</v>
      </c>
      <c r="C175" s="156" t="s">
        <v>346</v>
      </c>
    </row>
    <row r="176" spans="1:3" x14ac:dyDescent="0.25">
      <c r="A176" s="157">
        <v>161</v>
      </c>
      <c r="B176" s="153" t="s">
        <v>372</v>
      </c>
      <c r="C176" s="156" t="s">
        <v>346</v>
      </c>
    </row>
    <row r="177" spans="1:3" x14ac:dyDescent="0.25">
      <c r="A177" s="157">
        <v>162</v>
      </c>
      <c r="B177" s="153" t="s">
        <v>372</v>
      </c>
      <c r="C177" s="156" t="s">
        <v>346</v>
      </c>
    </row>
    <row r="178" spans="1:3" x14ac:dyDescent="0.25">
      <c r="A178" s="157">
        <v>163</v>
      </c>
      <c r="B178" s="153" t="s">
        <v>372</v>
      </c>
      <c r="C178" s="156" t="s">
        <v>346</v>
      </c>
    </row>
    <row r="179" spans="1:3" x14ac:dyDescent="0.25">
      <c r="A179" s="157">
        <v>164</v>
      </c>
      <c r="B179" s="153" t="s">
        <v>372</v>
      </c>
      <c r="C179" s="156" t="s">
        <v>346</v>
      </c>
    </row>
    <row r="180" spans="1:3" x14ac:dyDescent="0.25">
      <c r="A180" s="157">
        <v>165</v>
      </c>
      <c r="B180" s="153" t="s">
        <v>372</v>
      </c>
      <c r="C180" s="156" t="s">
        <v>346</v>
      </c>
    </row>
    <row r="181" spans="1:3" x14ac:dyDescent="0.25">
      <c r="A181" s="157">
        <v>166</v>
      </c>
      <c r="B181" s="153" t="s">
        <v>372</v>
      </c>
      <c r="C181" s="156" t="s">
        <v>346</v>
      </c>
    </row>
    <row r="182" spans="1:3" x14ac:dyDescent="0.25">
      <c r="A182" s="157">
        <v>167</v>
      </c>
      <c r="B182" s="153" t="s">
        <v>372</v>
      </c>
      <c r="C182" s="156" t="s">
        <v>346</v>
      </c>
    </row>
    <row r="183" spans="1:3" x14ac:dyDescent="0.25">
      <c r="A183" s="157">
        <v>168</v>
      </c>
      <c r="B183" s="153" t="s">
        <v>372</v>
      </c>
      <c r="C183" s="156" t="s">
        <v>346</v>
      </c>
    </row>
    <row r="184" spans="1:3" x14ac:dyDescent="0.25">
      <c r="A184" s="157">
        <v>169</v>
      </c>
      <c r="B184" s="153" t="s">
        <v>372</v>
      </c>
      <c r="C184" s="156" t="s">
        <v>346</v>
      </c>
    </row>
    <row r="185" spans="1:3" x14ac:dyDescent="0.25">
      <c r="A185" s="157">
        <v>170</v>
      </c>
      <c r="B185" s="153" t="s">
        <v>372</v>
      </c>
      <c r="C185" s="156" t="s">
        <v>346</v>
      </c>
    </row>
    <row r="186" spans="1:3" x14ac:dyDescent="0.25">
      <c r="A186" s="157">
        <v>171</v>
      </c>
      <c r="B186" s="153" t="s">
        <v>372</v>
      </c>
      <c r="C186" s="156" t="s">
        <v>346</v>
      </c>
    </row>
    <row r="187" spans="1:3" x14ac:dyDescent="0.25">
      <c r="A187" s="157">
        <v>172</v>
      </c>
      <c r="B187" s="153" t="s">
        <v>372</v>
      </c>
      <c r="C187" s="156" t="s">
        <v>346</v>
      </c>
    </row>
    <row r="188" spans="1:3" x14ac:dyDescent="0.25">
      <c r="A188" s="157">
        <v>173</v>
      </c>
      <c r="B188" s="153" t="s">
        <v>372</v>
      </c>
      <c r="C188" s="156" t="s">
        <v>346</v>
      </c>
    </row>
    <row r="189" spans="1:3" x14ac:dyDescent="0.25">
      <c r="A189" s="157">
        <v>174</v>
      </c>
      <c r="B189" s="153" t="s">
        <v>372</v>
      </c>
      <c r="C189" s="156" t="s">
        <v>346</v>
      </c>
    </row>
    <row r="190" spans="1:3" x14ac:dyDescent="0.25">
      <c r="A190" s="157">
        <v>175</v>
      </c>
      <c r="B190" s="153" t="s">
        <v>372</v>
      </c>
      <c r="C190" s="156" t="s">
        <v>346</v>
      </c>
    </row>
    <row r="191" spans="1:3" x14ac:dyDescent="0.25">
      <c r="A191" s="157">
        <v>176</v>
      </c>
      <c r="B191" s="153" t="s">
        <v>372</v>
      </c>
      <c r="C191" s="156" t="s">
        <v>346</v>
      </c>
    </row>
    <row r="192" spans="1:3" x14ac:dyDescent="0.25">
      <c r="A192" s="157">
        <v>177</v>
      </c>
      <c r="B192" s="153" t="s">
        <v>372</v>
      </c>
      <c r="C192" s="156" t="s">
        <v>346</v>
      </c>
    </row>
    <row r="193" spans="1:3" x14ac:dyDescent="0.25">
      <c r="A193" s="157">
        <v>178</v>
      </c>
      <c r="B193" s="153" t="s">
        <v>381</v>
      </c>
      <c r="C193" s="156" t="s">
        <v>346</v>
      </c>
    </row>
    <row r="194" spans="1:3" x14ac:dyDescent="0.25">
      <c r="A194" s="157">
        <v>179</v>
      </c>
      <c r="B194" s="153" t="s">
        <v>372</v>
      </c>
      <c r="C194" s="156" t="s">
        <v>346</v>
      </c>
    </row>
    <row r="195" spans="1:3" x14ac:dyDescent="0.25">
      <c r="A195" s="157">
        <v>180</v>
      </c>
      <c r="B195" s="153" t="s">
        <v>372</v>
      </c>
      <c r="C195" s="156" t="s">
        <v>346</v>
      </c>
    </row>
    <row r="196" spans="1:3" x14ac:dyDescent="0.25">
      <c r="A196" s="157">
        <v>181</v>
      </c>
      <c r="B196" s="153" t="s">
        <v>372</v>
      </c>
      <c r="C196" s="156" t="s">
        <v>346</v>
      </c>
    </row>
    <row r="197" spans="1:3" x14ac:dyDescent="0.25">
      <c r="A197" s="157">
        <v>182</v>
      </c>
      <c r="B197" s="153" t="s">
        <v>372</v>
      </c>
      <c r="C197" s="156" t="s">
        <v>346</v>
      </c>
    </row>
    <row r="198" spans="1:3" x14ac:dyDescent="0.25">
      <c r="A198" s="157">
        <v>183</v>
      </c>
      <c r="B198" s="153" t="s">
        <v>372</v>
      </c>
      <c r="C198" s="156" t="s">
        <v>346</v>
      </c>
    </row>
    <row r="199" spans="1:3" x14ac:dyDescent="0.25">
      <c r="A199" s="157">
        <v>184</v>
      </c>
      <c r="B199" s="153" t="s">
        <v>372</v>
      </c>
      <c r="C199" s="156" t="s">
        <v>346</v>
      </c>
    </row>
    <row r="200" spans="1:3" x14ac:dyDescent="0.25">
      <c r="A200" s="157">
        <v>185</v>
      </c>
      <c r="B200" s="153" t="s">
        <v>372</v>
      </c>
      <c r="C200" s="156" t="s">
        <v>346</v>
      </c>
    </row>
    <row r="201" spans="1:3" x14ac:dyDescent="0.25">
      <c r="A201" s="157">
        <v>186</v>
      </c>
      <c r="B201" s="153" t="s">
        <v>372</v>
      </c>
      <c r="C201" s="156" t="s">
        <v>346</v>
      </c>
    </row>
    <row r="202" spans="1:3" x14ac:dyDescent="0.25">
      <c r="A202" s="157">
        <v>187</v>
      </c>
      <c r="B202" s="153" t="s">
        <v>372</v>
      </c>
      <c r="C202" s="156" t="s">
        <v>346</v>
      </c>
    </row>
    <row r="203" spans="1:3" x14ac:dyDescent="0.25">
      <c r="A203" s="157">
        <v>188</v>
      </c>
      <c r="B203" s="153" t="s">
        <v>372</v>
      </c>
      <c r="C203" s="156" t="s">
        <v>346</v>
      </c>
    </row>
    <row r="204" spans="1:3" x14ac:dyDescent="0.25">
      <c r="A204" s="157">
        <v>189</v>
      </c>
      <c r="B204" s="153" t="s">
        <v>372</v>
      </c>
      <c r="C204" s="156" t="s">
        <v>326</v>
      </c>
    </row>
    <row r="205" spans="1:3" x14ac:dyDescent="0.25">
      <c r="A205" s="157">
        <v>190</v>
      </c>
      <c r="B205" s="153" t="s">
        <v>372</v>
      </c>
      <c r="C205" s="156" t="s">
        <v>326</v>
      </c>
    </row>
    <row r="206" spans="1:3" x14ac:dyDescent="0.25">
      <c r="A206" s="157">
        <v>191</v>
      </c>
      <c r="B206" s="153" t="s">
        <v>372</v>
      </c>
      <c r="C206" s="156" t="s">
        <v>326</v>
      </c>
    </row>
    <row r="207" spans="1:3" x14ac:dyDescent="0.25">
      <c r="A207" s="157">
        <v>192</v>
      </c>
      <c r="B207" s="153" t="s">
        <v>372</v>
      </c>
      <c r="C207" s="156" t="s">
        <v>326</v>
      </c>
    </row>
    <row r="208" spans="1:3" x14ac:dyDescent="0.25">
      <c r="A208" s="157">
        <v>193</v>
      </c>
      <c r="B208" s="153" t="s">
        <v>372</v>
      </c>
      <c r="C208" s="156" t="s">
        <v>326</v>
      </c>
    </row>
    <row r="209" spans="1:3" x14ac:dyDescent="0.25">
      <c r="A209" s="157">
        <v>194</v>
      </c>
      <c r="B209" s="153" t="s">
        <v>372</v>
      </c>
      <c r="C209" s="156" t="s">
        <v>326</v>
      </c>
    </row>
    <row r="210" spans="1:3" x14ac:dyDescent="0.25">
      <c r="A210" s="157">
        <v>195</v>
      </c>
      <c r="B210" s="153" t="s">
        <v>372</v>
      </c>
      <c r="C210" s="156" t="s">
        <v>326</v>
      </c>
    </row>
    <row r="211" spans="1:3" x14ac:dyDescent="0.25">
      <c r="A211" s="157">
        <v>196</v>
      </c>
      <c r="B211" s="153" t="s">
        <v>372</v>
      </c>
      <c r="C211" s="156" t="s">
        <v>326</v>
      </c>
    </row>
    <row r="212" spans="1:3" x14ac:dyDescent="0.25">
      <c r="A212" s="157">
        <v>197</v>
      </c>
      <c r="B212" s="153" t="s">
        <v>372</v>
      </c>
      <c r="C212" s="156" t="s">
        <v>326</v>
      </c>
    </row>
    <row r="213" spans="1:3" x14ac:dyDescent="0.25">
      <c r="A213" s="157">
        <v>198</v>
      </c>
      <c r="B213" s="153" t="s">
        <v>372</v>
      </c>
      <c r="C213" s="156" t="s">
        <v>326</v>
      </c>
    </row>
    <row r="214" spans="1:3" x14ac:dyDescent="0.25">
      <c r="A214" s="157">
        <v>199</v>
      </c>
      <c r="B214" s="153" t="s">
        <v>372</v>
      </c>
      <c r="C214" s="156" t="s">
        <v>326</v>
      </c>
    </row>
    <row r="215" spans="1:3" x14ac:dyDescent="0.25">
      <c r="A215" s="157">
        <v>201</v>
      </c>
      <c r="B215" s="153" t="s">
        <v>372</v>
      </c>
      <c r="C215" s="156" t="s">
        <v>326</v>
      </c>
    </row>
    <row r="216" spans="1:3" x14ac:dyDescent="0.25">
      <c r="A216" s="157">
        <v>202</v>
      </c>
      <c r="B216" s="153" t="s">
        <v>372</v>
      </c>
      <c r="C216" s="156" t="s">
        <v>326</v>
      </c>
    </row>
    <row r="217" spans="1:3" x14ac:dyDescent="0.25">
      <c r="A217" s="157">
        <v>203</v>
      </c>
      <c r="B217" s="153" t="s">
        <v>372</v>
      </c>
      <c r="C217" s="156" t="s">
        <v>326</v>
      </c>
    </row>
    <row r="218" spans="1:3" x14ac:dyDescent="0.25">
      <c r="A218" s="157">
        <v>204</v>
      </c>
      <c r="B218" s="153" t="s">
        <v>372</v>
      </c>
      <c r="C218" s="156" t="s">
        <v>326</v>
      </c>
    </row>
    <row r="219" spans="1:3" x14ac:dyDescent="0.25">
      <c r="A219" s="157">
        <v>205</v>
      </c>
      <c r="B219" s="153" t="s">
        <v>372</v>
      </c>
      <c r="C219" s="156" t="s">
        <v>326</v>
      </c>
    </row>
    <row r="220" spans="1:3" x14ac:dyDescent="0.25">
      <c r="A220" s="157">
        <v>206</v>
      </c>
      <c r="B220" s="153" t="s">
        <v>372</v>
      </c>
      <c r="C220" s="156" t="s">
        <v>326</v>
      </c>
    </row>
    <row r="221" spans="1:3" x14ac:dyDescent="0.25">
      <c r="A221" s="157">
        <v>207</v>
      </c>
      <c r="B221" s="153" t="s">
        <v>372</v>
      </c>
      <c r="C221" s="156" t="s">
        <v>326</v>
      </c>
    </row>
    <row r="222" spans="1:3" x14ac:dyDescent="0.25">
      <c r="A222" s="157">
        <v>208</v>
      </c>
      <c r="B222" s="153" t="s">
        <v>372</v>
      </c>
      <c r="C222" s="156" t="s">
        <v>326</v>
      </c>
    </row>
    <row r="223" spans="1:3" x14ac:dyDescent="0.25">
      <c r="A223" s="157">
        <v>209</v>
      </c>
      <c r="B223" s="153" t="s">
        <v>372</v>
      </c>
      <c r="C223" s="156" t="s">
        <v>346</v>
      </c>
    </row>
    <row r="224" spans="1:3" x14ac:dyDescent="0.25">
      <c r="A224" s="157">
        <v>210</v>
      </c>
      <c r="B224" s="153" t="s">
        <v>372</v>
      </c>
      <c r="C224" s="156" t="s">
        <v>346</v>
      </c>
    </row>
    <row r="225" spans="1:3" x14ac:dyDescent="0.25">
      <c r="A225" s="157">
        <v>211</v>
      </c>
      <c r="B225" s="153" t="s">
        <v>372</v>
      </c>
      <c r="C225" s="156" t="s">
        <v>346</v>
      </c>
    </row>
    <row r="226" spans="1:3" x14ac:dyDescent="0.25">
      <c r="A226" s="157">
        <v>212</v>
      </c>
      <c r="B226" s="153" t="s">
        <v>372</v>
      </c>
      <c r="C226" s="156" t="s">
        <v>346</v>
      </c>
    </row>
    <row r="227" spans="1:3" x14ac:dyDescent="0.25">
      <c r="A227" s="157">
        <v>213</v>
      </c>
      <c r="B227" s="153" t="s">
        <v>372</v>
      </c>
      <c r="C227" s="156" t="s">
        <v>346</v>
      </c>
    </row>
    <row r="228" spans="1:3" x14ac:dyDescent="0.25">
      <c r="A228" s="157">
        <v>214</v>
      </c>
      <c r="B228" s="153" t="s">
        <v>372</v>
      </c>
      <c r="C228" s="156" t="s">
        <v>346</v>
      </c>
    </row>
    <row r="229" spans="1:3" x14ac:dyDescent="0.25">
      <c r="A229" s="157">
        <v>215</v>
      </c>
      <c r="B229" s="153" t="s">
        <v>372</v>
      </c>
      <c r="C229" s="156" t="s">
        <v>346</v>
      </c>
    </row>
    <row r="230" spans="1:3" x14ac:dyDescent="0.25">
      <c r="A230" s="157">
        <v>216</v>
      </c>
      <c r="B230" s="153" t="s">
        <v>372</v>
      </c>
      <c r="C230" s="156" t="s">
        <v>346</v>
      </c>
    </row>
    <row r="231" spans="1:3" x14ac:dyDescent="0.25">
      <c r="A231" s="157">
        <v>217</v>
      </c>
      <c r="B231" s="153" t="s">
        <v>372</v>
      </c>
      <c r="C231" s="156" t="s">
        <v>346</v>
      </c>
    </row>
    <row r="232" spans="1:3" x14ac:dyDescent="0.25">
      <c r="A232" s="157">
        <v>218</v>
      </c>
      <c r="B232" s="153" t="s">
        <v>372</v>
      </c>
      <c r="C232" s="156" t="s">
        <v>346</v>
      </c>
    </row>
    <row r="233" spans="1:3" x14ac:dyDescent="0.25">
      <c r="A233" s="157">
        <v>219</v>
      </c>
      <c r="B233" s="153" t="s">
        <v>372</v>
      </c>
      <c r="C233" s="156" t="s">
        <v>346</v>
      </c>
    </row>
    <row r="234" spans="1:3" x14ac:dyDescent="0.25">
      <c r="A234" s="157">
        <v>220</v>
      </c>
      <c r="B234" s="153" t="s">
        <v>372</v>
      </c>
      <c r="C234" s="156" t="s">
        <v>346</v>
      </c>
    </row>
    <row r="235" spans="1:3" x14ac:dyDescent="0.25">
      <c r="A235" s="157">
        <v>221</v>
      </c>
      <c r="B235" s="153" t="s">
        <v>372</v>
      </c>
      <c r="C235" s="156" t="s">
        <v>346</v>
      </c>
    </row>
    <row r="236" spans="1:3" x14ac:dyDescent="0.25">
      <c r="A236" s="157">
        <v>222</v>
      </c>
      <c r="B236" s="153" t="s">
        <v>372</v>
      </c>
      <c r="C236" s="156" t="s">
        <v>346</v>
      </c>
    </row>
    <row r="237" spans="1:3" x14ac:dyDescent="0.25">
      <c r="A237" s="157">
        <v>223</v>
      </c>
      <c r="B237" s="153" t="s">
        <v>372</v>
      </c>
      <c r="C237" s="156" t="s">
        <v>346</v>
      </c>
    </row>
    <row r="238" spans="1:3" x14ac:dyDescent="0.25">
      <c r="A238" s="157">
        <v>224</v>
      </c>
      <c r="B238" s="153" t="s">
        <v>372</v>
      </c>
      <c r="C238" s="156" t="s">
        <v>346</v>
      </c>
    </row>
    <row r="239" spans="1:3" x14ac:dyDescent="0.25">
      <c r="A239" s="157">
        <v>225</v>
      </c>
      <c r="B239" s="153" t="s">
        <v>372</v>
      </c>
      <c r="C239" s="156" t="s">
        <v>346</v>
      </c>
    </row>
    <row r="240" spans="1:3" x14ac:dyDescent="0.25">
      <c r="A240" s="157">
        <v>226</v>
      </c>
      <c r="B240" s="153" t="s">
        <v>372</v>
      </c>
      <c r="C240" s="156" t="s">
        <v>346</v>
      </c>
    </row>
    <row r="241" spans="1:3" x14ac:dyDescent="0.25">
      <c r="A241" s="157">
        <v>227</v>
      </c>
      <c r="B241" s="153" t="s">
        <v>372</v>
      </c>
      <c r="C241" s="156" t="s">
        <v>346</v>
      </c>
    </row>
    <row r="242" spans="1:3" x14ac:dyDescent="0.25">
      <c r="A242" s="157">
        <v>228</v>
      </c>
      <c r="B242" s="153" t="s">
        <v>382</v>
      </c>
      <c r="C242" s="156" t="s">
        <v>326</v>
      </c>
    </row>
    <row r="243" spans="1:3" x14ac:dyDescent="0.25">
      <c r="A243" s="157">
        <v>229</v>
      </c>
      <c r="B243" s="153" t="s">
        <v>382</v>
      </c>
      <c r="C243" s="156" t="s">
        <v>326</v>
      </c>
    </row>
    <row r="244" spans="1:3" x14ac:dyDescent="0.25">
      <c r="A244" s="157">
        <v>230</v>
      </c>
      <c r="B244" s="153" t="s">
        <v>372</v>
      </c>
      <c r="C244" s="156" t="s">
        <v>326</v>
      </c>
    </row>
    <row r="245" spans="1:3" x14ac:dyDescent="0.25">
      <c r="A245" s="157">
        <v>231</v>
      </c>
      <c r="B245" s="153" t="s">
        <v>360</v>
      </c>
      <c r="C245" s="156" t="s">
        <v>346</v>
      </c>
    </row>
    <row r="246" spans="1:3" x14ac:dyDescent="0.25">
      <c r="A246" s="157">
        <v>233</v>
      </c>
      <c r="B246" s="153" t="s">
        <v>360</v>
      </c>
      <c r="C246" s="156" t="s">
        <v>346</v>
      </c>
    </row>
    <row r="247" spans="1:3" x14ac:dyDescent="0.25">
      <c r="A247" s="157">
        <v>234</v>
      </c>
      <c r="B247" s="153" t="s">
        <v>360</v>
      </c>
      <c r="C247" s="156" t="s">
        <v>346</v>
      </c>
    </row>
    <row r="248" spans="1:3" x14ac:dyDescent="0.25">
      <c r="A248" s="157">
        <v>235</v>
      </c>
      <c r="B248" s="153" t="s">
        <v>360</v>
      </c>
      <c r="C248" s="156" t="s">
        <v>346</v>
      </c>
    </row>
    <row r="249" spans="1:3" x14ac:dyDescent="0.25">
      <c r="A249" s="157">
        <v>236</v>
      </c>
      <c r="B249" s="153" t="s">
        <v>360</v>
      </c>
      <c r="C249" s="156" t="s">
        <v>346</v>
      </c>
    </row>
    <row r="250" spans="1:3" x14ac:dyDescent="0.25">
      <c r="A250" s="157">
        <v>237</v>
      </c>
      <c r="B250" s="153" t="s">
        <v>360</v>
      </c>
      <c r="C250" s="156" t="s">
        <v>346</v>
      </c>
    </row>
    <row r="251" spans="1:3" x14ac:dyDescent="0.25">
      <c r="A251" s="157">
        <v>238</v>
      </c>
      <c r="B251" s="153" t="s">
        <v>372</v>
      </c>
      <c r="C251" s="156" t="s">
        <v>346</v>
      </c>
    </row>
    <row r="252" spans="1:3" x14ac:dyDescent="0.25">
      <c r="A252" s="157">
        <v>241</v>
      </c>
      <c r="B252" s="153" t="s">
        <v>383</v>
      </c>
      <c r="C252" s="156" t="s">
        <v>346</v>
      </c>
    </row>
    <row r="253" spans="1:3" x14ac:dyDescent="0.25">
      <c r="A253" s="157">
        <v>242</v>
      </c>
      <c r="B253" s="153" t="s">
        <v>384</v>
      </c>
      <c r="C253" s="156" t="s">
        <v>346</v>
      </c>
    </row>
    <row r="254" spans="1:3" x14ac:dyDescent="0.25">
      <c r="A254" s="157">
        <v>243</v>
      </c>
      <c r="B254" s="153" t="s">
        <v>348</v>
      </c>
      <c r="C254" s="156" t="s">
        <v>346</v>
      </c>
    </row>
    <row r="255" spans="1:3" x14ac:dyDescent="0.25">
      <c r="A255" s="157">
        <v>244</v>
      </c>
      <c r="B255" s="153" t="s">
        <v>372</v>
      </c>
      <c r="C255" s="156" t="s">
        <v>346</v>
      </c>
    </row>
    <row r="256" spans="1:3" x14ac:dyDescent="0.25">
      <c r="A256" s="157">
        <v>245</v>
      </c>
      <c r="B256" s="153" t="s">
        <v>384</v>
      </c>
      <c r="C256" s="156" t="s">
        <v>346</v>
      </c>
    </row>
    <row r="257" spans="1:3" x14ac:dyDescent="0.25">
      <c r="A257" s="157">
        <v>246</v>
      </c>
      <c r="B257" s="153" t="s">
        <v>385</v>
      </c>
      <c r="C257" s="156" t="s">
        <v>346</v>
      </c>
    </row>
    <row r="258" spans="1:3" x14ac:dyDescent="0.25">
      <c r="A258" s="157">
        <v>247</v>
      </c>
      <c r="B258" s="153" t="s">
        <v>384</v>
      </c>
      <c r="C258" s="156" t="s">
        <v>346</v>
      </c>
    </row>
    <row r="259" spans="1:3" x14ac:dyDescent="0.25">
      <c r="A259" s="157">
        <v>248</v>
      </c>
      <c r="B259" s="153" t="s">
        <v>372</v>
      </c>
      <c r="C259" s="156" t="s">
        <v>346</v>
      </c>
    </row>
    <row r="260" spans="1:3" x14ac:dyDescent="0.25">
      <c r="A260" s="157">
        <v>249</v>
      </c>
      <c r="B260" s="153" t="s">
        <v>384</v>
      </c>
      <c r="C260" s="156" t="s">
        <v>346</v>
      </c>
    </row>
    <row r="261" spans="1:3" x14ac:dyDescent="0.25">
      <c r="A261" s="157">
        <v>250</v>
      </c>
      <c r="B261" s="153" t="s">
        <v>386</v>
      </c>
      <c r="C261" s="156" t="s">
        <v>326</v>
      </c>
    </row>
    <row r="262" spans="1:3" x14ac:dyDescent="0.25">
      <c r="A262" s="157">
        <v>251</v>
      </c>
      <c r="B262" s="153" t="s">
        <v>386</v>
      </c>
      <c r="C262" s="156" t="s">
        <v>326</v>
      </c>
    </row>
    <row r="263" spans="1:3" x14ac:dyDescent="0.25">
      <c r="A263" s="157">
        <v>252</v>
      </c>
      <c r="B263" s="153" t="s">
        <v>386</v>
      </c>
      <c r="C263" s="156" t="s">
        <v>326</v>
      </c>
    </row>
    <row r="264" spans="1:3" x14ac:dyDescent="0.25">
      <c r="A264" s="157">
        <v>253</v>
      </c>
      <c r="B264" s="153" t="s">
        <v>386</v>
      </c>
      <c r="C264" s="156" t="s">
        <v>326</v>
      </c>
    </row>
    <row r="265" spans="1:3" x14ac:dyDescent="0.25">
      <c r="A265" s="157">
        <v>254</v>
      </c>
      <c r="B265" s="153" t="s">
        <v>387</v>
      </c>
      <c r="C265" s="156" t="s">
        <v>346</v>
      </c>
    </row>
    <row r="266" spans="1:3" x14ac:dyDescent="0.25">
      <c r="A266" s="157">
        <v>255</v>
      </c>
      <c r="B266" s="153" t="s">
        <v>388</v>
      </c>
      <c r="C266" s="156" t="s">
        <v>346</v>
      </c>
    </row>
    <row r="267" spans="1:3" x14ac:dyDescent="0.25">
      <c r="A267" s="157">
        <v>257</v>
      </c>
      <c r="B267" s="153" t="s">
        <v>389</v>
      </c>
      <c r="C267" s="156" t="s">
        <v>346</v>
      </c>
    </row>
    <row r="268" spans="1:3" x14ac:dyDescent="0.25">
      <c r="A268" s="157">
        <v>258</v>
      </c>
      <c r="B268" s="153" t="s">
        <v>390</v>
      </c>
      <c r="C268" s="156" t="s">
        <v>346</v>
      </c>
    </row>
    <row r="269" spans="1:3" x14ac:dyDescent="0.25">
      <c r="A269" s="157">
        <v>259</v>
      </c>
      <c r="B269" s="153" t="s">
        <v>391</v>
      </c>
      <c r="C269" s="156" t="s">
        <v>346</v>
      </c>
    </row>
    <row r="270" spans="1:3" x14ac:dyDescent="0.25">
      <c r="A270" s="157">
        <v>260</v>
      </c>
      <c r="B270" s="153" t="s">
        <v>390</v>
      </c>
      <c r="C270" s="156" t="s">
        <v>326</v>
      </c>
    </row>
    <row r="271" spans="1:3" x14ac:dyDescent="0.25">
      <c r="A271" s="157">
        <v>261</v>
      </c>
      <c r="B271" s="153" t="s">
        <v>390</v>
      </c>
      <c r="C271" s="156" t="s">
        <v>346</v>
      </c>
    </row>
    <row r="272" spans="1:3" x14ac:dyDescent="0.25">
      <c r="A272" s="157">
        <v>262</v>
      </c>
      <c r="B272" s="153" t="s">
        <v>390</v>
      </c>
      <c r="C272" s="156" t="s">
        <v>346</v>
      </c>
    </row>
    <row r="273" spans="1:3" x14ac:dyDescent="0.25">
      <c r="A273" s="157">
        <v>263</v>
      </c>
      <c r="B273" s="153" t="s">
        <v>390</v>
      </c>
      <c r="C273" s="156" t="s">
        <v>346</v>
      </c>
    </row>
    <row r="274" spans="1:3" x14ac:dyDescent="0.25">
      <c r="A274" s="157">
        <v>264</v>
      </c>
      <c r="B274" s="153" t="s">
        <v>390</v>
      </c>
      <c r="C274" s="156" t="s">
        <v>346</v>
      </c>
    </row>
    <row r="275" spans="1:3" x14ac:dyDescent="0.25">
      <c r="A275" s="157">
        <v>265</v>
      </c>
      <c r="B275" s="153" t="s">
        <v>392</v>
      </c>
      <c r="C275" s="156" t="s">
        <v>326</v>
      </c>
    </row>
    <row r="276" spans="1:3" x14ac:dyDescent="0.25">
      <c r="A276" s="157">
        <v>266</v>
      </c>
      <c r="B276" s="153" t="s">
        <v>392</v>
      </c>
      <c r="C276" s="156" t="s">
        <v>326</v>
      </c>
    </row>
    <row r="277" spans="1:3" x14ac:dyDescent="0.25">
      <c r="A277" s="157">
        <v>267</v>
      </c>
      <c r="B277" s="153" t="s">
        <v>392</v>
      </c>
      <c r="C277" s="156" t="s">
        <v>326</v>
      </c>
    </row>
    <row r="278" spans="1:3" x14ac:dyDescent="0.25">
      <c r="A278" s="157">
        <v>268</v>
      </c>
      <c r="B278" s="153" t="s">
        <v>392</v>
      </c>
      <c r="C278" s="156" t="s">
        <v>326</v>
      </c>
    </row>
    <row r="279" spans="1:3" x14ac:dyDescent="0.25">
      <c r="A279" s="157">
        <v>269</v>
      </c>
      <c r="B279" s="153" t="s">
        <v>392</v>
      </c>
      <c r="C279" s="156" t="s">
        <v>326</v>
      </c>
    </row>
    <row r="280" spans="1:3" x14ac:dyDescent="0.25">
      <c r="A280" s="157">
        <v>270</v>
      </c>
      <c r="B280" s="153" t="s">
        <v>392</v>
      </c>
      <c r="C280" s="156" t="s">
        <v>326</v>
      </c>
    </row>
    <row r="281" spans="1:3" x14ac:dyDescent="0.25">
      <c r="A281" s="157">
        <v>271</v>
      </c>
      <c r="B281" s="153" t="s">
        <v>392</v>
      </c>
      <c r="C281" s="156" t="s">
        <v>326</v>
      </c>
    </row>
    <row r="282" spans="1:3" x14ac:dyDescent="0.25">
      <c r="A282" s="157">
        <v>272</v>
      </c>
      <c r="B282" s="153" t="s">
        <v>392</v>
      </c>
      <c r="C282" s="156" t="s">
        <v>326</v>
      </c>
    </row>
    <row r="283" spans="1:3" x14ac:dyDescent="0.25">
      <c r="A283" s="157">
        <v>273</v>
      </c>
      <c r="B283" s="153" t="s">
        <v>392</v>
      </c>
      <c r="C283" s="156" t="s">
        <v>326</v>
      </c>
    </row>
    <row r="284" spans="1:3" x14ac:dyDescent="0.25">
      <c r="A284" s="157">
        <v>274</v>
      </c>
      <c r="B284" s="153" t="s">
        <v>392</v>
      </c>
      <c r="C284" s="156" t="s">
        <v>326</v>
      </c>
    </row>
    <row r="285" spans="1:3" x14ac:dyDescent="0.25">
      <c r="A285" s="157">
        <v>276</v>
      </c>
      <c r="B285" s="153" t="s">
        <v>392</v>
      </c>
      <c r="C285" s="156" t="s">
        <v>326</v>
      </c>
    </row>
    <row r="286" spans="1:3" x14ac:dyDescent="0.25">
      <c r="A286" s="157">
        <v>277</v>
      </c>
      <c r="B286" s="153" t="s">
        <v>393</v>
      </c>
      <c r="C286" s="156" t="s">
        <v>326</v>
      </c>
    </row>
    <row r="287" spans="1:3" x14ac:dyDescent="0.25">
      <c r="A287" s="157">
        <v>278</v>
      </c>
      <c r="B287" s="153" t="s">
        <v>394</v>
      </c>
      <c r="C287" s="156" t="s">
        <v>326</v>
      </c>
    </row>
    <row r="288" spans="1:3" x14ac:dyDescent="0.25">
      <c r="A288" s="157">
        <v>279</v>
      </c>
      <c r="B288" s="153" t="s">
        <v>395</v>
      </c>
      <c r="C288" s="156" t="s">
        <v>326</v>
      </c>
    </row>
    <row r="289" spans="1:3" x14ac:dyDescent="0.25">
      <c r="A289" s="157">
        <v>280</v>
      </c>
      <c r="B289" s="153" t="s">
        <v>396</v>
      </c>
      <c r="C289" s="156" t="s">
        <v>326</v>
      </c>
    </row>
    <row r="290" spans="1:3" x14ac:dyDescent="0.25">
      <c r="A290" s="157">
        <v>281</v>
      </c>
      <c r="B290" s="153" t="s">
        <v>397</v>
      </c>
      <c r="C290" s="156" t="s">
        <v>346</v>
      </c>
    </row>
    <row r="291" spans="1:3" x14ac:dyDescent="0.25">
      <c r="A291" s="157">
        <v>283</v>
      </c>
      <c r="B291" s="153" t="s">
        <v>398</v>
      </c>
      <c r="C291" s="156" t="s">
        <v>346</v>
      </c>
    </row>
    <row r="292" spans="1:3" x14ac:dyDescent="0.25">
      <c r="A292" s="157">
        <v>284</v>
      </c>
      <c r="B292" s="153" t="s">
        <v>339</v>
      </c>
      <c r="C292" s="156" t="s">
        <v>326</v>
      </c>
    </row>
    <row r="293" spans="1:3" x14ac:dyDescent="0.25">
      <c r="A293" s="157">
        <v>285</v>
      </c>
      <c r="B293" s="153" t="s">
        <v>339</v>
      </c>
      <c r="C293" s="156" t="s">
        <v>326</v>
      </c>
    </row>
    <row r="294" spans="1:3" x14ac:dyDescent="0.25">
      <c r="A294" s="157">
        <v>286</v>
      </c>
      <c r="B294" s="153" t="s">
        <v>399</v>
      </c>
      <c r="C294" s="156" t="s">
        <v>326</v>
      </c>
    </row>
    <row r="295" spans="1:3" x14ac:dyDescent="0.25">
      <c r="A295" s="157">
        <v>287</v>
      </c>
      <c r="B295" s="153" t="s">
        <v>400</v>
      </c>
      <c r="C295" s="156" t="s">
        <v>326</v>
      </c>
    </row>
    <row r="296" spans="1:3" x14ac:dyDescent="0.25">
      <c r="A296" s="157">
        <v>288</v>
      </c>
      <c r="B296" s="153" t="s">
        <v>401</v>
      </c>
      <c r="C296" s="156" t="s">
        <v>326</v>
      </c>
    </row>
    <row r="297" spans="1:3" x14ac:dyDescent="0.25">
      <c r="A297" s="157">
        <v>289</v>
      </c>
      <c r="B297" s="153" t="s">
        <v>401</v>
      </c>
      <c r="C297" s="156" t="s">
        <v>326</v>
      </c>
    </row>
    <row r="298" spans="1:3" x14ac:dyDescent="0.25">
      <c r="A298" s="157">
        <v>290</v>
      </c>
      <c r="B298" s="153" t="s">
        <v>401</v>
      </c>
      <c r="C298" s="156" t="s">
        <v>326</v>
      </c>
    </row>
    <row r="299" spans="1:3" x14ac:dyDescent="0.25">
      <c r="A299" s="157">
        <v>291</v>
      </c>
      <c r="B299" s="153" t="s">
        <v>401</v>
      </c>
      <c r="C299" s="156" t="s">
        <v>326</v>
      </c>
    </row>
    <row r="300" spans="1:3" x14ac:dyDescent="0.25">
      <c r="A300" s="157">
        <v>292</v>
      </c>
      <c r="B300" s="153" t="s">
        <v>401</v>
      </c>
      <c r="C300" s="156" t="s">
        <v>326</v>
      </c>
    </row>
    <row r="301" spans="1:3" x14ac:dyDescent="0.25">
      <c r="A301" s="157">
        <v>297</v>
      </c>
      <c r="B301" s="153" t="s">
        <v>401</v>
      </c>
      <c r="C301" s="156" t="s">
        <v>326</v>
      </c>
    </row>
    <row r="302" spans="1:3" x14ac:dyDescent="0.25">
      <c r="A302" s="157">
        <v>298</v>
      </c>
      <c r="B302" s="153" t="s">
        <v>401</v>
      </c>
      <c r="C302" s="156" t="s">
        <v>326</v>
      </c>
    </row>
    <row r="303" spans="1:3" x14ac:dyDescent="0.25">
      <c r="A303" s="157">
        <v>299</v>
      </c>
      <c r="B303" s="153" t="s">
        <v>401</v>
      </c>
      <c r="C303" s="156" t="s">
        <v>326</v>
      </c>
    </row>
    <row r="304" spans="1:3" x14ac:dyDescent="0.25">
      <c r="A304" s="157">
        <v>300</v>
      </c>
      <c r="B304" s="153" t="s">
        <v>402</v>
      </c>
      <c r="C304" s="156" t="s">
        <v>346</v>
      </c>
    </row>
    <row r="305" spans="1:3" x14ac:dyDescent="0.25">
      <c r="A305" s="157">
        <v>301</v>
      </c>
      <c r="B305" s="153" t="s">
        <v>403</v>
      </c>
      <c r="C305" s="156" t="s">
        <v>346</v>
      </c>
    </row>
    <row r="306" spans="1:3" x14ac:dyDescent="0.25">
      <c r="A306" s="157">
        <v>302</v>
      </c>
      <c r="B306" s="153" t="s">
        <v>404</v>
      </c>
      <c r="C306" s="156" t="s">
        <v>346</v>
      </c>
    </row>
    <row r="307" spans="1:3" x14ac:dyDescent="0.25">
      <c r="A307" s="157">
        <v>303</v>
      </c>
      <c r="B307" s="153" t="s">
        <v>401</v>
      </c>
      <c r="C307" s="156" t="s">
        <v>326</v>
      </c>
    </row>
    <row r="308" spans="1:3" x14ac:dyDescent="0.25">
      <c r="A308" s="157">
        <v>304</v>
      </c>
      <c r="B308" s="153" t="s">
        <v>401</v>
      </c>
      <c r="C308" s="156" t="s">
        <v>326</v>
      </c>
    </row>
    <row r="309" spans="1:3" x14ac:dyDescent="0.25">
      <c r="A309" s="157">
        <v>305</v>
      </c>
      <c r="B309" s="153" t="s">
        <v>405</v>
      </c>
      <c r="C309" s="156" t="s">
        <v>346</v>
      </c>
    </row>
    <row r="310" spans="1:3" x14ac:dyDescent="0.25">
      <c r="A310" s="157">
        <v>306</v>
      </c>
      <c r="B310" s="153" t="s">
        <v>405</v>
      </c>
      <c r="C310" s="156" t="s">
        <v>346</v>
      </c>
    </row>
    <row r="311" spans="1:3" x14ac:dyDescent="0.25">
      <c r="A311" s="157">
        <v>307</v>
      </c>
      <c r="B311" s="153" t="s">
        <v>405</v>
      </c>
      <c r="C311" s="156" t="s">
        <v>346</v>
      </c>
    </row>
    <row r="312" spans="1:3" x14ac:dyDescent="0.25">
      <c r="A312" s="157">
        <v>308</v>
      </c>
      <c r="B312" s="153" t="s">
        <v>405</v>
      </c>
      <c r="C312" s="156" t="s">
        <v>346</v>
      </c>
    </row>
    <row r="313" spans="1:3" x14ac:dyDescent="0.25">
      <c r="A313" s="157">
        <v>309</v>
      </c>
      <c r="B313" s="153" t="s">
        <v>406</v>
      </c>
      <c r="C313" s="156" t="s">
        <v>346</v>
      </c>
    </row>
    <row r="314" spans="1:3" x14ac:dyDescent="0.25">
      <c r="A314" s="157">
        <v>310</v>
      </c>
      <c r="B314" s="153" t="s">
        <v>407</v>
      </c>
      <c r="C314" s="156" t="s">
        <v>346</v>
      </c>
    </row>
    <row r="315" spans="1:3" x14ac:dyDescent="0.25">
      <c r="A315" s="157">
        <v>312</v>
      </c>
      <c r="B315" s="153" t="s">
        <v>408</v>
      </c>
      <c r="C315" s="156" t="s">
        <v>346</v>
      </c>
    </row>
    <row r="316" spans="1:3" x14ac:dyDescent="0.25">
      <c r="A316" s="157">
        <v>313</v>
      </c>
      <c r="B316" s="153" t="s">
        <v>409</v>
      </c>
      <c r="C316" s="156" t="s">
        <v>326</v>
      </c>
    </row>
    <row r="317" spans="1:3" x14ac:dyDescent="0.25">
      <c r="A317" s="157">
        <v>314</v>
      </c>
      <c r="B317" s="153" t="s">
        <v>410</v>
      </c>
      <c r="C317" s="156" t="s">
        <v>326</v>
      </c>
    </row>
    <row r="318" spans="1:3" x14ac:dyDescent="0.25">
      <c r="A318" s="157">
        <v>315</v>
      </c>
      <c r="B318" s="153" t="s">
        <v>411</v>
      </c>
      <c r="C318" s="156" t="s">
        <v>326</v>
      </c>
    </row>
    <row r="319" spans="1:3" x14ac:dyDescent="0.25">
      <c r="A319" s="157">
        <v>316</v>
      </c>
      <c r="B319" s="153" t="s">
        <v>412</v>
      </c>
      <c r="C319" s="156" t="s">
        <v>346</v>
      </c>
    </row>
    <row r="320" spans="1:3" x14ac:dyDescent="0.25">
      <c r="A320" s="157">
        <v>317</v>
      </c>
      <c r="B320" s="153" t="s">
        <v>412</v>
      </c>
      <c r="C320" s="156" t="s">
        <v>346</v>
      </c>
    </row>
    <row r="321" spans="1:3" x14ac:dyDescent="0.25">
      <c r="A321" s="157">
        <v>318</v>
      </c>
      <c r="B321" s="153" t="s">
        <v>412</v>
      </c>
      <c r="C321" s="156" t="s">
        <v>346</v>
      </c>
    </row>
    <row r="322" spans="1:3" x14ac:dyDescent="0.25">
      <c r="A322" s="157">
        <v>319</v>
      </c>
      <c r="B322" s="153" t="s">
        <v>413</v>
      </c>
      <c r="C322" s="156" t="s">
        <v>346</v>
      </c>
    </row>
    <row r="323" spans="1:3" x14ac:dyDescent="0.25">
      <c r="A323" s="157">
        <v>320</v>
      </c>
      <c r="B323" s="153" t="s">
        <v>412</v>
      </c>
      <c r="C323" s="156" t="s">
        <v>346</v>
      </c>
    </row>
    <row r="324" spans="1:3" x14ac:dyDescent="0.25">
      <c r="A324" s="157">
        <v>321</v>
      </c>
      <c r="B324" s="153" t="s">
        <v>412</v>
      </c>
      <c r="C324" s="156" t="s">
        <v>346</v>
      </c>
    </row>
    <row r="325" spans="1:3" x14ac:dyDescent="0.25">
      <c r="A325" s="157">
        <v>322</v>
      </c>
      <c r="B325" s="153" t="s">
        <v>412</v>
      </c>
      <c r="C325" s="156" t="s">
        <v>346</v>
      </c>
    </row>
    <row r="326" spans="1:3" x14ac:dyDescent="0.25">
      <c r="A326" s="157">
        <v>323</v>
      </c>
      <c r="B326" s="153" t="s">
        <v>412</v>
      </c>
      <c r="C326" s="156" t="s">
        <v>346</v>
      </c>
    </row>
    <row r="327" spans="1:3" x14ac:dyDescent="0.25">
      <c r="A327" s="157">
        <v>324</v>
      </c>
      <c r="B327" s="153" t="s">
        <v>414</v>
      </c>
      <c r="C327" s="156" t="s">
        <v>346</v>
      </c>
    </row>
    <row r="328" spans="1:3" x14ac:dyDescent="0.25">
      <c r="A328" s="157">
        <v>325</v>
      </c>
      <c r="B328" s="153" t="s">
        <v>415</v>
      </c>
      <c r="C328" s="156" t="s">
        <v>346</v>
      </c>
    </row>
    <row r="329" spans="1:3" x14ac:dyDescent="0.25">
      <c r="A329" s="157">
        <v>326</v>
      </c>
      <c r="B329" s="153" t="s">
        <v>415</v>
      </c>
      <c r="C329" s="156" t="s">
        <v>346</v>
      </c>
    </row>
    <row r="330" spans="1:3" x14ac:dyDescent="0.25">
      <c r="A330" s="157">
        <v>327</v>
      </c>
      <c r="B330" s="153" t="s">
        <v>415</v>
      </c>
      <c r="C330" s="156" t="s">
        <v>346</v>
      </c>
    </row>
    <row r="331" spans="1:3" x14ac:dyDescent="0.25">
      <c r="A331" s="157">
        <v>328</v>
      </c>
      <c r="B331" s="153" t="s">
        <v>415</v>
      </c>
      <c r="C331" s="156" t="s">
        <v>346</v>
      </c>
    </row>
    <row r="332" spans="1:3" x14ac:dyDescent="0.25">
      <c r="A332" s="157">
        <v>329</v>
      </c>
      <c r="B332" s="153" t="s">
        <v>415</v>
      </c>
      <c r="C332" s="156" t="s">
        <v>346</v>
      </c>
    </row>
    <row r="333" spans="1:3" x14ac:dyDescent="0.25">
      <c r="A333" s="157">
        <v>330</v>
      </c>
      <c r="B333" s="153" t="s">
        <v>415</v>
      </c>
      <c r="C333" s="156" t="s">
        <v>346</v>
      </c>
    </row>
    <row r="334" spans="1:3" x14ac:dyDescent="0.25">
      <c r="A334" s="157">
        <v>331</v>
      </c>
      <c r="B334" s="153" t="s">
        <v>415</v>
      </c>
      <c r="C334" s="156" t="s">
        <v>346</v>
      </c>
    </row>
    <row r="335" spans="1:3" x14ac:dyDescent="0.25">
      <c r="A335" s="157">
        <v>332</v>
      </c>
      <c r="B335" s="153" t="s">
        <v>415</v>
      </c>
      <c r="C335" s="156" t="s">
        <v>326</v>
      </c>
    </row>
    <row r="336" spans="1:3" x14ac:dyDescent="0.25">
      <c r="A336" s="157">
        <v>334</v>
      </c>
      <c r="B336" s="153" t="s">
        <v>416</v>
      </c>
      <c r="C336" s="156" t="s">
        <v>346</v>
      </c>
    </row>
    <row r="337" spans="1:3" x14ac:dyDescent="0.25">
      <c r="A337" s="157">
        <v>335</v>
      </c>
      <c r="B337" s="153" t="s">
        <v>417</v>
      </c>
      <c r="C337" s="156" t="s">
        <v>346</v>
      </c>
    </row>
    <row r="338" spans="1:3" x14ac:dyDescent="0.25">
      <c r="A338" s="157">
        <v>336</v>
      </c>
      <c r="B338" s="153" t="s">
        <v>418</v>
      </c>
      <c r="C338" s="156" t="s">
        <v>326</v>
      </c>
    </row>
    <row r="339" spans="1:3" x14ac:dyDescent="0.25">
      <c r="A339" s="157">
        <v>337</v>
      </c>
      <c r="B339" s="153" t="s">
        <v>418</v>
      </c>
      <c r="C339" s="156" t="s">
        <v>326</v>
      </c>
    </row>
    <row r="340" spans="1:3" x14ac:dyDescent="0.25">
      <c r="A340" s="157">
        <v>338</v>
      </c>
      <c r="B340" s="153" t="s">
        <v>419</v>
      </c>
      <c r="C340" s="156" t="s">
        <v>346</v>
      </c>
    </row>
    <row r="341" spans="1:3" x14ac:dyDescent="0.25">
      <c r="A341" s="157">
        <v>339</v>
      </c>
      <c r="B341" s="153" t="s">
        <v>420</v>
      </c>
      <c r="C341" s="156" t="s">
        <v>326</v>
      </c>
    </row>
    <row r="342" spans="1:3" x14ac:dyDescent="0.25">
      <c r="A342" s="157">
        <v>340</v>
      </c>
      <c r="B342" s="153" t="s">
        <v>420</v>
      </c>
      <c r="C342" s="156" t="s">
        <v>326</v>
      </c>
    </row>
    <row r="343" spans="1:3" x14ac:dyDescent="0.25">
      <c r="A343" s="157">
        <v>341</v>
      </c>
      <c r="B343" s="153" t="s">
        <v>420</v>
      </c>
      <c r="C343" s="156" t="s">
        <v>326</v>
      </c>
    </row>
    <row r="344" spans="1:3" x14ac:dyDescent="0.25">
      <c r="A344" s="157">
        <v>342</v>
      </c>
      <c r="B344" s="153" t="s">
        <v>421</v>
      </c>
      <c r="C344" s="156" t="s">
        <v>346</v>
      </c>
    </row>
    <row r="345" spans="1:3" x14ac:dyDescent="0.25">
      <c r="A345" s="157">
        <v>343</v>
      </c>
      <c r="B345" s="153" t="s">
        <v>422</v>
      </c>
      <c r="C345" s="156" t="s">
        <v>346</v>
      </c>
    </row>
    <row r="346" spans="1:3" x14ac:dyDescent="0.25">
      <c r="A346" s="157">
        <v>344</v>
      </c>
      <c r="B346" s="153" t="s">
        <v>423</v>
      </c>
      <c r="C346" s="156" t="s">
        <v>346</v>
      </c>
    </row>
    <row r="347" spans="1:3" x14ac:dyDescent="0.25">
      <c r="A347" s="157">
        <v>344</v>
      </c>
      <c r="B347" s="153" t="s">
        <v>423</v>
      </c>
      <c r="C347" s="156" t="s">
        <v>326</v>
      </c>
    </row>
    <row r="348" spans="1:3" x14ac:dyDescent="0.25">
      <c r="A348" s="157">
        <v>345</v>
      </c>
      <c r="B348" s="153" t="s">
        <v>424</v>
      </c>
      <c r="C348" s="156" t="s">
        <v>346</v>
      </c>
    </row>
    <row r="349" spans="1:3" x14ac:dyDescent="0.25">
      <c r="A349" s="157">
        <v>346</v>
      </c>
      <c r="B349" s="153" t="s">
        <v>425</v>
      </c>
      <c r="C349" s="156" t="s">
        <v>326</v>
      </c>
    </row>
    <row r="350" spans="1:3" x14ac:dyDescent="0.25">
      <c r="A350" s="157">
        <v>347</v>
      </c>
      <c r="B350" s="153" t="s">
        <v>426</v>
      </c>
      <c r="C350" s="156" t="s">
        <v>326</v>
      </c>
    </row>
    <row r="351" spans="1:3" x14ac:dyDescent="0.25">
      <c r="A351" s="157">
        <v>348</v>
      </c>
      <c r="B351" s="153" t="s">
        <v>426</v>
      </c>
      <c r="C351" s="156" t="s">
        <v>326</v>
      </c>
    </row>
    <row r="352" spans="1:3" x14ac:dyDescent="0.25">
      <c r="A352" s="157">
        <v>349</v>
      </c>
      <c r="B352" s="153" t="s">
        <v>372</v>
      </c>
      <c r="C352" s="156" t="s">
        <v>346</v>
      </c>
    </row>
    <row r="353" spans="1:3" x14ac:dyDescent="0.25">
      <c r="A353" s="157">
        <v>350</v>
      </c>
      <c r="B353" s="153" t="s">
        <v>427</v>
      </c>
      <c r="C353" s="156" t="s">
        <v>326</v>
      </c>
    </row>
    <row r="354" spans="1:3" x14ac:dyDescent="0.25">
      <c r="A354" s="157">
        <v>351</v>
      </c>
      <c r="B354" s="153" t="s">
        <v>428</v>
      </c>
      <c r="C354" s="156" t="s">
        <v>346</v>
      </c>
    </row>
    <row r="355" spans="1:3" x14ac:dyDescent="0.25">
      <c r="A355" s="157">
        <v>352</v>
      </c>
      <c r="B355" s="153" t="s">
        <v>429</v>
      </c>
      <c r="C355" s="156" t="s">
        <v>346</v>
      </c>
    </row>
    <row r="356" spans="1:3" x14ac:dyDescent="0.25">
      <c r="A356" s="157">
        <v>353</v>
      </c>
      <c r="B356" s="153" t="s">
        <v>430</v>
      </c>
      <c r="C356" s="156" t="s">
        <v>346</v>
      </c>
    </row>
    <row r="357" spans="1:3" x14ac:dyDescent="0.25">
      <c r="A357" s="157">
        <v>354</v>
      </c>
      <c r="B357" s="153" t="s">
        <v>347</v>
      </c>
      <c r="C357" s="156" t="s">
        <v>326</v>
      </c>
    </row>
    <row r="358" spans="1:3" x14ac:dyDescent="0.25">
      <c r="A358" s="157">
        <v>355</v>
      </c>
      <c r="B358" s="153" t="s">
        <v>431</v>
      </c>
      <c r="C358" s="156" t="s">
        <v>346</v>
      </c>
    </row>
    <row r="359" spans="1:3" x14ac:dyDescent="0.25">
      <c r="A359" s="157">
        <v>357</v>
      </c>
      <c r="B359" s="153" t="s">
        <v>432</v>
      </c>
      <c r="C359" s="156" t="s">
        <v>326</v>
      </c>
    </row>
    <row r="360" spans="1:3" x14ac:dyDescent="0.25">
      <c r="A360" s="157">
        <v>358</v>
      </c>
      <c r="B360" s="153" t="s">
        <v>432</v>
      </c>
      <c r="C360" s="156" t="s">
        <v>326</v>
      </c>
    </row>
    <row r="361" spans="1:3" x14ac:dyDescent="0.25">
      <c r="A361" s="157">
        <v>359</v>
      </c>
      <c r="B361" s="153" t="s">
        <v>432</v>
      </c>
      <c r="C361" s="156" t="s">
        <v>326</v>
      </c>
    </row>
    <row r="362" spans="1:3" x14ac:dyDescent="0.25">
      <c r="A362" s="157">
        <v>360</v>
      </c>
      <c r="B362" s="153" t="s">
        <v>432</v>
      </c>
      <c r="C362" s="156" t="s">
        <v>326</v>
      </c>
    </row>
    <row r="363" spans="1:3" x14ac:dyDescent="0.25">
      <c r="A363" s="157">
        <v>361</v>
      </c>
      <c r="B363" s="153" t="s">
        <v>432</v>
      </c>
      <c r="C363" s="156" t="s">
        <v>326</v>
      </c>
    </row>
    <row r="364" spans="1:3" x14ac:dyDescent="0.25">
      <c r="A364" s="157">
        <v>362</v>
      </c>
      <c r="B364" s="153" t="s">
        <v>432</v>
      </c>
      <c r="C364" s="156" t="s">
        <v>326</v>
      </c>
    </row>
    <row r="365" spans="1:3" x14ac:dyDescent="0.25">
      <c r="A365" s="157">
        <v>363</v>
      </c>
      <c r="B365" s="153" t="s">
        <v>432</v>
      </c>
      <c r="C365" s="156" t="s">
        <v>326</v>
      </c>
    </row>
    <row r="366" spans="1:3" x14ac:dyDescent="0.25">
      <c r="A366" s="157">
        <v>364</v>
      </c>
      <c r="B366" s="153" t="s">
        <v>432</v>
      </c>
      <c r="C366" s="156" t="s">
        <v>326</v>
      </c>
    </row>
    <row r="367" spans="1:3" x14ac:dyDescent="0.25">
      <c r="A367" s="157">
        <v>365</v>
      </c>
      <c r="B367" s="153" t="s">
        <v>432</v>
      </c>
      <c r="C367" s="156" t="s">
        <v>326</v>
      </c>
    </row>
    <row r="368" spans="1:3" x14ac:dyDescent="0.25">
      <c r="A368" s="157">
        <v>366</v>
      </c>
      <c r="B368" s="153" t="s">
        <v>432</v>
      </c>
      <c r="C368" s="156" t="s">
        <v>326</v>
      </c>
    </row>
    <row r="369" spans="1:3" x14ac:dyDescent="0.25">
      <c r="A369" s="157">
        <v>367</v>
      </c>
      <c r="B369" s="153" t="s">
        <v>432</v>
      </c>
      <c r="C369" s="156" t="s">
        <v>326</v>
      </c>
    </row>
    <row r="370" spans="1:3" x14ac:dyDescent="0.25">
      <c r="A370" s="157">
        <v>368</v>
      </c>
      <c r="B370" s="153" t="s">
        <v>432</v>
      </c>
      <c r="C370" s="156" t="s">
        <v>326</v>
      </c>
    </row>
    <row r="371" spans="1:3" x14ac:dyDescent="0.25">
      <c r="A371" s="157">
        <v>369</v>
      </c>
      <c r="B371" s="153" t="s">
        <v>432</v>
      </c>
      <c r="C371" s="156" t="s">
        <v>326</v>
      </c>
    </row>
    <row r="372" spans="1:3" x14ac:dyDescent="0.25">
      <c r="A372" s="157">
        <v>370</v>
      </c>
      <c r="B372" s="153" t="s">
        <v>432</v>
      </c>
      <c r="C372" s="156" t="s">
        <v>326</v>
      </c>
    </row>
    <row r="373" spans="1:3" x14ac:dyDescent="0.25">
      <c r="A373" s="157">
        <v>371</v>
      </c>
      <c r="B373" s="153" t="s">
        <v>432</v>
      </c>
      <c r="C373" s="156" t="s">
        <v>326</v>
      </c>
    </row>
    <row r="374" spans="1:3" x14ac:dyDescent="0.25">
      <c r="A374" s="157">
        <v>372</v>
      </c>
      <c r="B374" s="153" t="s">
        <v>412</v>
      </c>
      <c r="C374" s="156" t="s">
        <v>346</v>
      </c>
    </row>
    <row r="375" spans="1:3" x14ac:dyDescent="0.25">
      <c r="A375" s="157">
        <v>373</v>
      </c>
      <c r="B375" s="153" t="s">
        <v>360</v>
      </c>
      <c r="C375" s="156" t="s">
        <v>346</v>
      </c>
    </row>
    <row r="376" spans="1:3" x14ac:dyDescent="0.25">
      <c r="A376" s="157">
        <v>374</v>
      </c>
      <c r="B376" s="153" t="s">
        <v>360</v>
      </c>
      <c r="C376" s="156" t="s">
        <v>346</v>
      </c>
    </row>
    <row r="377" spans="1:3" x14ac:dyDescent="0.25">
      <c r="A377" s="157">
        <v>375</v>
      </c>
      <c r="B377" s="153" t="s">
        <v>360</v>
      </c>
      <c r="C377" s="156" t="s">
        <v>346</v>
      </c>
    </row>
    <row r="378" spans="1:3" x14ac:dyDescent="0.25">
      <c r="A378" s="157">
        <v>376</v>
      </c>
      <c r="B378" s="153" t="s">
        <v>360</v>
      </c>
      <c r="C378" s="156" t="s">
        <v>346</v>
      </c>
    </row>
    <row r="379" spans="1:3" x14ac:dyDescent="0.25">
      <c r="A379" s="157">
        <v>377</v>
      </c>
      <c r="B379" s="153" t="s">
        <v>360</v>
      </c>
      <c r="C379" s="156" t="s">
        <v>346</v>
      </c>
    </row>
    <row r="380" spans="1:3" x14ac:dyDescent="0.25">
      <c r="A380" s="157">
        <v>378</v>
      </c>
      <c r="B380" s="153" t="s">
        <v>360</v>
      </c>
      <c r="C380" s="156" t="s">
        <v>346</v>
      </c>
    </row>
    <row r="381" spans="1:3" x14ac:dyDescent="0.25">
      <c r="A381" s="157">
        <v>380</v>
      </c>
      <c r="B381" s="153" t="s">
        <v>360</v>
      </c>
      <c r="C381" s="156" t="s">
        <v>346</v>
      </c>
    </row>
    <row r="382" spans="1:3" x14ac:dyDescent="0.25">
      <c r="A382" s="157">
        <v>381</v>
      </c>
      <c r="B382" s="153" t="s">
        <v>360</v>
      </c>
      <c r="C382" s="156" t="s">
        <v>346</v>
      </c>
    </row>
    <row r="383" spans="1:3" x14ac:dyDescent="0.25">
      <c r="A383" s="157">
        <v>382</v>
      </c>
      <c r="B383" s="153" t="s">
        <v>360</v>
      </c>
      <c r="C383" s="156" t="s">
        <v>346</v>
      </c>
    </row>
    <row r="384" spans="1:3" x14ac:dyDescent="0.25">
      <c r="A384" s="157">
        <v>384</v>
      </c>
      <c r="B384" s="153" t="s">
        <v>372</v>
      </c>
      <c r="C384" s="156" t="s">
        <v>346</v>
      </c>
    </row>
    <row r="385" spans="1:3" x14ac:dyDescent="0.25">
      <c r="A385" s="157">
        <v>385</v>
      </c>
      <c r="B385" s="153" t="s">
        <v>360</v>
      </c>
      <c r="C385" s="156" t="s">
        <v>326</v>
      </c>
    </row>
    <row r="386" spans="1:3" x14ac:dyDescent="0.25">
      <c r="A386" s="157">
        <v>386</v>
      </c>
      <c r="B386" s="153" t="s">
        <v>339</v>
      </c>
      <c r="C386" s="156" t="s">
        <v>326</v>
      </c>
    </row>
    <row r="387" spans="1:3" x14ac:dyDescent="0.25">
      <c r="A387" s="157">
        <v>387</v>
      </c>
      <c r="B387" s="153" t="s">
        <v>365</v>
      </c>
      <c r="C387" s="156" t="s">
        <v>326</v>
      </c>
    </row>
    <row r="388" spans="1:3" x14ac:dyDescent="0.25">
      <c r="A388" s="157">
        <v>388</v>
      </c>
      <c r="B388" s="153" t="s">
        <v>360</v>
      </c>
      <c r="C388" s="156" t="s">
        <v>326</v>
      </c>
    </row>
    <row r="389" spans="1:3" x14ac:dyDescent="0.25">
      <c r="A389" s="157">
        <v>389</v>
      </c>
      <c r="B389" s="153" t="s">
        <v>351</v>
      </c>
      <c r="C389" s="156" t="s">
        <v>326</v>
      </c>
    </row>
    <row r="390" spans="1:3" x14ac:dyDescent="0.25">
      <c r="A390" s="157">
        <v>390</v>
      </c>
      <c r="B390" s="153" t="s">
        <v>360</v>
      </c>
      <c r="C390" s="156" t="s">
        <v>346</v>
      </c>
    </row>
    <row r="391" spans="1:3" x14ac:dyDescent="0.25">
      <c r="A391" s="157">
        <v>391</v>
      </c>
      <c r="B391" s="153" t="s">
        <v>433</v>
      </c>
      <c r="C391" s="156" t="s">
        <v>326</v>
      </c>
    </row>
    <row r="392" spans="1:3" x14ac:dyDescent="0.25">
      <c r="A392" s="157">
        <v>392</v>
      </c>
      <c r="B392" s="153" t="s">
        <v>434</v>
      </c>
      <c r="C392" s="156" t="s">
        <v>346</v>
      </c>
    </row>
    <row r="393" spans="1:3" x14ac:dyDescent="0.25">
      <c r="A393" s="157">
        <v>393</v>
      </c>
      <c r="B393" s="153" t="s">
        <v>435</v>
      </c>
      <c r="C393" s="156" t="s">
        <v>346</v>
      </c>
    </row>
    <row r="394" spans="1:3" x14ac:dyDescent="0.25">
      <c r="A394" s="157">
        <v>394</v>
      </c>
      <c r="B394" s="153" t="s">
        <v>391</v>
      </c>
      <c r="C394" s="156" t="s">
        <v>346</v>
      </c>
    </row>
    <row r="395" spans="1:3" x14ac:dyDescent="0.25">
      <c r="A395" s="157">
        <v>395</v>
      </c>
      <c r="B395" s="153" t="s">
        <v>436</v>
      </c>
      <c r="C395" s="156" t="s">
        <v>346</v>
      </c>
    </row>
    <row r="396" spans="1:3" x14ac:dyDescent="0.25">
      <c r="A396" s="157">
        <v>396</v>
      </c>
      <c r="B396" s="153" t="s">
        <v>370</v>
      </c>
      <c r="C396" s="156" t="s">
        <v>346</v>
      </c>
    </row>
    <row r="397" spans="1:3" x14ac:dyDescent="0.25">
      <c r="A397" s="157">
        <v>397</v>
      </c>
      <c r="B397" s="153" t="s">
        <v>437</v>
      </c>
      <c r="C397" s="156" t="s">
        <v>346</v>
      </c>
    </row>
    <row r="398" spans="1:3" x14ac:dyDescent="0.25">
      <c r="A398" s="157">
        <v>398</v>
      </c>
      <c r="B398" s="153" t="s">
        <v>438</v>
      </c>
      <c r="C398" s="156" t="s">
        <v>346</v>
      </c>
    </row>
    <row r="399" spans="1:3" x14ac:dyDescent="0.25">
      <c r="A399" s="157">
        <v>399</v>
      </c>
      <c r="B399" s="153" t="s">
        <v>439</v>
      </c>
      <c r="C399" s="156" t="s">
        <v>326</v>
      </c>
    </row>
    <row r="400" spans="1:3" x14ac:dyDescent="0.25">
      <c r="A400" s="157">
        <v>400</v>
      </c>
      <c r="B400" s="153" t="s">
        <v>390</v>
      </c>
      <c r="C400" s="156" t="s">
        <v>346</v>
      </c>
    </row>
    <row r="401" spans="1:3" x14ac:dyDescent="0.25">
      <c r="A401" s="157">
        <v>401</v>
      </c>
      <c r="B401" s="153" t="s">
        <v>440</v>
      </c>
      <c r="C401" s="156" t="s">
        <v>326</v>
      </c>
    </row>
    <row r="402" spans="1:3" x14ac:dyDescent="0.25">
      <c r="A402" s="157">
        <v>403</v>
      </c>
      <c r="B402" s="153" t="s">
        <v>345</v>
      </c>
      <c r="C402" s="156" t="s">
        <v>346</v>
      </c>
    </row>
    <row r="403" spans="1:3" x14ac:dyDescent="0.25">
      <c r="A403" s="157">
        <v>404</v>
      </c>
      <c r="B403" s="153" t="s">
        <v>441</v>
      </c>
      <c r="C403" s="156" t="s">
        <v>346</v>
      </c>
    </row>
    <row r="404" spans="1:3" x14ac:dyDescent="0.25">
      <c r="A404" s="157">
        <v>405</v>
      </c>
      <c r="B404" s="153" t="s">
        <v>442</v>
      </c>
      <c r="C404" s="156" t="s">
        <v>326</v>
      </c>
    </row>
    <row r="405" spans="1:3" x14ac:dyDescent="0.25">
      <c r="A405" s="157">
        <v>406</v>
      </c>
      <c r="B405" s="153" t="s">
        <v>443</v>
      </c>
      <c r="C405" s="156" t="s">
        <v>326</v>
      </c>
    </row>
    <row r="406" spans="1:3" x14ac:dyDescent="0.25">
      <c r="A406" s="157">
        <v>407</v>
      </c>
      <c r="B406" s="153" t="s">
        <v>444</v>
      </c>
      <c r="C406" s="156" t="s">
        <v>326</v>
      </c>
    </row>
    <row r="407" spans="1:3" x14ac:dyDescent="0.25">
      <c r="A407" s="157">
        <v>408</v>
      </c>
      <c r="B407" s="153" t="s">
        <v>445</v>
      </c>
      <c r="C407" s="156" t="s">
        <v>326</v>
      </c>
    </row>
    <row r="408" spans="1:3" x14ac:dyDescent="0.25">
      <c r="A408" s="157">
        <v>409</v>
      </c>
      <c r="B408" s="153" t="s">
        <v>446</v>
      </c>
      <c r="C408" s="156" t="s">
        <v>326</v>
      </c>
    </row>
    <row r="409" spans="1:3" x14ac:dyDescent="0.25">
      <c r="A409" s="157">
        <v>410</v>
      </c>
      <c r="B409" s="153" t="s">
        <v>447</v>
      </c>
      <c r="C409" s="156" t="s">
        <v>326</v>
      </c>
    </row>
    <row r="410" spans="1:3" x14ac:dyDescent="0.25">
      <c r="A410" s="157">
        <v>411</v>
      </c>
      <c r="B410" s="153" t="s">
        <v>448</v>
      </c>
      <c r="C410" s="156" t="s">
        <v>326</v>
      </c>
    </row>
    <row r="411" spans="1:3" x14ac:dyDescent="0.25">
      <c r="A411" s="157">
        <v>412</v>
      </c>
      <c r="B411" s="153" t="s">
        <v>449</v>
      </c>
      <c r="C411" s="156" t="s">
        <v>326</v>
      </c>
    </row>
    <row r="412" spans="1:3" x14ac:dyDescent="0.25">
      <c r="A412" s="157">
        <v>413</v>
      </c>
      <c r="B412" s="153" t="s">
        <v>450</v>
      </c>
      <c r="C412" s="156" t="s">
        <v>326</v>
      </c>
    </row>
    <row r="413" spans="1:3" x14ac:dyDescent="0.25">
      <c r="A413" s="157">
        <v>414</v>
      </c>
      <c r="B413" s="153" t="s">
        <v>451</v>
      </c>
      <c r="C413" s="156" t="s">
        <v>326</v>
      </c>
    </row>
    <row r="414" spans="1:3" x14ac:dyDescent="0.25">
      <c r="A414" s="157">
        <v>415</v>
      </c>
      <c r="B414" s="153" t="s">
        <v>452</v>
      </c>
      <c r="C414" s="156" t="s">
        <v>326</v>
      </c>
    </row>
    <row r="415" spans="1:3" x14ac:dyDescent="0.25">
      <c r="A415" s="157">
        <v>416</v>
      </c>
      <c r="B415" s="153" t="s">
        <v>453</v>
      </c>
      <c r="C415" s="156" t="s">
        <v>326</v>
      </c>
    </row>
    <row r="416" spans="1:3" x14ac:dyDescent="0.25">
      <c r="A416" s="157">
        <v>417</v>
      </c>
      <c r="B416" s="153" t="s">
        <v>454</v>
      </c>
      <c r="C416" s="156" t="s">
        <v>326</v>
      </c>
    </row>
    <row r="417" spans="1:3" x14ac:dyDescent="0.25">
      <c r="A417" s="157">
        <v>418</v>
      </c>
      <c r="B417" s="153" t="s">
        <v>455</v>
      </c>
      <c r="C417" s="156" t="s">
        <v>326</v>
      </c>
    </row>
    <row r="418" spans="1:3" x14ac:dyDescent="0.25">
      <c r="A418" s="157">
        <v>419</v>
      </c>
      <c r="B418" s="153" t="s">
        <v>456</v>
      </c>
      <c r="C418" s="156" t="s">
        <v>326</v>
      </c>
    </row>
    <row r="419" spans="1:3" x14ac:dyDescent="0.25">
      <c r="A419" s="157">
        <v>420</v>
      </c>
      <c r="B419" s="153" t="s">
        <v>457</v>
      </c>
      <c r="C419" s="156" t="s">
        <v>326</v>
      </c>
    </row>
    <row r="420" spans="1:3" x14ac:dyDescent="0.25">
      <c r="A420" s="157">
        <v>421</v>
      </c>
      <c r="B420" s="153" t="s">
        <v>458</v>
      </c>
      <c r="C420" s="156" t="s">
        <v>326</v>
      </c>
    </row>
    <row r="421" spans="1:3" x14ac:dyDescent="0.25">
      <c r="A421" s="157">
        <v>422</v>
      </c>
      <c r="B421" s="153" t="s">
        <v>459</v>
      </c>
      <c r="C421" s="156" t="s">
        <v>326</v>
      </c>
    </row>
    <row r="422" spans="1:3" x14ac:dyDescent="0.25">
      <c r="A422" s="157">
        <v>423</v>
      </c>
      <c r="B422" s="153" t="s">
        <v>460</v>
      </c>
      <c r="C422" s="156" t="s">
        <v>326</v>
      </c>
    </row>
    <row r="423" spans="1:3" x14ac:dyDescent="0.25">
      <c r="A423" s="157">
        <v>424</v>
      </c>
      <c r="B423" s="153" t="s">
        <v>461</v>
      </c>
      <c r="C423" s="156" t="s">
        <v>326</v>
      </c>
    </row>
    <row r="424" spans="1:3" x14ac:dyDescent="0.25">
      <c r="A424" s="157">
        <v>425</v>
      </c>
      <c r="B424" s="153" t="s">
        <v>462</v>
      </c>
      <c r="C424" s="156" t="s">
        <v>346</v>
      </c>
    </row>
    <row r="425" spans="1:3" x14ac:dyDescent="0.25">
      <c r="A425" s="157">
        <v>426</v>
      </c>
      <c r="B425" s="153" t="s">
        <v>372</v>
      </c>
      <c r="C425" s="156" t="s">
        <v>346</v>
      </c>
    </row>
    <row r="426" spans="1:3" x14ac:dyDescent="0.25">
      <c r="A426" s="157">
        <v>427</v>
      </c>
      <c r="B426" s="153" t="s">
        <v>463</v>
      </c>
      <c r="C426" s="156" t="s">
        <v>346</v>
      </c>
    </row>
    <row r="427" spans="1:3" x14ac:dyDescent="0.25">
      <c r="A427" s="157">
        <v>428</v>
      </c>
      <c r="B427" s="153" t="s">
        <v>464</v>
      </c>
      <c r="C427" s="156" t="s">
        <v>465</v>
      </c>
    </row>
    <row r="428" spans="1:3" x14ac:dyDescent="0.25">
      <c r="A428" s="157">
        <v>429</v>
      </c>
      <c r="B428" s="153" t="s">
        <v>466</v>
      </c>
      <c r="C428" s="156" t="s">
        <v>465</v>
      </c>
    </row>
    <row r="429" spans="1:3" x14ac:dyDescent="0.25">
      <c r="A429" s="157">
        <v>430</v>
      </c>
      <c r="B429" s="153" t="s">
        <v>467</v>
      </c>
      <c r="C429" s="156" t="s">
        <v>465</v>
      </c>
    </row>
    <row r="430" spans="1:3" x14ac:dyDescent="0.25">
      <c r="A430" s="157">
        <v>431</v>
      </c>
      <c r="B430" s="153" t="s">
        <v>468</v>
      </c>
      <c r="C430" s="156" t="s">
        <v>465</v>
      </c>
    </row>
    <row r="431" spans="1:3" x14ac:dyDescent="0.25">
      <c r="A431" s="157">
        <v>432</v>
      </c>
      <c r="B431" s="153" t="s">
        <v>372</v>
      </c>
      <c r="C431" s="156" t="s">
        <v>346</v>
      </c>
    </row>
    <row r="432" spans="1:3" x14ac:dyDescent="0.25">
      <c r="A432" s="157">
        <v>434</v>
      </c>
      <c r="B432" s="153" t="s">
        <v>469</v>
      </c>
      <c r="C432" s="156" t="s">
        <v>326</v>
      </c>
    </row>
    <row r="433" spans="1:3" x14ac:dyDescent="0.25">
      <c r="A433" s="157">
        <v>435</v>
      </c>
      <c r="B433" s="153" t="s">
        <v>470</v>
      </c>
      <c r="C433" s="156" t="s">
        <v>346</v>
      </c>
    </row>
    <row r="434" spans="1:3" x14ac:dyDescent="0.25">
      <c r="A434" s="157">
        <v>436</v>
      </c>
      <c r="B434" s="153" t="s">
        <v>471</v>
      </c>
      <c r="C434" s="156" t="s">
        <v>346</v>
      </c>
    </row>
    <row r="435" spans="1:3" x14ac:dyDescent="0.25">
      <c r="A435" s="157">
        <v>437</v>
      </c>
      <c r="B435" s="153" t="s">
        <v>472</v>
      </c>
      <c r="C435" s="156" t="s">
        <v>346</v>
      </c>
    </row>
    <row r="436" spans="1:3" x14ac:dyDescent="0.25">
      <c r="A436" s="157">
        <v>439</v>
      </c>
      <c r="B436" s="153" t="s">
        <v>473</v>
      </c>
      <c r="C436" s="156" t="s">
        <v>346</v>
      </c>
    </row>
    <row r="437" spans="1:3" x14ac:dyDescent="0.25">
      <c r="A437" s="157">
        <v>440</v>
      </c>
      <c r="B437" s="153" t="s">
        <v>474</v>
      </c>
      <c r="C437" s="156" t="s">
        <v>346</v>
      </c>
    </row>
    <row r="438" spans="1:3" x14ac:dyDescent="0.25">
      <c r="A438" s="157">
        <v>441</v>
      </c>
      <c r="B438" s="153" t="s">
        <v>376</v>
      </c>
      <c r="C438" s="156" t="s">
        <v>346</v>
      </c>
    </row>
    <row r="439" spans="1:3" x14ac:dyDescent="0.25">
      <c r="A439" s="157">
        <v>442</v>
      </c>
      <c r="B439" s="153" t="s">
        <v>372</v>
      </c>
      <c r="C439" s="156" t="s">
        <v>326</v>
      </c>
    </row>
    <row r="440" spans="1:3" x14ac:dyDescent="0.25">
      <c r="A440" s="157">
        <v>443</v>
      </c>
      <c r="B440" s="153" t="s">
        <v>412</v>
      </c>
      <c r="C440" s="156" t="s">
        <v>346</v>
      </c>
    </row>
    <row r="441" spans="1:3" x14ac:dyDescent="0.25">
      <c r="A441" s="157">
        <v>444</v>
      </c>
      <c r="B441" s="153" t="s">
        <v>415</v>
      </c>
      <c r="C441" s="156" t="s">
        <v>346</v>
      </c>
    </row>
    <row r="442" spans="1:3" x14ac:dyDescent="0.25">
      <c r="A442" s="157">
        <v>444</v>
      </c>
      <c r="B442" s="153" t="s">
        <v>415</v>
      </c>
      <c r="C442" s="156" t="s">
        <v>326</v>
      </c>
    </row>
    <row r="443" spans="1:3" x14ac:dyDescent="0.25">
      <c r="A443" s="157">
        <v>445</v>
      </c>
      <c r="B443" s="153" t="s">
        <v>475</v>
      </c>
      <c r="C443" s="156" t="s">
        <v>346</v>
      </c>
    </row>
    <row r="444" spans="1:3" x14ac:dyDescent="0.25">
      <c r="A444" s="157">
        <v>446</v>
      </c>
      <c r="B444" s="153" t="s">
        <v>475</v>
      </c>
      <c r="C444" s="156" t="s">
        <v>346</v>
      </c>
    </row>
    <row r="445" spans="1:3" x14ac:dyDescent="0.25">
      <c r="A445" s="157">
        <v>447</v>
      </c>
      <c r="B445" s="153" t="s">
        <v>386</v>
      </c>
      <c r="C445" s="156" t="s">
        <v>346</v>
      </c>
    </row>
    <row r="446" spans="1:3" x14ac:dyDescent="0.25">
      <c r="A446" s="157">
        <v>448</v>
      </c>
      <c r="B446" s="153" t="s">
        <v>386</v>
      </c>
      <c r="C446" s="156" t="s">
        <v>346</v>
      </c>
    </row>
    <row r="447" spans="1:3" x14ac:dyDescent="0.25">
      <c r="A447" s="157">
        <v>449</v>
      </c>
      <c r="B447" s="153" t="s">
        <v>386</v>
      </c>
      <c r="C447" s="156" t="s">
        <v>346</v>
      </c>
    </row>
    <row r="448" spans="1:3" x14ac:dyDescent="0.25">
      <c r="A448" s="157">
        <v>450</v>
      </c>
      <c r="B448" s="153" t="s">
        <v>386</v>
      </c>
      <c r="C448" s="156" t="s">
        <v>346</v>
      </c>
    </row>
    <row r="449" spans="1:3" x14ac:dyDescent="0.25">
      <c r="A449" s="157">
        <v>451</v>
      </c>
      <c r="B449" s="153" t="s">
        <v>386</v>
      </c>
      <c r="C449" s="156" t="s">
        <v>346</v>
      </c>
    </row>
    <row r="450" spans="1:3" x14ac:dyDescent="0.25">
      <c r="A450" s="157">
        <v>452</v>
      </c>
      <c r="B450" s="153" t="s">
        <v>386</v>
      </c>
      <c r="C450" s="156" t="s">
        <v>346</v>
      </c>
    </row>
    <row r="451" spans="1:3" x14ac:dyDescent="0.25">
      <c r="A451" s="157">
        <v>453</v>
      </c>
      <c r="B451" s="153" t="s">
        <v>386</v>
      </c>
      <c r="C451" s="156" t="s">
        <v>346</v>
      </c>
    </row>
    <row r="452" spans="1:3" x14ac:dyDescent="0.25">
      <c r="A452" s="157">
        <v>454</v>
      </c>
      <c r="B452" s="153" t="s">
        <v>386</v>
      </c>
      <c r="C452" s="156" t="s">
        <v>346</v>
      </c>
    </row>
    <row r="453" spans="1:3" x14ac:dyDescent="0.25">
      <c r="A453" s="157">
        <v>455</v>
      </c>
      <c r="B453" s="153" t="s">
        <v>386</v>
      </c>
      <c r="C453" s="156" t="s">
        <v>346</v>
      </c>
    </row>
    <row r="454" spans="1:3" x14ac:dyDescent="0.25">
      <c r="A454" s="157">
        <v>456</v>
      </c>
      <c r="B454" s="153" t="s">
        <v>386</v>
      </c>
      <c r="C454" s="156" t="s">
        <v>346</v>
      </c>
    </row>
    <row r="455" spans="1:3" x14ac:dyDescent="0.25">
      <c r="A455" s="157">
        <v>459</v>
      </c>
      <c r="B455" s="153" t="s">
        <v>386</v>
      </c>
      <c r="C455" s="156" t="s">
        <v>346</v>
      </c>
    </row>
    <row r="456" spans="1:3" x14ac:dyDescent="0.25">
      <c r="A456" s="157">
        <v>460</v>
      </c>
      <c r="B456" s="153" t="s">
        <v>476</v>
      </c>
      <c r="C456" s="156" t="s">
        <v>326</v>
      </c>
    </row>
    <row r="457" spans="1:3" x14ac:dyDescent="0.25">
      <c r="A457" s="157">
        <v>461</v>
      </c>
      <c r="B457" s="153" t="s">
        <v>476</v>
      </c>
      <c r="C457" s="156" t="s">
        <v>326</v>
      </c>
    </row>
    <row r="458" spans="1:3" x14ac:dyDescent="0.25">
      <c r="A458" s="157">
        <v>462</v>
      </c>
      <c r="B458" s="153" t="s">
        <v>477</v>
      </c>
      <c r="C458" s="156" t="s">
        <v>326</v>
      </c>
    </row>
    <row r="459" spans="1:3" x14ac:dyDescent="0.25">
      <c r="A459" s="157">
        <v>463</v>
      </c>
      <c r="B459" s="153" t="s">
        <v>478</v>
      </c>
      <c r="C459" s="156" t="s">
        <v>326</v>
      </c>
    </row>
    <row r="460" spans="1:3" x14ac:dyDescent="0.25">
      <c r="A460" s="157">
        <v>464</v>
      </c>
      <c r="B460" s="153" t="s">
        <v>479</v>
      </c>
      <c r="C460" s="156" t="s">
        <v>346</v>
      </c>
    </row>
    <row r="461" spans="1:3" x14ac:dyDescent="0.25">
      <c r="A461" s="157">
        <v>465</v>
      </c>
      <c r="B461" s="153" t="s">
        <v>480</v>
      </c>
      <c r="C461" s="156" t="s">
        <v>346</v>
      </c>
    </row>
    <row r="462" spans="1:3" x14ac:dyDescent="0.25">
      <c r="A462" s="157">
        <v>466</v>
      </c>
      <c r="B462" s="153" t="s">
        <v>481</v>
      </c>
      <c r="C462" s="156" t="s">
        <v>346</v>
      </c>
    </row>
    <row r="463" spans="1:3" x14ac:dyDescent="0.25">
      <c r="A463" s="157">
        <v>467</v>
      </c>
      <c r="B463" s="153" t="s">
        <v>481</v>
      </c>
      <c r="C463" s="156" t="s">
        <v>346</v>
      </c>
    </row>
    <row r="464" spans="1:3" x14ac:dyDescent="0.25">
      <c r="A464" s="157">
        <v>468</v>
      </c>
      <c r="B464" s="153" t="s">
        <v>481</v>
      </c>
      <c r="C464" s="156" t="s">
        <v>346</v>
      </c>
    </row>
    <row r="465" spans="1:3" x14ac:dyDescent="0.25">
      <c r="A465" s="157">
        <v>469</v>
      </c>
      <c r="B465" s="153" t="s">
        <v>481</v>
      </c>
      <c r="C465" s="156" t="s">
        <v>346</v>
      </c>
    </row>
    <row r="466" spans="1:3" x14ac:dyDescent="0.25">
      <c r="A466" s="157">
        <v>470</v>
      </c>
      <c r="B466" s="153" t="s">
        <v>481</v>
      </c>
      <c r="C466" s="156" t="s">
        <v>346</v>
      </c>
    </row>
    <row r="467" spans="1:3" x14ac:dyDescent="0.25">
      <c r="A467" s="157">
        <v>473</v>
      </c>
      <c r="B467" s="153" t="s">
        <v>482</v>
      </c>
      <c r="C467" s="156" t="s">
        <v>346</v>
      </c>
    </row>
    <row r="468" spans="1:3" x14ac:dyDescent="0.25">
      <c r="A468" s="157">
        <v>474</v>
      </c>
      <c r="B468" s="153" t="s">
        <v>483</v>
      </c>
      <c r="C468" s="156" t="s">
        <v>326</v>
      </c>
    </row>
    <row r="469" spans="1:3" x14ac:dyDescent="0.25">
      <c r="A469" s="157">
        <v>475</v>
      </c>
      <c r="B469" s="153" t="s">
        <v>484</v>
      </c>
      <c r="C469" s="156" t="s">
        <v>346</v>
      </c>
    </row>
    <row r="470" spans="1:3" x14ac:dyDescent="0.25">
      <c r="A470" s="157">
        <v>476</v>
      </c>
      <c r="B470" s="153" t="s">
        <v>485</v>
      </c>
      <c r="C470" s="156" t="s">
        <v>326</v>
      </c>
    </row>
    <row r="471" spans="1:3" x14ac:dyDescent="0.25">
      <c r="A471" s="157">
        <v>477</v>
      </c>
      <c r="B471" s="153" t="s">
        <v>485</v>
      </c>
      <c r="C471" s="156" t="s">
        <v>326</v>
      </c>
    </row>
    <row r="472" spans="1:3" x14ac:dyDescent="0.25">
      <c r="A472" s="157">
        <v>478</v>
      </c>
      <c r="B472" s="153" t="s">
        <v>415</v>
      </c>
      <c r="C472" s="156" t="s">
        <v>346</v>
      </c>
    </row>
    <row r="473" spans="1:3" x14ac:dyDescent="0.25">
      <c r="A473" s="157">
        <v>479</v>
      </c>
      <c r="B473" s="153" t="s">
        <v>473</v>
      </c>
      <c r="C473" s="156" t="s">
        <v>346</v>
      </c>
    </row>
    <row r="474" spans="1:3" x14ac:dyDescent="0.25">
      <c r="A474" s="157">
        <v>480</v>
      </c>
      <c r="B474" s="153" t="s">
        <v>473</v>
      </c>
      <c r="C474" s="156" t="s">
        <v>346</v>
      </c>
    </row>
    <row r="475" spans="1:3" x14ac:dyDescent="0.25">
      <c r="A475" s="157">
        <v>481</v>
      </c>
      <c r="B475" s="153" t="s">
        <v>473</v>
      </c>
      <c r="C475" s="156" t="s">
        <v>346</v>
      </c>
    </row>
    <row r="476" spans="1:3" x14ac:dyDescent="0.25">
      <c r="A476" s="157">
        <v>482</v>
      </c>
      <c r="B476" s="153" t="s">
        <v>486</v>
      </c>
      <c r="C476" s="156" t="s">
        <v>487</v>
      </c>
    </row>
    <row r="477" spans="1:3" x14ac:dyDescent="0.25">
      <c r="A477" s="157">
        <v>483</v>
      </c>
      <c r="B477" s="153" t="s">
        <v>488</v>
      </c>
      <c r="C477" s="156" t="s">
        <v>487</v>
      </c>
    </row>
    <row r="478" spans="1:3" x14ac:dyDescent="0.25">
      <c r="A478" s="157">
        <v>484</v>
      </c>
      <c r="B478" s="153" t="s">
        <v>489</v>
      </c>
      <c r="C478" s="156" t="s">
        <v>487</v>
      </c>
    </row>
    <row r="479" spans="1:3" x14ac:dyDescent="0.25">
      <c r="A479" s="157">
        <v>485</v>
      </c>
      <c r="B479" s="153" t="s">
        <v>490</v>
      </c>
      <c r="C479" s="156" t="s">
        <v>487</v>
      </c>
    </row>
    <row r="480" spans="1:3" x14ac:dyDescent="0.25">
      <c r="A480" s="157">
        <v>486</v>
      </c>
      <c r="B480" s="153" t="s">
        <v>491</v>
      </c>
      <c r="C480" s="156" t="s">
        <v>487</v>
      </c>
    </row>
    <row r="481" spans="1:3" x14ac:dyDescent="0.25">
      <c r="A481" s="157">
        <v>487</v>
      </c>
      <c r="B481" s="153" t="s">
        <v>492</v>
      </c>
      <c r="C481" s="156" t="s">
        <v>487</v>
      </c>
    </row>
    <row r="482" spans="1:3" x14ac:dyDescent="0.25">
      <c r="A482" s="157">
        <v>488</v>
      </c>
      <c r="B482" s="153" t="s">
        <v>493</v>
      </c>
      <c r="C482" s="156" t="s">
        <v>487</v>
      </c>
    </row>
    <row r="483" spans="1:3" x14ac:dyDescent="0.25">
      <c r="A483" s="157">
        <v>489</v>
      </c>
      <c r="B483" s="153" t="s">
        <v>494</v>
      </c>
      <c r="C483" s="156" t="s">
        <v>487</v>
      </c>
    </row>
    <row r="484" spans="1:3" x14ac:dyDescent="0.25">
      <c r="A484" s="157">
        <v>490</v>
      </c>
      <c r="B484" s="153" t="s">
        <v>495</v>
      </c>
      <c r="C484" s="156" t="s">
        <v>487</v>
      </c>
    </row>
    <row r="485" spans="1:3" x14ac:dyDescent="0.25">
      <c r="A485" s="157">
        <v>491</v>
      </c>
      <c r="B485" s="153" t="s">
        <v>496</v>
      </c>
      <c r="C485" s="156" t="s">
        <v>487</v>
      </c>
    </row>
    <row r="486" spans="1:3" x14ac:dyDescent="0.25">
      <c r="A486" s="157">
        <v>492</v>
      </c>
      <c r="B486" s="153" t="s">
        <v>497</v>
      </c>
      <c r="C486" s="156" t="s">
        <v>487</v>
      </c>
    </row>
    <row r="487" spans="1:3" x14ac:dyDescent="0.25">
      <c r="A487" s="157">
        <v>493</v>
      </c>
      <c r="B487" s="153" t="s">
        <v>498</v>
      </c>
      <c r="C487" s="156" t="s">
        <v>487</v>
      </c>
    </row>
    <row r="488" spans="1:3" x14ac:dyDescent="0.25">
      <c r="A488" s="157">
        <v>494</v>
      </c>
      <c r="B488" s="153" t="s">
        <v>499</v>
      </c>
      <c r="C488" s="156" t="s">
        <v>487</v>
      </c>
    </row>
    <row r="489" spans="1:3" x14ac:dyDescent="0.25">
      <c r="A489" s="157">
        <v>495</v>
      </c>
      <c r="B489" s="153" t="s">
        <v>500</v>
      </c>
      <c r="C489" s="156" t="s">
        <v>487</v>
      </c>
    </row>
    <row r="490" spans="1:3" x14ac:dyDescent="0.25">
      <c r="A490" s="157">
        <v>496</v>
      </c>
      <c r="B490" s="153" t="s">
        <v>501</v>
      </c>
      <c r="C490" s="156" t="s">
        <v>487</v>
      </c>
    </row>
    <row r="491" spans="1:3" x14ac:dyDescent="0.25">
      <c r="A491" s="157">
        <v>497</v>
      </c>
      <c r="B491" s="153" t="s">
        <v>502</v>
      </c>
      <c r="C491" s="156" t="s">
        <v>487</v>
      </c>
    </row>
    <row r="492" spans="1:3" x14ac:dyDescent="0.25">
      <c r="A492" s="157">
        <v>498</v>
      </c>
      <c r="B492" s="153" t="s">
        <v>503</v>
      </c>
      <c r="C492" s="156" t="s">
        <v>487</v>
      </c>
    </row>
    <row r="493" spans="1:3" x14ac:dyDescent="0.25">
      <c r="A493" s="157">
        <v>701</v>
      </c>
      <c r="B493" s="153" t="s">
        <v>504</v>
      </c>
      <c r="C493" s="156" t="s">
        <v>326</v>
      </c>
    </row>
    <row r="494" spans="1:3" x14ac:dyDescent="0.25">
      <c r="A494" s="157">
        <v>702</v>
      </c>
      <c r="B494" s="153" t="s">
        <v>504</v>
      </c>
      <c r="C494" s="156" t="s">
        <v>326</v>
      </c>
    </row>
    <row r="495" spans="1:3" x14ac:dyDescent="0.25">
      <c r="A495" s="157">
        <v>703</v>
      </c>
      <c r="B495" s="153" t="s">
        <v>438</v>
      </c>
      <c r="C495" s="156" t="s">
        <v>326</v>
      </c>
    </row>
    <row r="496" spans="1:3" x14ac:dyDescent="0.25">
      <c r="A496" s="157">
        <v>704</v>
      </c>
      <c r="B496" s="153" t="s">
        <v>438</v>
      </c>
      <c r="C496" s="156" t="s">
        <v>326</v>
      </c>
    </row>
    <row r="497" spans="1:3" x14ac:dyDescent="0.25">
      <c r="A497" s="157">
        <v>705</v>
      </c>
      <c r="B497" s="153" t="s">
        <v>438</v>
      </c>
      <c r="C497" s="156" t="s">
        <v>326</v>
      </c>
    </row>
    <row r="498" spans="1:3" x14ac:dyDescent="0.25">
      <c r="A498" s="157">
        <v>706</v>
      </c>
      <c r="B498" s="153" t="s">
        <v>438</v>
      </c>
      <c r="C498" s="156" t="s">
        <v>326</v>
      </c>
    </row>
    <row r="499" spans="1:3" x14ac:dyDescent="0.25">
      <c r="A499" s="157">
        <v>707</v>
      </c>
      <c r="B499" s="153" t="s">
        <v>438</v>
      </c>
      <c r="C499" s="156" t="s">
        <v>326</v>
      </c>
    </row>
    <row r="500" spans="1:3" x14ac:dyDescent="0.25">
      <c r="A500" s="157">
        <v>708</v>
      </c>
      <c r="B500" s="153" t="s">
        <v>438</v>
      </c>
      <c r="C500" s="156" t="s">
        <v>326</v>
      </c>
    </row>
    <row r="501" spans="1:3" x14ac:dyDescent="0.25">
      <c r="A501" s="157">
        <v>709</v>
      </c>
      <c r="B501" s="153" t="s">
        <v>438</v>
      </c>
      <c r="C501" s="156" t="s">
        <v>326</v>
      </c>
    </row>
    <row r="502" spans="1:3" x14ac:dyDescent="0.25">
      <c r="A502" s="157">
        <v>710</v>
      </c>
      <c r="B502" s="153" t="s">
        <v>438</v>
      </c>
      <c r="C502" s="156" t="s">
        <v>326</v>
      </c>
    </row>
    <row r="503" spans="1:3" x14ac:dyDescent="0.25">
      <c r="A503" s="157">
        <v>711</v>
      </c>
      <c r="B503" s="153" t="s">
        <v>438</v>
      </c>
      <c r="C503" s="156" t="s">
        <v>326</v>
      </c>
    </row>
    <row r="504" spans="1:3" x14ac:dyDescent="0.25">
      <c r="A504" s="157">
        <v>712</v>
      </c>
      <c r="B504" s="153" t="s">
        <v>505</v>
      </c>
      <c r="C504" s="156" t="s">
        <v>326</v>
      </c>
    </row>
    <row r="505" spans="1:3" x14ac:dyDescent="0.25">
      <c r="A505" s="157">
        <v>713</v>
      </c>
      <c r="B505" s="153" t="s">
        <v>505</v>
      </c>
      <c r="C505" s="156" t="s">
        <v>326</v>
      </c>
    </row>
    <row r="506" spans="1:3" x14ac:dyDescent="0.25">
      <c r="A506" s="157">
        <v>714</v>
      </c>
      <c r="B506" s="153" t="s">
        <v>505</v>
      </c>
      <c r="C506" s="156" t="s">
        <v>326</v>
      </c>
    </row>
    <row r="507" spans="1:3" x14ac:dyDescent="0.25">
      <c r="A507" s="157">
        <v>715</v>
      </c>
      <c r="B507" s="153" t="s">
        <v>505</v>
      </c>
      <c r="C507" s="156" t="s">
        <v>326</v>
      </c>
    </row>
    <row r="508" spans="1:3" x14ac:dyDescent="0.25">
      <c r="A508" s="157">
        <v>716</v>
      </c>
      <c r="B508" s="153" t="s">
        <v>506</v>
      </c>
      <c r="C508" s="156" t="s">
        <v>326</v>
      </c>
    </row>
    <row r="509" spans="1:3" x14ac:dyDescent="0.25">
      <c r="A509" s="157">
        <v>717</v>
      </c>
      <c r="B509" s="153" t="s">
        <v>506</v>
      </c>
      <c r="C509" s="156" t="s">
        <v>326</v>
      </c>
    </row>
    <row r="510" spans="1:3" x14ac:dyDescent="0.25">
      <c r="A510" s="157">
        <v>718</v>
      </c>
      <c r="B510" s="153" t="s">
        <v>507</v>
      </c>
      <c r="C510" s="156" t="s">
        <v>326</v>
      </c>
    </row>
    <row r="511" spans="1:3" x14ac:dyDescent="0.25">
      <c r="A511" s="157">
        <v>719</v>
      </c>
      <c r="B511" s="153" t="s">
        <v>507</v>
      </c>
      <c r="C511" s="156" t="s">
        <v>326</v>
      </c>
    </row>
    <row r="512" spans="1:3" x14ac:dyDescent="0.25">
      <c r="A512" s="157">
        <v>720</v>
      </c>
      <c r="B512" s="153" t="s">
        <v>373</v>
      </c>
      <c r="C512" s="156" t="s">
        <v>346</v>
      </c>
    </row>
    <row r="513" spans="1:3" x14ac:dyDescent="0.25">
      <c r="A513" s="157">
        <v>721</v>
      </c>
      <c r="B513" s="153" t="s">
        <v>508</v>
      </c>
      <c r="C513" s="156" t="s">
        <v>346</v>
      </c>
    </row>
    <row r="514" spans="1:3" x14ac:dyDescent="0.25">
      <c r="A514" s="157">
        <v>722</v>
      </c>
      <c r="B514" s="153" t="s">
        <v>508</v>
      </c>
      <c r="C514" s="156" t="s">
        <v>346</v>
      </c>
    </row>
    <row r="515" spans="1:3" x14ac:dyDescent="0.25">
      <c r="A515" s="157">
        <v>723</v>
      </c>
      <c r="B515" s="153" t="s">
        <v>508</v>
      </c>
      <c r="C515" s="156" t="s">
        <v>346</v>
      </c>
    </row>
    <row r="516" spans="1:3" x14ac:dyDescent="0.25">
      <c r="A516" s="157">
        <v>724</v>
      </c>
      <c r="B516" s="153" t="s">
        <v>508</v>
      </c>
      <c r="C516" s="156" t="s">
        <v>346</v>
      </c>
    </row>
    <row r="517" spans="1:3" x14ac:dyDescent="0.25">
      <c r="A517" s="157">
        <v>725</v>
      </c>
      <c r="B517" s="153" t="s">
        <v>508</v>
      </c>
      <c r="C517" s="156" t="s">
        <v>346</v>
      </c>
    </row>
    <row r="518" spans="1:3" x14ac:dyDescent="0.25">
      <c r="A518" s="157">
        <v>726</v>
      </c>
      <c r="B518" s="153" t="s">
        <v>508</v>
      </c>
      <c r="C518" s="156" t="s">
        <v>346</v>
      </c>
    </row>
    <row r="519" spans="1:3" x14ac:dyDescent="0.25">
      <c r="A519" s="157">
        <v>727</v>
      </c>
      <c r="B519" s="153" t="s">
        <v>508</v>
      </c>
      <c r="C519" s="156" t="s">
        <v>346</v>
      </c>
    </row>
    <row r="520" spans="1:3" x14ac:dyDescent="0.25">
      <c r="A520" s="157">
        <v>728</v>
      </c>
      <c r="B520" s="153" t="s">
        <v>509</v>
      </c>
      <c r="C520" s="156" t="s">
        <v>346</v>
      </c>
    </row>
    <row r="521" spans="1:3" x14ac:dyDescent="0.25">
      <c r="A521" s="157">
        <v>729</v>
      </c>
      <c r="B521" s="153" t="s">
        <v>508</v>
      </c>
      <c r="C521" s="156" t="s">
        <v>346</v>
      </c>
    </row>
    <row r="522" spans="1:3" x14ac:dyDescent="0.25">
      <c r="A522" s="157">
        <v>730</v>
      </c>
      <c r="B522" s="153" t="s">
        <v>509</v>
      </c>
      <c r="C522" s="156" t="s">
        <v>346</v>
      </c>
    </row>
    <row r="523" spans="1:3" x14ac:dyDescent="0.25">
      <c r="A523" s="157">
        <v>731</v>
      </c>
      <c r="B523" s="153" t="s">
        <v>508</v>
      </c>
      <c r="C523" s="156" t="s">
        <v>346</v>
      </c>
    </row>
    <row r="524" spans="1:3" x14ac:dyDescent="0.25">
      <c r="A524" s="157">
        <v>732</v>
      </c>
      <c r="B524" s="153" t="s">
        <v>509</v>
      </c>
      <c r="C524" s="156" t="s">
        <v>346</v>
      </c>
    </row>
    <row r="525" spans="1:3" x14ac:dyDescent="0.25">
      <c r="A525" s="157">
        <v>733</v>
      </c>
      <c r="B525" s="153" t="s">
        <v>508</v>
      </c>
      <c r="C525" s="156" t="s">
        <v>346</v>
      </c>
    </row>
    <row r="526" spans="1:3" x14ac:dyDescent="0.25">
      <c r="A526" s="157">
        <v>734</v>
      </c>
      <c r="B526" s="153" t="s">
        <v>509</v>
      </c>
      <c r="C526" s="156" t="s">
        <v>346</v>
      </c>
    </row>
    <row r="527" spans="1:3" x14ac:dyDescent="0.25">
      <c r="A527" s="157">
        <v>735</v>
      </c>
      <c r="B527" s="153" t="s">
        <v>508</v>
      </c>
      <c r="C527" s="156" t="s">
        <v>346</v>
      </c>
    </row>
    <row r="528" spans="1:3" x14ac:dyDescent="0.25">
      <c r="A528" s="157">
        <v>736</v>
      </c>
      <c r="B528" s="153" t="s">
        <v>509</v>
      </c>
      <c r="C528" s="156" t="s">
        <v>346</v>
      </c>
    </row>
    <row r="529" spans="1:3" x14ac:dyDescent="0.25">
      <c r="A529" s="157">
        <v>737</v>
      </c>
      <c r="B529" s="153" t="s">
        <v>508</v>
      </c>
      <c r="C529" s="156" t="s">
        <v>346</v>
      </c>
    </row>
    <row r="530" spans="1:3" x14ac:dyDescent="0.25">
      <c r="A530" s="157">
        <v>738</v>
      </c>
      <c r="B530" s="153" t="s">
        <v>509</v>
      </c>
      <c r="C530" s="156" t="s">
        <v>346</v>
      </c>
    </row>
    <row r="531" spans="1:3" x14ac:dyDescent="0.25">
      <c r="A531" s="157">
        <v>739</v>
      </c>
      <c r="B531" s="153" t="s">
        <v>508</v>
      </c>
      <c r="C531" s="156" t="s">
        <v>346</v>
      </c>
    </row>
    <row r="532" spans="1:3" x14ac:dyDescent="0.25">
      <c r="A532" s="157">
        <v>740</v>
      </c>
      <c r="B532" s="153" t="s">
        <v>509</v>
      </c>
      <c r="C532" s="156" t="s">
        <v>346</v>
      </c>
    </row>
    <row r="533" spans="1:3" x14ac:dyDescent="0.25">
      <c r="A533" s="157">
        <v>741</v>
      </c>
      <c r="B533" s="153" t="s">
        <v>508</v>
      </c>
      <c r="C533" s="156" t="s">
        <v>346</v>
      </c>
    </row>
    <row r="534" spans="1:3" x14ac:dyDescent="0.25">
      <c r="A534" s="157">
        <v>742</v>
      </c>
      <c r="B534" s="153" t="s">
        <v>509</v>
      </c>
      <c r="C534" s="156" t="s">
        <v>346</v>
      </c>
    </row>
    <row r="535" spans="1:3" x14ac:dyDescent="0.25">
      <c r="A535" s="157">
        <v>743</v>
      </c>
      <c r="B535" s="153" t="s">
        <v>508</v>
      </c>
      <c r="C535" s="156" t="s">
        <v>346</v>
      </c>
    </row>
    <row r="536" spans="1:3" x14ac:dyDescent="0.25">
      <c r="A536" s="157">
        <v>744</v>
      </c>
      <c r="B536" s="153" t="s">
        <v>509</v>
      </c>
      <c r="C536" s="156" t="s">
        <v>346</v>
      </c>
    </row>
    <row r="537" spans="1:3" x14ac:dyDescent="0.25">
      <c r="A537" s="157">
        <v>745</v>
      </c>
      <c r="B537" s="153" t="s">
        <v>508</v>
      </c>
      <c r="C537" s="156" t="s">
        <v>346</v>
      </c>
    </row>
    <row r="538" spans="1:3" x14ac:dyDescent="0.25">
      <c r="A538" s="157">
        <v>746</v>
      </c>
      <c r="B538" s="153" t="s">
        <v>509</v>
      </c>
      <c r="C538" s="156" t="s">
        <v>346</v>
      </c>
    </row>
    <row r="539" spans="1:3" x14ac:dyDescent="0.25">
      <c r="A539" s="157">
        <v>747</v>
      </c>
      <c r="B539" s="153" t="s">
        <v>508</v>
      </c>
      <c r="C539" s="156" t="s">
        <v>346</v>
      </c>
    </row>
    <row r="540" spans="1:3" x14ac:dyDescent="0.25">
      <c r="A540" s="157">
        <v>748</v>
      </c>
      <c r="B540" s="153" t="s">
        <v>508</v>
      </c>
      <c r="C540" s="156" t="s">
        <v>346</v>
      </c>
    </row>
    <row r="541" spans="1:3" x14ac:dyDescent="0.25">
      <c r="A541" s="157">
        <v>749</v>
      </c>
      <c r="B541" s="153" t="s">
        <v>509</v>
      </c>
      <c r="C541" s="156" t="s">
        <v>346</v>
      </c>
    </row>
    <row r="542" spans="1:3" x14ac:dyDescent="0.25">
      <c r="A542" s="157">
        <v>752</v>
      </c>
      <c r="B542" s="153" t="s">
        <v>508</v>
      </c>
      <c r="C542" s="156" t="s">
        <v>346</v>
      </c>
    </row>
    <row r="543" spans="1:3" x14ac:dyDescent="0.25">
      <c r="A543" s="157">
        <v>753</v>
      </c>
      <c r="B543" s="153" t="s">
        <v>510</v>
      </c>
      <c r="C543" s="156" t="s">
        <v>346</v>
      </c>
    </row>
    <row r="544" spans="1:3" x14ac:dyDescent="0.25">
      <c r="A544" s="157">
        <v>754</v>
      </c>
      <c r="B544" s="153" t="s">
        <v>508</v>
      </c>
      <c r="C544" s="156" t="s">
        <v>346</v>
      </c>
    </row>
    <row r="545" spans="1:3" x14ac:dyDescent="0.25">
      <c r="A545" s="157">
        <v>755</v>
      </c>
      <c r="B545" s="153" t="s">
        <v>510</v>
      </c>
      <c r="C545" s="156" t="s">
        <v>346</v>
      </c>
    </row>
    <row r="546" spans="1:3" x14ac:dyDescent="0.25">
      <c r="A546" s="157">
        <v>756</v>
      </c>
      <c r="B546" s="153" t="s">
        <v>508</v>
      </c>
      <c r="C546" s="156" t="s">
        <v>346</v>
      </c>
    </row>
    <row r="547" spans="1:3" x14ac:dyDescent="0.25">
      <c r="A547" s="157">
        <v>757</v>
      </c>
      <c r="B547" s="153" t="s">
        <v>510</v>
      </c>
      <c r="C547" s="156" t="s">
        <v>346</v>
      </c>
    </row>
    <row r="548" spans="1:3" x14ac:dyDescent="0.25">
      <c r="A548" s="157">
        <v>758</v>
      </c>
      <c r="B548" s="153" t="s">
        <v>508</v>
      </c>
      <c r="C548" s="156" t="s">
        <v>346</v>
      </c>
    </row>
    <row r="549" spans="1:3" x14ac:dyDescent="0.25">
      <c r="A549" s="157">
        <v>759</v>
      </c>
      <c r="B549" s="153" t="s">
        <v>510</v>
      </c>
      <c r="C549" s="156" t="s">
        <v>346</v>
      </c>
    </row>
    <row r="550" spans="1:3" x14ac:dyDescent="0.25">
      <c r="A550" s="157">
        <v>760</v>
      </c>
      <c r="B550" s="153" t="s">
        <v>508</v>
      </c>
      <c r="C550" s="156" t="s">
        <v>346</v>
      </c>
    </row>
    <row r="551" spans="1:3" x14ac:dyDescent="0.25">
      <c r="A551" s="157">
        <v>761</v>
      </c>
      <c r="B551" s="153" t="s">
        <v>510</v>
      </c>
      <c r="C551" s="156" t="s">
        <v>346</v>
      </c>
    </row>
    <row r="552" spans="1:3" x14ac:dyDescent="0.25">
      <c r="A552" s="157">
        <v>762</v>
      </c>
      <c r="B552" s="153" t="s">
        <v>508</v>
      </c>
      <c r="C552" s="156" t="s">
        <v>346</v>
      </c>
    </row>
    <row r="553" spans="1:3" x14ac:dyDescent="0.25">
      <c r="A553" s="157">
        <v>763</v>
      </c>
      <c r="B553" s="153" t="s">
        <v>510</v>
      </c>
      <c r="C553" s="156" t="s">
        <v>346</v>
      </c>
    </row>
    <row r="554" spans="1:3" x14ac:dyDescent="0.25">
      <c r="A554" s="157">
        <v>764</v>
      </c>
      <c r="B554" s="153" t="s">
        <v>508</v>
      </c>
      <c r="C554" s="156" t="s">
        <v>346</v>
      </c>
    </row>
    <row r="555" spans="1:3" x14ac:dyDescent="0.25">
      <c r="A555" s="157">
        <v>765</v>
      </c>
      <c r="B555" s="153" t="s">
        <v>510</v>
      </c>
      <c r="C555" s="156" t="s">
        <v>346</v>
      </c>
    </row>
    <row r="556" spans="1:3" x14ac:dyDescent="0.25">
      <c r="A556" s="157">
        <v>766</v>
      </c>
      <c r="B556" s="153" t="s">
        <v>508</v>
      </c>
      <c r="C556" s="156" t="s">
        <v>346</v>
      </c>
    </row>
    <row r="557" spans="1:3" x14ac:dyDescent="0.25">
      <c r="A557" s="157">
        <v>767</v>
      </c>
      <c r="B557" s="153" t="s">
        <v>510</v>
      </c>
      <c r="C557" s="156" t="s">
        <v>346</v>
      </c>
    </row>
    <row r="558" spans="1:3" x14ac:dyDescent="0.25">
      <c r="A558" s="157">
        <v>768</v>
      </c>
      <c r="B558" s="153" t="s">
        <v>508</v>
      </c>
      <c r="C558" s="156" t="s">
        <v>346</v>
      </c>
    </row>
    <row r="559" spans="1:3" x14ac:dyDescent="0.25">
      <c r="A559" s="157">
        <v>769</v>
      </c>
      <c r="B559" s="153" t="s">
        <v>510</v>
      </c>
      <c r="C559" s="156" t="s">
        <v>346</v>
      </c>
    </row>
    <row r="560" spans="1:3" x14ac:dyDescent="0.25">
      <c r="A560" s="157">
        <v>770</v>
      </c>
      <c r="B560" s="153" t="s">
        <v>511</v>
      </c>
      <c r="C560" s="156" t="s">
        <v>346</v>
      </c>
    </row>
    <row r="561" spans="1:3" x14ac:dyDescent="0.25">
      <c r="A561" s="157">
        <v>775</v>
      </c>
      <c r="B561" s="153" t="s">
        <v>512</v>
      </c>
      <c r="C561" s="156" t="s">
        <v>346</v>
      </c>
    </row>
    <row r="562" spans="1:3" x14ac:dyDescent="0.25">
      <c r="A562" s="157">
        <v>776</v>
      </c>
      <c r="B562" s="153" t="s">
        <v>512</v>
      </c>
      <c r="C562" s="156" t="s">
        <v>346</v>
      </c>
    </row>
    <row r="563" spans="1:3" x14ac:dyDescent="0.25">
      <c r="A563" s="157">
        <v>781</v>
      </c>
      <c r="B563" s="153" t="s">
        <v>508</v>
      </c>
      <c r="C563" s="156" t="s">
        <v>326</v>
      </c>
    </row>
    <row r="564" spans="1:3" x14ac:dyDescent="0.25">
      <c r="A564" s="157">
        <v>782</v>
      </c>
      <c r="B564" s="153" t="s">
        <v>508</v>
      </c>
      <c r="C564" s="156" t="s">
        <v>346</v>
      </c>
    </row>
    <row r="565" spans="1:3" x14ac:dyDescent="0.25">
      <c r="A565" s="157">
        <v>783</v>
      </c>
      <c r="B565" s="153" t="s">
        <v>508</v>
      </c>
      <c r="C565" s="156" t="s">
        <v>346</v>
      </c>
    </row>
    <row r="566" spans="1:3" x14ac:dyDescent="0.25">
      <c r="A566" s="157">
        <v>784</v>
      </c>
      <c r="B566" s="153" t="s">
        <v>508</v>
      </c>
      <c r="C566" s="156" t="s">
        <v>346</v>
      </c>
    </row>
    <row r="567" spans="1:3" x14ac:dyDescent="0.25">
      <c r="A567" s="157">
        <v>785</v>
      </c>
      <c r="B567" s="153" t="s">
        <v>508</v>
      </c>
      <c r="C567" s="156" t="s">
        <v>346</v>
      </c>
    </row>
    <row r="568" spans="1:3" x14ac:dyDescent="0.25">
      <c r="A568" s="157">
        <v>786</v>
      </c>
      <c r="B568" s="153" t="s">
        <v>508</v>
      </c>
      <c r="C568" s="156" t="s">
        <v>346</v>
      </c>
    </row>
    <row r="569" spans="1:3" x14ac:dyDescent="0.25">
      <c r="A569" s="157">
        <v>787</v>
      </c>
      <c r="B569" s="153" t="s">
        <v>513</v>
      </c>
      <c r="C569" s="156" t="s">
        <v>346</v>
      </c>
    </row>
    <row r="570" spans="1:3" x14ac:dyDescent="0.25">
      <c r="A570" s="157">
        <v>788</v>
      </c>
      <c r="B570" s="153" t="s">
        <v>514</v>
      </c>
      <c r="C570" s="156" t="s">
        <v>346</v>
      </c>
    </row>
    <row r="571" spans="1:3" x14ac:dyDescent="0.25">
      <c r="A571" s="157">
        <v>789</v>
      </c>
      <c r="B571" s="153" t="s">
        <v>515</v>
      </c>
      <c r="C571" s="156" t="s">
        <v>346</v>
      </c>
    </row>
    <row r="572" spans="1:3" x14ac:dyDescent="0.25">
      <c r="A572" s="157">
        <v>790</v>
      </c>
      <c r="B572" s="153" t="s">
        <v>516</v>
      </c>
      <c r="C572" s="156" t="s">
        <v>346</v>
      </c>
    </row>
    <row r="573" spans="1:3" x14ac:dyDescent="0.25">
      <c r="A573" s="157">
        <v>791</v>
      </c>
      <c r="B573" s="153" t="s">
        <v>517</v>
      </c>
      <c r="C573" s="156" t="s">
        <v>346</v>
      </c>
    </row>
    <row r="574" spans="1:3" x14ac:dyDescent="0.25">
      <c r="A574" s="157">
        <v>792</v>
      </c>
      <c r="B574" s="153" t="s">
        <v>518</v>
      </c>
      <c r="C574" s="156" t="s">
        <v>346</v>
      </c>
    </row>
    <row r="575" spans="1:3" x14ac:dyDescent="0.25">
      <c r="A575" s="157">
        <v>793</v>
      </c>
      <c r="B575" s="153" t="s">
        <v>508</v>
      </c>
      <c r="C575" s="156" t="s">
        <v>346</v>
      </c>
    </row>
    <row r="576" spans="1:3" x14ac:dyDescent="0.25">
      <c r="A576" s="157">
        <v>794</v>
      </c>
      <c r="B576" s="153" t="s">
        <v>509</v>
      </c>
      <c r="C576" s="156" t="s">
        <v>346</v>
      </c>
    </row>
    <row r="577" spans="1:3" x14ac:dyDescent="0.25">
      <c r="A577" s="157">
        <v>801</v>
      </c>
      <c r="B577" s="153" t="s">
        <v>435</v>
      </c>
      <c r="C577" s="156" t="s">
        <v>346</v>
      </c>
    </row>
    <row r="578" spans="1:3" x14ac:dyDescent="0.25">
      <c r="A578" s="157">
        <v>802</v>
      </c>
      <c r="B578" s="153" t="s">
        <v>519</v>
      </c>
      <c r="C578" s="156" t="s">
        <v>346</v>
      </c>
    </row>
    <row r="579" spans="1:3" x14ac:dyDescent="0.25">
      <c r="A579" s="157">
        <v>803</v>
      </c>
      <c r="B579" s="153" t="s">
        <v>520</v>
      </c>
      <c r="C579" s="156" t="s">
        <v>326</v>
      </c>
    </row>
    <row r="580" spans="1:3" x14ac:dyDescent="0.25">
      <c r="A580" s="157">
        <v>804</v>
      </c>
      <c r="B580" s="153" t="s">
        <v>519</v>
      </c>
      <c r="C580" s="156" t="s">
        <v>346</v>
      </c>
    </row>
    <row r="581" spans="1:3" x14ac:dyDescent="0.25">
      <c r="A581" s="157">
        <v>805</v>
      </c>
      <c r="B581" s="153" t="s">
        <v>520</v>
      </c>
      <c r="C581" s="156" t="s">
        <v>326</v>
      </c>
    </row>
    <row r="582" spans="1:3" x14ac:dyDescent="0.25">
      <c r="A582" s="157">
        <v>806</v>
      </c>
      <c r="B582" s="153" t="s">
        <v>519</v>
      </c>
      <c r="C582" s="156" t="s">
        <v>346</v>
      </c>
    </row>
    <row r="583" spans="1:3" x14ac:dyDescent="0.25">
      <c r="A583" s="157">
        <v>807</v>
      </c>
      <c r="B583" s="153" t="s">
        <v>520</v>
      </c>
      <c r="C583" s="156" t="s">
        <v>326</v>
      </c>
    </row>
    <row r="584" spans="1:3" x14ac:dyDescent="0.25">
      <c r="A584" s="157">
        <v>808</v>
      </c>
      <c r="B584" s="153" t="s">
        <v>519</v>
      </c>
      <c r="C584" s="156" t="s">
        <v>346</v>
      </c>
    </row>
    <row r="585" spans="1:3" x14ac:dyDescent="0.25">
      <c r="A585" s="157">
        <v>809</v>
      </c>
      <c r="B585" s="153" t="s">
        <v>520</v>
      </c>
      <c r="C585" s="156" t="s">
        <v>326</v>
      </c>
    </row>
    <row r="586" spans="1:3" x14ac:dyDescent="0.25">
      <c r="A586" s="157">
        <v>810</v>
      </c>
      <c r="B586" s="153" t="s">
        <v>519</v>
      </c>
      <c r="C586" s="156" t="s">
        <v>346</v>
      </c>
    </row>
    <row r="587" spans="1:3" x14ac:dyDescent="0.25">
      <c r="A587" s="157">
        <v>811</v>
      </c>
      <c r="B587" s="153" t="s">
        <v>520</v>
      </c>
      <c r="C587" s="156" t="s">
        <v>326</v>
      </c>
    </row>
    <row r="588" spans="1:3" x14ac:dyDescent="0.25">
      <c r="A588" s="157">
        <v>812</v>
      </c>
      <c r="B588" s="153" t="s">
        <v>519</v>
      </c>
      <c r="C588" s="156" t="s">
        <v>346</v>
      </c>
    </row>
    <row r="589" spans="1:3" x14ac:dyDescent="0.25">
      <c r="A589" s="157">
        <v>813</v>
      </c>
      <c r="B589" s="153" t="s">
        <v>520</v>
      </c>
      <c r="C589" s="156" t="s">
        <v>326</v>
      </c>
    </row>
    <row r="590" spans="1:3" x14ac:dyDescent="0.25">
      <c r="A590" s="157">
        <v>814</v>
      </c>
      <c r="B590" s="153" t="s">
        <v>519</v>
      </c>
      <c r="C590" s="156" t="s">
        <v>346</v>
      </c>
    </row>
    <row r="591" spans="1:3" x14ac:dyDescent="0.25">
      <c r="A591" s="157">
        <v>815</v>
      </c>
      <c r="B591" s="153" t="s">
        <v>520</v>
      </c>
      <c r="C591" s="156" t="s">
        <v>326</v>
      </c>
    </row>
    <row r="592" spans="1:3" x14ac:dyDescent="0.25">
      <c r="A592" s="157">
        <v>816</v>
      </c>
      <c r="B592" s="153" t="s">
        <v>519</v>
      </c>
      <c r="C592" s="156" t="s">
        <v>346</v>
      </c>
    </row>
    <row r="593" spans="1:3" x14ac:dyDescent="0.25">
      <c r="A593" s="157">
        <v>817</v>
      </c>
      <c r="B593" s="153" t="s">
        <v>520</v>
      </c>
      <c r="C593" s="156" t="s">
        <v>326</v>
      </c>
    </row>
    <row r="594" spans="1:3" x14ac:dyDescent="0.25">
      <c r="A594" s="157">
        <v>818</v>
      </c>
      <c r="B594" s="153" t="s">
        <v>519</v>
      </c>
      <c r="C594" s="156" t="s">
        <v>346</v>
      </c>
    </row>
    <row r="595" spans="1:3" x14ac:dyDescent="0.25">
      <c r="A595" s="157">
        <v>819</v>
      </c>
      <c r="B595" s="153" t="s">
        <v>520</v>
      </c>
      <c r="C595" s="156" t="s">
        <v>326</v>
      </c>
    </row>
    <row r="596" spans="1:3" x14ac:dyDescent="0.25">
      <c r="A596" s="157">
        <v>820</v>
      </c>
      <c r="B596" s="153" t="s">
        <v>519</v>
      </c>
      <c r="C596" s="156" t="s">
        <v>346</v>
      </c>
    </row>
    <row r="597" spans="1:3" x14ac:dyDescent="0.25">
      <c r="A597" s="157">
        <v>821</v>
      </c>
      <c r="B597" s="153" t="s">
        <v>520</v>
      </c>
      <c r="C597" s="156" t="s">
        <v>326</v>
      </c>
    </row>
    <row r="598" spans="1:3" x14ac:dyDescent="0.25">
      <c r="A598" s="157">
        <v>822</v>
      </c>
      <c r="B598" s="153" t="s">
        <v>519</v>
      </c>
      <c r="C598" s="156" t="s">
        <v>346</v>
      </c>
    </row>
    <row r="599" spans="1:3" x14ac:dyDescent="0.25">
      <c r="A599" s="157">
        <v>823</v>
      </c>
      <c r="B599" s="153" t="s">
        <v>520</v>
      </c>
      <c r="C599" s="156" t="s">
        <v>326</v>
      </c>
    </row>
    <row r="600" spans="1:3" x14ac:dyDescent="0.25">
      <c r="A600" s="157">
        <v>824</v>
      </c>
      <c r="B600" s="153" t="s">
        <v>519</v>
      </c>
      <c r="C600" s="156" t="s">
        <v>346</v>
      </c>
    </row>
    <row r="601" spans="1:3" x14ac:dyDescent="0.25">
      <c r="A601" s="157">
        <v>825</v>
      </c>
      <c r="B601" s="153" t="s">
        <v>520</v>
      </c>
      <c r="C601" s="156" t="s">
        <v>326</v>
      </c>
    </row>
    <row r="602" spans="1:3" x14ac:dyDescent="0.25">
      <c r="A602" s="157">
        <v>826</v>
      </c>
      <c r="B602" s="153" t="s">
        <v>519</v>
      </c>
      <c r="C602" s="156" t="s">
        <v>346</v>
      </c>
    </row>
    <row r="603" spans="1:3" x14ac:dyDescent="0.25">
      <c r="A603" s="157">
        <v>827</v>
      </c>
      <c r="B603" s="153" t="s">
        <v>520</v>
      </c>
      <c r="C603" s="156" t="s">
        <v>326</v>
      </c>
    </row>
    <row r="604" spans="1:3" x14ac:dyDescent="0.25">
      <c r="A604" s="157">
        <v>828</v>
      </c>
      <c r="B604" s="153" t="s">
        <v>519</v>
      </c>
      <c r="C604" s="156" t="s">
        <v>346</v>
      </c>
    </row>
    <row r="605" spans="1:3" x14ac:dyDescent="0.25">
      <c r="A605" s="157">
        <v>829</v>
      </c>
      <c r="B605" s="153" t="s">
        <v>520</v>
      </c>
      <c r="C605" s="156" t="s">
        <v>326</v>
      </c>
    </row>
    <row r="606" spans="1:3" x14ac:dyDescent="0.25">
      <c r="A606" s="157">
        <v>830</v>
      </c>
      <c r="B606" s="153" t="s">
        <v>519</v>
      </c>
      <c r="C606" s="156" t="s">
        <v>346</v>
      </c>
    </row>
    <row r="607" spans="1:3" x14ac:dyDescent="0.25">
      <c r="A607" s="157">
        <v>831</v>
      </c>
      <c r="B607" s="153" t="s">
        <v>520</v>
      </c>
      <c r="C607" s="156" t="s">
        <v>326</v>
      </c>
    </row>
    <row r="608" spans="1:3" x14ac:dyDescent="0.25">
      <c r="A608" s="157">
        <v>832</v>
      </c>
      <c r="B608" s="153" t="s">
        <v>519</v>
      </c>
      <c r="C608" s="156" t="s">
        <v>346</v>
      </c>
    </row>
    <row r="609" spans="1:3" x14ac:dyDescent="0.25">
      <c r="A609" s="157">
        <v>833</v>
      </c>
      <c r="B609" s="153" t="s">
        <v>520</v>
      </c>
      <c r="C609" s="156" t="s">
        <v>326</v>
      </c>
    </row>
    <row r="610" spans="1:3" x14ac:dyDescent="0.25">
      <c r="A610" s="157">
        <v>834</v>
      </c>
      <c r="B610" s="153" t="s">
        <v>519</v>
      </c>
      <c r="C610" s="156" t="s">
        <v>346</v>
      </c>
    </row>
    <row r="611" spans="1:3" x14ac:dyDescent="0.25">
      <c r="A611" s="157">
        <v>835</v>
      </c>
      <c r="B611" s="153" t="s">
        <v>520</v>
      </c>
      <c r="C611" s="156" t="s">
        <v>326</v>
      </c>
    </row>
    <row r="612" spans="1:3" x14ac:dyDescent="0.25">
      <c r="A612" s="157">
        <v>836</v>
      </c>
      <c r="B612" s="153" t="s">
        <v>519</v>
      </c>
      <c r="C612" s="156" t="s">
        <v>346</v>
      </c>
    </row>
    <row r="613" spans="1:3" x14ac:dyDescent="0.25">
      <c r="A613" s="157">
        <v>837</v>
      </c>
      <c r="B613" s="153" t="s">
        <v>520</v>
      </c>
      <c r="C613" s="156" t="s">
        <v>326</v>
      </c>
    </row>
    <row r="614" spans="1:3" x14ac:dyDescent="0.25">
      <c r="A614" s="157">
        <v>838</v>
      </c>
      <c r="B614" s="153" t="s">
        <v>519</v>
      </c>
      <c r="C614" s="156" t="s">
        <v>346</v>
      </c>
    </row>
    <row r="615" spans="1:3" x14ac:dyDescent="0.25">
      <c r="A615" s="157">
        <v>839</v>
      </c>
      <c r="B615" s="153" t="s">
        <v>520</v>
      </c>
      <c r="C615" s="156" t="s">
        <v>326</v>
      </c>
    </row>
    <row r="616" spans="1:3" x14ac:dyDescent="0.25">
      <c r="A616" s="157">
        <v>840</v>
      </c>
      <c r="B616" s="153" t="s">
        <v>519</v>
      </c>
      <c r="C616" s="156" t="s">
        <v>346</v>
      </c>
    </row>
    <row r="617" spans="1:3" x14ac:dyDescent="0.25">
      <c r="A617" s="157">
        <v>841</v>
      </c>
      <c r="B617" s="153" t="s">
        <v>520</v>
      </c>
      <c r="C617" s="156" t="s">
        <v>326</v>
      </c>
    </row>
    <row r="618" spans="1:3" x14ac:dyDescent="0.25">
      <c r="A618" s="157">
        <v>842</v>
      </c>
      <c r="B618" s="153" t="s">
        <v>519</v>
      </c>
      <c r="C618" s="156" t="s">
        <v>346</v>
      </c>
    </row>
    <row r="619" spans="1:3" x14ac:dyDescent="0.25">
      <c r="A619" s="157">
        <v>843</v>
      </c>
      <c r="B619" s="153" t="s">
        <v>520</v>
      </c>
      <c r="C619" s="156" t="s">
        <v>326</v>
      </c>
    </row>
    <row r="620" spans="1:3" x14ac:dyDescent="0.25">
      <c r="A620" s="157">
        <v>844</v>
      </c>
      <c r="B620" s="153" t="s">
        <v>519</v>
      </c>
      <c r="C620" s="156" t="s">
        <v>346</v>
      </c>
    </row>
    <row r="621" spans="1:3" x14ac:dyDescent="0.25">
      <c r="A621" s="157">
        <v>845</v>
      </c>
      <c r="B621" s="153" t="s">
        <v>520</v>
      </c>
      <c r="C621" s="156" t="s">
        <v>326</v>
      </c>
    </row>
    <row r="622" spans="1:3" x14ac:dyDescent="0.25">
      <c r="A622" s="157">
        <v>846</v>
      </c>
      <c r="B622" s="153" t="s">
        <v>519</v>
      </c>
      <c r="C622" s="156" t="s">
        <v>346</v>
      </c>
    </row>
    <row r="623" spans="1:3" x14ac:dyDescent="0.25">
      <c r="A623" s="157">
        <v>847</v>
      </c>
      <c r="B623" s="153" t="s">
        <v>520</v>
      </c>
      <c r="C623" s="156" t="s">
        <v>326</v>
      </c>
    </row>
    <row r="624" spans="1:3" x14ac:dyDescent="0.25">
      <c r="A624" s="157">
        <v>848</v>
      </c>
      <c r="B624" s="153" t="s">
        <v>519</v>
      </c>
      <c r="C624" s="156" t="s">
        <v>346</v>
      </c>
    </row>
    <row r="625" spans="1:3" x14ac:dyDescent="0.25">
      <c r="A625" s="157">
        <v>849</v>
      </c>
      <c r="B625" s="153" t="s">
        <v>520</v>
      </c>
      <c r="C625" s="156" t="s">
        <v>326</v>
      </c>
    </row>
    <row r="626" spans="1:3" x14ac:dyDescent="0.25">
      <c r="A626" s="157">
        <v>850</v>
      </c>
      <c r="B626" s="153" t="s">
        <v>520</v>
      </c>
      <c r="C626" s="156" t="s">
        <v>326</v>
      </c>
    </row>
    <row r="627" spans="1:3" x14ac:dyDescent="0.25">
      <c r="A627" s="157">
        <v>851</v>
      </c>
      <c r="B627" s="153" t="s">
        <v>520</v>
      </c>
      <c r="C627" s="156" t="s">
        <v>326</v>
      </c>
    </row>
    <row r="628" spans="1:3" x14ac:dyDescent="0.25">
      <c r="A628" s="157">
        <v>852</v>
      </c>
      <c r="B628" s="153" t="s">
        <v>519</v>
      </c>
      <c r="C628" s="156" t="s">
        <v>346</v>
      </c>
    </row>
    <row r="629" spans="1:3" x14ac:dyDescent="0.25">
      <c r="A629" s="157">
        <v>853</v>
      </c>
      <c r="B629" s="153" t="s">
        <v>519</v>
      </c>
      <c r="C629" s="156" t="s">
        <v>346</v>
      </c>
    </row>
    <row r="630" spans="1:3" x14ac:dyDescent="0.25">
      <c r="A630" s="157">
        <v>854</v>
      </c>
      <c r="B630" s="153" t="s">
        <v>519</v>
      </c>
      <c r="C630" s="156" t="s">
        <v>346</v>
      </c>
    </row>
    <row r="631" spans="1:3" x14ac:dyDescent="0.25">
      <c r="A631" s="157">
        <v>855</v>
      </c>
      <c r="B631" s="153" t="s">
        <v>519</v>
      </c>
      <c r="C631" s="156" t="s">
        <v>346</v>
      </c>
    </row>
    <row r="632" spans="1:3" x14ac:dyDescent="0.25">
      <c r="A632" s="157">
        <v>856</v>
      </c>
      <c r="B632" s="153" t="s">
        <v>519</v>
      </c>
      <c r="C632" s="156" t="s">
        <v>346</v>
      </c>
    </row>
    <row r="633" spans="1:3" x14ac:dyDescent="0.25">
      <c r="A633" s="157">
        <v>857</v>
      </c>
      <c r="B633" s="153" t="s">
        <v>519</v>
      </c>
      <c r="C633" s="156" t="s">
        <v>346</v>
      </c>
    </row>
    <row r="634" spans="1:3" x14ac:dyDescent="0.25">
      <c r="A634" s="157">
        <v>858</v>
      </c>
      <c r="B634" s="153" t="s">
        <v>519</v>
      </c>
      <c r="C634" s="156" t="s">
        <v>346</v>
      </c>
    </row>
    <row r="635" spans="1:3" x14ac:dyDescent="0.25">
      <c r="A635" s="157">
        <v>859</v>
      </c>
      <c r="B635" s="153" t="s">
        <v>519</v>
      </c>
      <c r="C635" s="156" t="s">
        <v>346</v>
      </c>
    </row>
    <row r="636" spans="1:3" x14ac:dyDescent="0.25">
      <c r="A636" s="157">
        <v>860</v>
      </c>
      <c r="B636" s="153" t="s">
        <v>519</v>
      </c>
      <c r="C636" s="156" t="s">
        <v>346</v>
      </c>
    </row>
    <row r="637" spans="1:3" x14ac:dyDescent="0.25">
      <c r="A637" s="157">
        <v>861</v>
      </c>
      <c r="B637" s="153" t="s">
        <v>519</v>
      </c>
      <c r="C637" s="156" t="s">
        <v>346</v>
      </c>
    </row>
    <row r="638" spans="1:3" x14ac:dyDescent="0.25">
      <c r="A638" s="157">
        <v>862</v>
      </c>
      <c r="B638" s="153" t="s">
        <v>519</v>
      </c>
      <c r="C638" s="156" t="s">
        <v>346</v>
      </c>
    </row>
    <row r="639" spans="1:3" x14ac:dyDescent="0.25">
      <c r="A639" s="157">
        <v>863</v>
      </c>
      <c r="B639" s="153" t="s">
        <v>519</v>
      </c>
      <c r="C639" s="156" t="s">
        <v>346</v>
      </c>
    </row>
    <row r="640" spans="1:3" x14ac:dyDescent="0.25">
      <c r="A640" s="157">
        <v>864</v>
      </c>
      <c r="B640" s="153" t="s">
        <v>519</v>
      </c>
      <c r="C640" s="156" t="s">
        <v>346</v>
      </c>
    </row>
    <row r="641" spans="1:3" x14ac:dyDescent="0.25">
      <c r="A641" s="157">
        <v>865</v>
      </c>
      <c r="B641" s="153" t="s">
        <v>519</v>
      </c>
      <c r="C641" s="156" t="s">
        <v>346</v>
      </c>
    </row>
    <row r="642" spans="1:3" x14ac:dyDescent="0.25">
      <c r="A642" s="157">
        <v>866</v>
      </c>
      <c r="B642" s="153" t="s">
        <v>520</v>
      </c>
      <c r="C642" s="156" t="s">
        <v>326</v>
      </c>
    </row>
    <row r="643" spans="1:3" x14ac:dyDescent="0.25">
      <c r="A643" s="157">
        <v>867</v>
      </c>
      <c r="B643" s="153" t="s">
        <v>519</v>
      </c>
      <c r="C643" s="156" t="s">
        <v>346</v>
      </c>
    </row>
    <row r="644" spans="1:3" x14ac:dyDescent="0.25">
      <c r="A644" s="157">
        <v>868</v>
      </c>
      <c r="B644" s="153" t="s">
        <v>520</v>
      </c>
      <c r="C644" s="156" t="s">
        <v>326</v>
      </c>
    </row>
    <row r="645" spans="1:3" x14ac:dyDescent="0.25">
      <c r="A645" s="157">
        <v>869</v>
      </c>
      <c r="B645" s="153" t="s">
        <v>519</v>
      </c>
      <c r="C645" s="156" t="s">
        <v>346</v>
      </c>
    </row>
    <row r="646" spans="1:3" x14ac:dyDescent="0.25">
      <c r="A646" s="157">
        <v>870</v>
      </c>
      <c r="B646" s="153" t="s">
        <v>520</v>
      </c>
      <c r="C646" s="156" t="s">
        <v>326</v>
      </c>
    </row>
    <row r="647" spans="1:3" x14ac:dyDescent="0.25">
      <c r="A647" s="157">
        <v>871</v>
      </c>
      <c r="B647" s="153" t="s">
        <v>519</v>
      </c>
      <c r="C647" s="156" t="s">
        <v>346</v>
      </c>
    </row>
    <row r="648" spans="1:3" x14ac:dyDescent="0.25">
      <c r="A648" s="157">
        <v>872</v>
      </c>
      <c r="B648" s="153" t="s">
        <v>520</v>
      </c>
      <c r="C648" s="156" t="s">
        <v>326</v>
      </c>
    </row>
    <row r="649" spans="1:3" x14ac:dyDescent="0.25">
      <c r="A649" s="157">
        <v>873</v>
      </c>
      <c r="B649" s="153" t="s">
        <v>519</v>
      </c>
      <c r="C649" s="156" t="s">
        <v>346</v>
      </c>
    </row>
    <row r="650" spans="1:3" x14ac:dyDescent="0.25">
      <c r="A650" s="157">
        <v>874</v>
      </c>
      <c r="B650" s="153" t="s">
        <v>520</v>
      </c>
      <c r="C650" s="156" t="s">
        <v>326</v>
      </c>
    </row>
    <row r="651" spans="1:3" x14ac:dyDescent="0.25">
      <c r="A651" s="157">
        <v>875</v>
      </c>
      <c r="B651" s="153" t="s">
        <v>519</v>
      </c>
      <c r="C651" s="156" t="s">
        <v>346</v>
      </c>
    </row>
    <row r="652" spans="1:3" x14ac:dyDescent="0.25">
      <c r="A652" s="157">
        <v>876</v>
      </c>
      <c r="B652" s="153" t="s">
        <v>520</v>
      </c>
      <c r="C652" s="156" t="s">
        <v>326</v>
      </c>
    </row>
    <row r="653" spans="1:3" x14ac:dyDescent="0.25">
      <c r="A653" s="157">
        <v>877</v>
      </c>
      <c r="B653" s="153" t="s">
        <v>519</v>
      </c>
      <c r="C653" s="156" t="s">
        <v>346</v>
      </c>
    </row>
    <row r="654" spans="1:3" x14ac:dyDescent="0.25">
      <c r="A654" s="157">
        <v>878</v>
      </c>
      <c r="B654" s="153" t="s">
        <v>520</v>
      </c>
      <c r="C654" s="156" t="s">
        <v>326</v>
      </c>
    </row>
    <row r="655" spans="1:3" x14ac:dyDescent="0.25">
      <c r="A655" s="157">
        <v>879</v>
      </c>
      <c r="B655" s="153" t="s">
        <v>519</v>
      </c>
      <c r="C655" s="156" t="s">
        <v>346</v>
      </c>
    </row>
    <row r="656" spans="1:3" x14ac:dyDescent="0.25">
      <c r="A656" s="157">
        <v>880</v>
      </c>
      <c r="B656" s="153" t="s">
        <v>520</v>
      </c>
      <c r="C656" s="156" t="s">
        <v>326</v>
      </c>
    </row>
    <row r="657" spans="1:3" x14ac:dyDescent="0.25">
      <c r="A657" s="157">
        <v>881</v>
      </c>
      <c r="B657" s="153" t="s">
        <v>519</v>
      </c>
      <c r="C657" s="156" t="s">
        <v>346</v>
      </c>
    </row>
    <row r="658" spans="1:3" x14ac:dyDescent="0.25">
      <c r="A658" s="157">
        <v>882</v>
      </c>
      <c r="B658" s="153" t="s">
        <v>520</v>
      </c>
      <c r="C658" s="156" t="s">
        <v>326</v>
      </c>
    </row>
    <row r="659" spans="1:3" x14ac:dyDescent="0.25">
      <c r="A659" s="157">
        <v>883</v>
      </c>
      <c r="B659" s="153" t="s">
        <v>519</v>
      </c>
      <c r="C659" s="156" t="s">
        <v>346</v>
      </c>
    </row>
    <row r="660" spans="1:3" x14ac:dyDescent="0.25">
      <c r="A660" s="157">
        <v>884</v>
      </c>
      <c r="B660" s="153" t="s">
        <v>520</v>
      </c>
      <c r="C660" s="156" t="s">
        <v>326</v>
      </c>
    </row>
    <row r="661" spans="1:3" x14ac:dyDescent="0.25">
      <c r="A661" s="157">
        <v>885</v>
      </c>
      <c r="B661" s="153" t="s">
        <v>519</v>
      </c>
      <c r="C661" s="156" t="s">
        <v>346</v>
      </c>
    </row>
    <row r="662" spans="1:3" x14ac:dyDescent="0.25">
      <c r="A662" s="157">
        <v>886</v>
      </c>
      <c r="B662" s="153" t="s">
        <v>520</v>
      </c>
      <c r="C662" s="156" t="s">
        <v>326</v>
      </c>
    </row>
    <row r="663" spans="1:3" x14ac:dyDescent="0.25">
      <c r="A663" s="157">
        <v>887</v>
      </c>
      <c r="B663" s="153" t="s">
        <v>519</v>
      </c>
      <c r="C663" s="156" t="s">
        <v>346</v>
      </c>
    </row>
    <row r="664" spans="1:3" x14ac:dyDescent="0.25">
      <c r="A664" s="157">
        <v>888</v>
      </c>
      <c r="B664" s="153" t="s">
        <v>520</v>
      </c>
      <c r="C664" s="156" t="s">
        <v>326</v>
      </c>
    </row>
    <row r="665" spans="1:3" x14ac:dyDescent="0.25">
      <c r="A665" s="157">
        <v>889</v>
      </c>
      <c r="B665" s="153" t="s">
        <v>519</v>
      </c>
      <c r="C665" s="156" t="s">
        <v>346</v>
      </c>
    </row>
    <row r="666" spans="1:3" x14ac:dyDescent="0.25">
      <c r="A666" s="157">
        <v>890</v>
      </c>
      <c r="B666" s="153" t="s">
        <v>520</v>
      </c>
      <c r="C666" s="156" t="s">
        <v>326</v>
      </c>
    </row>
    <row r="667" spans="1:3" x14ac:dyDescent="0.25">
      <c r="A667" s="157">
        <v>891</v>
      </c>
      <c r="B667" s="153" t="s">
        <v>520</v>
      </c>
      <c r="C667" s="156" t="s">
        <v>326</v>
      </c>
    </row>
    <row r="668" spans="1:3" x14ac:dyDescent="0.25">
      <c r="A668" s="157">
        <v>892</v>
      </c>
      <c r="B668" s="153" t="s">
        <v>520</v>
      </c>
      <c r="C668" s="156" t="s">
        <v>326</v>
      </c>
    </row>
    <row r="669" spans="1:3" x14ac:dyDescent="0.25">
      <c r="A669" s="157">
        <v>893</v>
      </c>
      <c r="B669" s="153" t="s">
        <v>520</v>
      </c>
      <c r="C669" s="156" t="s">
        <v>326</v>
      </c>
    </row>
    <row r="670" spans="1:3" x14ac:dyDescent="0.25">
      <c r="A670" s="157">
        <v>894</v>
      </c>
      <c r="B670" s="153" t="s">
        <v>477</v>
      </c>
      <c r="C670" s="156" t="s">
        <v>326</v>
      </c>
    </row>
    <row r="671" spans="1:3" x14ac:dyDescent="0.25">
      <c r="A671" s="157">
        <v>895</v>
      </c>
      <c r="B671" s="153" t="s">
        <v>477</v>
      </c>
      <c r="C671" s="156" t="s">
        <v>326</v>
      </c>
    </row>
    <row r="672" spans="1:3" x14ac:dyDescent="0.25">
      <c r="A672" s="157">
        <v>896</v>
      </c>
      <c r="B672" s="153" t="s">
        <v>477</v>
      </c>
      <c r="C672" s="156" t="s">
        <v>326</v>
      </c>
    </row>
    <row r="673" spans="1:3" x14ac:dyDescent="0.25">
      <c r="A673" s="157">
        <v>897</v>
      </c>
      <c r="B673" s="153" t="s">
        <v>520</v>
      </c>
      <c r="C673" s="156" t="s">
        <v>326</v>
      </c>
    </row>
    <row r="674" spans="1:3" x14ac:dyDescent="0.25">
      <c r="A674" s="157">
        <v>898</v>
      </c>
      <c r="B674" s="153" t="s">
        <v>520</v>
      </c>
      <c r="C674" s="156" t="s">
        <v>326</v>
      </c>
    </row>
    <row r="675" spans="1:3" x14ac:dyDescent="0.25">
      <c r="A675" s="157">
        <v>899</v>
      </c>
      <c r="B675" s="153" t="s">
        <v>521</v>
      </c>
      <c r="C675" s="156" t="s">
        <v>326</v>
      </c>
    </row>
    <row r="676" spans="1:3" x14ac:dyDescent="0.25">
      <c r="A676" s="157">
        <v>900</v>
      </c>
      <c r="B676" s="153" t="s">
        <v>521</v>
      </c>
      <c r="C676" s="156" t="s">
        <v>326</v>
      </c>
    </row>
    <row r="677" spans="1:3" x14ac:dyDescent="0.25">
      <c r="A677" s="157">
        <v>901</v>
      </c>
      <c r="B677" s="153" t="s">
        <v>521</v>
      </c>
      <c r="C677" s="156" t="s">
        <v>326</v>
      </c>
    </row>
    <row r="678" spans="1:3" x14ac:dyDescent="0.25">
      <c r="A678" s="157">
        <v>902</v>
      </c>
      <c r="B678" s="153" t="s">
        <v>521</v>
      </c>
      <c r="C678" s="156" t="s">
        <v>326</v>
      </c>
    </row>
    <row r="679" spans="1:3" x14ac:dyDescent="0.25">
      <c r="A679" s="157">
        <v>903</v>
      </c>
      <c r="B679" s="153" t="s">
        <v>521</v>
      </c>
      <c r="C679" s="156" t="s">
        <v>326</v>
      </c>
    </row>
    <row r="680" spans="1:3" x14ac:dyDescent="0.25">
      <c r="A680" s="157">
        <v>904</v>
      </c>
      <c r="B680" s="153" t="s">
        <v>522</v>
      </c>
      <c r="C680" s="156" t="s">
        <v>326</v>
      </c>
    </row>
    <row r="681" spans="1:3" x14ac:dyDescent="0.25">
      <c r="A681" s="157">
        <v>905</v>
      </c>
      <c r="B681" s="153" t="s">
        <v>522</v>
      </c>
      <c r="C681" s="156" t="s">
        <v>326</v>
      </c>
    </row>
    <row r="682" spans="1:3" x14ac:dyDescent="0.25">
      <c r="A682" s="157">
        <v>906</v>
      </c>
      <c r="B682" s="153" t="s">
        <v>522</v>
      </c>
      <c r="C682" s="156" t="s">
        <v>326</v>
      </c>
    </row>
    <row r="683" spans="1:3" x14ac:dyDescent="0.25">
      <c r="A683" s="157">
        <v>907</v>
      </c>
      <c r="B683" s="153" t="s">
        <v>523</v>
      </c>
      <c r="C683" s="156" t="s">
        <v>326</v>
      </c>
    </row>
    <row r="684" spans="1:3" x14ac:dyDescent="0.25">
      <c r="A684" s="157">
        <v>908</v>
      </c>
      <c r="B684" s="153" t="s">
        <v>523</v>
      </c>
      <c r="C684" s="156" t="s">
        <v>326</v>
      </c>
    </row>
    <row r="685" spans="1:3" x14ac:dyDescent="0.25">
      <c r="A685" s="157">
        <v>909</v>
      </c>
      <c r="B685" s="153" t="s">
        <v>523</v>
      </c>
      <c r="C685" s="156" t="s">
        <v>326</v>
      </c>
    </row>
    <row r="686" spans="1:3" x14ac:dyDescent="0.25">
      <c r="A686" s="157">
        <v>910</v>
      </c>
      <c r="B686" s="153" t="s">
        <v>523</v>
      </c>
      <c r="C686" s="156" t="s">
        <v>326</v>
      </c>
    </row>
    <row r="687" spans="1:3" x14ac:dyDescent="0.25">
      <c r="A687" s="157">
        <v>911</v>
      </c>
      <c r="B687" s="153" t="s">
        <v>523</v>
      </c>
      <c r="C687" s="156" t="s">
        <v>326</v>
      </c>
    </row>
    <row r="688" spans="1:3" x14ac:dyDescent="0.25">
      <c r="A688" s="157">
        <v>912</v>
      </c>
      <c r="B688" s="153" t="s">
        <v>523</v>
      </c>
      <c r="C688" s="156" t="s">
        <v>326</v>
      </c>
    </row>
    <row r="689" spans="1:3" x14ac:dyDescent="0.25">
      <c r="A689" s="157">
        <v>913</v>
      </c>
      <c r="B689" s="153" t="s">
        <v>523</v>
      </c>
      <c r="C689" s="156" t="s">
        <v>326</v>
      </c>
    </row>
    <row r="690" spans="1:3" x14ac:dyDescent="0.25">
      <c r="A690" s="157">
        <v>914</v>
      </c>
      <c r="B690" s="153" t="s">
        <v>524</v>
      </c>
      <c r="C690" s="156" t="s">
        <v>346</v>
      </c>
    </row>
    <row r="691" spans="1:3" x14ac:dyDescent="0.25">
      <c r="A691" s="157">
        <v>915</v>
      </c>
      <c r="B691" s="153" t="s">
        <v>477</v>
      </c>
      <c r="C691" s="156" t="s">
        <v>346</v>
      </c>
    </row>
    <row r="692" spans="1:3" x14ac:dyDescent="0.25">
      <c r="A692" s="157">
        <v>916</v>
      </c>
      <c r="B692" s="153" t="s">
        <v>477</v>
      </c>
      <c r="C692" s="156" t="s">
        <v>346</v>
      </c>
    </row>
    <row r="693" spans="1:3" x14ac:dyDescent="0.25">
      <c r="A693" s="157">
        <v>917</v>
      </c>
      <c r="B693" s="153" t="s">
        <v>477</v>
      </c>
      <c r="C693" s="156" t="s">
        <v>346</v>
      </c>
    </row>
    <row r="694" spans="1:3" x14ac:dyDescent="0.25">
      <c r="A694" s="157">
        <v>918</v>
      </c>
      <c r="B694" s="153" t="s">
        <v>412</v>
      </c>
      <c r="C694" s="156" t="s">
        <v>346</v>
      </c>
    </row>
    <row r="695" spans="1:3" x14ac:dyDescent="0.25">
      <c r="A695" s="157">
        <v>919</v>
      </c>
      <c r="B695" s="153" t="s">
        <v>525</v>
      </c>
      <c r="C695" s="156" t="s">
        <v>346</v>
      </c>
    </row>
    <row r="696" spans="1:3" x14ac:dyDescent="0.25">
      <c r="A696" s="157">
        <v>920</v>
      </c>
      <c r="B696" s="153" t="s">
        <v>525</v>
      </c>
      <c r="C696" s="156" t="s">
        <v>346</v>
      </c>
    </row>
    <row r="697" spans="1:3" x14ac:dyDescent="0.25">
      <c r="A697" s="157">
        <v>922</v>
      </c>
      <c r="B697" s="153" t="s">
        <v>435</v>
      </c>
      <c r="C697" s="156" t="s">
        <v>346</v>
      </c>
    </row>
    <row r="698" spans="1:3" x14ac:dyDescent="0.25">
      <c r="A698" s="157">
        <v>923</v>
      </c>
      <c r="B698" s="153" t="s">
        <v>435</v>
      </c>
      <c r="C698" s="156" t="s">
        <v>346</v>
      </c>
    </row>
    <row r="699" spans="1:3" x14ac:dyDescent="0.25">
      <c r="A699" s="157">
        <v>924</v>
      </c>
      <c r="B699" s="153" t="s">
        <v>435</v>
      </c>
      <c r="C699" s="156" t="s">
        <v>346</v>
      </c>
    </row>
    <row r="700" spans="1:3" x14ac:dyDescent="0.25">
      <c r="A700" s="157">
        <v>925</v>
      </c>
      <c r="B700" s="153" t="s">
        <v>526</v>
      </c>
      <c r="C700" s="156" t="s">
        <v>465</v>
      </c>
    </row>
    <row r="701" spans="1:3" x14ac:dyDescent="0.25">
      <c r="A701" s="157">
        <v>926</v>
      </c>
      <c r="B701" s="153" t="s">
        <v>466</v>
      </c>
      <c r="C701" s="156" t="s">
        <v>465</v>
      </c>
    </row>
    <row r="702" spans="1:3" x14ac:dyDescent="0.25">
      <c r="A702" s="157">
        <v>927</v>
      </c>
      <c r="B702" s="153" t="s">
        <v>468</v>
      </c>
      <c r="C702" s="156" t="s">
        <v>465</v>
      </c>
    </row>
    <row r="703" spans="1:3" x14ac:dyDescent="0.25">
      <c r="A703" s="157">
        <v>928</v>
      </c>
      <c r="B703" s="153" t="s">
        <v>467</v>
      </c>
      <c r="C703" s="156" t="s">
        <v>465</v>
      </c>
    </row>
    <row r="704" spans="1:3" x14ac:dyDescent="0.25">
      <c r="A704" s="157">
        <v>929</v>
      </c>
      <c r="B704" s="153" t="s">
        <v>521</v>
      </c>
      <c r="C704" s="156" t="s">
        <v>326</v>
      </c>
    </row>
    <row r="705" spans="1:3" x14ac:dyDescent="0.25">
      <c r="A705" s="157">
        <v>930</v>
      </c>
      <c r="B705" s="153" t="s">
        <v>521</v>
      </c>
      <c r="C705" s="156" t="s">
        <v>326</v>
      </c>
    </row>
    <row r="706" spans="1:3" x14ac:dyDescent="0.25">
      <c r="A706" s="157">
        <v>931</v>
      </c>
      <c r="B706" s="153" t="s">
        <v>521</v>
      </c>
      <c r="C706" s="156" t="s">
        <v>326</v>
      </c>
    </row>
    <row r="707" spans="1:3" x14ac:dyDescent="0.25">
      <c r="A707" s="157">
        <v>932</v>
      </c>
      <c r="B707" s="153" t="s">
        <v>527</v>
      </c>
      <c r="C707" s="156" t="s">
        <v>346</v>
      </c>
    </row>
    <row r="708" spans="1:3" x14ac:dyDescent="0.25">
      <c r="A708" s="157">
        <v>933</v>
      </c>
      <c r="B708" s="153" t="s">
        <v>519</v>
      </c>
      <c r="C708" s="156" t="s">
        <v>346</v>
      </c>
    </row>
    <row r="709" spans="1:3" x14ac:dyDescent="0.25">
      <c r="A709" s="157">
        <v>934</v>
      </c>
      <c r="B709" s="153" t="s">
        <v>520</v>
      </c>
      <c r="C709" s="156" t="s">
        <v>326</v>
      </c>
    </row>
    <row r="710" spans="1:3" x14ac:dyDescent="0.25">
      <c r="A710" s="157">
        <v>935</v>
      </c>
      <c r="B710" s="153" t="s">
        <v>528</v>
      </c>
      <c r="C710" s="156" t="s">
        <v>346</v>
      </c>
    </row>
    <row r="711" spans="1:3" x14ac:dyDescent="0.25">
      <c r="A711" s="157">
        <v>936</v>
      </c>
      <c r="B711" s="153" t="s">
        <v>528</v>
      </c>
      <c r="C711" s="156" t="s">
        <v>346</v>
      </c>
    </row>
    <row r="712" spans="1:3" x14ac:dyDescent="0.25">
      <c r="A712" s="157">
        <v>937</v>
      </c>
      <c r="B712" s="153" t="s">
        <v>528</v>
      </c>
      <c r="C712" s="156" t="s">
        <v>346</v>
      </c>
    </row>
    <row r="713" spans="1:3" x14ac:dyDescent="0.25">
      <c r="A713" s="157">
        <v>938</v>
      </c>
      <c r="B713" s="153" t="s">
        <v>528</v>
      </c>
      <c r="C713" s="156" t="s">
        <v>346</v>
      </c>
    </row>
    <row r="714" spans="1:3" x14ac:dyDescent="0.25">
      <c r="A714" s="157">
        <v>939</v>
      </c>
      <c r="B714" s="153" t="s">
        <v>528</v>
      </c>
      <c r="C714" s="156" t="s">
        <v>346</v>
      </c>
    </row>
    <row r="715" spans="1:3" x14ac:dyDescent="0.25">
      <c r="A715" s="157">
        <v>940</v>
      </c>
      <c r="B715" s="153" t="s">
        <v>529</v>
      </c>
      <c r="C715" s="156" t="s">
        <v>487</v>
      </c>
    </row>
    <row r="716" spans="1:3" x14ac:dyDescent="0.25">
      <c r="A716" s="157">
        <v>941</v>
      </c>
      <c r="B716" s="153" t="s">
        <v>530</v>
      </c>
      <c r="C716" s="156" t="s">
        <v>487</v>
      </c>
    </row>
    <row r="717" spans="1:3" x14ac:dyDescent="0.25">
      <c r="A717" s="157">
        <v>942</v>
      </c>
      <c r="B717" s="153" t="s">
        <v>381</v>
      </c>
      <c r="C717" s="156" t="s">
        <v>346</v>
      </c>
    </row>
    <row r="718" spans="1:3" x14ac:dyDescent="0.25">
      <c r="A718" s="157">
        <v>943</v>
      </c>
      <c r="B718" s="153" t="s">
        <v>372</v>
      </c>
      <c r="C718" s="156" t="s">
        <v>346</v>
      </c>
    </row>
    <row r="719" spans="1:3" x14ac:dyDescent="0.25">
      <c r="A719" s="157">
        <v>944</v>
      </c>
      <c r="B719" s="153" t="s">
        <v>372</v>
      </c>
      <c r="C719" s="156" t="s">
        <v>346</v>
      </c>
    </row>
    <row r="720" spans="1:3" x14ac:dyDescent="0.25">
      <c r="A720" s="157">
        <v>945</v>
      </c>
      <c r="B720" s="153" t="s">
        <v>372</v>
      </c>
      <c r="C720" s="156" t="s">
        <v>346</v>
      </c>
    </row>
    <row r="721" spans="1:3" x14ac:dyDescent="0.25">
      <c r="A721" s="157">
        <v>946</v>
      </c>
      <c r="B721" s="153" t="s">
        <v>372</v>
      </c>
      <c r="C721" s="156" t="s">
        <v>346</v>
      </c>
    </row>
    <row r="722" spans="1:3" x14ac:dyDescent="0.25">
      <c r="A722" s="157">
        <v>947</v>
      </c>
      <c r="B722" s="153" t="s">
        <v>531</v>
      </c>
      <c r="C722" s="156" t="s">
        <v>346</v>
      </c>
    </row>
    <row r="723" spans="1:3" x14ac:dyDescent="0.25">
      <c r="A723" s="157">
        <v>948</v>
      </c>
      <c r="B723" s="153" t="s">
        <v>532</v>
      </c>
      <c r="C723" s="156" t="s">
        <v>346</v>
      </c>
    </row>
    <row r="724" spans="1:3" x14ac:dyDescent="0.25">
      <c r="A724" s="157">
        <v>949</v>
      </c>
      <c r="B724" s="153" t="s">
        <v>533</v>
      </c>
      <c r="C724" s="156" t="s">
        <v>346</v>
      </c>
    </row>
    <row r="725" spans="1:3" x14ac:dyDescent="0.25">
      <c r="A725" s="157">
        <v>950</v>
      </c>
      <c r="B725" s="153" t="s">
        <v>534</v>
      </c>
      <c r="C725" s="156" t="s">
        <v>326</v>
      </c>
    </row>
    <row r="726" spans="1:3" x14ac:dyDescent="0.25">
      <c r="A726" s="157">
        <v>951</v>
      </c>
      <c r="B726" s="153" t="s">
        <v>535</v>
      </c>
      <c r="C726" s="156" t="s">
        <v>326</v>
      </c>
    </row>
    <row r="727" spans="1:3" x14ac:dyDescent="0.25">
      <c r="A727" s="157">
        <v>952</v>
      </c>
      <c r="B727" s="153" t="s">
        <v>536</v>
      </c>
      <c r="C727" s="156" t="s">
        <v>346</v>
      </c>
    </row>
    <row r="728" spans="1:3" x14ac:dyDescent="0.25">
      <c r="A728" s="157">
        <v>953</v>
      </c>
      <c r="B728" s="153" t="s">
        <v>537</v>
      </c>
      <c r="C728" s="156" t="s">
        <v>346</v>
      </c>
    </row>
    <row r="729" spans="1:3" x14ac:dyDescent="0.25">
      <c r="A729" s="157">
        <v>954</v>
      </c>
      <c r="B729" s="153" t="s">
        <v>538</v>
      </c>
      <c r="C729" s="156" t="s">
        <v>346</v>
      </c>
    </row>
    <row r="730" spans="1:3" x14ac:dyDescent="0.25">
      <c r="A730" s="157">
        <v>955</v>
      </c>
      <c r="B730" s="153" t="s">
        <v>539</v>
      </c>
      <c r="C730" s="156" t="s">
        <v>346</v>
      </c>
    </row>
    <row r="731" spans="1:3" x14ac:dyDescent="0.25">
      <c r="A731" s="157">
        <v>956</v>
      </c>
      <c r="B731" s="153" t="s">
        <v>540</v>
      </c>
      <c r="C731" s="156" t="s">
        <v>346</v>
      </c>
    </row>
    <row r="732" spans="1:3" x14ac:dyDescent="0.25">
      <c r="A732" s="157">
        <v>957</v>
      </c>
      <c r="B732" s="153" t="s">
        <v>541</v>
      </c>
      <c r="C732" s="156" t="s">
        <v>346</v>
      </c>
    </row>
    <row r="733" spans="1:3" x14ac:dyDescent="0.25">
      <c r="A733" s="157">
        <v>958</v>
      </c>
      <c r="B733" s="153" t="s">
        <v>542</v>
      </c>
      <c r="C733" s="156" t="s">
        <v>346</v>
      </c>
    </row>
    <row r="734" spans="1:3" x14ac:dyDescent="0.25">
      <c r="A734" s="157">
        <v>959</v>
      </c>
      <c r="B734" s="153" t="s">
        <v>543</v>
      </c>
      <c r="C734" s="156" t="s">
        <v>346</v>
      </c>
    </row>
    <row r="735" spans="1:3" x14ac:dyDescent="0.25">
      <c r="A735" s="157">
        <v>960</v>
      </c>
      <c r="B735" s="153" t="s">
        <v>544</v>
      </c>
      <c r="C735" s="156" t="s">
        <v>346</v>
      </c>
    </row>
    <row r="736" spans="1:3" x14ac:dyDescent="0.25">
      <c r="A736" s="157">
        <v>961</v>
      </c>
      <c r="B736" s="153" t="s">
        <v>545</v>
      </c>
      <c r="C736" s="156" t="s">
        <v>346</v>
      </c>
    </row>
    <row r="737" spans="1:3" x14ac:dyDescent="0.25">
      <c r="A737" s="157">
        <v>962</v>
      </c>
      <c r="B737" s="153" t="s">
        <v>546</v>
      </c>
      <c r="C737" s="156" t="s">
        <v>346</v>
      </c>
    </row>
    <row r="738" spans="1:3" x14ac:dyDescent="0.25">
      <c r="A738" s="157">
        <v>963</v>
      </c>
      <c r="B738" s="153" t="s">
        <v>547</v>
      </c>
      <c r="C738" s="156" t="s">
        <v>346</v>
      </c>
    </row>
    <row r="739" spans="1:3" x14ac:dyDescent="0.25">
      <c r="A739" s="157">
        <v>964</v>
      </c>
      <c r="B739" s="153" t="s">
        <v>548</v>
      </c>
      <c r="C739" s="156" t="s">
        <v>346</v>
      </c>
    </row>
    <row r="740" spans="1:3" x14ac:dyDescent="0.25">
      <c r="A740" s="157">
        <v>965</v>
      </c>
      <c r="B740" s="153" t="s">
        <v>549</v>
      </c>
      <c r="C740" s="156" t="s">
        <v>346</v>
      </c>
    </row>
    <row r="741" spans="1:3" x14ac:dyDescent="0.25">
      <c r="A741" s="157">
        <v>966</v>
      </c>
      <c r="B741" s="153" t="s">
        <v>392</v>
      </c>
      <c r="C741" s="156" t="s">
        <v>326</v>
      </c>
    </row>
    <row r="742" spans="1:3" x14ac:dyDescent="0.25">
      <c r="A742" s="157">
        <v>967</v>
      </c>
      <c r="B742" s="153" t="s">
        <v>404</v>
      </c>
      <c r="C742" s="156" t="s">
        <v>346</v>
      </c>
    </row>
    <row r="743" spans="1:3" x14ac:dyDescent="0.25">
      <c r="A743" s="157">
        <v>968</v>
      </c>
      <c r="B743" s="153" t="s">
        <v>404</v>
      </c>
      <c r="C743" s="156" t="s">
        <v>346</v>
      </c>
    </row>
    <row r="744" spans="1:3" x14ac:dyDescent="0.25">
      <c r="A744" s="157">
        <v>969</v>
      </c>
      <c r="B744" s="153" t="s">
        <v>549</v>
      </c>
      <c r="C744" s="156" t="s">
        <v>346</v>
      </c>
    </row>
    <row r="745" spans="1:3" x14ac:dyDescent="0.25">
      <c r="A745" s="157">
        <v>970</v>
      </c>
      <c r="B745" s="153" t="s">
        <v>360</v>
      </c>
      <c r="C745" s="156" t="s">
        <v>346</v>
      </c>
    </row>
    <row r="746" spans="1:3" x14ac:dyDescent="0.25">
      <c r="A746" s="157">
        <v>971</v>
      </c>
      <c r="B746" s="153" t="s">
        <v>550</v>
      </c>
      <c r="C746" s="156" t="s">
        <v>346</v>
      </c>
    </row>
    <row r="747" spans="1:3" x14ac:dyDescent="0.25">
      <c r="A747" s="157">
        <v>972</v>
      </c>
      <c r="B747" s="153" t="s">
        <v>551</v>
      </c>
      <c r="C747" s="156" t="s">
        <v>346</v>
      </c>
    </row>
    <row r="748" spans="1:3" x14ac:dyDescent="0.25">
      <c r="A748" s="157">
        <v>973</v>
      </c>
      <c r="B748" s="153" t="s">
        <v>402</v>
      </c>
      <c r="C748" s="156" t="s">
        <v>346</v>
      </c>
    </row>
    <row r="749" spans="1:3" x14ac:dyDescent="0.25">
      <c r="A749" s="157">
        <v>974</v>
      </c>
      <c r="B749" s="153" t="s">
        <v>428</v>
      </c>
      <c r="C749" s="156" t="s">
        <v>346</v>
      </c>
    </row>
    <row r="750" spans="1:3" x14ac:dyDescent="0.25">
      <c r="A750" s="157">
        <v>975</v>
      </c>
      <c r="B750" s="153" t="s">
        <v>552</v>
      </c>
      <c r="C750" s="156" t="s">
        <v>346</v>
      </c>
    </row>
    <row r="751" spans="1:3" x14ac:dyDescent="0.25">
      <c r="A751" s="157">
        <v>976</v>
      </c>
      <c r="B751" s="153" t="s">
        <v>553</v>
      </c>
      <c r="C751" s="156" t="s">
        <v>346</v>
      </c>
    </row>
    <row r="752" spans="1:3" x14ac:dyDescent="0.25">
      <c r="A752" s="157">
        <v>978</v>
      </c>
      <c r="B752" s="153" t="s">
        <v>386</v>
      </c>
      <c r="C752" s="156" t="s">
        <v>326</v>
      </c>
    </row>
    <row r="753" spans="1:3" x14ac:dyDescent="0.25">
      <c r="A753" s="157">
        <v>979</v>
      </c>
      <c r="B753" s="153" t="s">
        <v>425</v>
      </c>
      <c r="C753" s="156" t="s">
        <v>326</v>
      </c>
    </row>
    <row r="754" spans="1:3" x14ac:dyDescent="0.25">
      <c r="A754" s="157">
        <v>980</v>
      </c>
      <c r="B754" s="153" t="s">
        <v>554</v>
      </c>
      <c r="C754" s="156" t="s">
        <v>346</v>
      </c>
    </row>
    <row r="755" spans="1:3" x14ac:dyDescent="0.25">
      <c r="A755" s="157">
        <v>981</v>
      </c>
      <c r="B755" s="153" t="s">
        <v>555</v>
      </c>
      <c r="C755" s="156" t="s">
        <v>326</v>
      </c>
    </row>
    <row r="756" spans="1:3" x14ac:dyDescent="0.25">
      <c r="A756" s="157">
        <v>982</v>
      </c>
      <c r="B756" s="153" t="s">
        <v>556</v>
      </c>
      <c r="C756" s="156" t="s">
        <v>346</v>
      </c>
    </row>
    <row r="757" spans="1:3" x14ac:dyDescent="0.25">
      <c r="A757" s="157">
        <v>983</v>
      </c>
      <c r="B757" s="153" t="s">
        <v>557</v>
      </c>
      <c r="C757" s="156" t="s">
        <v>346</v>
      </c>
    </row>
    <row r="758" spans="1:3" x14ac:dyDescent="0.25">
      <c r="A758" s="157">
        <v>984</v>
      </c>
      <c r="B758" s="153" t="s">
        <v>558</v>
      </c>
      <c r="C758" s="156" t="s">
        <v>346</v>
      </c>
    </row>
    <row r="759" spans="1:3" x14ac:dyDescent="0.25">
      <c r="A759" s="157">
        <v>985</v>
      </c>
      <c r="B759" s="153" t="s">
        <v>559</v>
      </c>
      <c r="C759" s="156" t="s">
        <v>346</v>
      </c>
    </row>
    <row r="760" spans="1:3" x14ac:dyDescent="0.25">
      <c r="A760" s="157">
        <v>989</v>
      </c>
      <c r="B760" s="153" t="s">
        <v>441</v>
      </c>
      <c r="C760" s="156" t="s">
        <v>346</v>
      </c>
    </row>
    <row r="761" spans="1:3" x14ac:dyDescent="0.25">
      <c r="A761" s="157">
        <v>990</v>
      </c>
      <c r="B761" s="153" t="s">
        <v>442</v>
      </c>
      <c r="C761" s="156" t="s">
        <v>326</v>
      </c>
    </row>
    <row r="762" spans="1:3" x14ac:dyDescent="0.25">
      <c r="A762" s="157">
        <v>991</v>
      </c>
      <c r="B762" s="153" t="s">
        <v>392</v>
      </c>
      <c r="C762" s="156" t="s">
        <v>326</v>
      </c>
    </row>
    <row r="763" spans="1:3" x14ac:dyDescent="0.25">
      <c r="A763" s="157">
        <v>996</v>
      </c>
      <c r="B763" s="153" t="s">
        <v>472</v>
      </c>
      <c r="C763" s="156" t="s">
        <v>346</v>
      </c>
    </row>
    <row r="764" spans="1:3" x14ac:dyDescent="0.25">
      <c r="A764" s="157">
        <v>997</v>
      </c>
      <c r="B764" s="153" t="s">
        <v>560</v>
      </c>
      <c r="C764" s="156" t="s">
        <v>346</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&amp;C&amp;"Calibri"&amp;11&amp;K000000&amp;P of &amp;N&amp;L&amp;1#&amp;"Arial"&amp;6&amp;K737373Confidentiality: C1 - Public</oddFooter>
    <firstHeader>&amp;LSSC TPP Unit Rate Lookup Table</firstHeader>
    <firstFooter>&amp;C&amp;"Calibri"&amp;11&amp;K000000&amp;P of &amp;N&amp;L&amp;1#&amp;"Arial"&amp;6&amp;K737373Confidentiality: C1 - Public</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22"/>
  <sheetViews>
    <sheetView workbookViewId="0">
      <selection activeCell="I4" sqref="I4"/>
    </sheetView>
  </sheetViews>
  <sheetFormatPr defaultRowHeight="13.2" x14ac:dyDescent="0.25"/>
  <cols>
    <col min="1" max="1" width="32.109375" bestFit="1" customWidth="1"/>
    <col min="2" max="2" width="11.88671875" bestFit="1" customWidth="1"/>
    <col min="3" max="3" width="5.44140625" bestFit="1" customWidth="1"/>
    <col min="4" max="4" width="16.44140625" customWidth="1"/>
    <col min="5" max="6" width="16.109375" bestFit="1" customWidth="1"/>
    <col min="7" max="7" width="11.109375" bestFit="1" customWidth="1"/>
  </cols>
  <sheetData>
    <row r="1" spans="1:6" x14ac:dyDescent="0.25">
      <c r="A1" s="150" t="s">
        <v>30</v>
      </c>
      <c r="B1" s="150"/>
    </row>
    <row r="2" spans="1:6" ht="36.75" customHeight="1" x14ac:dyDescent="0.25">
      <c r="A2" s="304" t="str">
        <f>Overview!B4&amp; " - Effective from "&amp;Overview!C4&amp;" - "&amp;Overview!E4&amp;" Residual Charging Bands"</f>
        <v>Eclipse Power Distribution Limited - GSP N - Effective from 2025/26 - Final Residual Charging Bands</v>
      </c>
      <c r="B2" s="254"/>
      <c r="C2" s="254"/>
      <c r="D2" s="254"/>
      <c r="E2" s="254"/>
      <c r="F2" s="254"/>
    </row>
    <row r="4" spans="1:6" ht="26.4" x14ac:dyDescent="0.25">
      <c r="A4" s="162" t="s">
        <v>561</v>
      </c>
      <c r="B4" s="162" t="s">
        <v>562</v>
      </c>
      <c r="C4" s="162" t="s">
        <v>563</v>
      </c>
      <c r="D4" s="162" t="s">
        <v>564</v>
      </c>
      <c r="E4" s="162" t="s">
        <v>565</v>
      </c>
      <c r="F4" s="21" t="s">
        <v>566</v>
      </c>
    </row>
    <row r="5" spans="1:6" ht="13.8" x14ac:dyDescent="0.25">
      <c r="A5" s="163" t="s">
        <v>567</v>
      </c>
      <c r="B5" s="164" t="s">
        <v>568</v>
      </c>
      <c r="C5" s="164" t="s">
        <v>569</v>
      </c>
      <c r="D5" s="168" t="s">
        <v>569</v>
      </c>
      <c r="E5" s="168" t="s">
        <v>569</v>
      </c>
      <c r="F5" s="167">
        <v>28.660904466157767</v>
      </c>
    </row>
    <row r="6" spans="1:6" ht="14.25" customHeight="1" x14ac:dyDescent="0.25">
      <c r="A6" s="306" t="s">
        <v>570</v>
      </c>
      <c r="B6" s="164">
        <v>1</v>
      </c>
      <c r="C6" s="164" t="s">
        <v>571</v>
      </c>
      <c r="D6" s="223">
        <v>0</v>
      </c>
      <c r="E6" s="223">
        <v>3571</v>
      </c>
      <c r="F6" s="167">
        <v>36.884230614443481</v>
      </c>
    </row>
    <row r="7" spans="1:6" ht="13.8" x14ac:dyDescent="0.25">
      <c r="A7" s="307"/>
      <c r="B7" s="164">
        <v>2</v>
      </c>
      <c r="C7" s="164" t="s">
        <v>571</v>
      </c>
      <c r="D7" s="223">
        <v>3571</v>
      </c>
      <c r="E7" s="223">
        <v>12553</v>
      </c>
      <c r="F7" s="167">
        <v>78.97940487783309</v>
      </c>
    </row>
    <row r="8" spans="1:6" ht="13.8" x14ac:dyDescent="0.25">
      <c r="A8" s="307"/>
      <c r="B8" s="164">
        <v>3</v>
      </c>
      <c r="C8" s="164" t="s">
        <v>571</v>
      </c>
      <c r="D8" s="223">
        <v>12553</v>
      </c>
      <c r="E8" s="223">
        <v>25279</v>
      </c>
      <c r="F8" s="167">
        <v>170.94166592658019</v>
      </c>
    </row>
    <row r="9" spans="1:6" ht="13.8" x14ac:dyDescent="0.25">
      <c r="A9" s="308"/>
      <c r="B9" s="164">
        <v>4</v>
      </c>
      <c r="C9" s="164" t="s">
        <v>571</v>
      </c>
      <c r="D9" s="223">
        <v>25279</v>
      </c>
      <c r="E9" s="223" t="s">
        <v>572</v>
      </c>
      <c r="F9" s="167">
        <v>500.0822678200912</v>
      </c>
    </row>
    <row r="10" spans="1:6" ht="13.8" x14ac:dyDescent="0.25">
      <c r="A10" s="306" t="s">
        <v>573</v>
      </c>
      <c r="B10" s="164">
        <v>1</v>
      </c>
      <c r="C10" s="164" t="s">
        <v>574</v>
      </c>
      <c r="D10" s="223">
        <v>0</v>
      </c>
      <c r="E10" s="223">
        <v>80</v>
      </c>
      <c r="F10" s="167">
        <v>979.03104361247824</v>
      </c>
    </row>
    <row r="11" spans="1:6" ht="13.8" x14ac:dyDescent="0.25">
      <c r="A11" s="307"/>
      <c r="B11" s="164">
        <v>2</v>
      </c>
      <c r="C11" s="164" t="s">
        <v>574</v>
      </c>
      <c r="D11" s="223">
        <v>80</v>
      </c>
      <c r="E11" s="223">
        <v>150</v>
      </c>
      <c r="F11" s="167">
        <v>1687.4017172068116</v>
      </c>
    </row>
    <row r="12" spans="1:6" ht="13.8" x14ac:dyDescent="0.25">
      <c r="A12" s="307"/>
      <c r="B12" s="164">
        <v>3</v>
      </c>
      <c r="C12" s="164" t="s">
        <v>574</v>
      </c>
      <c r="D12" s="223">
        <v>150</v>
      </c>
      <c r="E12" s="223">
        <v>231</v>
      </c>
      <c r="F12" s="167">
        <v>2885.9533854099996</v>
      </c>
    </row>
    <row r="13" spans="1:6" ht="13.8" x14ac:dyDescent="0.25">
      <c r="A13" s="308"/>
      <c r="B13" s="164">
        <v>4</v>
      </c>
      <c r="C13" s="164" t="s">
        <v>574</v>
      </c>
      <c r="D13" s="223">
        <v>231</v>
      </c>
      <c r="E13" s="223" t="s">
        <v>572</v>
      </c>
      <c r="F13" s="167">
        <v>6098.7579741890841</v>
      </c>
    </row>
    <row r="14" spans="1:6" ht="13.8" x14ac:dyDescent="0.25">
      <c r="A14" s="306" t="s">
        <v>575</v>
      </c>
      <c r="B14" s="164">
        <v>1</v>
      </c>
      <c r="C14" s="164" t="s">
        <v>574</v>
      </c>
      <c r="D14" s="223">
        <v>0</v>
      </c>
      <c r="E14" s="223">
        <v>422</v>
      </c>
      <c r="F14" s="167">
        <v>4916.3124329873999</v>
      </c>
    </row>
    <row r="15" spans="1:6" ht="13.8" x14ac:dyDescent="0.25">
      <c r="A15" s="307"/>
      <c r="B15" s="164">
        <v>2</v>
      </c>
      <c r="C15" s="164" t="s">
        <v>574</v>
      </c>
      <c r="D15" s="223">
        <v>422</v>
      </c>
      <c r="E15" s="223">
        <v>1000</v>
      </c>
      <c r="F15" s="167">
        <v>15587.058403704385</v>
      </c>
    </row>
    <row r="16" spans="1:6" ht="13.8" x14ac:dyDescent="0.25">
      <c r="A16" s="307"/>
      <c r="B16" s="164">
        <v>3</v>
      </c>
      <c r="C16" s="164" t="s">
        <v>574</v>
      </c>
      <c r="D16" s="223">
        <v>1000</v>
      </c>
      <c r="E16" s="223">
        <v>1800</v>
      </c>
      <c r="F16" s="167">
        <v>30394.573822386705</v>
      </c>
    </row>
    <row r="17" spans="1:7" ht="13.8" x14ac:dyDescent="0.25">
      <c r="A17" s="308"/>
      <c r="B17" s="164">
        <v>4</v>
      </c>
      <c r="C17" s="164" t="s">
        <v>574</v>
      </c>
      <c r="D17" s="223">
        <v>1800</v>
      </c>
      <c r="E17" s="223" t="s">
        <v>572</v>
      </c>
      <c r="F17" s="167">
        <v>81773.949265876232</v>
      </c>
    </row>
    <row r="18" spans="1:7" ht="13.8" x14ac:dyDescent="0.25">
      <c r="A18" s="309" t="s">
        <v>576</v>
      </c>
      <c r="B18" s="164">
        <v>1</v>
      </c>
      <c r="C18" s="164" t="s">
        <v>574</v>
      </c>
      <c r="D18" s="223">
        <v>0</v>
      </c>
      <c r="E18" s="223">
        <v>5000</v>
      </c>
      <c r="F18" s="167">
        <v>5201.8686461243615</v>
      </c>
      <c r="G18" s="175"/>
    </row>
    <row r="19" spans="1:7" ht="13.8" x14ac:dyDescent="0.25">
      <c r="A19" s="310"/>
      <c r="B19" s="164">
        <v>2</v>
      </c>
      <c r="C19" s="164" t="s">
        <v>574</v>
      </c>
      <c r="D19" s="223">
        <v>5000</v>
      </c>
      <c r="E19" s="223">
        <v>12000</v>
      </c>
      <c r="F19" s="167">
        <v>34405.952745006762</v>
      </c>
    </row>
    <row r="20" spans="1:7" ht="13.8" x14ac:dyDescent="0.25">
      <c r="A20" s="310"/>
      <c r="B20" s="164">
        <v>3</v>
      </c>
      <c r="C20" s="164" t="s">
        <v>574</v>
      </c>
      <c r="D20" s="223">
        <v>12000</v>
      </c>
      <c r="E20" s="223">
        <v>21500</v>
      </c>
      <c r="F20" s="167">
        <v>75854.378127032571</v>
      </c>
    </row>
    <row r="21" spans="1:7" ht="13.8" x14ac:dyDescent="0.25">
      <c r="A21" s="311"/>
      <c r="B21" s="164">
        <v>4</v>
      </c>
      <c r="C21" s="164" t="s">
        <v>574</v>
      </c>
      <c r="D21" s="223">
        <v>21500</v>
      </c>
      <c r="E21" s="223" t="s">
        <v>572</v>
      </c>
      <c r="F21" s="167">
        <v>65137.85117586617</v>
      </c>
    </row>
    <row r="22" spans="1:7" x14ac:dyDescent="0.25">
      <c r="A22" t="s">
        <v>577</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&amp;L&amp;1#&amp;"Arial"&amp;6&amp;K737373Confidentiality: C1 - Public</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5F2331-6067-49ED-A4DE-038C148D76B8}">
  <dimension ref="A1:F40"/>
  <sheetViews>
    <sheetView showGridLines="0" workbookViewId="0">
      <selection activeCell="I32" sqref="I32"/>
    </sheetView>
  </sheetViews>
  <sheetFormatPr defaultColWidth="9.109375" defaultRowHeight="13.2" x14ac:dyDescent="0.25"/>
  <cols>
    <col min="1" max="1" width="41.109375" style="147" customWidth="1"/>
    <col min="2" max="2" width="26.88671875" style="147" customWidth="1"/>
    <col min="3" max="3" width="0.109375" style="147" customWidth="1"/>
    <col min="4" max="4" width="9.109375" style="147" hidden="1" customWidth="1"/>
    <col min="5" max="5" width="0.88671875" style="147" hidden="1" customWidth="1"/>
    <col min="6" max="6" width="9.109375" style="147" hidden="1" customWidth="1"/>
    <col min="7" max="16384" width="9.109375" style="147"/>
  </cols>
  <sheetData>
    <row r="1" spans="1:6" x14ac:dyDescent="0.25">
      <c r="A1" s="150" t="s">
        <v>30</v>
      </c>
    </row>
    <row r="2" spans="1:6" ht="33" customHeight="1" x14ac:dyDescent="0.25">
      <c r="A2" s="243" t="str">
        <f>[1]Overview!C4&amp;" - Effective from "&amp;[1]Overview!D4&amp;" - "&amp;[1]Overview!F4&amp;" TNUoS Mapping"</f>
        <v>2025/26 - Effective from 1 April 2025 -  TNUoS Mapping</v>
      </c>
      <c r="B2" s="243"/>
      <c r="C2" s="243"/>
      <c r="D2" s="243"/>
      <c r="E2" s="243"/>
      <c r="F2" s="243"/>
    </row>
    <row r="3" spans="1:6" x14ac:dyDescent="0.25">
      <c r="A3" s="224" t="s">
        <v>790</v>
      </c>
      <c r="B3" s="224" t="s">
        <v>791</v>
      </c>
      <c r="C3" s="225"/>
      <c r="D3" s="225"/>
      <c r="E3" s="225"/>
      <c r="F3" s="225"/>
    </row>
    <row r="4" spans="1:6" x14ac:dyDescent="0.25">
      <c r="A4" s="226" t="s">
        <v>637</v>
      </c>
      <c r="B4" s="226" t="s">
        <v>792</v>
      </c>
      <c r="C4" s="225"/>
      <c r="D4" s="225"/>
      <c r="E4" s="225"/>
      <c r="F4" s="225"/>
    </row>
    <row r="5" spans="1:6" x14ac:dyDescent="0.25">
      <c r="A5" s="227" t="s">
        <v>67</v>
      </c>
      <c r="B5" s="227" t="s">
        <v>793</v>
      </c>
      <c r="C5" s="225"/>
      <c r="D5" s="225"/>
      <c r="E5" s="225"/>
      <c r="F5" s="225"/>
    </row>
    <row r="6" spans="1:6" x14ac:dyDescent="0.25">
      <c r="A6" s="227" t="s">
        <v>638</v>
      </c>
      <c r="B6" s="227" t="str">
        <f>$B$5</f>
        <v>n/a (Non-Final Demand Site)</v>
      </c>
      <c r="C6" s="225"/>
      <c r="D6" s="225"/>
      <c r="E6" s="225"/>
      <c r="F6" s="225"/>
    </row>
    <row r="7" spans="1:6" x14ac:dyDescent="0.25">
      <c r="A7" s="226" t="s">
        <v>639</v>
      </c>
      <c r="B7" s="226" t="s">
        <v>794</v>
      </c>
      <c r="C7" s="225"/>
      <c r="D7" s="225"/>
      <c r="E7" s="225"/>
      <c r="F7" s="225"/>
    </row>
    <row r="8" spans="1:6" x14ac:dyDescent="0.25">
      <c r="A8" s="226" t="s">
        <v>640</v>
      </c>
      <c r="B8" s="226" t="s">
        <v>795</v>
      </c>
      <c r="C8" s="225"/>
      <c r="D8" s="225"/>
      <c r="E8" s="225"/>
      <c r="F8" s="225"/>
    </row>
    <row r="9" spans="1:6" x14ac:dyDescent="0.25">
      <c r="A9" s="226" t="s">
        <v>641</v>
      </c>
      <c r="B9" s="226" t="s">
        <v>796</v>
      </c>
      <c r="C9" s="225"/>
      <c r="D9" s="225"/>
      <c r="E9" s="225"/>
      <c r="F9" s="225"/>
    </row>
    <row r="10" spans="1:6" x14ac:dyDescent="0.25">
      <c r="A10" s="226" t="s">
        <v>642</v>
      </c>
      <c r="B10" s="226" t="s">
        <v>797</v>
      </c>
      <c r="C10" s="225"/>
      <c r="D10" s="225"/>
      <c r="E10" s="225"/>
      <c r="F10" s="225"/>
    </row>
    <row r="11" spans="1:6" x14ac:dyDescent="0.25">
      <c r="A11" s="227" t="s">
        <v>70</v>
      </c>
      <c r="B11" s="227" t="str">
        <f t="shared" ref="B11:B12" si="0">$B$5</f>
        <v>n/a (Non-Final Demand Site)</v>
      </c>
      <c r="C11" s="225"/>
      <c r="D11" s="225"/>
      <c r="E11" s="225"/>
      <c r="F11" s="225"/>
    </row>
    <row r="12" spans="1:6" x14ac:dyDescent="0.25">
      <c r="A12" s="227" t="s">
        <v>72</v>
      </c>
      <c r="B12" s="227" t="str">
        <f t="shared" si="0"/>
        <v>n/a (Non-Final Demand Site)</v>
      </c>
      <c r="C12" s="225"/>
      <c r="D12" s="225"/>
      <c r="E12" s="225"/>
      <c r="F12" s="225"/>
    </row>
    <row r="13" spans="1:6" x14ac:dyDescent="0.25">
      <c r="A13" s="226" t="s">
        <v>73</v>
      </c>
      <c r="B13" s="226" t="s">
        <v>798</v>
      </c>
      <c r="C13" s="225"/>
      <c r="D13" s="225"/>
      <c r="E13" s="225"/>
      <c r="F13" s="225"/>
    </row>
    <row r="14" spans="1:6" x14ac:dyDescent="0.25">
      <c r="A14" s="226" t="s">
        <v>74</v>
      </c>
      <c r="B14" s="226" t="s">
        <v>799</v>
      </c>
      <c r="C14" s="225"/>
      <c r="D14" s="225"/>
      <c r="E14" s="225"/>
      <c r="F14" s="225"/>
    </row>
    <row r="15" spans="1:6" x14ac:dyDescent="0.25">
      <c r="A15" s="226" t="s">
        <v>75</v>
      </c>
      <c r="B15" s="226" t="s">
        <v>800</v>
      </c>
      <c r="C15" s="225"/>
      <c r="D15" s="225"/>
      <c r="E15" s="225"/>
      <c r="F15" s="225"/>
    </row>
    <row r="16" spans="1:6" x14ac:dyDescent="0.25">
      <c r="A16" s="226" t="s">
        <v>76</v>
      </c>
      <c r="B16" s="226" t="s">
        <v>801</v>
      </c>
      <c r="C16" s="225"/>
      <c r="D16" s="225"/>
      <c r="E16" s="225"/>
      <c r="F16" s="225"/>
    </row>
    <row r="17" spans="1:6" x14ac:dyDescent="0.25">
      <c r="A17" s="227" t="s">
        <v>77</v>
      </c>
      <c r="B17" s="227" t="str">
        <f>$B$5</f>
        <v>n/a (Non-Final Demand Site)</v>
      </c>
      <c r="C17" s="225"/>
      <c r="D17" s="225"/>
      <c r="E17" s="225"/>
      <c r="F17" s="225"/>
    </row>
    <row r="18" spans="1:6" x14ac:dyDescent="0.25">
      <c r="A18" s="226" t="s">
        <v>78</v>
      </c>
      <c r="B18" s="226" t="s">
        <v>798</v>
      </c>
      <c r="C18" s="225"/>
      <c r="D18" s="225"/>
      <c r="E18" s="225"/>
      <c r="F18" s="225"/>
    </row>
    <row r="19" spans="1:6" x14ac:dyDescent="0.25">
      <c r="A19" s="226" t="s">
        <v>79</v>
      </c>
      <c r="B19" s="226" t="s">
        <v>799</v>
      </c>
      <c r="C19" s="225"/>
      <c r="D19" s="225"/>
      <c r="E19" s="225"/>
      <c r="F19" s="225"/>
    </row>
    <row r="20" spans="1:6" x14ac:dyDescent="0.25">
      <c r="A20" s="226" t="s">
        <v>80</v>
      </c>
      <c r="B20" s="226" t="s">
        <v>800</v>
      </c>
      <c r="C20" s="225"/>
      <c r="D20" s="225"/>
      <c r="E20" s="225"/>
      <c r="F20" s="225"/>
    </row>
    <row r="21" spans="1:6" x14ac:dyDescent="0.25">
      <c r="A21" s="226" t="s">
        <v>81</v>
      </c>
      <c r="B21" s="226" t="s">
        <v>801</v>
      </c>
      <c r="C21" s="225"/>
      <c r="D21" s="225"/>
      <c r="E21" s="225"/>
      <c r="F21" s="225"/>
    </row>
    <row r="22" spans="1:6" x14ac:dyDescent="0.25">
      <c r="A22" s="227" t="s">
        <v>82</v>
      </c>
      <c r="B22" s="227" t="str">
        <f>$B$5</f>
        <v>n/a (Non-Final Demand Site)</v>
      </c>
      <c r="C22" s="225"/>
      <c r="D22" s="225"/>
      <c r="E22" s="225"/>
      <c r="F22" s="225"/>
    </row>
    <row r="23" spans="1:6" x14ac:dyDescent="0.25">
      <c r="A23" s="226" t="s">
        <v>83</v>
      </c>
      <c r="B23" s="226" t="s">
        <v>802</v>
      </c>
      <c r="C23" s="225"/>
      <c r="D23" s="225"/>
      <c r="E23" s="225"/>
      <c r="F23" s="225"/>
    </row>
    <row r="24" spans="1:6" x14ac:dyDescent="0.25">
      <c r="A24" s="226" t="s">
        <v>84</v>
      </c>
      <c r="B24" s="226" t="s">
        <v>803</v>
      </c>
      <c r="C24" s="225"/>
      <c r="D24" s="225"/>
      <c r="E24" s="225"/>
      <c r="F24" s="225"/>
    </row>
    <row r="25" spans="1:6" x14ac:dyDescent="0.25">
      <c r="A25" s="226" t="s">
        <v>85</v>
      </c>
      <c r="B25" s="226" t="s">
        <v>804</v>
      </c>
      <c r="C25" s="225"/>
      <c r="D25" s="225"/>
      <c r="E25" s="225"/>
      <c r="F25" s="225"/>
    </row>
    <row r="26" spans="1:6" x14ac:dyDescent="0.25">
      <c r="A26" s="226" t="s">
        <v>86</v>
      </c>
      <c r="B26" s="226" t="s">
        <v>805</v>
      </c>
      <c r="C26" s="225"/>
      <c r="D26" s="225"/>
      <c r="E26" s="225"/>
      <c r="F26" s="225"/>
    </row>
    <row r="27" spans="1:6" x14ac:dyDescent="0.25">
      <c r="A27" s="227" t="s">
        <v>87</v>
      </c>
      <c r="B27" s="227" t="s">
        <v>806</v>
      </c>
      <c r="C27" s="225"/>
      <c r="D27" s="225"/>
      <c r="E27" s="225"/>
      <c r="F27" s="225"/>
    </row>
    <row r="28" spans="1:6" x14ac:dyDescent="0.25">
      <c r="A28" s="227" t="s">
        <v>89</v>
      </c>
      <c r="B28" s="227" t="str">
        <f t="shared" ref="B28:B36" si="1">$B$5</f>
        <v>n/a (Non-Final Demand Site)</v>
      </c>
      <c r="C28" s="225"/>
      <c r="D28" s="225"/>
      <c r="E28" s="225"/>
      <c r="F28" s="225"/>
    </row>
    <row r="29" spans="1:6" x14ac:dyDescent="0.25">
      <c r="A29" s="227" t="s">
        <v>90</v>
      </c>
      <c r="B29" s="227" t="str">
        <f t="shared" si="1"/>
        <v>n/a (Non-Final Demand Site)</v>
      </c>
      <c r="C29" s="225"/>
      <c r="D29" s="225"/>
      <c r="E29" s="225"/>
      <c r="F29" s="225"/>
    </row>
    <row r="30" spans="1:6" x14ac:dyDescent="0.25">
      <c r="A30" s="227" t="s">
        <v>91</v>
      </c>
      <c r="B30" s="227" t="str">
        <f t="shared" si="1"/>
        <v>n/a (Non-Final Demand Site)</v>
      </c>
      <c r="C30" s="225"/>
      <c r="D30" s="225"/>
      <c r="E30" s="225"/>
      <c r="F30" s="225"/>
    </row>
    <row r="31" spans="1:6" x14ac:dyDescent="0.25">
      <c r="A31" s="227" t="s">
        <v>92</v>
      </c>
      <c r="B31" s="227" t="str">
        <f t="shared" si="1"/>
        <v>n/a (Non-Final Demand Site)</v>
      </c>
      <c r="C31" s="225"/>
      <c r="D31" s="225"/>
      <c r="E31" s="225"/>
      <c r="F31" s="225"/>
    </row>
    <row r="32" spans="1:6" x14ac:dyDescent="0.25">
      <c r="A32" s="227" t="s">
        <v>93</v>
      </c>
      <c r="B32" s="227" t="str">
        <f t="shared" si="1"/>
        <v>n/a (Non-Final Demand Site)</v>
      </c>
      <c r="C32" s="225"/>
      <c r="D32" s="225"/>
      <c r="E32" s="225"/>
      <c r="F32" s="225"/>
    </row>
    <row r="33" spans="1:6" x14ac:dyDescent="0.25">
      <c r="A33" s="227" t="s">
        <v>94</v>
      </c>
      <c r="B33" s="227" t="str">
        <f t="shared" si="1"/>
        <v>n/a (Non-Final Demand Site)</v>
      </c>
      <c r="C33" s="225"/>
      <c r="D33" s="225"/>
      <c r="E33" s="225"/>
      <c r="F33" s="225"/>
    </row>
    <row r="34" spans="1:6" x14ac:dyDescent="0.25">
      <c r="A34" s="227" t="s">
        <v>95</v>
      </c>
      <c r="B34" s="227" t="str">
        <f t="shared" si="1"/>
        <v>n/a (Non-Final Demand Site)</v>
      </c>
      <c r="C34" s="225"/>
      <c r="D34" s="225"/>
      <c r="E34" s="225"/>
      <c r="F34" s="225"/>
    </row>
    <row r="35" spans="1:6" x14ac:dyDescent="0.25">
      <c r="A35" s="227" t="s">
        <v>96</v>
      </c>
      <c r="B35" s="227" t="str">
        <f t="shared" si="1"/>
        <v>n/a (Non-Final Demand Site)</v>
      </c>
      <c r="C35" s="225"/>
      <c r="D35" s="225"/>
      <c r="E35" s="225"/>
      <c r="F35" s="225"/>
    </row>
    <row r="36" spans="1:6" x14ac:dyDescent="0.25">
      <c r="A36" s="227" t="s">
        <v>807</v>
      </c>
      <c r="B36" s="227" t="str">
        <f t="shared" si="1"/>
        <v>n/a (Non-Final Demand Site)</v>
      </c>
      <c r="C36" s="225"/>
      <c r="D36" s="225"/>
      <c r="E36" s="225"/>
      <c r="F36" s="225"/>
    </row>
    <row r="37" spans="1:6" x14ac:dyDescent="0.25">
      <c r="A37" s="226" t="s">
        <v>808</v>
      </c>
      <c r="B37" s="226" t="s">
        <v>809</v>
      </c>
      <c r="C37" s="225"/>
      <c r="D37" s="225"/>
      <c r="E37" s="225"/>
      <c r="F37" s="225"/>
    </row>
    <row r="38" spans="1:6" x14ac:dyDescent="0.25">
      <c r="A38" s="226" t="s">
        <v>810</v>
      </c>
      <c r="B38" s="226" t="s">
        <v>811</v>
      </c>
      <c r="C38" s="225"/>
      <c r="D38" s="225"/>
      <c r="E38" s="225"/>
      <c r="F38" s="225"/>
    </row>
    <row r="39" spans="1:6" x14ac:dyDescent="0.25">
      <c r="A39" s="226" t="s">
        <v>812</v>
      </c>
      <c r="B39" s="226" t="s">
        <v>813</v>
      </c>
      <c r="C39" s="225"/>
      <c r="D39" s="225"/>
      <c r="E39" s="225"/>
      <c r="F39" s="225"/>
    </row>
    <row r="40" spans="1:6" x14ac:dyDescent="0.25">
      <c r="A40" s="226" t="s">
        <v>814</v>
      </c>
      <c r="B40" s="226" t="s">
        <v>815</v>
      </c>
      <c r="C40" s="225"/>
      <c r="D40" s="225"/>
      <c r="E40" s="225"/>
      <c r="F40" s="225"/>
    </row>
  </sheetData>
  <mergeCells count="1">
    <mergeCell ref="A2:F2"/>
  </mergeCells>
  <hyperlinks>
    <hyperlink ref="A1" location="Overview!A1" display="Back to Overview" xr:uid="{F7160FA1-9EEA-4044-B1F5-61ABDD3121B9}"/>
  </hyperlinks>
  <pageMargins left="0.7" right="0.7" top="0.75" bottom="0.75" header="0.3" footer="0.3"/>
  <pageSetup paperSize="9" orientation="portrait" r:id="rId1"/>
  <headerFooter>
    <oddFooter>&amp;C&amp;1#&amp;"Calibri"&amp;12&amp;K008000Internal Use</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EX24"/>
  <sheetViews>
    <sheetView zoomScale="85" zoomScaleNormal="85" workbookViewId="0">
      <selection activeCell="Q28" sqref="Q28"/>
    </sheetView>
  </sheetViews>
  <sheetFormatPr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8" width="25" bestFit="1" customWidth="1"/>
    <col min="29" max="29" width="14.5546875" bestFit="1" customWidth="1"/>
  </cols>
  <sheetData>
    <row r="1" spans="1:154" x14ac:dyDescent="0.25">
      <c r="B1" s="92" t="s">
        <v>30</v>
      </c>
    </row>
    <row r="2" spans="1:154" s="2" customFormat="1" ht="21.75" customHeight="1" x14ac:dyDescent="0.25">
      <c r="B2" s="312" t="str">
        <f>Overview!B4&amp; " - Effective from "&amp;Overview!D4&amp;" - "&amp;Overview!E4</f>
        <v>Eclipse Power Distribution Limited - GSP N - Effective from 1 April 2025 - Final</v>
      </c>
      <c r="C2" s="313"/>
      <c r="D2" s="313"/>
      <c r="E2" s="313"/>
      <c r="F2" s="313"/>
      <c r="G2" s="313"/>
      <c r="H2" s="313"/>
      <c r="I2" s="313"/>
      <c r="J2" s="313"/>
      <c r="K2" s="313"/>
      <c r="L2" s="313"/>
      <c r="M2" s="313"/>
      <c r="N2" s="313"/>
      <c r="O2" s="313"/>
      <c r="P2" s="313"/>
      <c r="Q2" s="313"/>
      <c r="R2" s="313"/>
      <c r="S2" s="313"/>
      <c r="T2" s="314"/>
      <c r="U2"/>
      <c r="V2"/>
      <c r="W2"/>
      <c r="X2"/>
      <c r="Y2"/>
      <c r="Z2"/>
      <c r="AA2"/>
      <c r="AB2" s="28"/>
      <c r="AC2" s="52" t="s">
        <v>58</v>
      </c>
      <c r="AD2" s="52" t="s">
        <v>59</v>
      </c>
      <c r="AE2" s="52" t="s">
        <v>60</v>
      </c>
      <c r="AF2" s="15" t="s">
        <v>61</v>
      </c>
      <c r="AG2" s="15" t="s">
        <v>62</v>
      </c>
      <c r="AH2" s="28" t="s">
        <v>63</v>
      </c>
      <c r="AI2" s="15" t="s">
        <v>64</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10" customFormat="1" ht="9" customHeight="1" x14ac:dyDescent="0.25">
      <c r="A3" s="109"/>
      <c r="B3" s="109"/>
      <c r="C3" s="109"/>
      <c r="D3" s="109"/>
      <c r="E3" s="109"/>
      <c r="F3" s="109"/>
      <c r="G3" s="109"/>
      <c r="H3" s="109"/>
      <c r="I3" s="109"/>
      <c r="J3" s="109"/>
      <c r="K3" s="109"/>
      <c r="L3"/>
      <c r="M3"/>
      <c r="N3"/>
      <c r="O3"/>
      <c r="P3"/>
      <c r="Q3"/>
      <c r="R3"/>
      <c r="S3"/>
      <c r="T3"/>
      <c r="U3"/>
      <c r="V3"/>
      <c r="W3"/>
      <c r="X3"/>
      <c r="Y3"/>
      <c r="Z3"/>
      <c r="AA3"/>
      <c r="AB3" s="17" t="s">
        <v>567</v>
      </c>
      <c r="AC3" s="136" t="s">
        <v>578</v>
      </c>
      <c r="AD3" s="137" t="s">
        <v>579</v>
      </c>
      <c r="AE3" s="138" t="s">
        <v>60</v>
      </c>
      <c r="AF3" s="144" t="s">
        <v>580</v>
      </c>
      <c r="AG3" s="139" t="s">
        <v>581</v>
      </c>
      <c r="AH3" s="139" t="s">
        <v>581</v>
      </c>
      <c r="AI3" s="140" t="s">
        <v>581</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318" t="s">
        <v>582</v>
      </c>
      <c r="C4" s="319"/>
      <c r="D4" s="319"/>
      <c r="E4" s="319"/>
      <c r="F4" s="319"/>
      <c r="G4" s="319"/>
      <c r="H4" s="319"/>
      <c r="I4" s="320"/>
      <c r="L4" s="318" t="s">
        <v>583</v>
      </c>
      <c r="M4" s="319"/>
      <c r="N4" s="319"/>
      <c r="O4" s="319"/>
      <c r="P4" s="319"/>
      <c r="Q4" s="319"/>
      <c r="R4" s="319"/>
      <c r="S4" s="319"/>
      <c r="T4" s="320"/>
      <c r="AB4" s="17" t="s">
        <v>584</v>
      </c>
      <c r="AC4" s="136" t="s">
        <v>578</v>
      </c>
      <c r="AD4" s="137" t="s">
        <v>579</v>
      </c>
      <c r="AE4" s="138" t="s">
        <v>60</v>
      </c>
      <c r="AF4" s="139" t="s">
        <v>581</v>
      </c>
      <c r="AG4" s="139" t="s">
        <v>581</v>
      </c>
      <c r="AH4" s="139" t="s">
        <v>581</v>
      </c>
      <c r="AI4" s="140" t="s">
        <v>581</v>
      </c>
    </row>
    <row r="5" spans="1:154" ht="18" customHeight="1" x14ac:dyDescent="0.25">
      <c r="B5" s="322" t="s">
        <v>585</v>
      </c>
      <c r="C5" s="322"/>
      <c r="D5" s="322"/>
      <c r="E5" s="322"/>
      <c r="F5" s="322"/>
      <c r="G5" s="322"/>
      <c r="H5" s="322"/>
      <c r="I5" s="322"/>
      <c r="L5" s="322" t="s">
        <v>586</v>
      </c>
      <c r="M5" s="322"/>
      <c r="N5" s="322"/>
      <c r="O5" s="322"/>
      <c r="P5" s="322"/>
      <c r="Q5" s="322"/>
      <c r="R5" s="322"/>
      <c r="S5" s="322"/>
      <c r="T5" s="322"/>
      <c r="AB5" s="17" t="s">
        <v>587</v>
      </c>
      <c r="AC5" s="136" t="s">
        <v>578</v>
      </c>
      <c r="AD5" s="137" t="s">
        <v>579</v>
      </c>
      <c r="AE5" s="138" t="s">
        <v>60</v>
      </c>
      <c r="AF5" s="144" t="s">
        <v>580</v>
      </c>
      <c r="AG5" s="139" t="s">
        <v>581</v>
      </c>
      <c r="AH5" s="139" t="s">
        <v>581</v>
      </c>
      <c r="AI5" s="140" t="s">
        <v>581</v>
      </c>
    </row>
    <row r="6" spans="1:154" s="111" customFormat="1" ht="27.75" customHeight="1" x14ac:dyDescent="0.25">
      <c r="B6" s="321" t="s">
        <v>588</v>
      </c>
      <c r="C6" s="321"/>
      <c r="D6" s="321"/>
      <c r="E6" s="321"/>
      <c r="F6" s="321"/>
      <c r="G6" s="321"/>
      <c r="H6" s="321"/>
      <c r="I6" s="321"/>
      <c r="L6" s="321" t="s">
        <v>589</v>
      </c>
      <c r="M6" s="321"/>
      <c r="N6" s="321"/>
      <c r="O6" s="321"/>
      <c r="P6" s="321"/>
      <c r="Q6" s="321"/>
      <c r="R6" s="321"/>
      <c r="S6" s="321"/>
      <c r="T6" s="321"/>
      <c r="AB6" s="17" t="s">
        <v>70</v>
      </c>
      <c r="AC6" s="136" t="s">
        <v>578</v>
      </c>
      <c r="AD6" s="137" t="s">
        <v>579</v>
      </c>
      <c r="AE6" s="138" t="s">
        <v>60</v>
      </c>
      <c r="AF6" s="139" t="s">
        <v>581</v>
      </c>
      <c r="AG6" s="139" t="s">
        <v>581</v>
      </c>
      <c r="AH6" s="139" t="s">
        <v>581</v>
      </c>
      <c r="AI6" s="140" t="s">
        <v>581</v>
      </c>
    </row>
    <row r="7" spans="1:154" ht="18" customHeight="1" x14ac:dyDescent="0.25">
      <c r="B7" s="322" t="s">
        <v>590</v>
      </c>
      <c r="C7" s="322"/>
      <c r="D7" s="322"/>
      <c r="E7" s="322"/>
      <c r="F7" s="322"/>
      <c r="G7" s="322"/>
      <c r="H7" s="322"/>
      <c r="I7" s="322"/>
      <c r="L7" s="322" t="s">
        <v>591</v>
      </c>
      <c r="M7" s="322"/>
      <c r="N7" s="322"/>
      <c r="O7" s="322"/>
      <c r="P7" s="322"/>
      <c r="Q7" s="322"/>
      <c r="R7" s="322"/>
      <c r="S7" s="322"/>
      <c r="T7" s="322"/>
      <c r="AB7" s="17" t="s">
        <v>592</v>
      </c>
      <c r="AC7" s="136" t="s">
        <v>578</v>
      </c>
      <c r="AD7" s="137" t="s">
        <v>579</v>
      </c>
      <c r="AE7" s="138" t="s">
        <v>60</v>
      </c>
      <c r="AF7" s="144" t="s">
        <v>580</v>
      </c>
      <c r="AG7" s="144" t="s">
        <v>593</v>
      </c>
      <c r="AH7" s="145" t="s">
        <v>594</v>
      </c>
      <c r="AI7" s="146" t="s">
        <v>64</v>
      </c>
    </row>
    <row r="8" spans="1:154" ht="8.25" customHeight="1" x14ac:dyDescent="0.25">
      <c r="AB8" s="17" t="s">
        <v>595</v>
      </c>
      <c r="AC8" s="136" t="s">
        <v>578</v>
      </c>
      <c r="AD8" s="137" t="s">
        <v>579</v>
      </c>
      <c r="AE8" s="138" t="s">
        <v>60</v>
      </c>
      <c r="AF8" s="144" t="s">
        <v>580</v>
      </c>
      <c r="AG8" s="144" t="s">
        <v>593</v>
      </c>
      <c r="AH8" s="145" t="s">
        <v>594</v>
      </c>
      <c r="AI8" s="141" t="s">
        <v>64</v>
      </c>
    </row>
    <row r="9" spans="1:154" ht="72" customHeight="1" x14ac:dyDescent="0.25">
      <c r="B9" s="112" t="s">
        <v>596</v>
      </c>
      <c r="C9" s="113" t="str">
        <f>IFERROR(VLOOKUP($B$10,$AB$2:$AI$18,2,FALSE),AC2)</f>
        <v>Red/black unit charge
p/kWh</v>
      </c>
      <c r="D9" s="113" t="str">
        <f>IFERROR(VLOOKUP($B$10,$AB$2:$AI$18,3,FALSE),AD2)</f>
        <v>Amber/yellow unit charge
p/kWh</v>
      </c>
      <c r="E9" s="113" t="str">
        <f>IFERROR(VLOOKUP($B$10,$AB$2:$AI$18,4,FALSE),AE2)</f>
        <v>Green unit charge
p/kWh</v>
      </c>
      <c r="F9" s="113" t="str">
        <f>IFERROR(VLOOKUP($B$10,$AB$2:$AI$18,5,FALSE),AF2)</f>
        <v>Fixed charge p/MPAN/day</v>
      </c>
      <c r="G9" s="113" t="str">
        <f>IFERROR(VLOOKUP($B$10,$AB$2:$AI$18,6,FALSE),AG2)</f>
        <v>Capacity charge p/kVA/day</v>
      </c>
      <c r="H9" s="113" t="str">
        <f>IFERROR(VLOOKUP($B$10,$AB$2:$AI$18,7,FALSE),AH2)</f>
        <v>Exceeded capacity charge
p/kVA/day</v>
      </c>
      <c r="I9" s="113" t="str">
        <f>IFERROR(VLOOKUP($B$10,$AB$2:$AI$18,8,FALSE),AI2)</f>
        <v>Reactive power charge
p/kVArh</v>
      </c>
      <c r="L9" s="112" t="s">
        <v>597</v>
      </c>
      <c r="M9" s="130" t="str">
        <f>'Annex 2 Designated EHV charges'!I10</f>
        <v>Import
Super Red
unit charge
(p/kWh)</v>
      </c>
      <c r="N9" s="130" t="str">
        <f>'Annex 2 Designated EHV charges'!J10</f>
        <v>Import
fixed charge
(p/day)</v>
      </c>
      <c r="O9" s="130" t="str">
        <f>'Annex 2 Designated EHV charges'!K10</f>
        <v>Import
capacity charge
(p/kVA/day)</v>
      </c>
      <c r="P9" s="130" t="str">
        <f>'Annex 2 Designated EHV charges'!L10</f>
        <v>Import
exceeded capacity charge
(p/kVA/day)</v>
      </c>
      <c r="Q9" s="131" t="str">
        <f>'Annex 2 Designated EHV charges'!M10</f>
        <v>Export
Super Red
unit charge
(p/kWh)</v>
      </c>
      <c r="R9" s="131" t="str">
        <f>'Annex 2 Designated EHV charges'!N10</f>
        <v>Export
fixed charge
(p/day)</v>
      </c>
      <c r="S9" s="131" t="str">
        <f>'Annex 2 Designated EHV charges'!O10</f>
        <v>Export
capacity charge
(p/kVA/day)</v>
      </c>
      <c r="T9" s="131" t="str">
        <f>'Annex 2 Designated EHV charges'!P10</f>
        <v>Export
exceeded capacity charge
(p/kVA/day)</v>
      </c>
      <c r="AB9" s="17" t="s">
        <v>598</v>
      </c>
      <c r="AC9" s="136" t="s">
        <v>578</v>
      </c>
      <c r="AD9" s="137" t="s">
        <v>579</v>
      </c>
      <c r="AE9" s="138" t="s">
        <v>60</v>
      </c>
      <c r="AF9" s="144" t="s">
        <v>580</v>
      </c>
      <c r="AG9" s="144" t="s">
        <v>593</v>
      </c>
      <c r="AH9" s="145" t="s">
        <v>594</v>
      </c>
      <c r="AI9" s="141" t="s">
        <v>64</v>
      </c>
    </row>
    <row r="10" spans="1:154" ht="30" customHeight="1" x14ac:dyDescent="0.25">
      <c r="B10" s="103"/>
      <c r="C10" s="127" t="str">
        <f>IFERROR(VLOOKUP($B$10,'Annex 1 LV, HV and UMS charges'!$A:$K,4,FALSE),"")</f>
        <v/>
      </c>
      <c r="D10" s="128" t="str">
        <f>IFERROR(VLOOKUP($B$10,'Annex 1 LV, HV and UMS charges'!$A:$K,5,FALSE),"")</f>
        <v/>
      </c>
      <c r="E10" s="128" t="str">
        <f>IFERROR(VLOOKUP($B$10,'Annex 1 LV, HV and UMS charges'!$A:$K,6,FALSE),"")</f>
        <v/>
      </c>
      <c r="F10" s="105" t="str">
        <f>IFERROR(VLOOKUP($B$10,'Annex 1 LV, HV and UMS charges'!$A:$K,7,FALSE),"")</f>
        <v/>
      </c>
      <c r="G10" s="105" t="str">
        <f>IFERROR(VLOOKUP($B$10,'Annex 1 LV, HV and UMS charges'!$A:$K,8,FALSE),"")</f>
        <v/>
      </c>
      <c r="H10" s="105" t="str">
        <f>IFERROR(VLOOKUP($B$10,'Annex 1 LV, HV and UMS charges'!$A:$K,9,FALSE),"")</f>
        <v/>
      </c>
      <c r="I10" s="105" t="str">
        <f>IFERROR(VLOOKUP($B$10,'Annex 1 LV, HV and UMS charges'!$A:$K,10,FALSE),"")</f>
        <v/>
      </c>
      <c r="L10" s="103"/>
      <c r="M10" s="105" t="str">
        <f>IFERROR(VLOOKUP($L$10,'Annex 2 Designated EHV charges'!$G:$P,3,FALSE),"")</f>
        <v/>
      </c>
      <c r="N10" s="105" t="str">
        <f>IFERROR(VLOOKUP($L$10,'Annex 2 Designated EHV charges'!$G:$P,4,FALSE),"")</f>
        <v/>
      </c>
      <c r="O10" s="105" t="str">
        <f>IFERROR(VLOOKUP($L$10,'Annex 2 Designated EHV charges'!$G:$P,5,FALSE),"")</f>
        <v/>
      </c>
      <c r="P10" s="105" t="str">
        <f>IFERROR(VLOOKUP($L$10,'Annex 2 Designated EHV charges'!$G:$P,6,FALSE),"")</f>
        <v/>
      </c>
      <c r="Q10" s="115" t="str">
        <f>IFERROR(VLOOKUP($L$10,'Annex 2 Designated EHV charges'!$G:$P,7,FALSE),"")</f>
        <v/>
      </c>
      <c r="R10" s="115" t="str">
        <f>IFERROR(VLOOKUP($L$10,'Annex 2 Designated EHV charges'!$G:$P,8,FALSE),"")</f>
        <v/>
      </c>
      <c r="S10" s="115" t="str">
        <f>IFERROR(VLOOKUP($L$10,'Annex 2 Designated EHV charges'!$G:$P,9,FALSE),"")</f>
        <v/>
      </c>
      <c r="T10" s="115" t="str">
        <f>IFERROR(VLOOKUP($L$10,'Annex 2 Designated EHV charges'!$G:$P,10,FALSE),"")</f>
        <v/>
      </c>
      <c r="AB10" s="17" t="s">
        <v>87</v>
      </c>
      <c r="AC10" s="142" t="s">
        <v>599</v>
      </c>
      <c r="AD10" s="143" t="s">
        <v>600</v>
      </c>
      <c r="AE10" s="138" t="s">
        <v>60</v>
      </c>
      <c r="AF10" s="139" t="s">
        <v>581</v>
      </c>
      <c r="AG10" s="139" t="s">
        <v>581</v>
      </c>
      <c r="AH10" s="139" t="s">
        <v>581</v>
      </c>
      <c r="AI10" s="139" t="s">
        <v>581</v>
      </c>
    </row>
    <row r="11" spans="1:154" ht="7.5" customHeight="1" x14ac:dyDescent="0.25">
      <c r="AB11" s="17" t="s">
        <v>89</v>
      </c>
      <c r="AC11" s="136" t="s">
        <v>578</v>
      </c>
      <c r="AD11" s="137" t="s">
        <v>579</v>
      </c>
      <c r="AE11" s="138" t="s">
        <v>60</v>
      </c>
      <c r="AF11" s="144" t="s">
        <v>580</v>
      </c>
      <c r="AG11" s="139" t="s">
        <v>581</v>
      </c>
      <c r="AH11" s="139" t="s">
        <v>581</v>
      </c>
      <c r="AI11" s="139" t="s">
        <v>581</v>
      </c>
    </row>
    <row r="12" spans="1:154" ht="88.5" customHeight="1" x14ac:dyDescent="0.25">
      <c r="B12" s="116" t="s">
        <v>601</v>
      </c>
      <c r="C12" s="113" t="str">
        <f>C9</f>
        <v>Red/black unit charge
p/kWh</v>
      </c>
      <c r="D12" s="113" t="str">
        <f>D9</f>
        <v>Amber/yellow unit charge
p/kWh</v>
      </c>
      <c r="E12" s="113" t="str">
        <f>E9</f>
        <v>Green unit charge
p/kWh</v>
      </c>
      <c r="F12" s="113" t="s">
        <v>602</v>
      </c>
      <c r="G12" s="113" t="s">
        <v>603</v>
      </c>
      <c r="H12" s="113" t="s">
        <v>604</v>
      </c>
      <c r="I12" s="113" t="s">
        <v>605</v>
      </c>
      <c r="L12" s="116" t="s">
        <v>601</v>
      </c>
      <c r="M12" s="113" t="s">
        <v>606</v>
      </c>
      <c r="N12" s="113" t="s">
        <v>602</v>
      </c>
      <c r="O12" s="113" t="s">
        <v>607</v>
      </c>
      <c r="P12" s="113" t="s">
        <v>604</v>
      </c>
      <c r="Q12" s="114" t="s">
        <v>608</v>
      </c>
      <c r="R12" s="114" t="s">
        <v>602</v>
      </c>
      <c r="S12" s="114" t="s">
        <v>609</v>
      </c>
      <c r="T12" s="114" t="s">
        <v>604</v>
      </c>
      <c r="AB12" s="17" t="s">
        <v>90</v>
      </c>
      <c r="AC12" s="136" t="s">
        <v>578</v>
      </c>
      <c r="AD12" s="137" t="s">
        <v>579</v>
      </c>
      <c r="AE12" s="138" t="s">
        <v>60</v>
      </c>
      <c r="AF12" s="144" t="s">
        <v>580</v>
      </c>
      <c r="AG12" s="139" t="s">
        <v>581</v>
      </c>
      <c r="AH12" s="139" t="s">
        <v>581</v>
      </c>
      <c r="AI12" s="139" t="s">
        <v>581</v>
      </c>
    </row>
    <row r="13" spans="1:154" ht="30" customHeight="1" x14ac:dyDescent="0.25">
      <c r="B13" s="117" t="s">
        <v>610</v>
      </c>
      <c r="C13" s="122"/>
      <c r="D13" s="122"/>
      <c r="E13" s="122"/>
      <c r="F13" s="122"/>
      <c r="G13" s="122"/>
      <c r="H13" s="122"/>
      <c r="I13" s="122"/>
      <c r="L13" s="117" t="s">
        <v>610</v>
      </c>
      <c r="M13" s="106"/>
      <c r="N13" s="106"/>
      <c r="O13" s="106"/>
      <c r="P13" s="106"/>
      <c r="Q13" s="107"/>
      <c r="R13" s="107">
        <f>N13</f>
        <v>0</v>
      </c>
      <c r="S13" s="107"/>
      <c r="T13" s="107"/>
      <c r="AB13" s="17" t="s">
        <v>91</v>
      </c>
      <c r="AC13" s="136" t="s">
        <v>578</v>
      </c>
      <c r="AD13" s="137" t="s">
        <v>579</v>
      </c>
      <c r="AE13" s="138" t="s">
        <v>60</v>
      </c>
      <c r="AF13" s="144" t="s">
        <v>580</v>
      </c>
      <c r="AG13" s="139" t="s">
        <v>581</v>
      </c>
      <c r="AH13" s="139" t="s">
        <v>581</v>
      </c>
      <c r="AI13" s="141" t="s">
        <v>64</v>
      </c>
    </row>
    <row r="14" spans="1:154" ht="30" customHeight="1" x14ac:dyDescent="0.25">
      <c r="B14" s="118" t="s">
        <v>611</v>
      </c>
      <c r="C14" s="104">
        <f t="shared" ref="C14:I14" si="0">C13</f>
        <v>0</v>
      </c>
      <c r="D14" s="104">
        <f t="shared" si="0"/>
        <v>0</v>
      </c>
      <c r="E14" s="104">
        <f t="shared" si="0"/>
        <v>0</v>
      </c>
      <c r="F14" s="104">
        <f t="shared" si="0"/>
        <v>0</v>
      </c>
      <c r="G14" s="104">
        <f t="shared" si="0"/>
        <v>0</v>
      </c>
      <c r="H14" s="104">
        <f t="shared" si="0"/>
        <v>0</v>
      </c>
      <c r="I14" s="104">
        <f t="shared" si="0"/>
        <v>0</v>
      </c>
      <c r="L14" s="118" t="s">
        <v>611</v>
      </c>
      <c r="M14" s="104">
        <f>M13</f>
        <v>0</v>
      </c>
      <c r="N14" s="104">
        <f t="shared" ref="N14:T14" si="1">N13</f>
        <v>0</v>
      </c>
      <c r="O14" s="104">
        <f t="shared" si="1"/>
        <v>0</v>
      </c>
      <c r="P14" s="104">
        <f t="shared" si="1"/>
        <v>0</v>
      </c>
      <c r="Q14" s="108">
        <f t="shared" si="1"/>
        <v>0</v>
      </c>
      <c r="R14" s="108">
        <f t="shared" si="1"/>
        <v>0</v>
      </c>
      <c r="S14" s="108">
        <f t="shared" si="1"/>
        <v>0</v>
      </c>
      <c r="T14" s="108">
        <f t="shared" si="1"/>
        <v>0</v>
      </c>
      <c r="AB14" s="17" t="s">
        <v>92</v>
      </c>
      <c r="AC14" s="136" t="s">
        <v>578</v>
      </c>
      <c r="AD14" s="137" t="s">
        <v>579</v>
      </c>
      <c r="AE14" s="138" t="s">
        <v>60</v>
      </c>
      <c r="AF14" s="144" t="s">
        <v>580</v>
      </c>
      <c r="AG14" s="139" t="s">
        <v>581</v>
      </c>
      <c r="AH14" s="139" t="s">
        <v>581</v>
      </c>
      <c r="AI14" s="139" t="s">
        <v>581</v>
      </c>
    </row>
    <row r="15" spans="1:154" ht="7.5" customHeight="1" x14ac:dyDescent="0.25">
      <c r="AB15" s="17" t="s">
        <v>93</v>
      </c>
      <c r="AC15" s="136" t="s">
        <v>578</v>
      </c>
      <c r="AD15" s="137" t="s">
        <v>579</v>
      </c>
      <c r="AE15" s="138" t="s">
        <v>60</v>
      </c>
      <c r="AF15" s="144" t="s">
        <v>580</v>
      </c>
      <c r="AG15" s="139" t="s">
        <v>581</v>
      </c>
      <c r="AH15" s="139" t="s">
        <v>581</v>
      </c>
      <c r="AI15" s="141" t="s">
        <v>64</v>
      </c>
    </row>
    <row r="16" spans="1:154" ht="63.75" customHeight="1" x14ac:dyDescent="0.25">
      <c r="B16" s="116" t="s">
        <v>612</v>
      </c>
      <c r="C16" s="113" t="s">
        <v>613</v>
      </c>
      <c r="D16" s="113" t="s">
        <v>614</v>
      </c>
      <c r="E16" s="113" t="s">
        <v>615</v>
      </c>
      <c r="F16" s="113" t="s">
        <v>616</v>
      </c>
      <c r="G16" s="113" t="s">
        <v>617</v>
      </c>
      <c r="H16" s="113" t="s">
        <v>618</v>
      </c>
      <c r="I16" s="113" t="s">
        <v>619</v>
      </c>
      <c r="L16" s="116" t="s">
        <v>612</v>
      </c>
      <c r="M16" s="113" t="s">
        <v>620</v>
      </c>
      <c r="N16" s="113" t="s">
        <v>621</v>
      </c>
      <c r="O16" s="113" t="s">
        <v>622</v>
      </c>
      <c r="P16" s="113" t="s">
        <v>623</v>
      </c>
      <c r="Q16" s="114" t="s">
        <v>624</v>
      </c>
      <c r="R16" s="114" t="s">
        <v>625</v>
      </c>
      <c r="S16" s="114" t="s">
        <v>626</v>
      </c>
      <c r="T16" s="114" t="s">
        <v>627</v>
      </c>
      <c r="AB16" s="17" t="s">
        <v>94</v>
      </c>
      <c r="AC16" s="136" t="s">
        <v>578</v>
      </c>
      <c r="AD16" s="137" t="s">
        <v>579</v>
      </c>
      <c r="AE16" s="138" t="s">
        <v>60</v>
      </c>
      <c r="AF16" s="144" t="s">
        <v>580</v>
      </c>
      <c r="AG16" s="139" t="s">
        <v>581</v>
      </c>
      <c r="AH16" s="139" t="s">
        <v>581</v>
      </c>
      <c r="AI16" s="139" t="s">
        <v>581</v>
      </c>
    </row>
    <row r="17" spans="2:35" ht="30" customHeight="1" x14ac:dyDescent="0.25">
      <c r="B17" s="117" t="s">
        <v>628</v>
      </c>
      <c r="C17" s="123" t="str">
        <f>IFERROR(C10*C13/100,"")</f>
        <v/>
      </c>
      <c r="D17" s="123" t="str">
        <f t="shared" ref="D17:I17" si="2">IFERROR(D10*D13/100,"")</f>
        <v/>
      </c>
      <c r="E17" s="123" t="str">
        <f t="shared" si="2"/>
        <v/>
      </c>
      <c r="F17" s="123" t="str">
        <f t="shared" si="2"/>
        <v/>
      </c>
      <c r="G17" s="123" t="str">
        <f>IFERROR(G10*G13*F13/100,"")</f>
        <v/>
      </c>
      <c r="H17" s="123" t="str">
        <f>IFERROR(H10*H13*F13/100,"")</f>
        <v/>
      </c>
      <c r="I17" s="123" t="str">
        <f t="shared" si="2"/>
        <v/>
      </c>
      <c r="L17" s="119" t="s">
        <v>628</v>
      </c>
      <c r="M17" s="123" t="str">
        <f>IFERROR(M10*M13/100,"")</f>
        <v/>
      </c>
      <c r="N17" s="123" t="str">
        <f>IFERROR(N10*N13/100,"")</f>
        <v/>
      </c>
      <c r="O17" s="123" t="str">
        <f>IFERROR(O10*O13*N13/100,"")</f>
        <v/>
      </c>
      <c r="P17" s="123" t="str">
        <f>IFERROR(P10*P13*N13/100,"")</f>
        <v/>
      </c>
      <c r="Q17" s="124" t="str">
        <f>IFERROR(Q10*Q13/100,"")</f>
        <v/>
      </c>
      <c r="R17" s="124" t="str">
        <f>IFERROR(R10*R13/100,"")</f>
        <v/>
      </c>
      <c r="S17" s="124" t="str">
        <f>IFERROR(S10*S13*R13/100,"")</f>
        <v/>
      </c>
      <c r="T17" s="124" t="str">
        <f>IFERROR(T10*T13*R13/100,"")</f>
        <v/>
      </c>
      <c r="AB17" s="17" t="s">
        <v>95</v>
      </c>
      <c r="AC17" s="136" t="s">
        <v>578</v>
      </c>
      <c r="AD17" s="137" t="s">
        <v>579</v>
      </c>
      <c r="AE17" s="138" t="s">
        <v>60</v>
      </c>
      <c r="AF17" s="144" t="s">
        <v>580</v>
      </c>
      <c r="AG17" s="139" t="s">
        <v>581</v>
      </c>
      <c r="AH17" s="139" t="s">
        <v>581</v>
      </c>
      <c r="AI17" s="141" t="s">
        <v>64</v>
      </c>
    </row>
    <row r="18" spans="2:35" ht="30" customHeight="1" x14ac:dyDescent="0.25">
      <c r="B18" s="118" t="s">
        <v>629</v>
      </c>
      <c r="C18" s="125" t="str">
        <f>IFERROR(C10*C14/100,"")</f>
        <v/>
      </c>
      <c r="D18" s="125" t="str">
        <f t="shared" ref="D18:I18" si="3">IFERROR(D10*D14/100,"")</f>
        <v/>
      </c>
      <c r="E18" s="125" t="str">
        <f t="shared" si="3"/>
        <v/>
      </c>
      <c r="F18" s="125" t="str">
        <f t="shared" si="3"/>
        <v/>
      </c>
      <c r="G18" s="125" t="str">
        <f>IFERROR(G10*G14*F14/100,"")</f>
        <v/>
      </c>
      <c r="H18" s="125" t="str">
        <f>IFERROR(H10*H14*F14/100,"")</f>
        <v/>
      </c>
      <c r="I18" s="125" t="str">
        <f t="shared" si="3"/>
        <v/>
      </c>
      <c r="L18" s="120" t="s">
        <v>629</v>
      </c>
      <c r="M18" s="125" t="str">
        <f>IFERROR(M10*M14/100,"")</f>
        <v/>
      </c>
      <c r="N18" s="125" t="str">
        <f>IFERROR(N10*N14/100,"")</f>
        <v/>
      </c>
      <c r="O18" s="125" t="str">
        <f>IFERROR(O10*O14*N14/100,"")</f>
        <v/>
      </c>
      <c r="P18" s="125" t="str">
        <f>IFERROR(P10*P14*N14/100,"")</f>
        <v/>
      </c>
      <c r="Q18" s="126" t="str">
        <f>IFERROR(Q10*Q14/100,"")</f>
        <v/>
      </c>
      <c r="R18" s="126" t="str">
        <f>IFERROR(R10*R14/100,"")</f>
        <v/>
      </c>
      <c r="S18" s="126" t="str">
        <f>IFERROR(S10*S14*R14/100,"")</f>
        <v/>
      </c>
      <c r="T18" s="126" t="str">
        <f>IFERROR(T10*T14*R14/100,"")</f>
        <v/>
      </c>
      <c r="AB18" s="17" t="s">
        <v>96</v>
      </c>
      <c r="AC18" s="136" t="s">
        <v>578</v>
      </c>
      <c r="AD18" s="137" t="s">
        <v>579</v>
      </c>
      <c r="AE18" s="138" t="s">
        <v>60</v>
      </c>
      <c r="AF18" s="144" t="s">
        <v>580</v>
      </c>
      <c r="AG18" s="139" t="s">
        <v>581</v>
      </c>
      <c r="AH18" s="139" t="s">
        <v>581</v>
      </c>
      <c r="AI18" s="139" t="s">
        <v>581</v>
      </c>
    </row>
    <row r="19" spans="2:35" ht="7.5" customHeight="1" x14ac:dyDescent="0.25"/>
    <row r="20" spans="2:35" ht="39.75" customHeight="1" x14ac:dyDescent="0.25">
      <c r="C20" s="121" t="s">
        <v>630</v>
      </c>
      <c r="M20" s="113" t="s">
        <v>631</v>
      </c>
      <c r="N20" s="114" t="s">
        <v>632</v>
      </c>
    </row>
    <row r="21" spans="2:35" ht="30" customHeight="1" x14ac:dyDescent="0.25">
      <c r="B21" s="117" t="s">
        <v>628</v>
      </c>
      <c r="C21" s="123">
        <f>SUM(C17:I17)</f>
        <v>0</v>
      </c>
      <c r="L21" s="117" t="s">
        <v>628</v>
      </c>
      <c r="M21" s="123">
        <f>SUM(M17:P17)</f>
        <v>0</v>
      </c>
      <c r="N21" s="124">
        <f>SUM(Q17:T17)</f>
        <v>0</v>
      </c>
    </row>
    <row r="22" spans="2:35" ht="30" customHeight="1" x14ac:dyDescent="0.25">
      <c r="B22" s="118" t="s">
        <v>629</v>
      </c>
      <c r="C22" s="125">
        <f>SUM(C18:I18)</f>
        <v>0</v>
      </c>
      <c r="L22" s="118" t="s">
        <v>629</v>
      </c>
      <c r="M22" s="125">
        <f>SUM(M18:P18)</f>
        <v>0</v>
      </c>
      <c r="N22" s="126">
        <f>SUM(Q18:T18)</f>
        <v>0</v>
      </c>
    </row>
    <row r="24" spans="2:35" ht="30.75" customHeight="1" x14ac:dyDescent="0.25">
      <c r="B24" s="315" t="s">
        <v>633</v>
      </c>
      <c r="C24" s="316"/>
      <c r="D24" s="317"/>
      <c r="L24" s="315" t="s">
        <v>634</v>
      </c>
      <c r="M24" s="316"/>
      <c r="N24" s="317"/>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30" orientation="landscape" r:id="rId1"/>
  <headerFooter>
    <oddFooter>&amp;L&amp;1#&amp;"Arial"&amp;6&amp;K737373Confidentiality: C1 - Public</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1000000}">
          <x14:formula1>
            <xm:f>'Annex 1 LV, HV and UMS charges'!$A$13:$A$44</xm:f>
          </x14:formula1>
          <xm:sqref>B10</xm:sqref>
        </x14:dataValidation>
        <x14:dataValidation type="list" errorStyle="information" allowBlank="1" showInputMessage="1" showErrorMessage="1" promptTitle="Choose site" prompt="Select the EHV site that you would like to calculate charges." xr:uid="{00000000-0002-0000-0D00-000000000000}">
          <x14:formula1>
            <xm:f>'Annex 2 Designated EHV charges'!$G$11:$G$118</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5"/>
  <sheetViews>
    <sheetView topLeftCell="A26" zoomScale="117" zoomScaleNormal="85" zoomScaleSheetLayoutView="100" workbookViewId="0">
      <selection activeCell="B40" sqref="B40"/>
    </sheetView>
  </sheetViews>
  <sheetFormatPr defaultColWidth="9.109375" defaultRowHeight="27.75" customHeight="1" x14ac:dyDescent="0.25"/>
  <cols>
    <col min="1" max="1" width="49" style="2" bestFit="1" customWidth="1"/>
    <col min="2" max="2" width="17.5546875" style="3" customWidth="1"/>
    <col min="3" max="3" width="6.88671875" style="2" customWidth="1"/>
    <col min="4" max="4" width="17.5546875" style="2" customWidth="1"/>
    <col min="5" max="7" width="17.5546875" style="3" customWidth="1"/>
    <col min="8" max="9" width="17.5546875" style="9" customWidth="1"/>
    <col min="10" max="10" width="17.5546875" style="5" customWidth="1"/>
    <col min="11" max="11" width="17.5546875" style="6" customWidth="1"/>
    <col min="12" max="12" width="1.44140625" style="4" customWidth="1"/>
    <col min="13" max="13" width="15.5546875" style="4" customWidth="1"/>
    <col min="14" max="18" width="15.5546875" style="2" customWidth="1"/>
    <col min="19" max="16384" width="9.109375" style="2"/>
  </cols>
  <sheetData>
    <row r="1" spans="1:14" ht="27.75" customHeight="1" x14ac:dyDescent="0.25">
      <c r="A1" s="93" t="s">
        <v>30</v>
      </c>
      <c r="B1" s="236" t="s">
        <v>31</v>
      </c>
      <c r="C1" s="237"/>
      <c r="D1" s="237"/>
      <c r="E1" s="235"/>
      <c r="F1" s="235"/>
      <c r="G1" s="235"/>
      <c r="H1" s="235"/>
      <c r="I1" s="235"/>
      <c r="J1" s="235"/>
      <c r="K1" s="235"/>
      <c r="L1" s="49"/>
      <c r="M1" s="49"/>
      <c r="N1" s="49"/>
    </row>
    <row r="2" spans="1:14" ht="27" customHeight="1" x14ac:dyDescent="0.25">
      <c r="A2" s="243" t="str">
        <f>Overview!B4&amp; " - Effective from "&amp;Overview!D4&amp;" - "&amp;Overview!E4&amp;" LV and HV charges"</f>
        <v>Eclipse Power Distribution Limited - GSP N - Effective from 1 April 2025 - Final LV and HV charges</v>
      </c>
      <c r="B2" s="243"/>
      <c r="C2" s="243"/>
      <c r="D2" s="243"/>
      <c r="E2" s="243"/>
      <c r="F2" s="243"/>
      <c r="G2" s="243"/>
      <c r="H2" s="243"/>
      <c r="I2" s="243"/>
      <c r="J2" s="243"/>
      <c r="K2" s="243"/>
    </row>
    <row r="3" spans="1:14" s="75" customFormat="1" ht="15" customHeight="1" x14ac:dyDescent="0.25">
      <c r="A3" s="82"/>
      <c r="B3" s="82"/>
      <c r="C3" s="82"/>
      <c r="D3" s="82"/>
      <c r="E3" s="82"/>
      <c r="F3" s="82"/>
      <c r="G3" s="82"/>
      <c r="H3" s="82"/>
      <c r="I3" s="82"/>
      <c r="J3" s="82"/>
      <c r="K3" s="82"/>
      <c r="L3" s="47"/>
      <c r="M3" s="47"/>
    </row>
    <row r="4" spans="1:14" ht="27" customHeight="1" x14ac:dyDescent="0.25">
      <c r="A4" s="243" t="s">
        <v>32</v>
      </c>
      <c r="B4" s="243"/>
      <c r="C4" s="243"/>
      <c r="D4" s="243"/>
      <c r="E4" s="243"/>
      <c r="F4" s="82"/>
      <c r="G4" s="243" t="s">
        <v>33</v>
      </c>
      <c r="H4" s="243"/>
      <c r="I4" s="243"/>
      <c r="J4" s="243"/>
      <c r="K4" s="243"/>
    </row>
    <row r="5" spans="1:14" ht="28.5" customHeight="1" x14ac:dyDescent="0.25">
      <c r="A5" s="74" t="s">
        <v>34</v>
      </c>
      <c r="B5" s="79" t="s">
        <v>35</v>
      </c>
      <c r="C5" s="244" t="s">
        <v>36</v>
      </c>
      <c r="D5" s="245"/>
      <c r="E5" s="76" t="s">
        <v>37</v>
      </c>
      <c r="F5" s="82"/>
      <c r="G5" s="247"/>
      <c r="H5" s="248"/>
      <c r="I5" s="80" t="s">
        <v>38</v>
      </c>
      <c r="J5" s="81" t="s">
        <v>39</v>
      </c>
      <c r="K5" s="76" t="s">
        <v>37</v>
      </c>
      <c r="L5" s="82"/>
    </row>
    <row r="6" spans="1:14" ht="65.25" customHeight="1" x14ac:dyDescent="0.25">
      <c r="A6" s="77" t="s">
        <v>40</v>
      </c>
      <c r="B6" s="23" t="s">
        <v>41</v>
      </c>
      <c r="C6" s="246" t="s">
        <v>42</v>
      </c>
      <c r="D6" s="246"/>
      <c r="E6" s="23" t="s">
        <v>43</v>
      </c>
      <c r="F6" s="82"/>
      <c r="G6" s="238" t="s">
        <v>44</v>
      </c>
      <c r="H6" s="238"/>
      <c r="I6" s="22"/>
      <c r="J6" s="23" t="s">
        <v>45</v>
      </c>
      <c r="K6" s="23" t="s">
        <v>43</v>
      </c>
      <c r="L6" s="82"/>
    </row>
    <row r="7" spans="1:14" ht="65.25" customHeight="1" x14ac:dyDescent="0.25">
      <c r="A7" s="77" t="s">
        <v>46</v>
      </c>
      <c r="B7" s="22"/>
      <c r="C7" s="246" t="s">
        <v>47</v>
      </c>
      <c r="D7" s="246"/>
      <c r="E7" s="23" t="s">
        <v>48</v>
      </c>
      <c r="F7" s="82"/>
      <c r="G7" s="238" t="s">
        <v>49</v>
      </c>
      <c r="H7" s="238"/>
      <c r="I7" s="23" t="s">
        <v>41</v>
      </c>
      <c r="J7" s="23" t="s">
        <v>42</v>
      </c>
      <c r="K7" s="23" t="s">
        <v>43</v>
      </c>
      <c r="L7" s="82"/>
    </row>
    <row r="8" spans="1:14" ht="65.25" customHeight="1" x14ac:dyDescent="0.25">
      <c r="A8" s="78" t="s">
        <v>50</v>
      </c>
      <c r="B8" s="239" t="s">
        <v>51</v>
      </c>
      <c r="C8" s="240"/>
      <c r="D8" s="240"/>
      <c r="E8" s="241"/>
      <c r="F8" s="82"/>
      <c r="G8" s="238" t="s">
        <v>52</v>
      </c>
      <c r="H8" s="238"/>
      <c r="I8" s="22"/>
      <c r="J8" s="169" t="s">
        <v>45</v>
      </c>
      <c r="K8" s="170" t="s">
        <v>43</v>
      </c>
      <c r="L8" s="82"/>
    </row>
    <row r="9" spans="1:14" s="75" customFormat="1" ht="36" customHeight="1" x14ac:dyDescent="0.25">
      <c r="F9" s="82"/>
      <c r="G9" s="238" t="s">
        <v>53</v>
      </c>
      <c r="H9" s="238"/>
      <c r="I9" s="22"/>
      <c r="J9" s="170" t="s">
        <v>47</v>
      </c>
      <c r="K9" s="23" t="s">
        <v>54</v>
      </c>
      <c r="L9" s="82"/>
      <c r="M9" s="47"/>
    </row>
    <row r="10" spans="1:14" s="75" customFormat="1" ht="27" customHeight="1" x14ac:dyDescent="0.25">
      <c r="A10" s="82"/>
      <c r="B10" s="82"/>
      <c r="C10" s="82"/>
      <c r="D10" s="82"/>
      <c r="E10" s="82"/>
      <c r="F10" s="82"/>
      <c r="G10" s="242" t="s">
        <v>50</v>
      </c>
      <c r="H10" s="242"/>
      <c r="I10" s="239" t="s">
        <v>51</v>
      </c>
      <c r="J10" s="240"/>
      <c r="K10" s="241"/>
      <c r="L10" s="47"/>
      <c r="M10" s="47"/>
    </row>
    <row r="11" spans="1:14" s="75" customFormat="1" ht="12.75" customHeight="1" x14ac:dyDescent="0.25">
      <c r="A11" s="82"/>
      <c r="B11" s="82"/>
      <c r="C11" s="82"/>
      <c r="D11" s="82"/>
      <c r="E11" s="82"/>
      <c r="F11" s="82"/>
      <c r="G11" s="82"/>
      <c r="H11" s="82"/>
      <c r="I11" s="82"/>
      <c r="J11" s="82"/>
      <c r="K11" s="82"/>
      <c r="L11" s="47"/>
      <c r="M11" s="47"/>
    </row>
    <row r="12" spans="1:14" ht="78.75" customHeight="1" x14ac:dyDescent="0.25">
      <c r="A12" s="28" t="s">
        <v>55</v>
      </c>
      <c r="B12" s="15" t="s">
        <v>56</v>
      </c>
      <c r="C12" s="15" t="s">
        <v>57</v>
      </c>
      <c r="D12" s="52" t="s">
        <v>58</v>
      </c>
      <c r="E12" s="52" t="s">
        <v>59</v>
      </c>
      <c r="F12" s="52" t="s">
        <v>60</v>
      </c>
      <c r="G12" s="15" t="s">
        <v>61</v>
      </c>
      <c r="H12" s="15" t="s">
        <v>62</v>
      </c>
      <c r="I12" s="28" t="s">
        <v>63</v>
      </c>
      <c r="J12" s="15" t="s">
        <v>64</v>
      </c>
      <c r="K12" s="15" t="s">
        <v>65</v>
      </c>
    </row>
    <row r="13" spans="1:14" ht="32.25" customHeight="1" x14ac:dyDescent="0.25">
      <c r="A13" s="17" t="s">
        <v>637</v>
      </c>
      <c r="B13" s="42" t="s">
        <v>698</v>
      </c>
      <c r="C13" s="200" t="s">
        <v>66</v>
      </c>
      <c r="D13" s="209">
        <v>11.759</v>
      </c>
      <c r="E13" s="210">
        <v>1.282</v>
      </c>
      <c r="F13" s="211">
        <v>2.5999999999999999E-2</v>
      </c>
      <c r="G13" s="212">
        <v>14.83</v>
      </c>
      <c r="H13" s="213"/>
      <c r="I13" s="213"/>
      <c r="J13" s="214"/>
      <c r="K13" s="43"/>
    </row>
    <row r="14" spans="1:14" ht="32.25" customHeight="1" x14ac:dyDescent="0.25">
      <c r="A14" s="17" t="s">
        <v>67</v>
      </c>
      <c r="B14" s="42" t="s">
        <v>699</v>
      </c>
      <c r="C14" s="201" t="s">
        <v>68</v>
      </c>
      <c r="D14" s="209">
        <v>11.759</v>
      </c>
      <c r="E14" s="210">
        <v>1.282</v>
      </c>
      <c r="F14" s="211">
        <v>2.5999999999999999E-2</v>
      </c>
      <c r="G14" s="213"/>
      <c r="H14" s="213"/>
      <c r="I14" s="213"/>
      <c r="J14" s="214"/>
      <c r="K14" s="172"/>
    </row>
    <row r="15" spans="1:14" ht="32.25" customHeight="1" x14ac:dyDescent="0.25">
      <c r="A15" s="17" t="s">
        <v>638</v>
      </c>
      <c r="B15" s="42" t="s">
        <v>700</v>
      </c>
      <c r="C15" s="202" t="s">
        <v>69</v>
      </c>
      <c r="D15" s="209">
        <v>13.506</v>
      </c>
      <c r="E15" s="210">
        <v>1.472</v>
      </c>
      <c r="F15" s="211">
        <v>0.03</v>
      </c>
      <c r="G15" s="212">
        <v>8.44</v>
      </c>
      <c r="H15" s="213"/>
      <c r="I15" s="213"/>
      <c r="J15" s="214"/>
      <c r="K15" s="43"/>
    </row>
    <row r="16" spans="1:14" ht="32.25" customHeight="1" x14ac:dyDescent="0.25">
      <c r="A16" s="17" t="s">
        <v>639</v>
      </c>
      <c r="B16" s="42" t="s">
        <v>701</v>
      </c>
      <c r="C16" s="202" t="s">
        <v>69</v>
      </c>
      <c r="D16" s="209">
        <v>13.506</v>
      </c>
      <c r="E16" s="210">
        <v>1.472</v>
      </c>
      <c r="F16" s="211">
        <v>0.03</v>
      </c>
      <c r="G16" s="212">
        <v>18.55</v>
      </c>
      <c r="H16" s="213"/>
      <c r="I16" s="213"/>
      <c r="J16" s="214"/>
      <c r="K16" s="43"/>
    </row>
    <row r="17" spans="1:11" ht="32.25" customHeight="1" x14ac:dyDescent="0.25">
      <c r="A17" s="17" t="s">
        <v>640</v>
      </c>
      <c r="B17" s="42" t="s">
        <v>702</v>
      </c>
      <c r="C17" s="202" t="s">
        <v>69</v>
      </c>
      <c r="D17" s="209">
        <v>13.506</v>
      </c>
      <c r="E17" s="210">
        <v>1.472</v>
      </c>
      <c r="F17" s="211">
        <v>0.03</v>
      </c>
      <c r="G17" s="212">
        <v>30.08</v>
      </c>
      <c r="H17" s="213"/>
      <c r="I17" s="213"/>
      <c r="J17" s="214"/>
      <c r="K17" s="43"/>
    </row>
    <row r="18" spans="1:11" ht="32.25" customHeight="1" x14ac:dyDescent="0.25">
      <c r="A18" s="17" t="s">
        <v>641</v>
      </c>
      <c r="B18" s="42" t="s">
        <v>703</v>
      </c>
      <c r="C18" s="202" t="s">
        <v>69</v>
      </c>
      <c r="D18" s="209">
        <v>13.506</v>
      </c>
      <c r="E18" s="210">
        <v>1.472</v>
      </c>
      <c r="F18" s="211">
        <v>0.03</v>
      </c>
      <c r="G18" s="212">
        <v>55.28</v>
      </c>
      <c r="H18" s="213"/>
      <c r="I18" s="213"/>
      <c r="J18" s="214"/>
      <c r="K18" s="43"/>
    </row>
    <row r="19" spans="1:11" ht="32.25" customHeight="1" x14ac:dyDescent="0.25">
      <c r="A19" s="17" t="s">
        <v>642</v>
      </c>
      <c r="B19" s="42" t="s">
        <v>704</v>
      </c>
      <c r="C19" s="202" t="s">
        <v>69</v>
      </c>
      <c r="D19" s="209">
        <v>13.506</v>
      </c>
      <c r="E19" s="210">
        <v>1.472</v>
      </c>
      <c r="F19" s="211">
        <v>0.03</v>
      </c>
      <c r="G19" s="212">
        <v>145.44999999999999</v>
      </c>
      <c r="H19" s="213"/>
      <c r="I19" s="213"/>
      <c r="J19" s="214"/>
      <c r="K19" s="43"/>
    </row>
    <row r="20" spans="1:11" ht="32.25" customHeight="1" x14ac:dyDescent="0.25">
      <c r="A20" s="17" t="s">
        <v>70</v>
      </c>
      <c r="B20" s="42" t="s">
        <v>705</v>
      </c>
      <c r="C20" s="201" t="s">
        <v>71</v>
      </c>
      <c r="D20" s="209">
        <v>13.506</v>
      </c>
      <c r="E20" s="210">
        <v>1.472</v>
      </c>
      <c r="F20" s="211">
        <v>0.03</v>
      </c>
      <c r="G20" s="213"/>
      <c r="H20" s="213"/>
      <c r="I20" s="213"/>
      <c r="J20" s="214"/>
      <c r="K20" s="43"/>
    </row>
    <row r="21" spans="1:11" ht="32.25" customHeight="1" x14ac:dyDescent="0.25">
      <c r="A21" s="17" t="s">
        <v>72</v>
      </c>
      <c r="B21" s="42" t="s">
        <v>706</v>
      </c>
      <c r="C21" s="203">
        <v>0</v>
      </c>
      <c r="D21" s="209">
        <v>10.050000000000001</v>
      </c>
      <c r="E21" s="210">
        <v>1.0289999999999999</v>
      </c>
      <c r="F21" s="211">
        <v>2.1000000000000001E-2</v>
      </c>
      <c r="G21" s="212">
        <v>28.13</v>
      </c>
      <c r="H21" s="212">
        <v>5.16</v>
      </c>
      <c r="I21" s="215">
        <v>5.16</v>
      </c>
      <c r="J21" s="216">
        <v>0.223</v>
      </c>
      <c r="K21" s="43"/>
    </row>
    <row r="22" spans="1:11" ht="32.25" customHeight="1" x14ac:dyDescent="0.25">
      <c r="A22" s="17" t="s">
        <v>73</v>
      </c>
      <c r="B22" s="42" t="s">
        <v>707</v>
      </c>
      <c r="C22" s="203">
        <v>0</v>
      </c>
      <c r="D22" s="209">
        <v>10.050000000000001</v>
      </c>
      <c r="E22" s="210">
        <v>1.0289999999999999</v>
      </c>
      <c r="F22" s="211">
        <v>2.1000000000000001E-2</v>
      </c>
      <c r="G22" s="212">
        <v>296.36</v>
      </c>
      <c r="H22" s="212">
        <v>5.16</v>
      </c>
      <c r="I22" s="215">
        <v>5.16</v>
      </c>
      <c r="J22" s="216">
        <v>0.223</v>
      </c>
      <c r="K22" s="43"/>
    </row>
    <row r="23" spans="1:11" ht="32.25" customHeight="1" x14ac:dyDescent="0.25">
      <c r="A23" s="17" t="s">
        <v>74</v>
      </c>
      <c r="B23" s="42" t="s">
        <v>708</v>
      </c>
      <c r="C23" s="203">
        <v>0</v>
      </c>
      <c r="D23" s="209">
        <v>10.050000000000001</v>
      </c>
      <c r="E23" s="210">
        <v>1.0289999999999999</v>
      </c>
      <c r="F23" s="211">
        <v>2.1000000000000001E-2</v>
      </c>
      <c r="G23" s="212">
        <v>490.43</v>
      </c>
      <c r="H23" s="212">
        <v>5.16</v>
      </c>
      <c r="I23" s="215">
        <v>5.16</v>
      </c>
      <c r="J23" s="216">
        <v>0.223</v>
      </c>
      <c r="K23" s="43"/>
    </row>
    <row r="24" spans="1:11" ht="32.25" customHeight="1" x14ac:dyDescent="0.25">
      <c r="A24" s="17" t="s">
        <v>75</v>
      </c>
      <c r="B24" s="42" t="s">
        <v>709</v>
      </c>
      <c r="C24" s="203">
        <v>0</v>
      </c>
      <c r="D24" s="209">
        <v>10.050000000000001</v>
      </c>
      <c r="E24" s="210">
        <v>1.0289999999999999</v>
      </c>
      <c r="F24" s="211">
        <v>2.1000000000000001E-2</v>
      </c>
      <c r="G24" s="212">
        <v>818.8</v>
      </c>
      <c r="H24" s="212">
        <v>5.16</v>
      </c>
      <c r="I24" s="215">
        <v>5.16</v>
      </c>
      <c r="J24" s="216">
        <v>0.223</v>
      </c>
      <c r="K24" s="43"/>
    </row>
    <row r="25" spans="1:11" ht="32.25" customHeight="1" x14ac:dyDescent="0.25">
      <c r="A25" s="17" t="s">
        <v>76</v>
      </c>
      <c r="B25" s="42" t="s">
        <v>710</v>
      </c>
      <c r="C25" s="203">
        <v>0</v>
      </c>
      <c r="D25" s="209">
        <v>10.050000000000001</v>
      </c>
      <c r="E25" s="210">
        <v>1.0289999999999999</v>
      </c>
      <c r="F25" s="211">
        <v>2.1000000000000001E-2</v>
      </c>
      <c r="G25" s="212">
        <v>1699.02</v>
      </c>
      <c r="H25" s="212">
        <v>5.16</v>
      </c>
      <c r="I25" s="215">
        <v>5.16</v>
      </c>
      <c r="J25" s="216">
        <v>0.223</v>
      </c>
      <c r="K25" s="43"/>
    </row>
    <row r="26" spans="1:11" ht="32.25" customHeight="1" x14ac:dyDescent="0.25">
      <c r="A26" s="17" t="s">
        <v>77</v>
      </c>
      <c r="B26" s="42" t="s">
        <v>711</v>
      </c>
      <c r="C26" s="203">
        <v>0</v>
      </c>
      <c r="D26" s="209">
        <v>5.5049999999999999</v>
      </c>
      <c r="E26" s="210">
        <v>0.45400000000000001</v>
      </c>
      <c r="F26" s="211">
        <v>0.01</v>
      </c>
      <c r="G26" s="212">
        <v>9.9499999999999993</v>
      </c>
      <c r="H26" s="212">
        <v>7.27</v>
      </c>
      <c r="I26" s="215">
        <v>7.27</v>
      </c>
      <c r="J26" s="216">
        <v>0.11899999999999999</v>
      </c>
      <c r="K26" s="43"/>
    </row>
    <row r="27" spans="1:11" ht="32.25" customHeight="1" x14ac:dyDescent="0.25">
      <c r="A27" s="17" t="s">
        <v>78</v>
      </c>
      <c r="B27" s="42" t="s">
        <v>712</v>
      </c>
      <c r="C27" s="203">
        <v>0</v>
      </c>
      <c r="D27" s="209">
        <v>5.5049999999999999</v>
      </c>
      <c r="E27" s="210">
        <v>0.45400000000000001</v>
      </c>
      <c r="F27" s="211">
        <v>0.01</v>
      </c>
      <c r="G27" s="212">
        <v>278.18</v>
      </c>
      <c r="H27" s="212">
        <v>7.27</v>
      </c>
      <c r="I27" s="215">
        <v>7.27</v>
      </c>
      <c r="J27" s="216">
        <v>0.11899999999999999</v>
      </c>
      <c r="K27" s="43"/>
    </row>
    <row r="28" spans="1:11" ht="32.25" customHeight="1" x14ac:dyDescent="0.25">
      <c r="A28" s="17" t="s">
        <v>79</v>
      </c>
      <c r="B28" s="42" t="s">
        <v>713</v>
      </c>
      <c r="C28" s="203">
        <v>0</v>
      </c>
      <c r="D28" s="209">
        <v>5.5049999999999999</v>
      </c>
      <c r="E28" s="210">
        <v>0.45400000000000001</v>
      </c>
      <c r="F28" s="211">
        <v>0.01</v>
      </c>
      <c r="G28" s="212">
        <v>472.26</v>
      </c>
      <c r="H28" s="212">
        <v>7.27</v>
      </c>
      <c r="I28" s="215">
        <v>7.27</v>
      </c>
      <c r="J28" s="216">
        <v>0.11899999999999999</v>
      </c>
      <c r="K28" s="43"/>
    </row>
    <row r="29" spans="1:11" ht="32.25" customHeight="1" x14ac:dyDescent="0.25">
      <c r="A29" s="17" t="s">
        <v>80</v>
      </c>
      <c r="B29" s="42" t="s">
        <v>714</v>
      </c>
      <c r="C29" s="203">
        <v>0</v>
      </c>
      <c r="D29" s="209">
        <v>5.5049999999999999</v>
      </c>
      <c r="E29" s="210">
        <v>0.45400000000000001</v>
      </c>
      <c r="F29" s="211">
        <v>0.01</v>
      </c>
      <c r="G29" s="212">
        <v>800.63</v>
      </c>
      <c r="H29" s="212">
        <v>7.27</v>
      </c>
      <c r="I29" s="215">
        <v>7.27</v>
      </c>
      <c r="J29" s="216">
        <v>0.11899999999999999</v>
      </c>
      <c r="K29" s="43"/>
    </row>
    <row r="30" spans="1:11" ht="32.25" customHeight="1" x14ac:dyDescent="0.25">
      <c r="A30" s="17" t="s">
        <v>81</v>
      </c>
      <c r="B30" s="42" t="s">
        <v>715</v>
      </c>
      <c r="C30" s="203">
        <v>0</v>
      </c>
      <c r="D30" s="209">
        <v>5.5049999999999999</v>
      </c>
      <c r="E30" s="210">
        <v>0.45400000000000001</v>
      </c>
      <c r="F30" s="211">
        <v>0.01</v>
      </c>
      <c r="G30" s="212">
        <v>1680.85</v>
      </c>
      <c r="H30" s="212">
        <v>7.27</v>
      </c>
      <c r="I30" s="215">
        <v>7.27</v>
      </c>
      <c r="J30" s="216">
        <v>0.11899999999999999</v>
      </c>
      <c r="K30" s="43"/>
    </row>
    <row r="31" spans="1:11" ht="32.25" customHeight="1" x14ac:dyDescent="0.25">
      <c r="A31" s="17" t="s">
        <v>82</v>
      </c>
      <c r="B31" s="42" t="s">
        <v>716</v>
      </c>
      <c r="C31" s="203">
        <v>0</v>
      </c>
      <c r="D31" s="209">
        <v>3.9350000000000001</v>
      </c>
      <c r="E31" s="210">
        <v>0.28599999999999998</v>
      </c>
      <c r="F31" s="211">
        <v>6.0000000000000001E-3</v>
      </c>
      <c r="G31" s="212">
        <v>150.16</v>
      </c>
      <c r="H31" s="212">
        <v>8.66</v>
      </c>
      <c r="I31" s="215">
        <v>8.66</v>
      </c>
      <c r="J31" s="216">
        <v>8.2000000000000003E-2</v>
      </c>
      <c r="K31" s="43"/>
    </row>
    <row r="32" spans="1:11" ht="32.25" customHeight="1" x14ac:dyDescent="0.25">
      <c r="A32" s="17" t="s">
        <v>83</v>
      </c>
      <c r="B32" s="42" t="s">
        <v>717</v>
      </c>
      <c r="C32" s="203">
        <v>0</v>
      </c>
      <c r="D32" s="209">
        <v>3.9350000000000001</v>
      </c>
      <c r="E32" s="210">
        <v>0.28599999999999998</v>
      </c>
      <c r="F32" s="211">
        <v>6.0000000000000001E-3</v>
      </c>
      <c r="G32" s="212">
        <v>1497.09</v>
      </c>
      <c r="H32" s="212">
        <v>8.66</v>
      </c>
      <c r="I32" s="215">
        <v>8.66</v>
      </c>
      <c r="J32" s="216">
        <v>8.2000000000000003E-2</v>
      </c>
      <c r="K32" s="43"/>
    </row>
    <row r="33" spans="1:11" ht="32.25" customHeight="1" x14ac:dyDescent="0.25">
      <c r="A33" s="17" t="s">
        <v>84</v>
      </c>
      <c r="B33" s="42" t="s">
        <v>718</v>
      </c>
      <c r="C33" s="203">
        <v>0</v>
      </c>
      <c r="D33" s="209">
        <v>3.9350000000000001</v>
      </c>
      <c r="E33" s="210">
        <v>0.28599999999999998</v>
      </c>
      <c r="F33" s="211">
        <v>6.0000000000000001E-3</v>
      </c>
      <c r="G33" s="212">
        <v>4420.58</v>
      </c>
      <c r="H33" s="212">
        <v>8.66</v>
      </c>
      <c r="I33" s="215">
        <v>8.66</v>
      </c>
      <c r="J33" s="216">
        <v>8.2000000000000003E-2</v>
      </c>
      <c r="K33" s="43"/>
    </row>
    <row r="34" spans="1:11" ht="32.25" customHeight="1" x14ac:dyDescent="0.25">
      <c r="A34" s="17" t="s">
        <v>85</v>
      </c>
      <c r="B34" s="42" t="s">
        <v>719</v>
      </c>
      <c r="C34" s="203">
        <v>0</v>
      </c>
      <c r="D34" s="209">
        <v>3.9350000000000001</v>
      </c>
      <c r="E34" s="210">
        <v>0.28599999999999998</v>
      </c>
      <c r="F34" s="211">
        <v>6.0000000000000001E-3</v>
      </c>
      <c r="G34" s="212">
        <v>8477.44</v>
      </c>
      <c r="H34" s="212">
        <v>8.66</v>
      </c>
      <c r="I34" s="215">
        <v>8.66</v>
      </c>
      <c r="J34" s="216">
        <v>8.2000000000000003E-2</v>
      </c>
      <c r="K34" s="43"/>
    </row>
    <row r="35" spans="1:11" ht="32.25" customHeight="1" x14ac:dyDescent="0.25">
      <c r="A35" s="17" t="s">
        <v>86</v>
      </c>
      <c r="B35" s="42" t="s">
        <v>720</v>
      </c>
      <c r="C35" s="203">
        <v>0</v>
      </c>
      <c r="D35" s="209">
        <v>3.9350000000000001</v>
      </c>
      <c r="E35" s="210">
        <v>0.28599999999999998</v>
      </c>
      <c r="F35" s="211">
        <v>6.0000000000000001E-3</v>
      </c>
      <c r="G35" s="212">
        <v>22553.98</v>
      </c>
      <c r="H35" s="212">
        <v>8.66</v>
      </c>
      <c r="I35" s="215">
        <v>8.66</v>
      </c>
      <c r="J35" s="216">
        <v>8.2000000000000003E-2</v>
      </c>
      <c r="K35" s="43"/>
    </row>
    <row r="36" spans="1:11" ht="32.25" customHeight="1" x14ac:dyDescent="0.25">
      <c r="A36" s="17" t="s">
        <v>87</v>
      </c>
      <c r="B36" s="42" t="s">
        <v>721</v>
      </c>
      <c r="C36" s="203" t="s">
        <v>88</v>
      </c>
      <c r="D36" s="217">
        <v>32.94</v>
      </c>
      <c r="E36" s="218">
        <v>2.6429999999999998</v>
      </c>
      <c r="F36" s="211">
        <v>1.4870000000000001</v>
      </c>
      <c r="G36" s="213"/>
      <c r="H36" s="213"/>
      <c r="I36" s="213"/>
      <c r="J36" s="214"/>
      <c r="K36" s="43"/>
    </row>
    <row r="37" spans="1:11" ht="27.75" customHeight="1" x14ac:dyDescent="0.25">
      <c r="A37" s="17" t="s">
        <v>89</v>
      </c>
      <c r="B37" s="42" t="s">
        <v>722</v>
      </c>
      <c r="C37" s="204">
        <v>0</v>
      </c>
      <c r="D37" s="209">
        <v>-8.6829999999999998</v>
      </c>
      <c r="E37" s="210">
        <v>-0.94599999999999995</v>
      </c>
      <c r="F37" s="211">
        <v>-1.9E-2</v>
      </c>
      <c r="G37" s="212">
        <v>0</v>
      </c>
      <c r="H37" s="213"/>
      <c r="I37" s="213"/>
      <c r="J37" s="214"/>
      <c r="K37" s="43"/>
    </row>
    <row r="38" spans="1:11" ht="27.75" customHeight="1" x14ac:dyDescent="0.25">
      <c r="A38" s="17" t="s">
        <v>90</v>
      </c>
      <c r="B38" s="42"/>
      <c r="C38" s="203">
        <v>0</v>
      </c>
      <c r="D38" s="209">
        <v>-7.4909999999999997</v>
      </c>
      <c r="E38" s="210">
        <v>-0.79100000000000004</v>
      </c>
      <c r="F38" s="211">
        <v>-1.6E-2</v>
      </c>
      <c r="G38" s="212">
        <v>0</v>
      </c>
      <c r="H38" s="213"/>
      <c r="I38" s="213"/>
      <c r="J38" s="214"/>
      <c r="K38" s="43"/>
    </row>
    <row r="39" spans="1:11" ht="27.75" customHeight="1" x14ac:dyDescent="0.25">
      <c r="A39" s="17" t="s">
        <v>91</v>
      </c>
      <c r="B39" s="42" t="s">
        <v>816</v>
      </c>
      <c r="C39" s="203">
        <v>0</v>
      </c>
      <c r="D39" s="209">
        <v>-8.6829999999999998</v>
      </c>
      <c r="E39" s="210">
        <v>-0.94599999999999995</v>
      </c>
      <c r="F39" s="211">
        <v>-1.9E-2</v>
      </c>
      <c r="G39" s="212">
        <v>0</v>
      </c>
      <c r="H39" s="213"/>
      <c r="I39" s="213"/>
      <c r="J39" s="216">
        <v>0.19800000000000001</v>
      </c>
      <c r="K39" s="43"/>
    </row>
    <row r="40" spans="1:11" ht="27.75" customHeight="1" x14ac:dyDescent="0.25">
      <c r="A40" s="17" t="s">
        <v>92</v>
      </c>
      <c r="B40" s="42"/>
      <c r="C40" s="203">
        <v>0</v>
      </c>
      <c r="D40" s="209">
        <v>-8.6829999999999998</v>
      </c>
      <c r="E40" s="210">
        <v>-0.94599999999999995</v>
      </c>
      <c r="F40" s="211">
        <v>-1.9E-2</v>
      </c>
      <c r="G40" s="212">
        <v>0</v>
      </c>
      <c r="H40" s="213"/>
      <c r="I40" s="213"/>
      <c r="J40" s="214"/>
      <c r="K40" s="43"/>
    </row>
    <row r="41" spans="1:11" ht="27.75" customHeight="1" x14ac:dyDescent="0.25">
      <c r="A41" s="17" t="s">
        <v>93</v>
      </c>
      <c r="B41" s="42" t="s">
        <v>723</v>
      </c>
      <c r="C41" s="203">
        <v>0</v>
      </c>
      <c r="D41" s="209">
        <v>-7.4909999999999997</v>
      </c>
      <c r="E41" s="210">
        <v>-0.79100000000000004</v>
      </c>
      <c r="F41" s="211">
        <v>-1.6E-2</v>
      </c>
      <c r="G41" s="212">
        <v>0</v>
      </c>
      <c r="H41" s="213"/>
      <c r="I41" s="213"/>
      <c r="J41" s="216">
        <v>0.16300000000000001</v>
      </c>
      <c r="K41" s="43"/>
    </row>
    <row r="42" spans="1:11" ht="27.75" customHeight="1" x14ac:dyDescent="0.25">
      <c r="A42" s="17" t="s">
        <v>94</v>
      </c>
      <c r="B42" s="42" t="s">
        <v>724</v>
      </c>
      <c r="C42" s="203">
        <v>0</v>
      </c>
      <c r="D42" s="209">
        <v>-7.4909999999999997</v>
      </c>
      <c r="E42" s="210">
        <v>-0.79100000000000004</v>
      </c>
      <c r="F42" s="211">
        <v>-1.6E-2</v>
      </c>
      <c r="G42" s="212">
        <v>0</v>
      </c>
      <c r="H42" s="213"/>
      <c r="I42" s="213"/>
      <c r="J42" s="214"/>
      <c r="K42" s="43"/>
    </row>
    <row r="43" spans="1:11" ht="27.75" customHeight="1" x14ac:dyDescent="0.25">
      <c r="A43" s="17" t="s">
        <v>95</v>
      </c>
      <c r="B43" s="42" t="s">
        <v>725</v>
      </c>
      <c r="C43" s="203">
        <v>0</v>
      </c>
      <c r="D43" s="209">
        <v>-4.6870000000000003</v>
      </c>
      <c r="E43" s="210">
        <v>-0.38700000000000001</v>
      </c>
      <c r="F43" s="211">
        <v>-8.0000000000000002E-3</v>
      </c>
      <c r="G43" s="212">
        <v>109.62</v>
      </c>
      <c r="H43" s="213"/>
      <c r="I43" s="213"/>
      <c r="J43" s="216">
        <v>0.14699999999999999</v>
      </c>
      <c r="K43" s="43"/>
    </row>
    <row r="44" spans="1:11" ht="27.75" customHeight="1" x14ac:dyDescent="0.25">
      <c r="A44" s="17" t="s">
        <v>96</v>
      </c>
      <c r="B44" s="42"/>
      <c r="C44" s="203">
        <v>0</v>
      </c>
      <c r="D44" s="209">
        <v>-4.6870000000000003</v>
      </c>
      <c r="E44" s="210">
        <v>-0.38700000000000001</v>
      </c>
      <c r="F44" s="211">
        <v>-8.0000000000000002E-3</v>
      </c>
      <c r="G44" s="212">
        <v>109.62</v>
      </c>
      <c r="H44" s="213"/>
      <c r="I44" s="213"/>
      <c r="J44" s="214"/>
      <c r="K44" s="43"/>
    </row>
    <row r="45" spans="1:11" ht="27.75" customHeight="1" x14ac:dyDescent="0.25">
      <c r="C45" s="3"/>
    </row>
  </sheetData>
  <mergeCells count="16">
    <mergeCell ref="E1:K1"/>
    <mergeCell ref="B1:D1"/>
    <mergeCell ref="G9:H9"/>
    <mergeCell ref="I10:K10"/>
    <mergeCell ref="G10:H10"/>
    <mergeCell ref="A2:K2"/>
    <mergeCell ref="C5:D5"/>
    <mergeCell ref="C6:D6"/>
    <mergeCell ref="G5:H5"/>
    <mergeCell ref="G6:H6"/>
    <mergeCell ref="G4:K4"/>
    <mergeCell ref="A4:E4"/>
    <mergeCell ref="C7:D7"/>
    <mergeCell ref="B8:E8"/>
    <mergeCell ref="G7:H7"/>
    <mergeCell ref="G8:H8"/>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1"/>
  <headerFooter scaleWithDoc="0">
    <oddHeader>&amp;L&amp;"Arial,Bold"
Annex 1&amp;"Arial,Regular" - Schedule of Charges for use of the Distribution System by LV and HV Designated Properties</oddHeader>
    <oddFooter>&amp;R&amp;P of &amp;N&amp;L&amp;"Calibri"&amp;11&amp;K000000Note: Where a tariff only has a p/kWh unit rate in Unit Charge 1 then this unit rate applies at all times._x000D_&amp;1#&amp;"Arial"&amp;6&amp;K737373Confidentiality: C1 - Public</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Q118"/>
  <sheetViews>
    <sheetView zoomScale="62" zoomScaleNormal="100" zoomScaleSheetLayoutView="100" workbookViewId="0">
      <selection activeCell="G44" sqref="G44"/>
    </sheetView>
  </sheetViews>
  <sheetFormatPr defaultColWidth="9.109375" defaultRowHeight="13.2" x14ac:dyDescent="0.25"/>
  <cols>
    <col min="1" max="1" width="14.5546875" style="50" customWidth="1"/>
    <col min="2" max="2" width="10.109375" style="50" customWidth="1"/>
    <col min="3" max="3" width="17.109375" style="50" customWidth="1"/>
    <col min="4" max="4" width="14" style="58" bestFit="1" customWidth="1"/>
    <col min="5" max="5" width="10.109375" style="58" bestFit="1" customWidth="1"/>
    <col min="6" max="6" width="20.109375" style="58" bestFit="1" customWidth="1"/>
    <col min="7" max="7" width="32.6640625" style="58" bestFit="1" customWidth="1"/>
    <col min="8" max="8" width="10.109375" style="58" customWidth="1"/>
    <col min="9" max="9" width="11.33203125" style="59" bestFit="1" customWidth="1"/>
    <col min="10" max="10" width="12.44140625" style="60" bestFit="1" customWidth="1"/>
    <col min="11" max="11" width="11.33203125" style="60" bestFit="1" customWidth="1"/>
    <col min="12" max="13" width="11.33203125" style="50" bestFit="1" customWidth="1"/>
    <col min="14" max="14" width="12.44140625" style="50" bestFit="1" customWidth="1"/>
    <col min="15" max="15" width="11.33203125" style="50" bestFit="1" customWidth="1"/>
    <col min="16" max="17" width="15.5546875" style="50" customWidth="1"/>
    <col min="18" max="16384" width="9.109375" style="50"/>
  </cols>
  <sheetData>
    <row r="1" spans="1:17" x14ac:dyDescent="0.25">
      <c r="A1" s="48" t="s">
        <v>30</v>
      </c>
      <c r="B1" s="48"/>
      <c r="C1" s="253" t="s">
        <v>97</v>
      </c>
      <c r="D1" s="253"/>
      <c r="E1" s="180"/>
      <c r="F1" s="255" t="s">
        <v>98</v>
      </c>
      <c r="G1" s="255"/>
      <c r="H1" s="255"/>
      <c r="I1" s="255"/>
      <c r="J1" s="255"/>
      <c r="K1" s="255"/>
      <c r="L1" s="255"/>
      <c r="M1" s="255"/>
      <c r="N1" s="255"/>
      <c r="O1" s="255"/>
      <c r="P1" s="255"/>
    </row>
    <row r="2" spans="1:17" s="51" customFormat="1" ht="17.399999999999999" x14ac:dyDescent="0.25">
      <c r="A2" s="254" t="str">
        <f>Overview!B4&amp; " - Effective from "&amp;Overview!D4&amp;" - "&amp;Overview!E4&amp;" EDCM charges"</f>
        <v>Eclipse Power Distribution Limited - GSP N - Effective from 1 April 2025 - Final EDCM charges</v>
      </c>
      <c r="B2" s="254"/>
      <c r="C2" s="254"/>
      <c r="D2" s="254"/>
      <c r="E2" s="254"/>
      <c r="F2" s="254"/>
      <c r="G2" s="254"/>
      <c r="H2" s="254"/>
      <c r="I2" s="254"/>
      <c r="J2" s="254"/>
      <c r="K2" s="254"/>
      <c r="L2" s="254"/>
      <c r="M2" s="254"/>
      <c r="N2" s="254"/>
      <c r="O2" s="254"/>
      <c r="P2" s="254"/>
    </row>
    <row r="3" spans="1:17" s="83" customFormat="1" ht="17.399999999999999" x14ac:dyDescent="0.25">
      <c r="A3" s="82"/>
      <c r="B3" s="82"/>
      <c r="C3" s="82"/>
      <c r="D3" s="82"/>
      <c r="E3" s="82"/>
      <c r="F3" s="82"/>
      <c r="G3" s="82"/>
      <c r="H3" s="82"/>
      <c r="I3" s="82"/>
      <c r="J3" s="82"/>
      <c r="K3" s="82"/>
      <c r="L3" s="82"/>
      <c r="M3" s="82"/>
      <c r="N3" s="82"/>
      <c r="O3" s="82"/>
    </row>
    <row r="4" spans="1:17" s="83" customFormat="1" ht="17.399999999999999" x14ac:dyDescent="0.25">
      <c r="A4" s="243" t="s">
        <v>99</v>
      </c>
      <c r="B4" s="243"/>
      <c r="C4" s="243"/>
      <c r="D4" s="243"/>
      <c r="E4" s="243"/>
      <c r="F4" s="243"/>
      <c r="G4" s="82"/>
      <c r="H4" s="82"/>
      <c r="I4" s="82"/>
      <c r="J4" s="82"/>
      <c r="K4" s="82"/>
      <c r="L4" s="82"/>
      <c r="M4" s="82"/>
      <c r="N4" s="82"/>
      <c r="O4" s="82"/>
    </row>
    <row r="5" spans="1:17" s="83" customFormat="1" ht="17.399999999999999" x14ac:dyDescent="0.25">
      <c r="A5" s="249" t="s">
        <v>34</v>
      </c>
      <c r="B5" s="250"/>
      <c r="C5" s="250"/>
      <c r="D5" s="251" t="s">
        <v>100</v>
      </c>
      <c r="E5" s="251"/>
      <c r="F5" s="251"/>
      <c r="G5" s="82"/>
      <c r="H5" s="82"/>
      <c r="I5" s="82"/>
      <c r="J5" s="82"/>
      <c r="K5" s="82"/>
      <c r="L5" s="82"/>
      <c r="M5" s="82"/>
      <c r="N5" s="82"/>
      <c r="O5" s="82"/>
    </row>
    <row r="6" spans="1:17" s="83" customFormat="1" ht="42" customHeight="1" x14ac:dyDescent="0.25">
      <c r="A6" s="242" t="s">
        <v>44</v>
      </c>
      <c r="B6" s="242"/>
      <c r="C6" s="242"/>
      <c r="D6" s="252"/>
      <c r="E6" s="252"/>
      <c r="F6" s="252"/>
      <c r="G6" s="82"/>
      <c r="H6" s="82"/>
      <c r="I6" s="82"/>
      <c r="J6" s="82"/>
      <c r="K6" s="82"/>
      <c r="L6" s="82"/>
      <c r="M6" s="82"/>
      <c r="N6" s="82"/>
      <c r="O6" s="82"/>
    </row>
    <row r="7" spans="1:17" s="83" customFormat="1" ht="42" customHeight="1" x14ac:dyDescent="0.25">
      <c r="A7" s="242" t="s">
        <v>49</v>
      </c>
      <c r="B7" s="242"/>
      <c r="C7" s="242"/>
      <c r="D7" s="246" t="s">
        <v>101</v>
      </c>
      <c r="E7" s="246"/>
      <c r="F7" s="246"/>
      <c r="G7" s="82"/>
      <c r="H7" s="82"/>
      <c r="I7" s="82"/>
      <c r="J7" s="82"/>
      <c r="K7" s="82"/>
      <c r="L7" s="82"/>
      <c r="M7" s="82"/>
      <c r="N7" s="82"/>
      <c r="O7" s="82"/>
    </row>
    <row r="8" spans="1:17" s="83" customFormat="1" ht="42" customHeight="1" x14ac:dyDescent="0.25">
      <c r="A8" s="242" t="s">
        <v>50</v>
      </c>
      <c r="B8" s="242"/>
      <c r="C8" s="242"/>
      <c r="D8" s="246" t="s">
        <v>51</v>
      </c>
      <c r="E8" s="246"/>
      <c r="F8" s="246"/>
      <c r="G8" s="82"/>
      <c r="H8" s="82"/>
      <c r="I8" s="82"/>
      <c r="J8" s="82"/>
      <c r="K8" s="82"/>
      <c r="L8" s="82"/>
      <c r="M8" s="82"/>
      <c r="N8" s="82"/>
      <c r="O8" s="82"/>
    </row>
    <row r="9" spans="1:17" s="83" customFormat="1" ht="17.399999999999999" x14ac:dyDescent="0.25">
      <c r="A9" s="82"/>
      <c r="B9" s="82"/>
      <c r="C9" s="82"/>
      <c r="D9" s="82"/>
      <c r="E9" s="82"/>
      <c r="F9" s="82"/>
      <c r="G9" s="82"/>
      <c r="H9" s="82"/>
      <c r="I9" s="82"/>
      <c r="J9" s="82"/>
      <c r="K9" s="82"/>
      <c r="L9" s="82"/>
      <c r="M9" s="82"/>
      <c r="N9" s="82"/>
      <c r="O9" s="82"/>
    </row>
    <row r="10" spans="1:17" ht="66" x14ac:dyDescent="0.25">
      <c r="A10" s="52" t="s">
        <v>102</v>
      </c>
      <c r="B10" s="53" t="s">
        <v>103</v>
      </c>
      <c r="C10" s="52" t="s">
        <v>104</v>
      </c>
      <c r="D10" s="52" t="s">
        <v>105</v>
      </c>
      <c r="E10" s="53" t="s">
        <v>103</v>
      </c>
      <c r="F10" s="52" t="s">
        <v>106</v>
      </c>
      <c r="G10" s="54" t="s">
        <v>107</v>
      </c>
      <c r="H10" s="54" t="s">
        <v>108</v>
      </c>
      <c r="I10" s="55" t="s">
        <v>109</v>
      </c>
      <c r="J10" s="54" t="s">
        <v>110</v>
      </c>
      <c r="K10" s="54" t="s">
        <v>111</v>
      </c>
      <c r="L10" s="134" t="s">
        <v>112</v>
      </c>
      <c r="M10" s="55" t="s">
        <v>113</v>
      </c>
      <c r="N10" s="54" t="s">
        <v>114</v>
      </c>
      <c r="O10" s="54" t="s">
        <v>115</v>
      </c>
      <c r="P10" s="134" t="s">
        <v>116</v>
      </c>
    </row>
    <row r="11" spans="1:17" x14ac:dyDescent="0.25">
      <c r="A11" s="176"/>
      <c r="B11" s="176"/>
      <c r="C11" s="177"/>
      <c r="D11" s="176"/>
      <c r="E11" s="94"/>
      <c r="F11" s="94"/>
      <c r="G11" s="179"/>
      <c r="H11" s="178"/>
      <c r="I11" s="61"/>
      <c r="J11" s="62"/>
      <c r="K11" s="62"/>
      <c r="L11" s="62"/>
      <c r="M11" s="63"/>
      <c r="N11" s="64"/>
      <c r="O11" s="64"/>
      <c r="P11" s="64"/>
      <c r="Q11" s="198"/>
    </row>
    <row r="12" spans="1:17" x14ac:dyDescent="0.25">
      <c r="A12" s="44"/>
      <c r="B12" s="94"/>
      <c r="C12" s="56"/>
      <c r="D12" s="45"/>
      <c r="E12" s="94"/>
      <c r="F12" s="56"/>
      <c r="G12" s="57"/>
      <c r="H12" s="57"/>
      <c r="I12" s="61"/>
      <c r="J12" s="62"/>
      <c r="K12" s="62"/>
      <c r="L12" s="62"/>
      <c r="M12" s="63"/>
      <c r="N12" s="64"/>
      <c r="O12" s="64"/>
      <c r="P12" s="64"/>
    </row>
    <row r="13" spans="1:17" x14ac:dyDescent="0.25">
      <c r="A13" s="44"/>
      <c r="B13" s="94"/>
      <c r="C13" s="56"/>
      <c r="D13" s="45"/>
      <c r="E13" s="94"/>
      <c r="F13" s="56"/>
      <c r="G13" s="57"/>
      <c r="H13" s="57"/>
      <c r="I13" s="61"/>
      <c r="J13" s="62"/>
      <c r="K13" s="62"/>
      <c r="L13" s="62"/>
      <c r="M13" s="63"/>
      <c r="N13" s="64"/>
      <c r="O13" s="64"/>
      <c r="P13" s="64"/>
    </row>
    <row r="14" spans="1:17" x14ac:dyDescent="0.25">
      <c r="A14" s="44"/>
      <c r="B14" s="94"/>
      <c r="C14" s="56"/>
      <c r="D14" s="45"/>
      <c r="E14" s="94"/>
      <c r="F14" s="56"/>
      <c r="G14" s="57"/>
      <c r="H14" s="57"/>
      <c r="I14" s="61"/>
      <c r="J14" s="62"/>
      <c r="K14" s="62"/>
      <c r="L14" s="62"/>
      <c r="M14" s="63"/>
      <c r="N14" s="64"/>
      <c r="O14" s="64"/>
      <c r="P14" s="64"/>
    </row>
    <row r="15" spans="1:17" x14ac:dyDescent="0.25">
      <c r="A15" s="44"/>
      <c r="B15" s="94"/>
      <c r="C15" s="56"/>
      <c r="D15" s="45"/>
      <c r="E15" s="94"/>
      <c r="F15" s="56"/>
      <c r="G15" s="57"/>
      <c r="H15" s="57"/>
      <c r="I15" s="61"/>
      <c r="J15" s="62"/>
      <c r="K15" s="62"/>
      <c r="L15" s="62"/>
      <c r="M15" s="63"/>
      <c r="N15" s="64"/>
      <c r="O15" s="64"/>
      <c r="P15" s="64"/>
    </row>
    <row r="16" spans="1:17" x14ac:dyDescent="0.25">
      <c r="A16" s="44"/>
      <c r="B16" s="94"/>
      <c r="C16" s="56"/>
      <c r="D16" s="45"/>
      <c r="E16" s="94"/>
      <c r="F16" s="56"/>
      <c r="G16" s="57"/>
      <c r="H16" s="57"/>
      <c r="I16" s="61"/>
      <c r="J16" s="62"/>
      <c r="K16" s="62"/>
      <c r="L16" s="62"/>
      <c r="M16" s="63"/>
      <c r="N16" s="64"/>
      <c r="O16" s="64"/>
      <c r="P16" s="64"/>
    </row>
    <row r="17" spans="1:16" x14ac:dyDescent="0.25">
      <c r="A17" s="44"/>
      <c r="B17" s="94"/>
      <c r="C17" s="56"/>
      <c r="D17" s="45"/>
      <c r="E17" s="94"/>
      <c r="F17" s="56"/>
      <c r="G17" s="57"/>
      <c r="H17" s="57"/>
      <c r="I17" s="61"/>
      <c r="J17" s="62"/>
      <c r="K17" s="62"/>
      <c r="L17" s="62"/>
      <c r="M17" s="63"/>
      <c r="N17" s="64"/>
      <c r="O17" s="64"/>
      <c r="P17" s="64"/>
    </row>
    <row r="18" spans="1:16" x14ac:dyDescent="0.25">
      <c r="A18" s="44"/>
      <c r="B18" s="94"/>
      <c r="C18" s="56"/>
      <c r="D18" s="45"/>
      <c r="E18" s="94"/>
      <c r="F18" s="56"/>
      <c r="G18" s="57"/>
      <c r="H18" s="57"/>
      <c r="I18" s="61"/>
      <c r="J18" s="62"/>
      <c r="K18" s="62"/>
      <c r="L18" s="62"/>
      <c r="M18" s="63"/>
      <c r="N18" s="64"/>
      <c r="O18" s="64"/>
      <c r="P18" s="64"/>
    </row>
    <row r="19" spans="1:16" x14ac:dyDescent="0.25">
      <c r="A19" s="44"/>
      <c r="B19" s="94"/>
      <c r="C19" s="56"/>
      <c r="D19" s="45"/>
      <c r="E19" s="94"/>
      <c r="F19" s="56"/>
      <c r="G19" s="57"/>
      <c r="H19" s="57"/>
      <c r="I19" s="61"/>
      <c r="J19" s="62"/>
      <c r="K19" s="62"/>
      <c r="L19" s="62"/>
      <c r="M19" s="63"/>
      <c r="N19" s="64"/>
      <c r="O19" s="64"/>
      <c r="P19" s="64"/>
    </row>
    <row r="20" spans="1:16" x14ac:dyDescent="0.25">
      <c r="A20" s="44"/>
      <c r="B20" s="94"/>
      <c r="C20" s="56"/>
      <c r="D20" s="45"/>
      <c r="E20" s="94"/>
      <c r="F20" s="56"/>
      <c r="G20" s="57"/>
      <c r="H20" s="57"/>
      <c r="I20" s="61"/>
      <c r="J20" s="62"/>
      <c r="K20" s="62"/>
      <c r="L20" s="62"/>
      <c r="M20" s="63"/>
      <c r="N20" s="64"/>
      <c r="O20" s="64"/>
      <c r="P20" s="64"/>
    </row>
    <row r="21" spans="1:16" x14ac:dyDescent="0.25">
      <c r="A21" s="44"/>
      <c r="B21" s="94"/>
      <c r="C21" s="56"/>
      <c r="D21" s="45"/>
      <c r="E21" s="94"/>
      <c r="F21" s="56"/>
      <c r="G21" s="57"/>
      <c r="H21" s="57"/>
      <c r="I21" s="61"/>
      <c r="J21" s="62"/>
      <c r="K21" s="62"/>
      <c r="L21" s="62"/>
      <c r="M21" s="63"/>
      <c r="N21" s="64"/>
      <c r="O21" s="64"/>
      <c r="P21" s="64"/>
    </row>
    <row r="22" spans="1:16" x14ac:dyDescent="0.25">
      <c r="A22" s="44"/>
      <c r="B22" s="94"/>
      <c r="C22" s="56"/>
      <c r="D22" s="45"/>
      <c r="E22" s="94"/>
      <c r="F22" s="56"/>
      <c r="G22" s="57"/>
      <c r="H22" s="57"/>
      <c r="I22" s="61"/>
      <c r="J22" s="62"/>
      <c r="K22" s="62"/>
      <c r="L22" s="62"/>
      <c r="M22" s="63"/>
      <c r="N22" s="64"/>
      <c r="O22" s="64"/>
      <c r="P22" s="64"/>
    </row>
    <row r="23" spans="1:16" x14ac:dyDescent="0.25">
      <c r="A23" s="44"/>
      <c r="B23" s="94"/>
      <c r="C23" s="56"/>
      <c r="D23" s="45"/>
      <c r="E23" s="94"/>
      <c r="F23" s="56"/>
      <c r="G23" s="57"/>
      <c r="H23" s="57"/>
      <c r="I23" s="61"/>
      <c r="J23" s="62"/>
      <c r="K23" s="62"/>
      <c r="L23" s="62"/>
      <c r="M23" s="63"/>
      <c r="N23" s="64"/>
      <c r="O23" s="64"/>
      <c r="P23" s="64"/>
    </row>
    <row r="24" spans="1:16" x14ac:dyDescent="0.25">
      <c r="A24" s="44"/>
      <c r="B24" s="94"/>
      <c r="C24" s="56"/>
      <c r="D24" s="45"/>
      <c r="E24" s="94"/>
      <c r="F24" s="56"/>
      <c r="G24" s="57"/>
      <c r="H24" s="57"/>
      <c r="I24" s="61"/>
      <c r="J24" s="62"/>
      <c r="K24" s="62"/>
      <c r="L24" s="62"/>
      <c r="M24" s="63"/>
      <c r="N24" s="64"/>
      <c r="O24" s="64"/>
      <c r="P24" s="64"/>
    </row>
    <row r="25" spans="1:16" x14ac:dyDescent="0.25">
      <c r="A25" s="44"/>
      <c r="B25" s="94"/>
      <c r="C25" s="56"/>
      <c r="D25" s="45"/>
      <c r="E25" s="94"/>
      <c r="F25" s="56"/>
      <c r="G25" s="57"/>
      <c r="H25" s="57"/>
      <c r="I25" s="61"/>
      <c r="J25" s="62"/>
      <c r="K25" s="62"/>
      <c r="L25" s="62"/>
      <c r="M25" s="63"/>
      <c r="N25" s="64"/>
      <c r="O25" s="64"/>
      <c r="P25" s="64"/>
    </row>
    <row r="26" spans="1:16" x14ac:dyDescent="0.25">
      <c r="A26" s="44"/>
      <c r="B26" s="94"/>
      <c r="C26" s="56"/>
      <c r="D26" s="45"/>
      <c r="E26" s="94"/>
      <c r="F26" s="56"/>
      <c r="G26" s="57"/>
      <c r="H26" s="57"/>
      <c r="I26" s="61"/>
      <c r="J26" s="62"/>
      <c r="K26" s="62"/>
      <c r="L26" s="62"/>
      <c r="M26" s="63"/>
      <c r="N26" s="64"/>
      <c r="O26" s="64"/>
      <c r="P26" s="64"/>
    </row>
    <row r="27" spans="1:16" x14ac:dyDescent="0.25">
      <c r="A27" s="44"/>
      <c r="B27" s="94"/>
      <c r="C27" s="56"/>
      <c r="D27" s="45"/>
      <c r="E27" s="94"/>
      <c r="F27" s="56"/>
      <c r="G27" s="57"/>
      <c r="H27" s="57"/>
      <c r="I27" s="61"/>
      <c r="J27" s="62"/>
      <c r="K27" s="62"/>
      <c r="L27" s="62"/>
      <c r="M27" s="63"/>
      <c r="N27" s="64"/>
      <c r="O27" s="64"/>
      <c r="P27" s="64"/>
    </row>
    <row r="28" spans="1:16" x14ac:dyDescent="0.25">
      <c r="A28" s="44"/>
      <c r="B28" s="94"/>
      <c r="C28" s="56"/>
      <c r="D28" s="45"/>
      <c r="E28" s="94"/>
      <c r="F28" s="56"/>
      <c r="G28" s="57"/>
      <c r="H28" s="57"/>
      <c r="I28" s="61"/>
      <c r="J28" s="62"/>
      <c r="K28" s="62"/>
      <c r="L28" s="62"/>
      <c r="M28" s="63"/>
      <c r="N28" s="64"/>
      <c r="O28" s="64"/>
      <c r="P28" s="64"/>
    </row>
    <row r="29" spans="1:16" x14ac:dyDescent="0.25">
      <c r="A29" s="44"/>
      <c r="B29" s="94"/>
      <c r="C29" s="56"/>
      <c r="D29" s="45"/>
      <c r="E29" s="94"/>
      <c r="F29" s="56"/>
      <c r="G29" s="57"/>
      <c r="H29" s="57"/>
      <c r="I29" s="61"/>
      <c r="J29" s="62"/>
      <c r="K29" s="62"/>
      <c r="L29" s="62"/>
      <c r="M29" s="63"/>
      <c r="N29" s="64"/>
      <c r="O29" s="64"/>
      <c r="P29" s="64"/>
    </row>
    <row r="30" spans="1:16" x14ac:dyDescent="0.25">
      <c r="A30" s="44"/>
      <c r="B30" s="94"/>
      <c r="C30" s="56"/>
      <c r="D30" s="45"/>
      <c r="E30" s="94"/>
      <c r="F30" s="56"/>
      <c r="G30" s="57"/>
      <c r="H30" s="57"/>
      <c r="I30" s="61"/>
      <c r="J30" s="62"/>
      <c r="K30" s="62"/>
      <c r="L30" s="62"/>
      <c r="M30" s="63"/>
      <c r="N30" s="64"/>
      <c r="O30" s="64"/>
      <c r="P30" s="64"/>
    </row>
    <row r="31" spans="1:16" x14ac:dyDescent="0.25">
      <c r="A31" s="44"/>
      <c r="B31" s="94"/>
      <c r="C31" s="56"/>
      <c r="D31" s="45"/>
      <c r="E31" s="94"/>
      <c r="F31" s="56"/>
      <c r="G31" s="57"/>
      <c r="H31" s="57"/>
      <c r="I31" s="61"/>
      <c r="J31" s="62"/>
      <c r="K31" s="62"/>
      <c r="L31" s="62"/>
      <c r="M31" s="63"/>
      <c r="N31" s="64"/>
      <c r="O31" s="64"/>
      <c r="P31" s="64"/>
    </row>
    <row r="32" spans="1:16" x14ac:dyDescent="0.25">
      <c r="A32" s="44"/>
      <c r="B32" s="94"/>
      <c r="C32" s="56"/>
      <c r="D32" s="45"/>
      <c r="E32" s="94"/>
      <c r="F32" s="56"/>
      <c r="G32" s="57"/>
      <c r="H32" s="57"/>
      <c r="I32" s="61"/>
      <c r="J32" s="62"/>
      <c r="K32" s="62"/>
      <c r="L32" s="62"/>
      <c r="M32" s="63"/>
      <c r="N32" s="64"/>
      <c r="O32" s="64"/>
      <c r="P32" s="64"/>
    </row>
    <row r="33" spans="1:16" x14ac:dyDescent="0.25">
      <c r="A33" s="44"/>
      <c r="B33" s="94"/>
      <c r="C33" s="56"/>
      <c r="D33" s="45"/>
      <c r="E33" s="94"/>
      <c r="F33" s="56"/>
      <c r="G33" s="57"/>
      <c r="H33" s="57"/>
      <c r="I33" s="61"/>
      <c r="J33" s="62"/>
      <c r="K33" s="62"/>
      <c r="L33" s="62"/>
      <c r="M33" s="63"/>
      <c r="N33" s="64"/>
      <c r="O33" s="64"/>
      <c r="P33" s="64"/>
    </row>
    <row r="34" spans="1:16" x14ac:dyDescent="0.25">
      <c r="A34" s="44"/>
      <c r="B34" s="94"/>
      <c r="C34" s="56"/>
      <c r="D34" s="45"/>
      <c r="E34" s="94"/>
      <c r="F34" s="56"/>
      <c r="G34" s="57"/>
      <c r="H34" s="57"/>
      <c r="I34" s="61"/>
      <c r="J34" s="62"/>
      <c r="K34" s="62"/>
      <c r="L34" s="62"/>
      <c r="M34" s="63"/>
      <c r="N34" s="64"/>
      <c r="O34" s="64"/>
      <c r="P34" s="64"/>
    </row>
    <row r="35" spans="1:16" x14ac:dyDescent="0.25">
      <c r="A35" s="44"/>
      <c r="B35" s="94"/>
      <c r="C35" s="56"/>
      <c r="D35" s="45"/>
      <c r="E35" s="94"/>
      <c r="F35" s="56"/>
      <c r="G35" s="57"/>
      <c r="H35" s="57"/>
      <c r="I35" s="61"/>
      <c r="J35" s="62"/>
      <c r="K35" s="62"/>
      <c r="L35" s="62"/>
      <c r="M35" s="63"/>
      <c r="N35" s="64"/>
      <c r="O35" s="64"/>
      <c r="P35" s="64"/>
    </row>
    <row r="36" spans="1:16" x14ac:dyDescent="0.25">
      <c r="A36" s="44"/>
      <c r="B36" s="94"/>
      <c r="C36" s="56"/>
      <c r="D36" s="45"/>
      <c r="E36" s="94"/>
      <c r="F36" s="56"/>
      <c r="G36" s="57"/>
      <c r="H36" s="57"/>
      <c r="I36" s="61"/>
      <c r="J36" s="62"/>
      <c r="K36" s="62"/>
      <c r="L36" s="62"/>
      <c r="M36" s="63"/>
      <c r="N36" s="64"/>
      <c r="O36" s="64"/>
      <c r="P36" s="64"/>
    </row>
    <row r="37" spans="1:16" x14ac:dyDescent="0.25">
      <c r="A37" s="44"/>
      <c r="B37" s="94"/>
      <c r="C37" s="56"/>
      <c r="D37" s="45"/>
      <c r="E37" s="94"/>
      <c r="F37" s="56"/>
      <c r="G37" s="57"/>
      <c r="H37" s="57"/>
      <c r="I37" s="61"/>
      <c r="J37" s="62"/>
      <c r="K37" s="62"/>
      <c r="L37" s="62"/>
      <c r="M37" s="63"/>
      <c r="N37" s="64"/>
      <c r="O37" s="64"/>
      <c r="P37" s="64"/>
    </row>
    <row r="38" spans="1:16" x14ac:dyDescent="0.25">
      <c r="A38" s="44"/>
      <c r="B38" s="94"/>
      <c r="C38" s="56"/>
      <c r="D38" s="45"/>
      <c r="E38" s="94"/>
      <c r="F38" s="56"/>
      <c r="G38" s="57"/>
      <c r="H38" s="57"/>
      <c r="I38" s="61"/>
      <c r="J38" s="62"/>
      <c r="K38" s="62"/>
      <c r="L38" s="62"/>
      <c r="M38" s="63"/>
      <c r="N38" s="64"/>
      <c r="O38" s="64"/>
      <c r="P38" s="64"/>
    </row>
    <row r="39" spans="1:16" x14ac:dyDescent="0.25">
      <c r="A39" s="44"/>
      <c r="B39" s="94"/>
      <c r="C39" s="56"/>
      <c r="D39" s="45"/>
      <c r="E39" s="94"/>
      <c r="F39" s="56"/>
      <c r="G39" s="57"/>
      <c r="H39" s="57"/>
      <c r="I39" s="61"/>
      <c r="J39" s="62"/>
      <c r="K39" s="62"/>
      <c r="L39" s="62"/>
      <c r="M39" s="63"/>
      <c r="N39" s="64"/>
      <c r="O39" s="64"/>
      <c r="P39" s="64"/>
    </row>
    <row r="40" spans="1:16" x14ac:dyDescent="0.25">
      <c r="A40" s="44"/>
      <c r="B40" s="94"/>
      <c r="C40" s="56"/>
      <c r="D40" s="45"/>
      <c r="E40" s="94"/>
      <c r="F40" s="56"/>
      <c r="G40" s="57"/>
      <c r="H40" s="57"/>
      <c r="I40" s="61"/>
      <c r="J40" s="62"/>
      <c r="K40" s="62"/>
      <c r="L40" s="62"/>
      <c r="M40" s="63"/>
      <c r="N40" s="64"/>
      <c r="O40" s="64"/>
      <c r="P40" s="64"/>
    </row>
    <row r="41" spans="1:16" x14ac:dyDescent="0.25">
      <c r="A41" s="44"/>
      <c r="B41" s="94"/>
      <c r="C41" s="56"/>
      <c r="D41" s="45"/>
      <c r="E41" s="94"/>
      <c r="F41" s="56"/>
      <c r="G41" s="57"/>
      <c r="H41" s="57"/>
      <c r="I41" s="61"/>
      <c r="J41" s="62"/>
      <c r="K41" s="62"/>
      <c r="L41" s="62"/>
      <c r="M41" s="63"/>
      <c r="N41" s="64"/>
      <c r="O41" s="64"/>
      <c r="P41" s="64"/>
    </row>
    <row r="42" spans="1:16" x14ac:dyDescent="0.25">
      <c r="A42" s="44"/>
      <c r="B42" s="94"/>
      <c r="C42" s="56"/>
      <c r="D42" s="45"/>
      <c r="E42" s="94"/>
      <c r="F42" s="56"/>
      <c r="G42" s="57"/>
      <c r="H42" s="57"/>
      <c r="I42" s="61"/>
      <c r="J42" s="62"/>
      <c r="K42" s="62"/>
      <c r="L42" s="62"/>
      <c r="M42" s="63"/>
      <c r="N42" s="64"/>
      <c r="O42" s="64"/>
      <c r="P42" s="64"/>
    </row>
    <row r="43" spans="1:16" x14ac:dyDescent="0.25">
      <c r="A43" s="44"/>
      <c r="B43" s="94"/>
      <c r="C43" s="56"/>
      <c r="D43" s="45"/>
      <c r="E43" s="94"/>
      <c r="F43" s="56"/>
      <c r="G43" s="57"/>
      <c r="H43" s="57"/>
      <c r="I43" s="61"/>
      <c r="J43" s="62"/>
      <c r="K43" s="62"/>
      <c r="L43" s="62"/>
      <c r="M43" s="63"/>
      <c r="N43" s="64"/>
      <c r="O43" s="64"/>
      <c r="P43" s="64"/>
    </row>
    <row r="44" spans="1:16" x14ac:dyDescent="0.25">
      <c r="A44" s="44"/>
      <c r="B44" s="94"/>
      <c r="C44" s="56"/>
      <c r="D44" s="45"/>
      <c r="E44" s="94"/>
      <c r="F44" s="56"/>
      <c r="G44" s="57"/>
      <c r="H44" s="57"/>
      <c r="I44" s="61"/>
      <c r="J44" s="62"/>
      <c r="K44" s="62"/>
      <c r="L44" s="62"/>
      <c r="M44" s="63"/>
      <c r="N44" s="64"/>
      <c r="O44" s="64"/>
      <c r="P44" s="64"/>
    </row>
    <row r="45" spans="1:16" x14ac:dyDescent="0.25">
      <c r="A45" s="44"/>
      <c r="B45" s="94"/>
      <c r="C45" s="56"/>
      <c r="D45" s="45"/>
      <c r="E45" s="94"/>
      <c r="F45" s="56"/>
      <c r="G45" s="57"/>
      <c r="H45" s="57"/>
      <c r="I45" s="61"/>
      <c r="J45" s="62"/>
      <c r="K45" s="62"/>
      <c r="L45" s="62"/>
      <c r="M45" s="63"/>
      <c r="N45" s="64"/>
      <c r="O45" s="64"/>
      <c r="P45" s="64"/>
    </row>
    <row r="46" spans="1:16" x14ac:dyDescent="0.25">
      <c r="A46" s="44"/>
      <c r="B46" s="94"/>
      <c r="C46" s="56"/>
      <c r="D46" s="45"/>
      <c r="E46" s="94"/>
      <c r="F46" s="56"/>
      <c r="G46" s="57"/>
      <c r="H46" s="57"/>
      <c r="I46" s="61"/>
      <c r="J46" s="62"/>
      <c r="K46" s="62"/>
      <c r="L46" s="62"/>
      <c r="M46" s="63"/>
      <c r="N46" s="64"/>
      <c r="O46" s="64"/>
      <c r="P46" s="64"/>
    </row>
    <row r="47" spans="1:16" x14ac:dyDescent="0.25">
      <c r="A47" s="44"/>
      <c r="B47" s="94"/>
      <c r="C47" s="56"/>
      <c r="D47" s="45"/>
      <c r="E47" s="94"/>
      <c r="F47" s="56"/>
      <c r="G47" s="57"/>
      <c r="H47" s="57"/>
      <c r="I47" s="61"/>
      <c r="J47" s="62"/>
      <c r="K47" s="62"/>
      <c r="L47" s="62"/>
      <c r="M47" s="63"/>
      <c r="N47" s="64"/>
      <c r="O47" s="64"/>
      <c r="P47" s="64"/>
    </row>
    <row r="48" spans="1:16" x14ac:dyDescent="0.25">
      <c r="A48" s="44"/>
      <c r="B48" s="94"/>
      <c r="C48" s="56"/>
      <c r="D48" s="45"/>
      <c r="E48" s="94"/>
      <c r="F48" s="56"/>
      <c r="G48" s="57"/>
      <c r="H48" s="57"/>
      <c r="I48" s="61"/>
      <c r="J48" s="62"/>
      <c r="K48" s="62"/>
      <c r="L48" s="62"/>
      <c r="M48" s="63"/>
      <c r="N48" s="64"/>
      <c r="O48" s="64"/>
      <c r="P48" s="64"/>
    </row>
    <row r="49" spans="1:16" x14ac:dyDescent="0.25">
      <c r="A49" s="44"/>
      <c r="B49" s="94"/>
      <c r="C49" s="56"/>
      <c r="D49" s="45"/>
      <c r="E49" s="94"/>
      <c r="F49" s="56"/>
      <c r="G49" s="57"/>
      <c r="H49" s="57"/>
      <c r="I49" s="61"/>
      <c r="J49" s="62"/>
      <c r="K49" s="62"/>
      <c r="L49" s="62"/>
      <c r="M49" s="63"/>
      <c r="N49" s="64"/>
      <c r="O49" s="64"/>
      <c r="P49" s="64"/>
    </row>
    <row r="50" spans="1:16" x14ac:dyDescent="0.25">
      <c r="A50" s="44"/>
      <c r="B50" s="94"/>
      <c r="C50" s="56"/>
      <c r="D50" s="45"/>
      <c r="E50" s="94"/>
      <c r="F50" s="56"/>
      <c r="G50" s="57"/>
      <c r="H50" s="57"/>
      <c r="I50" s="61"/>
      <c r="J50" s="62"/>
      <c r="K50" s="62"/>
      <c r="L50" s="62"/>
      <c r="M50" s="63"/>
      <c r="N50" s="64"/>
      <c r="O50" s="64"/>
      <c r="P50" s="64"/>
    </row>
    <row r="51" spans="1:16" x14ac:dyDescent="0.25">
      <c r="A51" s="44"/>
      <c r="B51" s="94"/>
      <c r="C51" s="56"/>
      <c r="D51" s="45"/>
      <c r="E51" s="94"/>
      <c r="F51" s="56"/>
      <c r="G51" s="57"/>
      <c r="H51" s="57"/>
      <c r="I51" s="61"/>
      <c r="J51" s="62"/>
      <c r="K51" s="62"/>
      <c r="L51" s="62"/>
      <c r="M51" s="63"/>
      <c r="N51" s="64"/>
      <c r="O51" s="64"/>
      <c r="P51" s="64"/>
    </row>
    <row r="52" spans="1:16" x14ac:dyDescent="0.25">
      <c r="A52" s="44"/>
      <c r="B52" s="94"/>
      <c r="C52" s="56"/>
      <c r="D52" s="45"/>
      <c r="E52" s="94"/>
      <c r="F52" s="56"/>
      <c r="G52" s="57"/>
      <c r="H52" s="57"/>
      <c r="I52" s="61"/>
      <c r="J52" s="62"/>
      <c r="K52" s="62"/>
      <c r="L52" s="62"/>
      <c r="M52" s="63"/>
      <c r="N52" s="64"/>
      <c r="O52" s="64"/>
      <c r="P52" s="64"/>
    </row>
    <row r="53" spans="1:16" x14ac:dyDescent="0.25">
      <c r="A53" s="44"/>
      <c r="B53" s="94"/>
      <c r="C53" s="56"/>
      <c r="D53" s="45"/>
      <c r="E53" s="94"/>
      <c r="F53" s="56"/>
      <c r="G53" s="57"/>
      <c r="H53" s="57"/>
      <c r="I53" s="61"/>
      <c r="J53" s="62"/>
      <c r="K53" s="62"/>
      <c r="L53" s="62"/>
      <c r="M53" s="63"/>
      <c r="N53" s="64"/>
      <c r="O53" s="64"/>
      <c r="P53" s="64"/>
    </row>
    <row r="54" spans="1:16" x14ac:dyDescent="0.25">
      <c r="A54" s="44"/>
      <c r="B54" s="94"/>
      <c r="C54" s="56"/>
      <c r="D54" s="45"/>
      <c r="E54" s="94"/>
      <c r="F54" s="56"/>
      <c r="G54" s="57"/>
      <c r="H54" s="57"/>
      <c r="I54" s="61"/>
      <c r="J54" s="62"/>
      <c r="K54" s="62"/>
      <c r="L54" s="62"/>
      <c r="M54" s="63"/>
      <c r="N54" s="64"/>
      <c r="O54" s="64"/>
      <c r="P54" s="64"/>
    </row>
    <row r="55" spans="1:16" x14ac:dyDescent="0.25">
      <c r="A55" s="44"/>
      <c r="B55" s="94"/>
      <c r="C55" s="56"/>
      <c r="D55" s="45"/>
      <c r="E55" s="94"/>
      <c r="F55" s="56"/>
      <c r="G55" s="57"/>
      <c r="H55" s="57"/>
      <c r="I55" s="61"/>
      <c r="J55" s="62"/>
      <c r="K55" s="62"/>
      <c r="L55" s="62"/>
      <c r="M55" s="63"/>
      <c r="N55" s="64"/>
      <c r="O55" s="64"/>
      <c r="P55" s="64"/>
    </row>
    <row r="56" spans="1:16" x14ac:dyDescent="0.25">
      <c r="A56" s="44"/>
      <c r="B56" s="94"/>
      <c r="C56" s="56"/>
      <c r="D56" s="45"/>
      <c r="E56" s="94"/>
      <c r="F56" s="56"/>
      <c r="G56" s="57"/>
      <c r="H56" s="57"/>
      <c r="I56" s="61"/>
      <c r="J56" s="62"/>
      <c r="K56" s="62"/>
      <c r="L56" s="62"/>
      <c r="M56" s="63"/>
      <c r="N56" s="64"/>
      <c r="O56" s="64"/>
      <c r="P56" s="64"/>
    </row>
    <row r="57" spans="1:16" x14ac:dyDescent="0.25">
      <c r="A57" s="44"/>
      <c r="B57" s="94"/>
      <c r="C57" s="56"/>
      <c r="D57" s="45"/>
      <c r="E57" s="94"/>
      <c r="F57" s="56"/>
      <c r="G57" s="57"/>
      <c r="H57" s="57"/>
      <c r="I57" s="61"/>
      <c r="J57" s="62"/>
      <c r="K57" s="62"/>
      <c r="L57" s="62"/>
      <c r="M57" s="63"/>
      <c r="N57" s="64"/>
      <c r="O57" s="64"/>
      <c r="P57" s="64"/>
    </row>
    <row r="58" spans="1:16" x14ac:dyDescent="0.25">
      <c r="A58" s="44"/>
      <c r="B58" s="94"/>
      <c r="C58" s="56"/>
      <c r="D58" s="45"/>
      <c r="E58" s="94"/>
      <c r="F58" s="56"/>
      <c r="G58" s="57"/>
      <c r="H58" s="57"/>
      <c r="I58" s="61"/>
      <c r="J58" s="62"/>
      <c r="K58" s="62"/>
      <c r="L58" s="62"/>
      <c r="M58" s="63"/>
      <c r="N58" s="64"/>
      <c r="O58" s="64"/>
      <c r="P58" s="64"/>
    </row>
    <row r="59" spans="1:16" x14ac:dyDescent="0.25">
      <c r="A59" s="44"/>
      <c r="B59" s="94"/>
      <c r="C59" s="56"/>
      <c r="D59" s="45"/>
      <c r="E59" s="94"/>
      <c r="F59" s="56"/>
      <c r="G59" s="57"/>
      <c r="H59" s="57"/>
      <c r="I59" s="61"/>
      <c r="J59" s="62"/>
      <c r="K59" s="62"/>
      <c r="L59" s="62"/>
      <c r="M59" s="63"/>
      <c r="N59" s="64"/>
      <c r="O59" s="64"/>
      <c r="P59" s="64"/>
    </row>
    <row r="60" spans="1:16" x14ac:dyDescent="0.25">
      <c r="A60" s="44"/>
      <c r="B60" s="94"/>
      <c r="C60" s="56"/>
      <c r="D60" s="45"/>
      <c r="E60" s="94"/>
      <c r="F60" s="56"/>
      <c r="G60" s="57"/>
      <c r="H60" s="57"/>
      <c r="I60" s="61"/>
      <c r="J60" s="62"/>
      <c r="K60" s="62"/>
      <c r="L60" s="62"/>
      <c r="M60" s="63"/>
      <c r="N60" s="64"/>
      <c r="O60" s="64"/>
      <c r="P60" s="64"/>
    </row>
    <row r="61" spans="1:16" x14ac:dyDescent="0.25">
      <c r="A61" s="44"/>
      <c r="B61" s="94"/>
      <c r="C61" s="56"/>
      <c r="D61" s="45"/>
      <c r="E61" s="94"/>
      <c r="F61" s="56"/>
      <c r="G61" s="57"/>
      <c r="H61" s="57"/>
      <c r="I61" s="61"/>
      <c r="J61" s="62"/>
      <c r="K61" s="62"/>
      <c r="L61" s="62"/>
      <c r="M61" s="63"/>
      <c r="N61" s="64"/>
      <c r="O61" s="64"/>
      <c r="P61" s="64"/>
    </row>
    <row r="62" spans="1:16" x14ac:dyDescent="0.25">
      <c r="A62" s="44"/>
      <c r="B62" s="94"/>
      <c r="C62" s="56"/>
      <c r="D62" s="45"/>
      <c r="E62" s="94"/>
      <c r="F62" s="56"/>
      <c r="G62" s="57"/>
      <c r="H62" s="57"/>
      <c r="I62" s="61"/>
      <c r="J62" s="62"/>
      <c r="K62" s="62"/>
      <c r="L62" s="62"/>
      <c r="M62" s="63"/>
      <c r="N62" s="64"/>
      <c r="O62" s="64"/>
      <c r="P62" s="64"/>
    </row>
    <row r="63" spans="1:16" x14ac:dyDescent="0.25">
      <c r="A63" s="44"/>
      <c r="B63" s="94"/>
      <c r="C63" s="56"/>
      <c r="D63" s="45"/>
      <c r="E63" s="94"/>
      <c r="F63" s="56"/>
      <c r="G63" s="57"/>
      <c r="H63" s="57"/>
      <c r="I63" s="61"/>
      <c r="J63" s="62"/>
      <c r="K63" s="62"/>
      <c r="L63" s="62"/>
      <c r="M63" s="63"/>
      <c r="N63" s="64"/>
      <c r="O63" s="64"/>
      <c r="P63" s="64"/>
    </row>
    <row r="64" spans="1:16" x14ac:dyDescent="0.25">
      <c r="A64" s="44"/>
      <c r="B64" s="94"/>
      <c r="C64" s="56"/>
      <c r="D64" s="45"/>
      <c r="E64" s="94"/>
      <c r="F64" s="56"/>
      <c r="G64" s="57"/>
      <c r="H64" s="57"/>
      <c r="I64" s="61"/>
      <c r="J64" s="62"/>
      <c r="K64" s="62"/>
      <c r="L64" s="62"/>
      <c r="M64" s="63"/>
      <c r="N64" s="64"/>
      <c r="O64" s="64"/>
      <c r="P64" s="64"/>
    </row>
    <row r="65" spans="1:16" x14ac:dyDescent="0.25">
      <c r="A65" s="44"/>
      <c r="B65" s="94"/>
      <c r="C65" s="56"/>
      <c r="D65" s="45"/>
      <c r="E65" s="94"/>
      <c r="F65" s="56"/>
      <c r="G65" s="57"/>
      <c r="H65" s="57"/>
      <c r="I65" s="61"/>
      <c r="J65" s="62"/>
      <c r="K65" s="62"/>
      <c r="L65" s="62"/>
      <c r="M65" s="63"/>
      <c r="N65" s="64"/>
      <c r="O65" s="64"/>
      <c r="P65" s="64"/>
    </row>
    <row r="66" spans="1:16" x14ac:dyDescent="0.25">
      <c r="A66" s="44"/>
      <c r="B66" s="94"/>
      <c r="C66" s="56"/>
      <c r="D66" s="45"/>
      <c r="E66" s="94"/>
      <c r="F66" s="56"/>
      <c r="G66" s="57"/>
      <c r="H66" s="57"/>
      <c r="I66" s="61"/>
      <c r="J66" s="62"/>
      <c r="K66" s="62"/>
      <c r="L66" s="62"/>
      <c r="M66" s="63"/>
      <c r="N66" s="64"/>
      <c r="O66" s="64"/>
      <c r="P66" s="64"/>
    </row>
    <row r="67" spans="1:16" x14ac:dyDescent="0.25">
      <c r="A67" s="44"/>
      <c r="B67" s="94"/>
      <c r="C67" s="56"/>
      <c r="D67" s="45"/>
      <c r="E67" s="94"/>
      <c r="F67" s="56"/>
      <c r="G67" s="57"/>
      <c r="H67" s="57"/>
      <c r="I67" s="61"/>
      <c r="J67" s="62"/>
      <c r="K67" s="62"/>
      <c r="L67" s="62"/>
      <c r="M67" s="63"/>
      <c r="N67" s="64"/>
      <c r="O67" s="64"/>
      <c r="P67" s="64"/>
    </row>
    <row r="68" spans="1:16" x14ac:dyDescent="0.25">
      <c r="A68" s="44"/>
      <c r="B68" s="94"/>
      <c r="C68" s="56"/>
      <c r="D68" s="45"/>
      <c r="E68" s="94"/>
      <c r="F68" s="56"/>
      <c r="G68" s="57"/>
      <c r="H68" s="57"/>
      <c r="I68" s="61"/>
      <c r="J68" s="62"/>
      <c r="K68" s="62"/>
      <c r="L68" s="62"/>
      <c r="M68" s="63"/>
      <c r="N68" s="64"/>
      <c r="O68" s="64"/>
      <c r="P68" s="64"/>
    </row>
    <row r="69" spans="1:16" x14ac:dyDescent="0.25">
      <c r="A69" s="44"/>
      <c r="B69" s="94"/>
      <c r="C69" s="56"/>
      <c r="D69" s="45"/>
      <c r="E69" s="94"/>
      <c r="F69" s="56"/>
      <c r="G69" s="57"/>
      <c r="H69" s="57"/>
      <c r="I69" s="61"/>
      <c r="J69" s="62"/>
      <c r="K69" s="62"/>
      <c r="L69" s="62"/>
      <c r="M69" s="63"/>
      <c r="N69" s="64"/>
      <c r="O69" s="64"/>
      <c r="P69" s="64"/>
    </row>
    <row r="70" spans="1:16" x14ac:dyDescent="0.25">
      <c r="A70" s="44"/>
      <c r="B70" s="94"/>
      <c r="C70" s="56"/>
      <c r="D70" s="45"/>
      <c r="E70" s="94"/>
      <c r="F70" s="56"/>
      <c r="G70" s="57"/>
      <c r="H70" s="57"/>
      <c r="I70" s="61"/>
      <c r="J70" s="62"/>
      <c r="K70" s="62"/>
      <c r="L70" s="62"/>
      <c r="M70" s="63"/>
      <c r="N70" s="64"/>
      <c r="O70" s="64"/>
      <c r="P70" s="64"/>
    </row>
    <row r="71" spans="1:16" x14ac:dyDescent="0.25">
      <c r="A71" s="44"/>
      <c r="B71" s="94"/>
      <c r="C71" s="56"/>
      <c r="D71" s="45"/>
      <c r="E71" s="94"/>
      <c r="F71" s="56"/>
      <c r="G71" s="57"/>
      <c r="H71" s="57"/>
      <c r="I71" s="61"/>
      <c r="J71" s="62"/>
      <c r="K71" s="62"/>
      <c r="L71" s="62"/>
      <c r="M71" s="63"/>
      <c r="N71" s="64"/>
      <c r="O71" s="64"/>
      <c r="P71" s="64"/>
    </row>
    <row r="72" spans="1:16" x14ac:dyDescent="0.25">
      <c r="A72" s="44"/>
      <c r="B72" s="94"/>
      <c r="C72" s="56"/>
      <c r="D72" s="45"/>
      <c r="E72" s="94"/>
      <c r="F72" s="56"/>
      <c r="G72" s="57"/>
      <c r="H72" s="57"/>
      <c r="I72" s="61"/>
      <c r="J72" s="62"/>
      <c r="K72" s="62"/>
      <c r="L72" s="62"/>
      <c r="M72" s="63"/>
      <c r="N72" s="64"/>
      <c r="O72" s="64"/>
      <c r="P72" s="64"/>
    </row>
    <row r="73" spans="1:16" x14ac:dyDescent="0.25">
      <c r="A73" s="44"/>
      <c r="B73" s="94"/>
      <c r="C73" s="56"/>
      <c r="D73" s="45"/>
      <c r="E73" s="94"/>
      <c r="F73" s="56"/>
      <c r="G73" s="57"/>
      <c r="H73" s="57"/>
      <c r="I73" s="61"/>
      <c r="J73" s="62"/>
      <c r="K73" s="62"/>
      <c r="L73" s="62"/>
      <c r="M73" s="63"/>
      <c r="N73" s="64"/>
      <c r="O73" s="64"/>
      <c r="P73" s="64"/>
    </row>
    <row r="74" spans="1:16" x14ac:dyDescent="0.25">
      <c r="A74" s="44"/>
      <c r="B74" s="94"/>
      <c r="C74" s="56"/>
      <c r="D74" s="45"/>
      <c r="E74" s="94"/>
      <c r="F74" s="56"/>
      <c r="G74" s="57"/>
      <c r="H74" s="57"/>
      <c r="I74" s="61"/>
      <c r="J74" s="62"/>
      <c r="K74" s="62"/>
      <c r="L74" s="62"/>
      <c r="M74" s="63"/>
      <c r="N74" s="64"/>
      <c r="O74" s="64"/>
      <c r="P74" s="64"/>
    </row>
    <row r="75" spans="1:16" x14ac:dyDescent="0.25">
      <c r="A75" s="44"/>
      <c r="B75" s="94"/>
      <c r="C75" s="56"/>
      <c r="D75" s="45"/>
      <c r="E75" s="94"/>
      <c r="F75" s="56"/>
      <c r="G75" s="57"/>
      <c r="H75" s="57"/>
      <c r="I75" s="61"/>
      <c r="J75" s="62"/>
      <c r="K75" s="62"/>
      <c r="L75" s="62"/>
      <c r="M75" s="63"/>
      <c r="N75" s="64"/>
      <c r="O75" s="64"/>
      <c r="P75" s="64"/>
    </row>
    <row r="76" spans="1:16" x14ac:dyDescent="0.25">
      <c r="A76" s="44"/>
      <c r="B76" s="94"/>
      <c r="C76" s="56"/>
      <c r="D76" s="45"/>
      <c r="E76" s="94"/>
      <c r="F76" s="56"/>
      <c r="G76" s="57"/>
      <c r="H76" s="57"/>
      <c r="I76" s="61"/>
      <c r="J76" s="62"/>
      <c r="K76" s="62"/>
      <c r="L76" s="62"/>
      <c r="M76" s="63"/>
      <c r="N76" s="64"/>
      <c r="O76" s="64"/>
      <c r="P76" s="64"/>
    </row>
    <row r="77" spans="1:16" x14ac:dyDescent="0.25">
      <c r="A77" s="44"/>
      <c r="B77" s="94"/>
      <c r="C77" s="56"/>
      <c r="D77" s="45"/>
      <c r="E77" s="94"/>
      <c r="F77" s="56"/>
      <c r="G77" s="57"/>
      <c r="H77" s="57"/>
      <c r="I77" s="61"/>
      <c r="J77" s="62"/>
      <c r="K77" s="62"/>
      <c r="L77" s="62"/>
      <c r="M77" s="63"/>
      <c r="N77" s="64"/>
      <c r="O77" s="64"/>
      <c r="P77" s="64"/>
    </row>
    <row r="78" spans="1:16" x14ac:dyDescent="0.25">
      <c r="A78" s="44"/>
      <c r="B78" s="94"/>
      <c r="C78" s="56"/>
      <c r="D78" s="45"/>
      <c r="E78" s="94"/>
      <c r="F78" s="56"/>
      <c r="G78" s="57"/>
      <c r="H78" s="57"/>
      <c r="I78" s="61"/>
      <c r="J78" s="62"/>
      <c r="K78" s="62"/>
      <c r="L78" s="62"/>
      <c r="M78" s="63"/>
      <c r="N78" s="64"/>
      <c r="O78" s="64"/>
      <c r="P78" s="64"/>
    </row>
    <row r="79" spans="1:16" x14ac:dyDescent="0.25">
      <c r="A79" s="44"/>
      <c r="B79" s="94"/>
      <c r="C79" s="56"/>
      <c r="D79" s="45"/>
      <c r="E79" s="94"/>
      <c r="F79" s="56"/>
      <c r="G79" s="57"/>
      <c r="H79" s="57"/>
      <c r="I79" s="61"/>
      <c r="J79" s="62"/>
      <c r="K79" s="62"/>
      <c r="L79" s="62"/>
      <c r="M79" s="63"/>
      <c r="N79" s="64"/>
      <c r="O79" s="64"/>
      <c r="P79" s="64"/>
    </row>
    <row r="80" spans="1:16" x14ac:dyDescent="0.25">
      <c r="A80" s="44"/>
      <c r="B80" s="94"/>
      <c r="C80" s="56"/>
      <c r="D80" s="45"/>
      <c r="E80" s="94"/>
      <c r="F80" s="56"/>
      <c r="G80" s="57"/>
      <c r="H80" s="57"/>
      <c r="I80" s="61"/>
      <c r="J80" s="62"/>
      <c r="K80" s="62"/>
      <c r="L80" s="62"/>
      <c r="M80" s="63"/>
      <c r="N80" s="64"/>
      <c r="O80" s="64"/>
      <c r="P80" s="64"/>
    </row>
    <row r="81" spans="1:16" x14ac:dyDescent="0.25">
      <c r="A81" s="44"/>
      <c r="B81" s="94"/>
      <c r="C81" s="56"/>
      <c r="D81" s="45"/>
      <c r="E81" s="94"/>
      <c r="F81" s="56"/>
      <c r="G81" s="57"/>
      <c r="H81" s="57"/>
      <c r="I81" s="61"/>
      <c r="J81" s="62"/>
      <c r="K81" s="62"/>
      <c r="L81" s="62"/>
      <c r="M81" s="63"/>
      <c r="N81" s="64"/>
      <c r="O81" s="64"/>
      <c r="P81" s="64"/>
    </row>
    <row r="82" spans="1:16" x14ac:dyDescent="0.25">
      <c r="A82" s="44"/>
      <c r="B82" s="94"/>
      <c r="C82" s="56"/>
      <c r="D82" s="45"/>
      <c r="E82" s="94"/>
      <c r="F82" s="56"/>
      <c r="G82" s="57"/>
      <c r="H82" s="57"/>
      <c r="I82" s="61"/>
      <c r="J82" s="62"/>
      <c r="K82" s="62"/>
      <c r="L82" s="62"/>
      <c r="M82" s="63"/>
      <c r="N82" s="64"/>
      <c r="O82" s="64"/>
      <c r="P82" s="64"/>
    </row>
    <row r="83" spans="1:16" x14ac:dyDescent="0.25">
      <c r="A83" s="44"/>
      <c r="B83" s="94"/>
      <c r="C83" s="56"/>
      <c r="D83" s="45"/>
      <c r="E83" s="94"/>
      <c r="F83" s="56"/>
      <c r="G83" s="57"/>
      <c r="H83" s="57"/>
      <c r="I83" s="61"/>
      <c r="J83" s="62"/>
      <c r="K83" s="62"/>
      <c r="L83" s="62"/>
      <c r="M83" s="63"/>
      <c r="N83" s="64"/>
      <c r="O83" s="64"/>
      <c r="P83" s="64"/>
    </row>
    <row r="84" spans="1:16" x14ac:dyDescent="0.25">
      <c r="A84" s="44"/>
      <c r="B84" s="94"/>
      <c r="C84" s="56"/>
      <c r="D84" s="45"/>
      <c r="E84" s="94"/>
      <c r="F84" s="56"/>
      <c r="G84" s="57"/>
      <c r="H84" s="57"/>
      <c r="I84" s="61"/>
      <c r="J84" s="62"/>
      <c r="K84" s="62"/>
      <c r="L84" s="62"/>
      <c r="M84" s="63"/>
      <c r="N84" s="64"/>
      <c r="O84" s="64"/>
      <c r="P84" s="64"/>
    </row>
    <row r="85" spans="1:16" x14ac:dyDescent="0.25">
      <c r="A85" s="44"/>
      <c r="B85" s="94"/>
      <c r="C85" s="56"/>
      <c r="D85" s="45"/>
      <c r="E85" s="94"/>
      <c r="F85" s="56"/>
      <c r="G85" s="57"/>
      <c r="H85" s="57"/>
      <c r="I85" s="61"/>
      <c r="J85" s="62"/>
      <c r="K85" s="62"/>
      <c r="L85" s="62"/>
      <c r="M85" s="63"/>
      <c r="N85" s="64"/>
      <c r="O85" s="64"/>
      <c r="P85" s="64"/>
    </row>
    <row r="86" spans="1:16" x14ac:dyDescent="0.25">
      <c r="A86" s="44"/>
      <c r="B86" s="94"/>
      <c r="C86" s="56"/>
      <c r="D86" s="45"/>
      <c r="E86" s="94"/>
      <c r="F86" s="56"/>
      <c r="G86" s="57"/>
      <c r="H86" s="57"/>
      <c r="I86" s="61"/>
      <c r="J86" s="62"/>
      <c r="K86" s="62"/>
      <c r="L86" s="62"/>
      <c r="M86" s="63"/>
      <c r="N86" s="64"/>
      <c r="O86" s="64"/>
      <c r="P86" s="64"/>
    </row>
    <row r="87" spans="1:16" x14ac:dyDescent="0.25">
      <c r="A87" s="44"/>
      <c r="B87" s="94"/>
      <c r="C87" s="56"/>
      <c r="D87" s="45"/>
      <c r="E87" s="94"/>
      <c r="F87" s="56"/>
      <c r="G87" s="57"/>
      <c r="H87" s="57"/>
      <c r="I87" s="61"/>
      <c r="J87" s="62"/>
      <c r="K87" s="62"/>
      <c r="L87" s="62"/>
      <c r="M87" s="63"/>
      <c r="N87" s="64"/>
      <c r="O87" s="64"/>
      <c r="P87" s="64"/>
    </row>
    <row r="88" spans="1:16" x14ac:dyDescent="0.25">
      <c r="A88" s="44"/>
      <c r="B88" s="94"/>
      <c r="C88" s="56"/>
      <c r="D88" s="45"/>
      <c r="E88" s="94"/>
      <c r="F88" s="56"/>
      <c r="G88" s="57"/>
      <c r="H88" s="57"/>
      <c r="I88" s="61"/>
      <c r="J88" s="62"/>
      <c r="K88" s="62"/>
      <c r="L88" s="62"/>
      <c r="M88" s="63"/>
      <c r="N88" s="64"/>
      <c r="O88" s="64"/>
      <c r="P88" s="64"/>
    </row>
    <row r="89" spans="1:16" x14ac:dyDescent="0.25">
      <c r="A89" s="44"/>
      <c r="B89" s="94"/>
      <c r="C89" s="56"/>
      <c r="D89" s="45"/>
      <c r="E89" s="94"/>
      <c r="F89" s="56"/>
      <c r="G89" s="57"/>
      <c r="H89" s="57"/>
      <c r="I89" s="61"/>
      <c r="J89" s="62"/>
      <c r="K89" s="62"/>
      <c r="L89" s="62"/>
      <c r="M89" s="63"/>
      <c r="N89" s="64"/>
      <c r="O89" s="64"/>
      <c r="P89" s="64"/>
    </row>
    <row r="90" spans="1:16" x14ac:dyDescent="0.25">
      <c r="A90" s="44"/>
      <c r="B90" s="94"/>
      <c r="C90" s="56"/>
      <c r="D90" s="45"/>
      <c r="E90" s="94"/>
      <c r="F90" s="56"/>
      <c r="G90" s="57"/>
      <c r="H90" s="57"/>
      <c r="I90" s="61"/>
      <c r="J90" s="62"/>
      <c r="K90" s="62"/>
      <c r="L90" s="62"/>
      <c r="M90" s="63"/>
      <c r="N90" s="64"/>
      <c r="O90" s="64"/>
      <c r="P90" s="64"/>
    </row>
    <row r="91" spans="1:16" x14ac:dyDescent="0.25">
      <c r="A91" s="44"/>
      <c r="B91" s="94"/>
      <c r="C91" s="56"/>
      <c r="D91" s="45"/>
      <c r="E91" s="94"/>
      <c r="F91" s="56"/>
      <c r="G91" s="57"/>
      <c r="H91" s="57"/>
      <c r="I91" s="61"/>
      <c r="J91" s="62"/>
      <c r="K91" s="62"/>
      <c r="L91" s="62"/>
      <c r="M91" s="63"/>
      <c r="N91" s="64"/>
      <c r="O91" s="64"/>
      <c r="P91" s="64"/>
    </row>
    <row r="92" spans="1:16" x14ac:dyDescent="0.25">
      <c r="A92" s="44"/>
      <c r="B92" s="94"/>
      <c r="C92" s="56"/>
      <c r="D92" s="45"/>
      <c r="E92" s="94"/>
      <c r="F92" s="56"/>
      <c r="G92" s="57"/>
      <c r="H92" s="57"/>
      <c r="I92" s="61"/>
      <c r="J92" s="62"/>
      <c r="K92" s="62"/>
      <c r="L92" s="62"/>
      <c r="M92" s="63"/>
      <c r="N92" s="64"/>
      <c r="O92" s="64"/>
      <c r="P92" s="64"/>
    </row>
    <row r="93" spans="1:16" x14ac:dyDescent="0.25">
      <c r="A93" s="44"/>
      <c r="B93" s="94"/>
      <c r="C93" s="56"/>
      <c r="D93" s="45"/>
      <c r="E93" s="94"/>
      <c r="F93" s="56"/>
      <c r="G93" s="57"/>
      <c r="H93" s="57"/>
      <c r="I93" s="61"/>
      <c r="J93" s="62"/>
      <c r="K93" s="62"/>
      <c r="L93" s="62"/>
      <c r="M93" s="63"/>
      <c r="N93" s="64"/>
      <c r="O93" s="64"/>
      <c r="P93" s="64"/>
    </row>
    <row r="94" spans="1:16" x14ac:dyDescent="0.25">
      <c r="A94" s="44"/>
      <c r="B94" s="94"/>
      <c r="C94" s="56"/>
      <c r="D94" s="45"/>
      <c r="E94" s="94"/>
      <c r="F94" s="56"/>
      <c r="G94" s="57"/>
      <c r="H94" s="57"/>
      <c r="I94" s="61"/>
      <c r="J94" s="62"/>
      <c r="K94" s="62"/>
      <c r="L94" s="62"/>
      <c r="M94" s="63"/>
      <c r="N94" s="64"/>
      <c r="O94" s="64"/>
      <c r="P94" s="64"/>
    </row>
    <row r="95" spans="1:16" x14ac:dyDescent="0.25">
      <c r="A95" s="44"/>
      <c r="B95" s="94"/>
      <c r="C95" s="56"/>
      <c r="D95" s="45"/>
      <c r="E95" s="94"/>
      <c r="F95" s="56"/>
      <c r="G95" s="57"/>
      <c r="H95" s="57"/>
      <c r="I95" s="61"/>
      <c r="J95" s="62"/>
      <c r="K95" s="62"/>
      <c r="L95" s="62"/>
      <c r="M95" s="63"/>
      <c r="N95" s="64"/>
      <c r="O95" s="64"/>
      <c r="P95" s="64"/>
    </row>
    <row r="96" spans="1:16" x14ac:dyDescent="0.25">
      <c r="A96" s="44"/>
      <c r="B96" s="94"/>
      <c r="C96" s="56"/>
      <c r="D96" s="45"/>
      <c r="E96" s="94"/>
      <c r="F96" s="56"/>
      <c r="G96" s="57"/>
      <c r="H96" s="57"/>
      <c r="I96" s="61"/>
      <c r="J96" s="62"/>
      <c r="K96" s="62"/>
      <c r="L96" s="62"/>
      <c r="M96" s="63"/>
      <c r="N96" s="64"/>
      <c r="O96" s="64"/>
      <c r="P96" s="64"/>
    </row>
    <row r="97" spans="1:16" x14ac:dyDescent="0.25">
      <c r="A97" s="44"/>
      <c r="B97" s="94"/>
      <c r="C97" s="56"/>
      <c r="D97" s="45"/>
      <c r="E97" s="94"/>
      <c r="F97" s="56"/>
      <c r="G97" s="57"/>
      <c r="H97" s="57"/>
      <c r="I97" s="61"/>
      <c r="J97" s="62"/>
      <c r="K97" s="62"/>
      <c r="L97" s="62"/>
      <c r="M97" s="63"/>
      <c r="N97" s="64"/>
      <c r="O97" s="64"/>
      <c r="P97" s="64"/>
    </row>
    <row r="98" spans="1:16" x14ac:dyDescent="0.25">
      <c r="A98" s="44"/>
      <c r="B98" s="94"/>
      <c r="C98" s="56"/>
      <c r="D98" s="45"/>
      <c r="E98" s="94"/>
      <c r="F98" s="56"/>
      <c r="G98" s="57"/>
      <c r="H98" s="57"/>
      <c r="I98" s="61"/>
      <c r="J98" s="62"/>
      <c r="K98" s="62"/>
      <c r="L98" s="62"/>
      <c r="M98" s="63"/>
      <c r="N98" s="64"/>
      <c r="O98" s="64"/>
      <c r="P98" s="64"/>
    </row>
    <row r="99" spans="1:16" x14ac:dyDescent="0.25">
      <c r="A99" s="44"/>
      <c r="B99" s="94"/>
      <c r="C99" s="56"/>
      <c r="D99" s="45"/>
      <c r="E99" s="94"/>
      <c r="F99" s="56"/>
      <c r="G99" s="57"/>
      <c r="H99" s="57"/>
      <c r="I99" s="61"/>
      <c r="J99" s="62"/>
      <c r="K99" s="62"/>
      <c r="L99" s="62"/>
      <c r="M99" s="63"/>
      <c r="N99" s="64"/>
      <c r="O99" s="64"/>
      <c r="P99" s="64"/>
    </row>
    <row r="100" spans="1:16" x14ac:dyDescent="0.25">
      <c r="A100" s="44"/>
      <c r="B100" s="94"/>
      <c r="C100" s="56"/>
      <c r="D100" s="45"/>
      <c r="E100" s="94"/>
      <c r="F100" s="56"/>
      <c r="G100" s="57"/>
      <c r="H100" s="57"/>
      <c r="I100" s="61"/>
      <c r="J100" s="62"/>
      <c r="K100" s="62"/>
      <c r="L100" s="62"/>
      <c r="M100" s="63"/>
      <c r="N100" s="64"/>
      <c r="O100" s="64"/>
      <c r="P100" s="64"/>
    </row>
    <row r="101" spans="1:16" x14ac:dyDescent="0.25">
      <c r="A101" s="44"/>
      <c r="B101" s="94"/>
      <c r="C101" s="56"/>
      <c r="D101" s="45"/>
      <c r="E101" s="94"/>
      <c r="F101" s="56"/>
      <c r="G101" s="57"/>
      <c r="H101" s="57"/>
      <c r="I101" s="61"/>
      <c r="J101" s="62"/>
      <c r="K101" s="62"/>
      <c r="L101" s="62"/>
      <c r="M101" s="63"/>
      <c r="N101" s="64"/>
      <c r="O101" s="64"/>
      <c r="P101" s="64"/>
    </row>
    <row r="102" spans="1:16" x14ac:dyDescent="0.25">
      <c r="A102" s="44"/>
      <c r="B102" s="94"/>
      <c r="C102" s="56"/>
      <c r="D102" s="45"/>
      <c r="E102" s="94"/>
      <c r="F102" s="56"/>
      <c r="G102" s="57"/>
      <c r="H102" s="57"/>
      <c r="I102" s="61"/>
      <c r="J102" s="62"/>
      <c r="K102" s="62"/>
      <c r="L102" s="62"/>
      <c r="M102" s="63"/>
      <c r="N102" s="64"/>
      <c r="O102" s="64"/>
      <c r="P102" s="64"/>
    </row>
    <row r="103" spans="1:16" x14ac:dyDescent="0.25">
      <c r="A103" s="44"/>
      <c r="B103" s="94"/>
      <c r="C103" s="56"/>
      <c r="D103" s="45"/>
      <c r="E103" s="94"/>
      <c r="F103" s="56"/>
      <c r="G103" s="57"/>
      <c r="H103" s="57"/>
      <c r="I103" s="61"/>
      <c r="J103" s="62"/>
      <c r="K103" s="62"/>
      <c r="L103" s="62"/>
      <c r="M103" s="63"/>
      <c r="N103" s="64"/>
      <c r="O103" s="64"/>
      <c r="P103" s="64"/>
    </row>
    <row r="104" spans="1:16" x14ac:dyDescent="0.25">
      <c r="A104" s="44"/>
      <c r="B104" s="94"/>
      <c r="C104" s="56"/>
      <c r="D104" s="45"/>
      <c r="E104" s="94"/>
      <c r="F104" s="56"/>
      <c r="G104" s="57"/>
      <c r="H104" s="57"/>
      <c r="I104" s="61"/>
      <c r="J104" s="62"/>
      <c r="K104" s="62"/>
      <c r="L104" s="62"/>
      <c r="M104" s="63"/>
      <c r="N104" s="64"/>
      <c r="O104" s="64"/>
      <c r="P104" s="64"/>
    </row>
    <row r="105" spans="1:16" x14ac:dyDescent="0.25">
      <c r="A105" s="44"/>
      <c r="B105" s="94"/>
      <c r="C105" s="56"/>
      <c r="D105" s="45"/>
      <c r="E105" s="94"/>
      <c r="F105" s="56"/>
      <c r="G105" s="57"/>
      <c r="H105" s="57"/>
      <c r="I105" s="61"/>
      <c r="J105" s="62"/>
      <c r="K105" s="62"/>
      <c r="L105" s="62"/>
      <c r="M105" s="63"/>
      <c r="N105" s="64"/>
      <c r="O105" s="64"/>
      <c r="P105" s="64"/>
    </row>
    <row r="106" spans="1:16" x14ac:dyDescent="0.25">
      <c r="A106" s="44"/>
      <c r="B106" s="94"/>
      <c r="C106" s="56"/>
      <c r="D106" s="45"/>
      <c r="E106" s="94"/>
      <c r="F106" s="56"/>
      <c r="G106" s="57"/>
      <c r="H106" s="57"/>
      <c r="I106" s="61"/>
      <c r="J106" s="62"/>
      <c r="K106" s="62"/>
      <c r="L106" s="62"/>
      <c r="M106" s="63"/>
      <c r="N106" s="64"/>
      <c r="O106" s="64"/>
      <c r="P106" s="64"/>
    </row>
    <row r="107" spans="1:16" x14ac:dyDescent="0.25">
      <c r="A107" s="44"/>
      <c r="B107" s="94"/>
      <c r="C107" s="56"/>
      <c r="D107" s="45"/>
      <c r="E107" s="94"/>
      <c r="F107" s="56"/>
      <c r="G107" s="57"/>
      <c r="H107" s="57"/>
      <c r="I107" s="61"/>
      <c r="J107" s="62"/>
      <c r="K107" s="62"/>
      <c r="L107" s="62"/>
      <c r="M107" s="63"/>
      <c r="N107" s="64"/>
      <c r="O107" s="64"/>
      <c r="P107" s="64"/>
    </row>
    <row r="108" spans="1:16" x14ac:dyDescent="0.25">
      <c r="A108" s="44"/>
      <c r="B108" s="94"/>
      <c r="C108" s="56"/>
      <c r="D108" s="45"/>
      <c r="E108" s="94"/>
      <c r="F108" s="56"/>
      <c r="G108" s="57"/>
      <c r="H108" s="57"/>
      <c r="I108" s="61"/>
      <c r="J108" s="62"/>
      <c r="K108" s="62"/>
      <c r="L108" s="62"/>
      <c r="M108" s="63"/>
      <c r="N108" s="64"/>
      <c r="O108" s="64"/>
      <c r="P108" s="64"/>
    </row>
    <row r="109" spans="1:16" x14ac:dyDescent="0.25">
      <c r="A109" s="44"/>
      <c r="B109" s="94"/>
      <c r="C109" s="56"/>
      <c r="D109" s="45"/>
      <c r="E109" s="94"/>
      <c r="F109" s="56"/>
      <c r="G109" s="57"/>
      <c r="H109" s="57"/>
      <c r="I109" s="61"/>
      <c r="J109" s="62"/>
      <c r="K109" s="62"/>
      <c r="L109" s="62"/>
      <c r="M109" s="63"/>
      <c r="N109" s="64"/>
      <c r="O109" s="64"/>
      <c r="P109" s="64"/>
    </row>
    <row r="110" spans="1:16" x14ac:dyDescent="0.25">
      <c r="A110" s="44"/>
      <c r="B110" s="94"/>
      <c r="C110" s="56"/>
      <c r="D110" s="45"/>
      <c r="E110" s="94"/>
      <c r="F110" s="56"/>
      <c r="G110" s="57"/>
      <c r="H110" s="57"/>
      <c r="I110" s="61"/>
      <c r="J110" s="62"/>
      <c r="K110" s="62"/>
      <c r="L110" s="62"/>
      <c r="M110" s="63"/>
      <c r="N110" s="64"/>
      <c r="O110" s="64"/>
      <c r="P110" s="64"/>
    </row>
    <row r="111" spans="1:16" x14ac:dyDescent="0.25">
      <c r="A111" s="44"/>
      <c r="B111" s="94"/>
      <c r="C111" s="56"/>
      <c r="D111" s="45"/>
      <c r="E111" s="94"/>
      <c r="F111" s="56"/>
      <c r="G111" s="57"/>
      <c r="H111" s="57"/>
      <c r="I111" s="61"/>
      <c r="J111" s="62"/>
      <c r="K111" s="62"/>
      <c r="L111" s="62"/>
      <c r="M111" s="63"/>
      <c r="N111" s="64"/>
      <c r="O111" s="64"/>
      <c r="P111" s="64"/>
    </row>
    <row r="112" spans="1:16" x14ac:dyDescent="0.25">
      <c r="A112" s="44"/>
      <c r="B112" s="94"/>
      <c r="C112" s="56"/>
      <c r="D112" s="45"/>
      <c r="E112" s="94"/>
      <c r="F112" s="56"/>
      <c r="G112" s="57"/>
      <c r="H112" s="57"/>
      <c r="I112" s="61"/>
      <c r="J112" s="62"/>
      <c r="K112" s="62"/>
      <c r="L112" s="62"/>
      <c r="M112" s="63"/>
      <c r="N112" s="64"/>
      <c r="O112" s="64"/>
      <c r="P112" s="64"/>
    </row>
    <row r="113" spans="1:16" x14ac:dyDescent="0.25">
      <c r="A113" s="44"/>
      <c r="B113" s="94"/>
      <c r="C113" s="56"/>
      <c r="D113" s="45"/>
      <c r="E113" s="94"/>
      <c r="F113" s="56"/>
      <c r="G113" s="57"/>
      <c r="H113" s="57"/>
      <c r="I113" s="61"/>
      <c r="J113" s="62"/>
      <c r="K113" s="62"/>
      <c r="L113" s="62"/>
      <c r="M113" s="63"/>
      <c r="N113" s="64"/>
      <c r="O113" s="64"/>
      <c r="P113" s="64"/>
    </row>
    <row r="114" spans="1:16" x14ac:dyDescent="0.25">
      <c r="A114" s="44"/>
      <c r="B114" s="94"/>
      <c r="C114" s="56"/>
      <c r="D114" s="45"/>
      <c r="E114" s="94"/>
      <c r="F114" s="56"/>
      <c r="G114" s="57"/>
      <c r="H114" s="57"/>
      <c r="I114" s="61"/>
      <c r="J114" s="62"/>
      <c r="K114" s="62"/>
      <c r="L114" s="62"/>
      <c r="M114" s="63"/>
      <c r="N114" s="64"/>
      <c r="O114" s="64"/>
      <c r="P114" s="64"/>
    </row>
    <row r="115" spans="1:16" x14ac:dyDescent="0.25">
      <c r="A115" s="44"/>
      <c r="B115" s="94"/>
      <c r="C115" s="56"/>
      <c r="D115" s="45"/>
      <c r="E115" s="94"/>
      <c r="F115" s="56"/>
      <c r="G115" s="57"/>
      <c r="H115" s="57"/>
      <c r="I115" s="61"/>
      <c r="J115" s="62"/>
      <c r="K115" s="62"/>
      <c r="L115" s="62"/>
      <c r="M115" s="63"/>
      <c r="N115" s="64"/>
      <c r="O115" s="64"/>
      <c r="P115" s="64"/>
    </row>
    <row r="116" spans="1:16" x14ac:dyDescent="0.25">
      <c r="A116" s="44"/>
      <c r="B116" s="94"/>
      <c r="C116" s="56"/>
      <c r="D116" s="45"/>
      <c r="E116" s="94"/>
      <c r="F116" s="56"/>
      <c r="G116" s="57"/>
      <c r="H116" s="57"/>
      <c r="I116" s="61"/>
      <c r="J116" s="62"/>
      <c r="K116" s="62"/>
      <c r="L116" s="62"/>
      <c r="M116" s="63"/>
      <c r="N116" s="64"/>
      <c r="O116" s="64"/>
      <c r="P116" s="64"/>
    </row>
    <row r="117" spans="1:16" x14ac:dyDescent="0.25">
      <c r="A117" s="44"/>
      <c r="B117" s="94"/>
      <c r="C117" s="56"/>
      <c r="D117" s="45"/>
      <c r="E117" s="94"/>
      <c r="F117" s="56"/>
      <c r="G117" s="57"/>
      <c r="H117" s="57"/>
      <c r="I117" s="61"/>
      <c r="J117" s="62"/>
      <c r="K117" s="62"/>
      <c r="L117" s="62"/>
      <c r="M117" s="63"/>
      <c r="N117" s="64"/>
      <c r="O117" s="64"/>
      <c r="P117" s="64"/>
    </row>
    <row r="118" spans="1:16" x14ac:dyDescent="0.25">
      <c r="A118" s="44"/>
      <c r="B118" s="94"/>
      <c r="C118" s="56"/>
      <c r="D118" s="45"/>
      <c r="E118" s="94"/>
      <c r="F118" s="56"/>
      <c r="G118" s="57"/>
      <c r="H118" s="57"/>
      <c r="I118" s="61"/>
      <c r="J118" s="62"/>
      <c r="K118" s="62"/>
      <c r="L118" s="62"/>
      <c r="M118" s="63"/>
      <c r="N118" s="64"/>
      <c r="O118" s="64"/>
      <c r="P118" s="64"/>
    </row>
  </sheetData>
  <mergeCells count="12">
    <mergeCell ref="A4:F4"/>
    <mergeCell ref="D5:F5"/>
    <mergeCell ref="D6:F6"/>
    <mergeCell ref="C1:D1"/>
    <mergeCell ref="A2:P2"/>
    <mergeCell ref="F1:P1"/>
    <mergeCell ref="D7:F7"/>
    <mergeCell ref="D8:F8"/>
    <mergeCell ref="A5:C5"/>
    <mergeCell ref="A6:C6"/>
    <mergeCell ref="A7:C7"/>
    <mergeCell ref="A8:C8"/>
  </mergeCells>
  <phoneticPr fontId="32" type="noConversion"/>
  <hyperlinks>
    <hyperlink ref="A1" location="Overview!A1" display="Back to Overview" xr:uid="{00000000-0004-0000-0200-000000000000}"/>
  </hyperlinks>
  <printOptions headings="1"/>
  <pageMargins left="0.39370078740157483" right="0.35433070866141736" top="0.86614173228346458" bottom="0.55118110236220474" header="0.27559055118110237" footer="0.27559055118110237"/>
  <pageSetup paperSize="9" scale="66" fitToHeight="0" orientation="landscape" r:id="rId1"/>
  <headerFooter differentFirst="1" scaleWithDoc="0">
    <oddFooter>&amp;R&amp;8&amp;P of &amp;N&amp;L&amp;"Calibri"&amp;11&amp;K000000&amp;8Note: The list of MPANs / MSIDs provided may be incomplete; the DNO reserves the right to apply the listed charges to any other MPANs / MSIDs associated with the site._x000D_&amp;1#&amp;"Arial"&amp;6&amp;K737373Confidentiality: C1 - Public</oddFooter>
    <firstHeader>&amp;L
Annex 2 - Schedule of Charges for use of the Distribution System by Designated EHV Properties (including LDNOs with Designated EHV Properties/end-users).</firstHeader>
    <firstFooter>&amp;R&amp;8&amp;P of &amp;N&amp;L&amp;"Calibri"&amp;11&amp;K000000&amp;8Note: The list of MPANs / MSIDs provided may be incomplete; the DNO reserves the right to apply the listed charges to any other MPANs / MSIDs associated with the site._x000D_&amp;1#&amp;"Arial"&amp;6&amp;K737373Confidentiality: C1 - Public</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53" zoomScaleNormal="90" zoomScaleSheetLayoutView="100" workbookViewId="0">
      <selection activeCell="F5" sqref="F5"/>
    </sheetView>
  </sheetViews>
  <sheetFormatPr defaultColWidth="9.109375" defaultRowHeight="13.2" x14ac:dyDescent="0.25"/>
  <cols>
    <col min="1" max="1" width="14.6640625" style="50" customWidth="1"/>
    <col min="2" max="2" width="8.6640625" style="50" customWidth="1"/>
    <col min="3" max="3" width="15.6640625" style="58" bestFit="1" customWidth="1"/>
    <col min="4" max="4" width="50.6640625" style="58" customWidth="1"/>
    <col min="5" max="5" width="14.6640625" style="59" customWidth="1"/>
    <col min="6" max="7" width="14.6640625" style="60" customWidth="1"/>
    <col min="8" max="8" width="14.6640625" style="50" customWidth="1"/>
    <col min="9" max="9" width="15.5546875" style="50" customWidth="1"/>
    <col min="10" max="13" width="9.109375" style="50"/>
    <col min="14" max="14" width="9.44140625" style="50" bestFit="1" customWidth="1"/>
    <col min="15" max="16384" width="9.109375" style="50"/>
  </cols>
  <sheetData>
    <row r="1" spans="1:14" ht="66.75" customHeight="1" x14ac:dyDescent="0.25">
      <c r="A1" s="259" t="s">
        <v>117</v>
      </c>
      <c r="B1" s="259"/>
      <c r="C1" s="259"/>
      <c r="D1" s="259"/>
      <c r="E1" s="259"/>
      <c r="F1" s="259"/>
      <c r="G1" s="259"/>
      <c r="H1" s="259"/>
    </row>
    <row r="2" spans="1:14" s="51" customFormat="1" ht="25.5" customHeight="1" x14ac:dyDescent="0.25">
      <c r="A2" s="256" t="str">
        <f>Overview!B4&amp; " - Effective from "&amp;Overview!D4&amp;" - "&amp;Overview!E4&amp;" EDCM import charges"</f>
        <v>Eclipse Power Distribution Limited - GSP N - Effective from 1 April 2025 - Final EDCM import charges</v>
      </c>
      <c r="B2" s="257"/>
      <c r="C2" s="257"/>
      <c r="D2" s="257"/>
      <c r="E2" s="257"/>
      <c r="F2" s="257"/>
      <c r="G2" s="257"/>
      <c r="H2" s="258"/>
    </row>
    <row r="3" spans="1:14" s="83" customFormat="1" ht="17.399999999999999" x14ac:dyDescent="0.25">
      <c r="A3" s="87"/>
      <c r="B3" s="87"/>
      <c r="C3" s="87"/>
      <c r="D3" s="88"/>
      <c r="E3" s="89"/>
      <c r="F3" s="89"/>
      <c r="G3" s="90"/>
      <c r="H3" s="90"/>
      <c r="I3" s="82"/>
      <c r="J3" s="82"/>
      <c r="K3" s="82"/>
      <c r="L3" s="82"/>
      <c r="M3" s="82"/>
      <c r="N3" s="82"/>
    </row>
    <row r="4" spans="1:14" ht="60.75" customHeight="1" x14ac:dyDescent="0.25">
      <c r="A4" s="52" t="s">
        <v>102</v>
      </c>
      <c r="B4" s="53" t="s">
        <v>103</v>
      </c>
      <c r="C4" s="52" t="s">
        <v>104</v>
      </c>
      <c r="D4" s="54" t="s">
        <v>107</v>
      </c>
      <c r="E4" s="129" t="str">
        <f>'Annex 2 Designated EHV charges'!I10</f>
        <v>Import
Super Red
unit charge
(p/kWh)</v>
      </c>
      <c r="F4" s="129" t="str">
        <f>'Annex 2 Designated EHV charges'!J10</f>
        <v>Import
fixed charge
(p/day)</v>
      </c>
      <c r="G4" s="129" t="str">
        <f>'Annex 2 Designated EHV charges'!K10</f>
        <v>Import
capacity charge
(p/kVA/day)</v>
      </c>
      <c r="H4" s="129" t="str">
        <f>'Annex 2 Designated EHV charges'!L10</f>
        <v>Import
exceeded capacity charge
(p/kVA/day)</v>
      </c>
    </row>
    <row r="5" spans="1:14" ht="12.75" customHeight="1" x14ac:dyDescent="0.25">
      <c r="A5" s="95" t="str">
        <f t="array" ref="A5">IFERROR(INDEX('Annex 2 Designated EHV charges'!$A$11:$A$118, MATCH(0, IF(ISBLANK('Annex 2 Designated EHV charges'!$A$11:$A$118),1, COUNTIF(A$4:$A4, 'Annex 2 Designated EHV charges'!$A$11:$A$118)), 0)),"")</f>
        <v/>
      </c>
      <c r="B5" s="95" t="str">
        <f>IF($A5="","",VLOOKUP($A5,'Annex 2 Designated EHV charges'!$A:$O,2,0))</f>
        <v/>
      </c>
      <c r="C5" s="96" t="str">
        <f>IF($A5="","",VLOOKUP($A5,'Annex 2 Designated EHV charges'!$A:$O,3,0))</f>
        <v/>
      </c>
      <c r="D5" s="95" t="str">
        <f>IF($A5="","",VLOOKUP($A5,'Annex 2 Designated EHV charges'!$A:$O,7,0))</f>
        <v/>
      </c>
      <c r="E5" s="100" t="str">
        <f>IFERROR(IF(VLOOKUP($A5,'Annex 2 Designated EHV charges'!$A:$P,9,FALSE)=0,"",VLOOKUP($A5,'Annex 2 Designated EHV charges'!$A:$P,9,FALSE)),"")</f>
        <v/>
      </c>
      <c r="F5" s="101" t="str">
        <f>IFERROR(IF(VLOOKUP($A5,'Annex 2 Designated EHV charges'!$A:$P,10,FALSE)=0,"",VLOOKUP($A5,'Annex 2 Designated EHV charges'!$A:$P,10,FALSE)),"")</f>
        <v/>
      </c>
      <c r="G5" s="102" t="str">
        <f>IFERROR(IF(VLOOKUP($A5,'Annex 2 Designated EHV charges'!$A:$P,11,FALSE)=0,"",VLOOKUP($A5,'Annex 2 Designated EHV charges'!$A:$P,11,FALSE)),"")</f>
        <v/>
      </c>
      <c r="H5" s="102" t="str">
        <f>IFERROR(IF(VLOOKUP($A5,'Annex 2 Designated EHV charges'!$A:$P,12,FALSE)=0,"",VLOOKUP($A5,'Annex 2 Designated EHV charges'!$A:$P,12,FALSE)),"")</f>
        <v/>
      </c>
    </row>
    <row r="6" spans="1:14" ht="12.75" customHeight="1" x14ac:dyDescent="0.25">
      <c r="A6" s="95" t="str">
        <f t="array" ref="A6">IFERROR(INDEX('Annex 2 Designated EHV charges'!$A$11:$A$118, MATCH(0, IF(ISBLANK('Annex 2 Designated EHV charges'!$A$11:$A$118),1, COUNTIF(A$4:$A5, 'Annex 2 Designated EHV charges'!$A$11:$A$118)), 0)),"")</f>
        <v/>
      </c>
      <c r="B6" s="95" t="str">
        <f>IF($A6="","",VLOOKUP($A6,'Annex 2 Designated EHV charges'!$A:$O,2,0))</f>
        <v/>
      </c>
      <c r="C6" s="96" t="str">
        <f>IF($A6="","",VLOOKUP($A6,'Annex 2 Designated EHV charges'!$A:$O,3,0))</f>
        <v/>
      </c>
      <c r="D6" s="95" t="str">
        <f>IF($A6="","",VLOOKUP($A6,'Annex 2 Designated EHV charges'!$A:$O,7,0))</f>
        <v/>
      </c>
      <c r="E6" s="100" t="str">
        <f>IFERROR(IF(VLOOKUP($A6,'Annex 2 Designated EHV charges'!$A:$P,9,FALSE)=0,"",VLOOKUP($A6,'Annex 2 Designated EHV charges'!$A:$P,9,FALSE)),"")</f>
        <v/>
      </c>
      <c r="F6" s="101" t="str">
        <f>IFERROR(IF(VLOOKUP($A6,'Annex 2 Designated EHV charges'!$A:$P,10,FALSE)=0,"",VLOOKUP($A6,'Annex 2 Designated EHV charges'!$A:$P,10,FALSE)),"")</f>
        <v/>
      </c>
      <c r="G6" s="102" t="str">
        <f>IFERROR(IF(VLOOKUP($A6,'Annex 2 Designated EHV charges'!$A:$P,11,FALSE)=0,"",VLOOKUP($A6,'Annex 2 Designated EHV charges'!$A:$P,11,FALSE)),"")</f>
        <v/>
      </c>
      <c r="H6" s="102" t="str">
        <f>IFERROR(IF(VLOOKUP($A6,'Annex 2 Designated EHV charges'!$A:$P,12,FALSE)=0,"",VLOOKUP($A6,'Annex 2 Designated EHV charges'!$A:$P,12,FALSE)),"")</f>
        <v/>
      </c>
    </row>
    <row r="7" spans="1:14" ht="12.75" customHeight="1" x14ac:dyDescent="0.25">
      <c r="A7" s="95" t="str">
        <f t="array" ref="A7">IFERROR(INDEX('Annex 2 Designated EHV charges'!$A$11:$A$118, MATCH(0, IF(ISBLANK('Annex 2 Designated EHV charges'!$A$11:$A$118),1, COUNTIF(A$4:$A6, 'Annex 2 Designated EHV charges'!$A$11:$A$118)), 0)),"")</f>
        <v/>
      </c>
      <c r="B7" s="95" t="str">
        <f>IF($A7="","",VLOOKUP($A7,'Annex 2 Designated EHV charges'!$A:$O,2,0))</f>
        <v/>
      </c>
      <c r="C7" s="96" t="str">
        <f>IF($A7="","",VLOOKUP($A7,'Annex 2 Designated EHV charges'!$A:$O,3,0))</f>
        <v/>
      </c>
      <c r="D7" s="95" t="str">
        <f>IF($A7="","",VLOOKUP($A7,'Annex 2 Designated EHV charges'!$A:$O,7,0))</f>
        <v/>
      </c>
      <c r="E7" s="100" t="str">
        <f>IFERROR(IF(VLOOKUP($A7,'Annex 2 Designated EHV charges'!$A:$P,9,FALSE)=0,"",VLOOKUP($A7,'Annex 2 Designated EHV charges'!$A:$P,9,FALSE)),"")</f>
        <v/>
      </c>
      <c r="F7" s="101" t="str">
        <f>IFERROR(IF(VLOOKUP($A7,'Annex 2 Designated EHV charges'!$A:$P,10,FALSE)=0,"",VLOOKUP($A7,'Annex 2 Designated EHV charges'!$A:$P,10,FALSE)),"")</f>
        <v/>
      </c>
      <c r="G7" s="102" t="str">
        <f>IFERROR(IF(VLOOKUP($A7,'Annex 2 Designated EHV charges'!$A:$P,11,FALSE)=0,"",VLOOKUP($A7,'Annex 2 Designated EHV charges'!$A:$P,11,FALSE)),"")</f>
        <v/>
      </c>
      <c r="H7" s="102" t="str">
        <f>IFERROR(IF(VLOOKUP($A7,'Annex 2 Designated EHV charges'!$A:$P,12,FALSE)=0,"",VLOOKUP($A7,'Annex 2 Designated EHV charges'!$A:$P,12,FALSE)),"")</f>
        <v/>
      </c>
    </row>
    <row r="8" spans="1:14" ht="12.75" customHeight="1" x14ac:dyDescent="0.25">
      <c r="A8" s="95" t="str">
        <f t="array" ref="A8">IFERROR(INDEX('Annex 2 Designated EHV charges'!$A$11:$A$118, MATCH(0, IF(ISBLANK('Annex 2 Designated EHV charges'!$A$11:$A$118),1, COUNTIF(A$4:$A7, 'Annex 2 Designated EHV charges'!$A$11:$A$118)), 0)),"")</f>
        <v/>
      </c>
      <c r="B8" s="95" t="str">
        <f>IF($A8="","",VLOOKUP($A8,'Annex 2 Designated EHV charges'!$A:$O,2,0))</f>
        <v/>
      </c>
      <c r="C8" s="96" t="str">
        <f>IF($A8="","",VLOOKUP($A8,'Annex 2 Designated EHV charges'!$A:$O,3,0))</f>
        <v/>
      </c>
      <c r="D8" s="95" t="str">
        <f>IF($A8="","",VLOOKUP($A8,'Annex 2 Designated EHV charges'!$A:$O,7,0))</f>
        <v/>
      </c>
      <c r="E8" s="100" t="str">
        <f>IFERROR(IF(VLOOKUP($A8,'Annex 2 Designated EHV charges'!$A:$P,9,FALSE)=0,"",VLOOKUP($A8,'Annex 2 Designated EHV charges'!$A:$P,9,FALSE)),"")</f>
        <v/>
      </c>
      <c r="F8" s="101" t="str">
        <f>IFERROR(IF(VLOOKUP($A8,'Annex 2 Designated EHV charges'!$A:$P,10,FALSE)=0,"",VLOOKUP($A8,'Annex 2 Designated EHV charges'!$A:$P,10,FALSE)),"")</f>
        <v/>
      </c>
      <c r="G8" s="102" t="str">
        <f>IFERROR(IF(VLOOKUP($A8,'Annex 2 Designated EHV charges'!$A:$P,11,FALSE)=0,"",VLOOKUP($A8,'Annex 2 Designated EHV charges'!$A:$P,11,FALSE)),"")</f>
        <v/>
      </c>
      <c r="H8" s="102" t="str">
        <f>IFERROR(IF(VLOOKUP($A8,'Annex 2 Designated EHV charges'!$A:$P,12,FALSE)=0,"",VLOOKUP($A8,'Annex 2 Designated EHV charges'!$A:$P,12,FALSE)),"")</f>
        <v/>
      </c>
    </row>
    <row r="9" spans="1:14" ht="12.75" customHeight="1" x14ac:dyDescent="0.25">
      <c r="A9" s="95" t="str">
        <f t="array" ref="A9">IFERROR(INDEX('Annex 2 Designated EHV charges'!$A$11:$A$118, MATCH(0, IF(ISBLANK('Annex 2 Designated EHV charges'!$A$11:$A$118),1, COUNTIF(A$4:$A8, 'Annex 2 Designated EHV charges'!$A$11:$A$118)), 0)),"")</f>
        <v/>
      </c>
      <c r="B9" s="95" t="str">
        <f>IF($A9="","",VLOOKUP($A9,'Annex 2 Designated EHV charges'!$A:$O,2,0))</f>
        <v/>
      </c>
      <c r="C9" s="96" t="str">
        <f>IF($A9="","",VLOOKUP($A9,'Annex 2 Designated EHV charges'!$A:$O,3,0))</f>
        <v/>
      </c>
      <c r="D9" s="95" t="str">
        <f>IF($A9="","",VLOOKUP($A9,'Annex 2 Designated EHV charges'!$A:$O,7,0))</f>
        <v/>
      </c>
      <c r="E9" s="100" t="str">
        <f>IFERROR(IF(VLOOKUP($A9,'Annex 2 Designated EHV charges'!$A:$P,9,FALSE)=0,"",VLOOKUP($A9,'Annex 2 Designated EHV charges'!$A:$P,9,FALSE)),"")</f>
        <v/>
      </c>
      <c r="F9" s="101" t="str">
        <f>IFERROR(IF(VLOOKUP($A9,'Annex 2 Designated EHV charges'!$A:$P,10,FALSE)=0,"",VLOOKUP($A9,'Annex 2 Designated EHV charges'!$A:$P,10,FALSE)),"")</f>
        <v/>
      </c>
      <c r="G9" s="102" t="str">
        <f>IFERROR(IF(VLOOKUP($A9,'Annex 2 Designated EHV charges'!$A:$P,11,FALSE)=0,"",VLOOKUP($A9,'Annex 2 Designated EHV charges'!$A:$P,11,FALSE)),"")</f>
        <v/>
      </c>
      <c r="H9" s="102" t="str">
        <f>IFERROR(IF(VLOOKUP($A9,'Annex 2 Designated EHV charges'!$A:$P,12,FALSE)=0,"",VLOOKUP($A9,'Annex 2 Designated EHV charges'!$A:$P,12,FALSE)),"")</f>
        <v/>
      </c>
    </row>
    <row r="10" spans="1:14" ht="12.75" customHeight="1" x14ac:dyDescent="0.25">
      <c r="A10" s="95" t="str">
        <f t="array" ref="A10">IFERROR(INDEX('Annex 2 Designated EHV charges'!$A$11:$A$118, MATCH(0, IF(ISBLANK('Annex 2 Designated EHV charges'!$A$11:$A$118),1, COUNTIF(A$4:$A9, 'Annex 2 Designated EHV charges'!$A$11:$A$118)), 0)),"")</f>
        <v/>
      </c>
      <c r="B10" s="95" t="str">
        <f>IF($A10="","",VLOOKUP($A10,'Annex 2 Designated EHV charges'!$A:$O,2,0))</f>
        <v/>
      </c>
      <c r="C10" s="96" t="str">
        <f>IF($A10="","",VLOOKUP($A10,'Annex 2 Designated EHV charges'!$A:$O,3,0))</f>
        <v/>
      </c>
      <c r="D10" s="95" t="str">
        <f>IF($A10="","",VLOOKUP($A10,'Annex 2 Designated EHV charges'!$A:$O,7,0))</f>
        <v/>
      </c>
      <c r="E10" s="100" t="str">
        <f>IFERROR(IF(VLOOKUP($A10,'Annex 2 Designated EHV charges'!$A:$P,9,FALSE)=0,"",VLOOKUP($A10,'Annex 2 Designated EHV charges'!$A:$P,9,FALSE)),"")</f>
        <v/>
      </c>
      <c r="F10" s="101" t="str">
        <f>IFERROR(IF(VLOOKUP($A10,'Annex 2 Designated EHV charges'!$A:$P,10,FALSE)=0,"",VLOOKUP($A10,'Annex 2 Designated EHV charges'!$A:$P,10,FALSE)),"")</f>
        <v/>
      </c>
      <c r="G10" s="102" t="str">
        <f>IFERROR(IF(VLOOKUP($A10,'Annex 2 Designated EHV charges'!$A:$P,11,FALSE)=0,"",VLOOKUP($A10,'Annex 2 Designated EHV charges'!$A:$P,11,FALSE)),"")</f>
        <v/>
      </c>
      <c r="H10" s="102" t="str">
        <f>IFERROR(IF(VLOOKUP($A10,'Annex 2 Designated EHV charges'!$A:$P,12,FALSE)=0,"",VLOOKUP($A10,'Annex 2 Designated EHV charges'!$A:$P,12,FALSE)),"")</f>
        <v/>
      </c>
    </row>
    <row r="11" spans="1:14" ht="12.75" customHeight="1" x14ac:dyDescent="0.25">
      <c r="A11" s="95" t="str">
        <f t="array" ref="A11">IFERROR(INDEX('Annex 2 Designated EHV charges'!$A$11:$A$118, MATCH(0, IF(ISBLANK('Annex 2 Designated EHV charges'!$A$11:$A$118),1, COUNTIF(A$4:$A10, 'Annex 2 Designated EHV charges'!$A$11:$A$118)), 0)),"")</f>
        <v/>
      </c>
      <c r="B11" s="95" t="str">
        <f>IF($A11="","",VLOOKUP($A11,'Annex 2 Designated EHV charges'!$A:$O,2,0))</f>
        <v/>
      </c>
      <c r="C11" s="96" t="str">
        <f>IF($A11="","",VLOOKUP($A11,'Annex 2 Designated EHV charges'!$A:$O,3,0))</f>
        <v/>
      </c>
      <c r="D11" s="95" t="str">
        <f>IF($A11="","",VLOOKUP($A11,'Annex 2 Designated EHV charges'!$A:$O,7,0))</f>
        <v/>
      </c>
      <c r="E11" s="100" t="str">
        <f>IFERROR(IF(VLOOKUP($A11,'Annex 2 Designated EHV charges'!$A:$P,9,FALSE)=0,"",VLOOKUP($A11,'Annex 2 Designated EHV charges'!$A:$P,9,FALSE)),"")</f>
        <v/>
      </c>
      <c r="F11" s="101" t="str">
        <f>IFERROR(IF(VLOOKUP($A11,'Annex 2 Designated EHV charges'!$A:$P,10,FALSE)=0,"",VLOOKUP($A11,'Annex 2 Designated EHV charges'!$A:$P,10,FALSE)),"")</f>
        <v/>
      </c>
      <c r="G11" s="102" t="str">
        <f>IFERROR(IF(VLOOKUP($A11,'Annex 2 Designated EHV charges'!$A:$P,11,FALSE)=0,"",VLOOKUP($A11,'Annex 2 Designated EHV charges'!$A:$P,11,FALSE)),"")</f>
        <v/>
      </c>
      <c r="H11" s="102" t="str">
        <f>IFERROR(IF(VLOOKUP($A11,'Annex 2 Designated EHV charges'!$A:$P,12,FALSE)=0,"",VLOOKUP($A11,'Annex 2 Designated EHV charges'!$A:$P,12,FALSE)),"")</f>
        <v/>
      </c>
    </row>
    <row r="12" spans="1:14" ht="12.75" customHeight="1" x14ac:dyDescent="0.25">
      <c r="A12" s="95" t="str">
        <f t="array" ref="A12">IFERROR(INDEX('Annex 2 Designated EHV charges'!$A$11:$A$118, MATCH(0, IF(ISBLANK('Annex 2 Designated EHV charges'!$A$11:$A$118),1, COUNTIF(A$4:$A11, 'Annex 2 Designated EHV charges'!$A$11:$A$118)), 0)),"")</f>
        <v/>
      </c>
      <c r="B12" s="95" t="str">
        <f>IF($A12="","",VLOOKUP($A12,'Annex 2 Designated EHV charges'!$A:$O,2,0))</f>
        <v/>
      </c>
      <c r="C12" s="96" t="str">
        <f>IF($A12="","",VLOOKUP($A12,'Annex 2 Designated EHV charges'!$A:$O,3,0))</f>
        <v/>
      </c>
      <c r="D12" s="95" t="str">
        <f>IF($A12="","",VLOOKUP($A12,'Annex 2 Designated EHV charges'!$A:$O,7,0))</f>
        <v/>
      </c>
      <c r="E12" s="100" t="str">
        <f>IFERROR(IF(VLOOKUP($A12,'Annex 2 Designated EHV charges'!$A:$P,9,FALSE)=0,"",VLOOKUP($A12,'Annex 2 Designated EHV charges'!$A:$P,9,FALSE)),"")</f>
        <v/>
      </c>
      <c r="F12" s="101" t="str">
        <f>IFERROR(IF(VLOOKUP($A12,'Annex 2 Designated EHV charges'!$A:$P,10,FALSE)=0,"",VLOOKUP($A12,'Annex 2 Designated EHV charges'!$A:$P,10,FALSE)),"")</f>
        <v/>
      </c>
      <c r="G12" s="102" t="str">
        <f>IFERROR(IF(VLOOKUP($A12,'Annex 2 Designated EHV charges'!$A:$P,11,FALSE)=0,"",VLOOKUP($A12,'Annex 2 Designated EHV charges'!$A:$P,11,FALSE)),"")</f>
        <v/>
      </c>
      <c r="H12" s="102" t="str">
        <f>IFERROR(IF(VLOOKUP($A12,'Annex 2 Designated EHV charges'!$A:$P,12,FALSE)=0,"",VLOOKUP($A12,'Annex 2 Designated EHV charges'!$A:$P,12,FALSE)),"")</f>
        <v/>
      </c>
    </row>
    <row r="13" spans="1:14" ht="12.75" customHeight="1" x14ac:dyDescent="0.25">
      <c r="A13" s="95" t="str">
        <f t="array" ref="A13">IFERROR(INDEX('Annex 2 Designated EHV charges'!$A$11:$A$118, MATCH(0, IF(ISBLANK('Annex 2 Designated EHV charges'!$A$11:$A$118),1, COUNTIF(A$4:$A12, 'Annex 2 Designated EHV charges'!$A$11:$A$118)), 0)),"")</f>
        <v/>
      </c>
      <c r="B13" s="95" t="str">
        <f>IF($A13="","",VLOOKUP($A13,'Annex 2 Designated EHV charges'!$A:$O,2,0))</f>
        <v/>
      </c>
      <c r="C13" s="96" t="str">
        <f>IF($A13="","",VLOOKUP($A13,'Annex 2 Designated EHV charges'!$A:$O,3,0))</f>
        <v/>
      </c>
      <c r="D13" s="95" t="str">
        <f>IF($A13="","",VLOOKUP($A13,'Annex 2 Designated EHV charges'!$A:$O,7,0))</f>
        <v/>
      </c>
      <c r="E13" s="100" t="str">
        <f>IFERROR(IF(VLOOKUP($A13,'Annex 2 Designated EHV charges'!$A:$P,9,FALSE)=0,"",VLOOKUP($A13,'Annex 2 Designated EHV charges'!$A:$P,9,FALSE)),"")</f>
        <v/>
      </c>
      <c r="F13" s="101" t="str">
        <f>IFERROR(IF(VLOOKUP($A13,'Annex 2 Designated EHV charges'!$A:$P,10,FALSE)=0,"",VLOOKUP($A13,'Annex 2 Designated EHV charges'!$A:$P,10,FALSE)),"")</f>
        <v/>
      </c>
      <c r="G13" s="102" t="str">
        <f>IFERROR(IF(VLOOKUP($A13,'Annex 2 Designated EHV charges'!$A:$P,11,FALSE)=0,"",VLOOKUP($A13,'Annex 2 Designated EHV charges'!$A:$P,11,FALSE)),"")</f>
        <v/>
      </c>
      <c r="H13" s="102" t="str">
        <f>IFERROR(IF(VLOOKUP($A13,'Annex 2 Designated EHV charges'!$A:$P,12,FALSE)=0,"",VLOOKUP($A13,'Annex 2 Designated EHV charges'!$A:$P,12,FALSE)),"")</f>
        <v/>
      </c>
    </row>
    <row r="14" spans="1:14" ht="12.75" customHeight="1" x14ac:dyDescent="0.25">
      <c r="A14" s="95" t="str">
        <f t="array" ref="A14">IFERROR(INDEX('Annex 2 Designated EHV charges'!$A$11:$A$118, MATCH(0, IF(ISBLANK('Annex 2 Designated EHV charges'!$A$11:$A$118),1, COUNTIF(A$4:$A13, 'Annex 2 Designated EHV charges'!$A$11:$A$118)), 0)),"")</f>
        <v/>
      </c>
      <c r="B14" s="95" t="str">
        <f>IF($A14="","",VLOOKUP($A14,'Annex 2 Designated EHV charges'!$A:$O,2,0))</f>
        <v/>
      </c>
      <c r="C14" s="96" t="str">
        <f>IF($A14="","",VLOOKUP($A14,'Annex 2 Designated EHV charges'!$A:$O,3,0))</f>
        <v/>
      </c>
      <c r="D14" s="95" t="str">
        <f>IF($A14="","",VLOOKUP($A14,'Annex 2 Designated EHV charges'!$A:$O,7,0))</f>
        <v/>
      </c>
      <c r="E14" s="100" t="str">
        <f>IFERROR(IF(VLOOKUP($A14,'Annex 2 Designated EHV charges'!$A:$P,9,FALSE)=0,"",VLOOKUP($A14,'Annex 2 Designated EHV charges'!$A:$P,9,FALSE)),"")</f>
        <v/>
      </c>
      <c r="F14" s="101" t="str">
        <f>IFERROR(IF(VLOOKUP($A14,'Annex 2 Designated EHV charges'!$A:$P,10,FALSE)=0,"",VLOOKUP($A14,'Annex 2 Designated EHV charges'!$A:$P,10,FALSE)),"")</f>
        <v/>
      </c>
      <c r="G14" s="102" t="str">
        <f>IFERROR(IF(VLOOKUP($A14,'Annex 2 Designated EHV charges'!$A:$P,11,FALSE)=0,"",VLOOKUP($A14,'Annex 2 Designated EHV charges'!$A:$P,11,FALSE)),"")</f>
        <v/>
      </c>
      <c r="H14" s="102" t="str">
        <f>IFERROR(IF(VLOOKUP($A14,'Annex 2 Designated EHV charges'!$A:$P,12,FALSE)=0,"",VLOOKUP($A14,'Annex 2 Designated EHV charges'!$A:$P,12,FALSE)),"")</f>
        <v/>
      </c>
    </row>
    <row r="15" spans="1:14" ht="12.75" customHeight="1" x14ac:dyDescent="0.25">
      <c r="A15" s="95" t="str">
        <f t="array" ref="A15">IFERROR(INDEX('Annex 2 Designated EHV charges'!$A$11:$A$118, MATCH(0, IF(ISBLANK('Annex 2 Designated EHV charges'!$A$11:$A$118),1, COUNTIF(A$4:$A14, 'Annex 2 Designated EHV charges'!$A$11:$A$118)), 0)),"")</f>
        <v/>
      </c>
      <c r="B15" s="95" t="str">
        <f>IF($A15="","",VLOOKUP($A15,'Annex 2 Designated EHV charges'!$A:$O,2,0))</f>
        <v/>
      </c>
      <c r="C15" s="96" t="str">
        <f>IF($A15="","",VLOOKUP($A15,'Annex 2 Designated EHV charges'!$A:$O,3,0))</f>
        <v/>
      </c>
      <c r="D15" s="95" t="str">
        <f>IF($A15="","",VLOOKUP($A15,'Annex 2 Designated EHV charges'!$A:$O,7,0))</f>
        <v/>
      </c>
      <c r="E15" s="100" t="str">
        <f>IFERROR(IF(VLOOKUP($A15,'Annex 2 Designated EHV charges'!$A:$P,9,FALSE)=0,"",VLOOKUP($A15,'Annex 2 Designated EHV charges'!$A:$P,9,FALSE)),"")</f>
        <v/>
      </c>
      <c r="F15" s="101" t="str">
        <f>IFERROR(IF(VLOOKUP($A15,'Annex 2 Designated EHV charges'!$A:$P,10,FALSE)=0,"",VLOOKUP($A15,'Annex 2 Designated EHV charges'!$A:$P,10,FALSE)),"")</f>
        <v/>
      </c>
      <c r="G15" s="102" t="str">
        <f>IFERROR(IF(VLOOKUP($A15,'Annex 2 Designated EHV charges'!$A:$P,11,FALSE)=0,"",VLOOKUP($A15,'Annex 2 Designated EHV charges'!$A:$P,11,FALSE)),"")</f>
        <v/>
      </c>
      <c r="H15" s="102" t="str">
        <f>IFERROR(IF(VLOOKUP($A15,'Annex 2 Designated EHV charges'!$A:$P,12,FALSE)=0,"",VLOOKUP($A15,'Annex 2 Designated EHV charges'!$A:$P,12,FALSE)),"")</f>
        <v/>
      </c>
    </row>
    <row r="16" spans="1:14" ht="12.75" customHeight="1" x14ac:dyDescent="0.25">
      <c r="A16" s="95" t="str">
        <f t="array" ref="A16">IFERROR(INDEX('Annex 2 Designated EHV charges'!$A$11:$A$118, MATCH(0, IF(ISBLANK('Annex 2 Designated EHV charges'!$A$11:$A$118),1, COUNTIF(A$4:$A15, 'Annex 2 Designated EHV charges'!$A$11:$A$118)), 0)),"")</f>
        <v/>
      </c>
      <c r="B16" s="95" t="str">
        <f>IF($A16="","",VLOOKUP($A16,'Annex 2 Designated EHV charges'!$A:$O,2,0))</f>
        <v/>
      </c>
      <c r="C16" s="96" t="str">
        <f>IF($A16="","",VLOOKUP($A16,'Annex 2 Designated EHV charges'!$A:$O,3,0))</f>
        <v/>
      </c>
      <c r="D16" s="95" t="str">
        <f>IF($A16="","",VLOOKUP($A16,'Annex 2 Designated EHV charges'!$A:$O,7,0))</f>
        <v/>
      </c>
      <c r="E16" s="100" t="str">
        <f>IFERROR(IF(VLOOKUP($A16,'Annex 2 Designated EHV charges'!$A:$P,9,FALSE)=0,"",VLOOKUP($A16,'Annex 2 Designated EHV charges'!$A:$P,9,FALSE)),"")</f>
        <v/>
      </c>
      <c r="F16" s="101" t="str">
        <f>IFERROR(IF(VLOOKUP($A16,'Annex 2 Designated EHV charges'!$A:$P,10,FALSE)=0,"",VLOOKUP($A16,'Annex 2 Designated EHV charges'!$A:$P,10,FALSE)),"")</f>
        <v/>
      </c>
      <c r="G16" s="102" t="str">
        <f>IFERROR(IF(VLOOKUP($A16,'Annex 2 Designated EHV charges'!$A:$P,11,FALSE)=0,"",VLOOKUP($A16,'Annex 2 Designated EHV charges'!$A:$P,11,FALSE)),"")</f>
        <v/>
      </c>
      <c r="H16" s="102" t="str">
        <f>IFERROR(IF(VLOOKUP($A16,'Annex 2 Designated EHV charges'!$A:$P,12,FALSE)=0,"",VLOOKUP($A16,'Annex 2 Designated EHV charges'!$A:$P,12,FALSE)),"")</f>
        <v/>
      </c>
    </row>
    <row r="17" spans="1:8" ht="12.75" customHeight="1" x14ac:dyDescent="0.25">
      <c r="A17" s="95" t="str">
        <f t="array" ref="A17">IFERROR(INDEX('Annex 2 Designated EHV charges'!$A$11:$A$118, MATCH(0, IF(ISBLANK('Annex 2 Designated EHV charges'!$A$11:$A$118),1, COUNTIF(A$4:$A16, 'Annex 2 Designated EHV charges'!$A$11:$A$118)), 0)),"")</f>
        <v/>
      </c>
      <c r="B17" s="95" t="str">
        <f>IF($A17="","",VLOOKUP($A17,'Annex 2 Designated EHV charges'!$A:$O,2,0))</f>
        <v/>
      </c>
      <c r="C17" s="96" t="str">
        <f>IF($A17="","",VLOOKUP($A17,'Annex 2 Designated EHV charges'!$A:$O,3,0))</f>
        <v/>
      </c>
      <c r="D17" s="95" t="str">
        <f>IF($A17="","",VLOOKUP($A17,'Annex 2 Designated EHV charges'!$A:$O,7,0))</f>
        <v/>
      </c>
      <c r="E17" s="100" t="str">
        <f>IFERROR(IF(VLOOKUP($A17,'Annex 2 Designated EHV charges'!$A:$P,9,FALSE)=0,"",VLOOKUP($A17,'Annex 2 Designated EHV charges'!$A:$P,9,FALSE)),"")</f>
        <v/>
      </c>
      <c r="F17" s="101" t="str">
        <f>IFERROR(IF(VLOOKUP($A17,'Annex 2 Designated EHV charges'!$A:$P,10,FALSE)=0,"",VLOOKUP($A17,'Annex 2 Designated EHV charges'!$A:$P,10,FALSE)),"")</f>
        <v/>
      </c>
      <c r="G17" s="102" t="str">
        <f>IFERROR(IF(VLOOKUP($A17,'Annex 2 Designated EHV charges'!$A:$P,11,FALSE)=0,"",VLOOKUP($A17,'Annex 2 Designated EHV charges'!$A:$P,11,FALSE)),"")</f>
        <v/>
      </c>
      <c r="H17" s="102" t="str">
        <f>IFERROR(IF(VLOOKUP($A17,'Annex 2 Designated EHV charges'!$A:$P,12,FALSE)=0,"",VLOOKUP($A17,'Annex 2 Designated EHV charges'!$A:$P,12,FALSE)),"")</f>
        <v/>
      </c>
    </row>
    <row r="18" spans="1:8" ht="12.75" customHeight="1" x14ac:dyDescent="0.25">
      <c r="A18" s="95" t="str">
        <f t="array" ref="A18">IFERROR(INDEX('Annex 2 Designated EHV charges'!$A$11:$A$118, MATCH(0, IF(ISBLANK('Annex 2 Designated EHV charges'!$A$11:$A$118),1, COUNTIF(A$4:$A17, 'Annex 2 Designated EHV charges'!$A$11:$A$118)), 0)),"")</f>
        <v/>
      </c>
      <c r="B18" s="95" t="str">
        <f>IF($A18="","",VLOOKUP($A18,'Annex 2 Designated EHV charges'!$A:$O,2,0))</f>
        <v/>
      </c>
      <c r="C18" s="96" t="str">
        <f>IF($A18="","",VLOOKUP($A18,'Annex 2 Designated EHV charges'!$A:$O,3,0))</f>
        <v/>
      </c>
      <c r="D18" s="95" t="str">
        <f>IF($A18="","",VLOOKUP($A18,'Annex 2 Designated EHV charges'!$A:$O,7,0))</f>
        <v/>
      </c>
      <c r="E18" s="100" t="str">
        <f>IFERROR(IF(VLOOKUP($A18,'Annex 2 Designated EHV charges'!$A:$P,9,FALSE)=0,"",VLOOKUP($A18,'Annex 2 Designated EHV charges'!$A:$P,9,FALSE)),"")</f>
        <v/>
      </c>
      <c r="F18" s="101" t="str">
        <f>IFERROR(IF(VLOOKUP($A18,'Annex 2 Designated EHV charges'!$A:$P,10,FALSE)=0,"",VLOOKUP($A18,'Annex 2 Designated EHV charges'!$A:$P,10,FALSE)),"")</f>
        <v/>
      </c>
      <c r="G18" s="102" t="str">
        <f>IFERROR(IF(VLOOKUP($A18,'Annex 2 Designated EHV charges'!$A:$P,11,FALSE)=0,"",VLOOKUP($A18,'Annex 2 Designated EHV charges'!$A:$P,11,FALSE)),"")</f>
        <v/>
      </c>
      <c r="H18" s="102" t="str">
        <f>IFERROR(IF(VLOOKUP($A18,'Annex 2 Designated EHV charges'!$A:$P,12,FALSE)=0,"",VLOOKUP($A18,'Annex 2 Designated EHV charges'!$A:$P,12,FALSE)),"")</f>
        <v/>
      </c>
    </row>
    <row r="19" spans="1:8" ht="12.75" customHeight="1" x14ac:dyDescent="0.25">
      <c r="A19" s="95" t="str">
        <f t="array" ref="A19">IFERROR(INDEX('Annex 2 Designated EHV charges'!$A$11:$A$118, MATCH(0, IF(ISBLANK('Annex 2 Designated EHV charges'!$A$11:$A$118),1, COUNTIF(A$4:$A18, 'Annex 2 Designated EHV charges'!$A$11:$A$118)), 0)),"")</f>
        <v/>
      </c>
      <c r="B19" s="95" t="str">
        <f>IF($A19="","",VLOOKUP($A19,'Annex 2 Designated EHV charges'!$A:$O,2,0))</f>
        <v/>
      </c>
      <c r="C19" s="96" t="str">
        <f>IF($A19="","",VLOOKUP($A19,'Annex 2 Designated EHV charges'!$A:$O,3,0))</f>
        <v/>
      </c>
      <c r="D19" s="95" t="str">
        <f>IF($A19="","",VLOOKUP($A19,'Annex 2 Designated EHV charges'!$A:$O,7,0))</f>
        <v/>
      </c>
      <c r="E19" s="100" t="str">
        <f>IFERROR(IF(VLOOKUP($A19,'Annex 2 Designated EHV charges'!$A:$P,9,FALSE)=0,"",VLOOKUP($A19,'Annex 2 Designated EHV charges'!$A:$P,9,FALSE)),"")</f>
        <v/>
      </c>
      <c r="F19" s="101" t="str">
        <f>IFERROR(IF(VLOOKUP($A19,'Annex 2 Designated EHV charges'!$A:$P,10,FALSE)=0,"",VLOOKUP($A19,'Annex 2 Designated EHV charges'!$A:$P,10,FALSE)),"")</f>
        <v/>
      </c>
      <c r="G19" s="102" t="str">
        <f>IFERROR(IF(VLOOKUP($A19,'Annex 2 Designated EHV charges'!$A:$P,11,FALSE)=0,"",VLOOKUP($A19,'Annex 2 Designated EHV charges'!$A:$P,11,FALSE)),"")</f>
        <v/>
      </c>
      <c r="H19" s="102" t="str">
        <f>IFERROR(IF(VLOOKUP($A19,'Annex 2 Designated EHV charges'!$A:$P,12,FALSE)=0,"",VLOOKUP($A19,'Annex 2 Designated EHV charges'!$A:$P,12,FALSE)),"")</f>
        <v/>
      </c>
    </row>
    <row r="20" spans="1:8" ht="12.75" customHeight="1" x14ac:dyDescent="0.25">
      <c r="A20" s="95" t="str">
        <f t="array" ref="A20">IFERROR(INDEX('Annex 2 Designated EHV charges'!$A$11:$A$118, MATCH(0, IF(ISBLANK('Annex 2 Designated EHV charges'!$A$11:$A$118),1, COUNTIF(A$4:$A19, 'Annex 2 Designated EHV charges'!$A$11:$A$118)), 0)),"")</f>
        <v/>
      </c>
      <c r="B20" s="95" t="str">
        <f>IF($A20="","",VLOOKUP($A20,'Annex 2 Designated EHV charges'!$A:$O,2,0))</f>
        <v/>
      </c>
      <c r="C20" s="96" t="str">
        <f>IF($A20="","",VLOOKUP($A20,'Annex 2 Designated EHV charges'!$A:$O,3,0))</f>
        <v/>
      </c>
      <c r="D20" s="95" t="str">
        <f>IF($A20="","",VLOOKUP($A20,'Annex 2 Designated EHV charges'!$A:$O,7,0))</f>
        <v/>
      </c>
      <c r="E20" s="100" t="str">
        <f>IFERROR(IF(VLOOKUP($A20,'Annex 2 Designated EHV charges'!$A:$P,9,FALSE)=0,"",VLOOKUP($A20,'Annex 2 Designated EHV charges'!$A:$P,9,FALSE)),"")</f>
        <v/>
      </c>
      <c r="F20" s="101" t="str">
        <f>IFERROR(IF(VLOOKUP($A20,'Annex 2 Designated EHV charges'!$A:$P,10,FALSE)=0,"",VLOOKUP($A20,'Annex 2 Designated EHV charges'!$A:$P,10,FALSE)),"")</f>
        <v/>
      </c>
      <c r="G20" s="102" t="str">
        <f>IFERROR(IF(VLOOKUP($A20,'Annex 2 Designated EHV charges'!$A:$P,11,FALSE)=0,"",VLOOKUP($A20,'Annex 2 Designated EHV charges'!$A:$P,11,FALSE)),"")</f>
        <v/>
      </c>
      <c r="H20" s="102" t="str">
        <f>IFERROR(IF(VLOOKUP($A20,'Annex 2 Designated EHV charges'!$A:$P,12,FALSE)=0,"",VLOOKUP($A20,'Annex 2 Designated EHV charges'!$A:$P,12,FALSE)),"")</f>
        <v/>
      </c>
    </row>
    <row r="21" spans="1:8" ht="12.75" customHeight="1" x14ac:dyDescent="0.25">
      <c r="A21" s="95" t="str">
        <f t="array" ref="A21">IFERROR(INDEX('Annex 2 Designated EHV charges'!$A$11:$A$118, MATCH(0, IF(ISBLANK('Annex 2 Designated EHV charges'!$A$11:$A$118),1, COUNTIF(A$4:$A20, 'Annex 2 Designated EHV charges'!$A$11:$A$118)), 0)),"")</f>
        <v/>
      </c>
      <c r="B21" s="95" t="str">
        <f>IF($A21="","",VLOOKUP($A21,'Annex 2 Designated EHV charges'!$A:$O,2,0))</f>
        <v/>
      </c>
      <c r="C21" s="96" t="str">
        <f>IF($A21="","",VLOOKUP($A21,'Annex 2 Designated EHV charges'!$A:$O,3,0))</f>
        <v/>
      </c>
      <c r="D21" s="95" t="str">
        <f>IF($A21="","",VLOOKUP($A21,'Annex 2 Designated EHV charges'!$A:$O,7,0))</f>
        <v/>
      </c>
      <c r="E21" s="100" t="str">
        <f>IFERROR(IF(VLOOKUP($A21,'Annex 2 Designated EHV charges'!$A:$P,9,FALSE)=0,"",VLOOKUP($A21,'Annex 2 Designated EHV charges'!$A:$P,9,FALSE)),"")</f>
        <v/>
      </c>
      <c r="F21" s="101" t="str">
        <f>IFERROR(IF(VLOOKUP($A21,'Annex 2 Designated EHV charges'!$A:$P,10,FALSE)=0,"",VLOOKUP($A21,'Annex 2 Designated EHV charges'!$A:$P,10,FALSE)),"")</f>
        <v/>
      </c>
      <c r="G21" s="102" t="str">
        <f>IFERROR(IF(VLOOKUP($A21,'Annex 2 Designated EHV charges'!$A:$P,11,FALSE)=0,"",VLOOKUP($A21,'Annex 2 Designated EHV charges'!$A:$P,11,FALSE)),"")</f>
        <v/>
      </c>
      <c r="H21" s="102" t="str">
        <f>IFERROR(IF(VLOOKUP($A21,'Annex 2 Designated EHV charges'!$A:$P,12,FALSE)=0,"",VLOOKUP($A21,'Annex 2 Designated EHV charges'!$A:$P,12,FALSE)),"")</f>
        <v/>
      </c>
    </row>
    <row r="22" spans="1:8" ht="12.75" customHeight="1" x14ac:dyDescent="0.25">
      <c r="A22" s="95" t="str">
        <f t="array" ref="A22">IFERROR(INDEX('Annex 2 Designated EHV charges'!$A$11:$A$118, MATCH(0, IF(ISBLANK('Annex 2 Designated EHV charges'!$A$11:$A$118),1, COUNTIF(A$4:$A21, 'Annex 2 Designated EHV charges'!$A$11:$A$118)), 0)),"")</f>
        <v/>
      </c>
      <c r="B22" s="95" t="str">
        <f>IF($A22="","",VLOOKUP($A22,'Annex 2 Designated EHV charges'!$A:$O,2,0))</f>
        <v/>
      </c>
      <c r="C22" s="96" t="str">
        <f>IF($A22="","",VLOOKUP($A22,'Annex 2 Designated EHV charges'!$A:$O,3,0))</f>
        <v/>
      </c>
      <c r="D22" s="95" t="str">
        <f>IF($A22="","",VLOOKUP($A22,'Annex 2 Designated EHV charges'!$A:$O,7,0))</f>
        <v/>
      </c>
      <c r="E22" s="100" t="str">
        <f>IFERROR(IF(VLOOKUP($A22,'Annex 2 Designated EHV charges'!$A:$P,9,FALSE)=0,"",VLOOKUP($A22,'Annex 2 Designated EHV charges'!$A:$P,9,FALSE)),"")</f>
        <v/>
      </c>
      <c r="F22" s="101" t="str">
        <f>IFERROR(IF(VLOOKUP($A22,'Annex 2 Designated EHV charges'!$A:$P,10,FALSE)=0,"",VLOOKUP($A22,'Annex 2 Designated EHV charges'!$A:$P,10,FALSE)),"")</f>
        <v/>
      </c>
      <c r="G22" s="102" t="str">
        <f>IFERROR(IF(VLOOKUP($A22,'Annex 2 Designated EHV charges'!$A:$P,11,FALSE)=0,"",VLOOKUP($A22,'Annex 2 Designated EHV charges'!$A:$P,11,FALSE)),"")</f>
        <v/>
      </c>
      <c r="H22" s="102" t="str">
        <f>IFERROR(IF(VLOOKUP($A22,'Annex 2 Designated EHV charges'!$A:$P,12,FALSE)=0,"",VLOOKUP($A22,'Annex 2 Designated EHV charges'!$A:$P,12,FALSE)),"")</f>
        <v/>
      </c>
    </row>
    <row r="23" spans="1:8" ht="12.75" customHeight="1" x14ac:dyDescent="0.25">
      <c r="A23" s="95" t="str">
        <f t="array" ref="A23">IFERROR(INDEX('Annex 2 Designated EHV charges'!$A$11:$A$118, MATCH(0, IF(ISBLANK('Annex 2 Designated EHV charges'!$A$11:$A$118),1, COUNTIF(A$4:$A22, 'Annex 2 Designated EHV charges'!$A$11:$A$118)), 0)),"")</f>
        <v/>
      </c>
      <c r="B23" s="95" t="str">
        <f>IF($A23="","",VLOOKUP($A23,'Annex 2 Designated EHV charges'!$A:$O,2,0))</f>
        <v/>
      </c>
      <c r="C23" s="96" t="str">
        <f>IF($A23="","",VLOOKUP($A23,'Annex 2 Designated EHV charges'!$A:$O,3,0))</f>
        <v/>
      </c>
      <c r="D23" s="95" t="str">
        <f>IF($A23="","",VLOOKUP($A23,'Annex 2 Designated EHV charges'!$A:$O,7,0))</f>
        <v/>
      </c>
      <c r="E23" s="100" t="str">
        <f>IFERROR(IF(VLOOKUP($A23,'Annex 2 Designated EHV charges'!$A:$P,9,FALSE)=0,"",VLOOKUP($A23,'Annex 2 Designated EHV charges'!$A:$P,9,FALSE)),"")</f>
        <v/>
      </c>
      <c r="F23" s="101" t="str">
        <f>IFERROR(IF(VLOOKUP($A23,'Annex 2 Designated EHV charges'!$A:$P,10,FALSE)=0,"",VLOOKUP($A23,'Annex 2 Designated EHV charges'!$A:$P,10,FALSE)),"")</f>
        <v/>
      </c>
      <c r="G23" s="102" t="str">
        <f>IFERROR(IF(VLOOKUP($A23,'Annex 2 Designated EHV charges'!$A:$P,11,FALSE)=0,"",VLOOKUP($A23,'Annex 2 Designated EHV charges'!$A:$P,11,FALSE)),"")</f>
        <v/>
      </c>
      <c r="H23" s="102" t="str">
        <f>IFERROR(IF(VLOOKUP($A23,'Annex 2 Designated EHV charges'!$A:$P,12,FALSE)=0,"",VLOOKUP($A23,'Annex 2 Designated EHV charges'!$A:$P,12,FALSE)),"")</f>
        <v/>
      </c>
    </row>
    <row r="24" spans="1:8" ht="12.75" customHeight="1" x14ac:dyDescent="0.25">
      <c r="A24" s="95" t="str">
        <f t="array" ref="A24">IFERROR(INDEX('Annex 2 Designated EHV charges'!$A$11:$A$118, MATCH(0, IF(ISBLANK('Annex 2 Designated EHV charges'!$A$11:$A$118),1, COUNTIF(A$4:$A23, 'Annex 2 Designated EHV charges'!$A$11:$A$118)), 0)),"")</f>
        <v/>
      </c>
      <c r="B24" s="95" t="str">
        <f>IF($A24="","",VLOOKUP($A24,'Annex 2 Designated EHV charges'!$A:$O,2,0))</f>
        <v/>
      </c>
      <c r="C24" s="96" t="str">
        <f>IF($A24="","",VLOOKUP($A24,'Annex 2 Designated EHV charges'!$A:$O,3,0))</f>
        <v/>
      </c>
      <c r="D24" s="95" t="str">
        <f>IF($A24="","",VLOOKUP($A24,'Annex 2 Designated EHV charges'!$A:$O,7,0))</f>
        <v/>
      </c>
      <c r="E24" s="100" t="str">
        <f>IFERROR(IF(VLOOKUP($A24,'Annex 2 Designated EHV charges'!$A:$P,9,FALSE)=0,"",VLOOKUP($A24,'Annex 2 Designated EHV charges'!$A:$P,9,FALSE)),"")</f>
        <v/>
      </c>
      <c r="F24" s="101" t="str">
        <f>IFERROR(IF(VLOOKUP($A24,'Annex 2 Designated EHV charges'!$A:$P,10,FALSE)=0,"",VLOOKUP($A24,'Annex 2 Designated EHV charges'!$A:$P,10,FALSE)),"")</f>
        <v/>
      </c>
      <c r="G24" s="102" t="str">
        <f>IFERROR(IF(VLOOKUP($A24,'Annex 2 Designated EHV charges'!$A:$P,11,FALSE)=0,"",VLOOKUP($A24,'Annex 2 Designated EHV charges'!$A:$P,11,FALSE)),"")</f>
        <v/>
      </c>
      <c r="H24" s="102" t="str">
        <f>IFERROR(IF(VLOOKUP($A24,'Annex 2 Designated EHV charges'!$A:$P,12,FALSE)=0,"",VLOOKUP($A24,'Annex 2 Designated EHV charges'!$A:$P,12,FALSE)),"")</f>
        <v/>
      </c>
    </row>
    <row r="25" spans="1:8" ht="12.75" customHeight="1" x14ac:dyDescent="0.25">
      <c r="A25" s="95" t="str">
        <f t="array" ref="A25">IFERROR(INDEX('Annex 2 Designated EHV charges'!$A$11:$A$118, MATCH(0, IF(ISBLANK('Annex 2 Designated EHV charges'!$A$11:$A$118),1, COUNTIF(A$4:$A24, 'Annex 2 Designated EHV charges'!$A$11:$A$118)), 0)),"")</f>
        <v/>
      </c>
      <c r="B25" s="95" t="str">
        <f>IF($A25="","",VLOOKUP($A25,'Annex 2 Designated EHV charges'!$A:$O,2,0))</f>
        <v/>
      </c>
      <c r="C25" s="96" t="str">
        <f>IF($A25="","",VLOOKUP($A25,'Annex 2 Designated EHV charges'!$A:$O,3,0))</f>
        <v/>
      </c>
      <c r="D25" s="95" t="str">
        <f>IF($A25="","",VLOOKUP($A25,'Annex 2 Designated EHV charges'!$A:$O,7,0))</f>
        <v/>
      </c>
      <c r="E25" s="100" t="str">
        <f>IFERROR(IF(VLOOKUP($A25,'Annex 2 Designated EHV charges'!$A:$P,9,FALSE)=0,"",VLOOKUP($A25,'Annex 2 Designated EHV charges'!$A:$P,9,FALSE)),"")</f>
        <v/>
      </c>
      <c r="F25" s="101" t="str">
        <f>IFERROR(IF(VLOOKUP($A25,'Annex 2 Designated EHV charges'!$A:$P,10,FALSE)=0,"",VLOOKUP($A25,'Annex 2 Designated EHV charges'!$A:$P,10,FALSE)),"")</f>
        <v/>
      </c>
      <c r="G25" s="102" t="str">
        <f>IFERROR(IF(VLOOKUP($A25,'Annex 2 Designated EHV charges'!$A:$P,11,FALSE)=0,"",VLOOKUP($A25,'Annex 2 Designated EHV charges'!$A:$P,11,FALSE)),"")</f>
        <v/>
      </c>
      <c r="H25" s="102" t="str">
        <f>IFERROR(IF(VLOOKUP($A25,'Annex 2 Designated EHV charges'!$A:$P,12,FALSE)=0,"",VLOOKUP($A25,'Annex 2 Designated EHV charges'!$A:$P,12,FALSE)),"")</f>
        <v/>
      </c>
    </row>
    <row r="26" spans="1:8" ht="12.75" customHeight="1" x14ac:dyDescent="0.25">
      <c r="A26" s="95" t="str">
        <f t="array" ref="A26">IFERROR(INDEX('Annex 2 Designated EHV charges'!$A$11:$A$118, MATCH(0, IF(ISBLANK('Annex 2 Designated EHV charges'!$A$11:$A$118),1, COUNTIF(A$4:$A25, 'Annex 2 Designated EHV charges'!$A$11:$A$118)), 0)),"")</f>
        <v/>
      </c>
      <c r="B26" s="95" t="str">
        <f>IF($A26="","",VLOOKUP($A26,'Annex 2 Designated EHV charges'!$A:$O,2,0))</f>
        <v/>
      </c>
      <c r="C26" s="96" t="str">
        <f>IF($A26="","",VLOOKUP($A26,'Annex 2 Designated EHV charges'!$A:$O,3,0))</f>
        <v/>
      </c>
      <c r="D26" s="95" t="str">
        <f>IF($A26="","",VLOOKUP($A26,'Annex 2 Designated EHV charges'!$A:$O,7,0))</f>
        <v/>
      </c>
      <c r="E26" s="100" t="str">
        <f>IFERROR(IF(VLOOKUP($A26,'Annex 2 Designated EHV charges'!$A:$P,9,FALSE)=0,"",VLOOKUP($A26,'Annex 2 Designated EHV charges'!$A:$P,9,FALSE)),"")</f>
        <v/>
      </c>
      <c r="F26" s="101" t="str">
        <f>IFERROR(IF(VLOOKUP($A26,'Annex 2 Designated EHV charges'!$A:$P,10,FALSE)=0,"",VLOOKUP($A26,'Annex 2 Designated EHV charges'!$A:$P,10,FALSE)),"")</f>
        <v/>
      </c>
      <c r="G26" s="102" t="str">
        <f>IFERROR(IF(VLOOKUP($A26,'Annex 2 Designated EHV charges'!$A:$P,11,FALSE)=0,"",VLOOKUP($A26,'Annex 2 Designated EHV charges'!$A:$P,11,FALSE)),"")</f>
        <v/>
      </c>
      <c r="H26" s="102" t="str">
        <f>IFERROR(IF(VLOOKUP($A26,'Annex 2 Designated EHV charges'!$A:$P,12,FALSE)=0,"",VLOOKUP($A26,'Annex 2 Designated EHV charges'!$A:$P,12,FALSE)),"")</f>
        <v/>
      </c>
    </row>
    <row r="27" spans="1:8" ht="12.75" customHeight="1" x14ac:dyDescent="0.25">
      <c r="A27" s="95" t="str">
        <f t="array" ref="A27">IFERROR(INDEX('Annex 2 Designated EHV charges'!$A$11:$A$118, MATCH(0, IF(ISBLANK('Annex 2 Designated EHV charges'!$A$11:$A$118),1, COUNTIF(A$4:$A26, 'Annex 2 Designated EHV charges'!$A$11:$A$118)), 0)),"")</f>
        <v/>
      </c>
      <c r="B27" s="95" t="str">
        <f>IF($A27="","",VLOOKUP($A27,'Annex 2 Designated EHV charges'!$A:$O,2,0))</f>
        <v/>
      </c>
      <c r="C27" s="96" t="str">
        <f>IF($A27="","",VLOOKUP($A27,'Annex 2 Designated EHV charges'!$A:$O,3,0))</f>
        <v/>
      </c>
      <c r="D27" s="95" t="str">
        <f>IF($A27="","",VLOOKUP($A27,'Annex 2 Designated EHV charges'!$A:$O,7,0))</f>
        <v/>
      </c>
      <c r="E27" s="100" t="str">
        <f>IFERROR(IF(VLOOKUP($A27,'Annex 2 Designated EHV charges'!$A:$P,9,FALSE)=0,"",VLOOKUP($A27,'Annex 2 Designated EHV charges'!$A:$P,9,FALSE)),"")</f>
        <v/>
      </c>
      <c r="F27" s="101" t="str">
        <f>IFERROR(IF(VLOOKUP($A27,'Annex 2 Designated EHV charges'!$A:$P,10,FALSE)=0,"",VLOOKUP($A27,'Annex 2 Designated EHV charges'!$A:$P,10,FALSE)),"")</f>
        <v/>
      </c>
      <c r="G27" s="102" t="str">
        <f>IFERROR(IF(VLOOKUP($A27,'Annex 2 Designated EHV charges'!$A:$P,11,FALSE)=0,"",VLOOKUP($A27,'Annex 2 Designated EHV charges'!$A:$P,11,FALSE)),"")</f>
        <v/>
      </c>
      <c r="H27" s="102" t="str">
        <f>IFERROR(IF(VLOOKUP($A27,'Annex 2 Designated EHV charges'!$A:$P,12,FALSE)=0,"",VLOOKUP($A27,'Annex 2 Designated EHV charges'!$A:$P,12,FALSE)),"")</f>
        <v/>
      </c>
    </row>
    <row r="28" spans="1:8" ht="12.75" customHeight="1" x14ac:dyDescent="0.25">
      <c r="A28" s="95" t="str">
        <f t="array" ref="A28">IFERROR(INDEX('Annex 2 Designated EHV charges'!$A$11:$A$118, MATCH(0, IF(ISBLANK('Annex 2 Designated EHV charges'!$A$11:$A$118),1, COUNTIF(A$4:$A27, 'Annex 2 Designated EHV charges'!$A$11:$A$118)), 0)),"")</f>
        <v/>
      </c>
      <c r="B28" s="95" t="str">
        <f>IF($A28="","",VLOOKUP($A28,'Annex 2 Designated EHV charges'!$A:$O,2,0))</f>
        <v/>
      </c>
      <c r="C28" s="96" t="str">
        <f>IF($A28="","",VLOOKUP($A28,'Annex 2 Designated EHV charges'!$A:$O,3,0))</f>
        <v/>
      </c>
      <c r="D28" s="95" t="str">
        <f>IF($A28="","",VLOOKUP($A28,'Annex 2 Designated EHV charges'!$A:$O,7,0))</f>
        <v/>
      </c>
      <c r="E28" s="100" t="str">
        <f>IFERROR(IF(VLOOKUP($A28,'Annex 2 Designated EHV charges'!$A:$P,9,FALSE)=0,"",VLOOKUP($A28,'Annex 2 Designated EHV charges'!$A:$P,9,FALSE)),"")</f>
        <v/>
      </c>
      <c r="F28" s="101" t="str">
        <f>IFERROR(IF(VLOOKUP($A28,'Annex 2 Designated EHV charges'!$A:$P,10,FALSE)=0,"",VLOOKUP($A28,'Annex 2 Designated EHV charges'!$A:$P,10,FALSE)),"")</f>
        <v/>
      </c>
      <c r="G28" s="102" t="str">
        <f>IFERROR(IF(VLOOKUP($A28,'Annex 2 Designated EHV charges'!$A:$P,11,FALSE)=0,"",VLOOKUP($A28,'Annex 2 Designated EHV charges'!$A:$P,11,FALSE)),"")</f>
        <v/>
      </c>
      <c r="H28" s="102" t="str">
        <f>IFERROR(IF(VLOOKUP($A28,'Annex 2 Designated EHV charges'!$A:$P,12,FALSE)=0,"",VLOOKUP($A28,'Annex 2 Designated EHV charges'!$A:$P,12,FALSE)),"")</f>
        <v/>
      </c>
    </row>
    <row r="29" spans="1:8" ht="12.75" customHeight="1" x14ac:dyDescent="0.25">
      <c r="A29" s="95" t="str">
        <f t="array" ref="A29">IFERROR(INDEX('Annex 2 Designated EHV charges'!$A$11:$A$118, MATCH(0, IF(ISBLANK('Annex 2 Designated EHV charges'!$A$11:$A$118),1, COUNTIF(A$4:$A28, 'Annex 2 Designated EHV charges'!$A$11:$A$118)), 0)),"")</f>
        <v/>
      </c>
      <c r="B29" s="95" t="str">
        <f>IF($A29="","",VLOOKUP($A29,'Annex 2 Designated EHV charges'!$A:$O,2,0))</f>
        <v/>
      </c>
      <c r="C29" s="96" t="str">
        <f>IF($A29="","",VLOOKUP($A29,'Annex 2 Designated EHV charges'!$A:$O,3,0))</f>
        <v/>
      </c>
      <c r="D29" s="95" t="str">
        <f>IF($A29="","",VLOOKUP($A29,'Annex 2 Designated EHV charges'!$A:$O,7,0))</f>
        <v/>
      </c>
      <c r="E29" s="100" t="str">
        <f>IFERROR(IF(VLOOKUP($A29,'Annex 2 Designated EHV charges'!$A:$P,9,FALSE)=0,"",VLOOKUP($A29,'Annex 2 Designated EHV charges'!$A:$P,9,FALSE)),"")</f>
        <v/>
      </c>
      <c r="F29" s="101" t="str">
        <f>IFERROR(IF(VLOOKUP($A29,'Annex 2 Designated EHV charges'!$A:$P,10,FALSE)=0,"",VLOOKUP($A29,'Annex 2 Designated EHV charges'!$A:$P,10,FALSE)),"")</f>
        <v/>
      </c>
      <c r="G29" s="102" t="str">
        <f>IFERROR(IF(VLOOKUP($A29,'Annex 2 Designated EHV charges'!$A:$P,11,FALSE)=0,"",VLOOKUP($A29,'Annex 2 Designated EHV charges'!$A:$P,11,FALSE)),"")</f>
        <v/>
      </c>
      <c r="H29" s="102" t="str">
        <f>IFERROR(IF(VLOOKUP($A29,'Annex 2 Designated EHV charges'!$A:$P,12,FALSE)=0,"",VLOOKUP($A29,'Annex 2 Designated EHV charges'!$A:$P,12,FALSE)),"")</f>
        <v/>
      </c>
    </row>
    <row r="30" spans="1:8" ht="12.75" customHeight="1" x14ac:dyDescent="0.25">
      <c r="A30" s="95" t="str">
        <f t="array" ref="A30">IFERROR(INDEX('Annex 2 Designated EHV charges'!$A$11:$A$118, MATCH(0, IF(ISBLANK('Annex 2 Designated EHV charges'!$A$11:$A$118),1, COUNTIF(A$4:$A29, 'Annex 2 Designated EHV charges'!$A$11:$A$118)), 0)),"")</f>
        <v/>
      </c>
      <c r="B30" s="95" t="str">
        <f>IF($A30="","",VLOOKUP($A30,'Annex 2 Designated EHV charges'!$A:$O,2,0))</f>
        <v/>
      </c>
      <c r="C30" s="96" t="str">
        <f>IF($A30="","",VLOOKUP($A30,'Annex 2 Designated EHV charges'!$A:$O,3,0))</f>
        <v/>
      </c>
      <c r="D30" s="95" t="str">
        <f>IF($A30="","",VLOOKUP($A30,'Annex 2 Designated EHV charges'!$A:$O,7,0))</f>
        <v/>
      </c>
      <c r="E30" s="100" t="str">
        <f>IFERROR(IF(VLOOKUP($A30,'Annex 2 Designated EHV charges'!$A:$P,9,FALSE)=0,"",VLOOKUP($A30,'Annex 2 Designated EHV charges'!$A:$P,9,FALSE)),"")</f>
        <v/>
      </c>
      <c r="F30" s="101" t="str">
        <f>IFERROR(IF(VLOOKUP($A30,'Annex 2 Designated EHV charges'!$A:$P,10,FALSE)=0,"",VLOOKUP($A30,'Annex 2 Designated EHV charges'!$A:$P,10,FALSE)),"")</f>
        <v/>
      </c>
      <c r="G30" s="102" t="str">
        <f>IFERROR(IF(VLOOKUP($A30,'Annex 2 Designated EHV charges'!$A:$P,11,FALSE)=0,"",VLOOKUP($A30,'Annex 2 Designated EHV charges'!$A:$P,11,FALSE)),"")</f>
        <v/>
      </c>
      <c r="H30" s="102" t="str">
        <f>IFERROR(IF(VLOOKUP($A30,'Annex 2 Designated EHV charges'!$A:$P,12,FALSE)=0,"",VLOOKUP($A30,'Annex 2 Designated EHV charges'!$A:$P,12,FALSE)),"")</f>
        <v/>
      </c>
    </row>
    <row r="31" spans="1:8" ht="12.75" customHeight="1" x14ac:dyDescent="0.25">
      <c r="A31" s="95" t="str">
        <f t="array" ref="A31">IFERROR(INDEX('Annex 2 Designated EHV charges'!$A$11:$A$118, MATCH(0, IF(ISBLANK('Annex 2 Designated EHV charges'!$A$11:$A$118),1, COUNTIF(A$4:$A30, 'Annex 2 Designated EHV charges'!$A$11:$A$118)), 0)),"")</f>
        <v/>
      </c>
      <c r="B31" s="95" t="str">
        <f>IF($A31="","",VLOOKUP($A31,'Annex 2 Designated EHV charges'!$A:$O,2,0))</f>
        <v/>
      </c>
      <c r="C31" s="96" t="str">
        <f>IF($A31="","",VLOOKUP($A31,'Annex 2 Designated EHV charges'!$A:$O,3,0))</f>
        <v/>
      </c>
      <c r="D31" s="95" t="str">
        <f>IF($A31="","",VLOOKUP($A31,'Annex 2 Designated EHV charges'!$A:$O,7,0))</f>
        <v/>
      </c>
      <c r="E31" s="100" t="str">
        <f>IFERROR(IF(VLOOKUP($A31,'Annex 2 Designated EHV charges'!$A:$P,9,FALSE)=0,"",VLOOKUP($A31,'Annex 2 Designated EHV charges'!$A:$P,9,FALSE)),"")</f>
        <v/>
      </c>
      <c r="F31" s="101" t="str">
        <f>IFERROR(IF(VLOOKUP($A31,'Annex 2 Designated EHV charges'!$A:$P,10,FALSE)=0,"",VLOOKUP($A31,'Annex 2 Designated EHV charges'!$A:$P,10,FALSE)),"")</f>
        <v/>
      </c>
      <c r="G31" s="102" t="str">
        <f>IFERROR(IF(VLOOKUP($A31,'Annex 2 Designated EHV charges'!$A:$P,11,FALSE)=0,"",VLOOKUP($A31,'Annex 2 Designated EHV charges'!$A:$P,11,FALSE)),"")</f>
        <v/>
      </c>
      <c r="H31" s="102" t="str">
        <f>IFERROR(IF(VLOOKUP($A31,'Annex 2 Designated EHV charges'!$A:$P,12,FALSE)=0,"",VLOOKUP($A31,'Annex 2 Designated EHV charges'!$A:$P,12,FALSE)),"")</f>
        <v/>
      </c>
    </row>
    <row r="32" spans="1:8" ht="12.75" customHeight="1" x14ac:dyDescent="0.25">
      <c r="A32" s="95" t="str">
        <f t="array" ref="A32">IFERROR(INDEX('Annex 2 Designated EHV charges'!$A$11:$A$118, MATCH(0, IF(ISBLANK('Annex 2 Designated EHV charges'!$A$11:$A$118),1, COUNTIF(A$4:$A31, 'Annex 2 Designated EHV charges'!$A$11:$A$118)), 0)),"")</f>
        <v/>
      </c>
      <c r="B32" s="95" t="str">
        <f>IF($A32="","",VLOOKUP($A32,'Annex 2 Designated EHV charges'!$A:$O,2,0))</f>
        <v/>
      </c>
      <c r="C32" s="96" t="str">
        <f>IF($A32="","",VLOOKUP($A32,'Annex 2 Designated EHV charges'!$A:$O,3,0))</f>
        <v/>
      </c>
      <c r="D32" s="95" t="str">
        <f>IF($A32="","",VLOOKUP($A32,'Annex 2 Designated EHV charges'!$A:$O,7,0))</f>
        <v/>
      </c>
      <c r="E32" s="100" t="str">
        <f>IFERROR(IF(VLOOKUP($A32,'Annex 2 Designated EHV charges'!$A:$P,9,FALSE)=0,"",VLOOKUP($A32,'Annex 2 Designated EHV charges'!$A:$P,9,FALSE)),"")</f>
        <v/>
      </c>
      <c r="F32" s="101" t="str">
        <f>IFERROR(IF(VLOOKUP($A32,'Annex 2 Designated EHV charges'!$A:$P,10,FALSE)=0,"",VLOOKUP($A32,'Annex 2 Designated EHV charges'!$A:$P,10,FALSE)),"")</f>
        <v/>
      </c>
      <c r="G32" s="102" t="str">
        <f>IFERROR(IF(VLOOKUP($A32,'Annex 2 Designated EHV charges'!$A:$P,11,FALSE)=0,"",VLOOKUP($A32,'Annex 2 Designated EHV charges'!$A:$P,11,FALSE)),"")</f>
        <v/>
      </c>
      <c r="H32" s="102" t="str">
        <f>IFERROR(IF(VLOOKUP($A32,'Annex 2 Designated EHV charges'!$A:$P,12,FALSE)=0,"",VLOOKUP($A32,'Annex 2 Designated EHV charges'!$A:$P,12,FALSE)),"")</f>
        <v/>
      </c>
    </row>
    <row r="33" spans="1:8" ht="12.75" customHeight="1" x14ac:dyDescent="0.25">
      <c r="A33" s="95" t="str">
        <f t="array" ref="A33">IFERROR(INDEX('Annex 2 Designated EHV charges'!$A$11:$A$118, MATCH(0, IF(ISBLANK('Annex 2 Designated EHV charges'!$A$11:$A$118),1, COUNTIF(A$4:$A32, 'Annex 2 Designated EHV charges'!$A$11:$A$118)), 0)),"")</f>
        <v/>
      </c>
      <c r="B33" s="95" t="str">
        <f>IF($A33="","",VLOOKUP($A33,'Annex 2 Designated EHV charges'!$A:$O,2,0))</f>
        <v/>
      </c>
      <c r="C33" s="96" t="str">
        <f>IF($A33="","",VLOOKUP($A33,'Annex 2 Designated EHV charges'!$A:$O,3,0))</f>
        <v/>
      </c>
      <c r="D33" s="95" t="str">
        <f>IF($A33="","",VLOOKUP($A33,'Annex 2 Designated EHV charges'!$A:$O,7,0))</f>
        <v/>
      </c>
      <c r="E33" s="100" t="str">
        <f>IFERROR(IF(VLOOKUP($A33,'Annex 2 Designated EHV charges'!$A:$P,9,FALSE)=0,"",VLOOKUP($A33,'Annex 2 Designated EHV charges'!$A:$P,9,FALSE)),"")</f>
        <v/>
      </c>
      <c r="F33" s="101" t="str">
        <f>IFERROR(IF(VLOOKUP($A33,'Annex 2 Designated EHV charges'!$A:$P,10,FALSE)=0,"",VLOOKUP($A33,'Annex 2 Designated EHV charges'!$A:$P,10,FALSE)),"")</f>
        <v/>
      </c>
      <c r="G33" s="102" t="str">
        <f>IFERROR(IF(VLOOKUP($A33,'Annex 2 Designated EHV charges'!$A:$P,11,FALSE)=0,"",VLOOKUP($A33,'Annex 2 Designated EHV charges'!$A:$P,11,FALSE)),"")</f>
        <v/>
      </c>
      <c r="H33" s="102" t="str">
        <f>IFERROR(IF(VLOOKUP($A33,'Annex 2 Designated EHV charges'!$A:$P,12,FALSE)=0,"",VLOOKUP($A33,'Annex 2 Designated EHV charges'!$A:$P,12,FALSE)),"")</f>
        <v/>
      </c>
    </row>
    <row r="34" spans="1:8" ht="12.75" customHeight="1" x14ac:dyDescent="0.25">
      <c r="A34" s="95" t="str">
        <f t="array" ref="A34">IFERROR(INDEX('Annex 2 Designated EHV charges'!$A$11:$A$118, MATCH(0, IF(ISBLANK('Annex 2 Designated EHV charges'!$A$11:$A$118),1, COUNTIF(A$4:$A33, 'Annex 2 Designated EHV charges'!$A$11:$A$118)), 0)),"")</f>
        <v/>
      </c>
      <c r="B34" s="95" t="str">
        <f>IF($A34="","",VLOOKUP($A34,'Annex 2 Designated EHV charges'!$A:$O,2,0))</f>
        <v/>
      </c>
      <c r="C34" s="96" t="str">
        <f>IF($A34="","",VLOOKUP($A34,'Annex 2 Designated EHV charges'!$A:$O,3,0))</f>
        <v/>
      </c>
      <c r="D34" s="95" t="str">
        <f>IF($A34="","",VLOOKUP($A34,'Annex 2 Designated EHV charges'!$A:$O,7,0))</f>
        <v/>
      </c>
      <c r="E34" s="100" t="str">
        <f>IFERROR(IF(VLOOKUP($A34,'Annex 2 Designated EHV charges'!$A:$P,9,FALSE)=0,"",VLOOKUP($A34,'Annex 2 Designated EHV charges'!$A:$P,9,FALSE)),"")</f>
        <v/>
      </c>
      <c r="F34" s="101" t="str">
        <f>IFERROR(IF(VLOOKUP($A34,'Annex 2 Designated EHV charges'!$A:$P,10,FALSE)=0,"",VLOOKUP($A34,'Annex 2 Designated EHV charges'!$A:$P,10,FALSE)),"")</f>
        <v/>
      </c>
      <c r="G34" s="102" t="str">
        <f>IFERROR(IF(VLOOKUP($A34,'Annex 2 Designated EHV charges'!$A:$P,11,FALSE)=0,"",VLOOKUP($A34,'Annex 2 Designated EHV charges'!$A:$P,11,FALSE)),"")</f>
        <v/>
      </c>
      <c r="H34" s="102" t="str">
        <f>IFERROR(IF(VLOOKUP($A34,'Annex 2 Designated EHV charges'!$A:$P,12,FALSE)=0,"",VLOOKUP($A34,'Annex 2 Designated EHV charges'!$A:$P,12,FALSE)),"")</f>
        <v/>
      </c>
    </row>
    <row r="35" spans="1:8" ht="12.75" customHeight="1" x14ac:dyDescent="0.25">
      <c r="A35" s="95" t="str">
        <f t="array" ref="A35">IFERROR(INDEX('Annex 2 Designated EHV charges'!$A$11:$A$118, MATCH(0, IF(ISBLANK('Annex 2 Designated EHV charges'!$A$11:$A$118),1, COUNTIF(A$4:$A34, 'Annex 2 Designated EHV charges'!$A$11:$A$118)), 0)),"")</f>
        <v/>
      </c>
      <c r="B35" s="95" t="str">
        <f>IF($A35="","",VLOOKUP($A35,'Annex 2 Designated EHV charges'!$A:$O,2,0))</f>
        <v/>
      </c>
      <c r="C35" s="96" t="str">
        <f>IF($A35="","",VLOOKUP($A35,'Annex 2 Designated EHV charges'!$A:$O,3,0))</f>
        <v/>
      </c>
      <c r="D35" s="95" t="str">
        <f>IF($A35="","",VLOOKUP($A35,'Annex 2 Designated EHV charges'!$A:$O,7,0))</f>
        <v/>
      </c>
      <c r="E35" s="100" t="str">
        <f>IFERROR(IF(VLOOKUP($A35,'Annex 2 Designated EHV charges'!$A:$P,9,FALSE)=0,"",VLOOKUP($A35,'Annex 2 Designated EHV charges'!$A:$P,9,FALSE)),"")</f>
        <v/>
      </c>
      <c r="F35" s="101" t="str">
        <f>IFERROR(IF(VLOOKUP($A35,'Annex 2 Designated EHV charges'!$A:$P,10,FALSE)=0,"",VLOOKUP($A35,'Annex 2 Designated EHV charges'!$A:$P,10,FALSE)),"")</f>
        <v/>
      </c>
      <c r="G35" s="102" t="str">
        <f>IFERROR(IF(VLOOKUP($A35,'Annex 2 Designated EHV charges'!$A:$P,11,FALSE)=0,"",VLOOKUP($A35,'Annex 2 Designated EHV charges'!$A:$P,11,FALSE)),"")</f>
        <v/>
      </c>
      <c r="H35" s="102" t="str">
        <f>IFERROR(IF(VLOOKUP($A35,'Annex 2 Designated EHV charges'!$A:$P,12,FALSE)=0,"",VLOOKUP($A35,'Annex 2 Designated EHV charges'!$A:$P,12,FALSE)),"")</f>
        <v/>
      </c>
    </row>
    <row r="36" spans="1:8" ht="12.75" customHeight="1" x14ac:dyDescent="0.25">
      <c r="A36" s="95" t="str">
        <f t="array" ref="A36">IFERROR(INDEX('Annex 2 Designated EHV charges'!$A$11:$A$118, MATCH(0, IF(ISBLANK('Annex 2 Designated EHV charges'!$A$11:$A$118),1, COUNTIF(A$4:$A35, 'Annex 2 Designated EHV charges'!$A$11:$A$118)), 0)),"")</f>
        <v/>
      </c>
      <c r="B36" s="95" t="str">
        <f>IF($A36="","",VLOOKUP($A36,'Annex 2 Designated EHV charges'!$A:$O,2,0))</f>
        <v/>
      </c>
      <c r="C36" s="96" t="str">
        <f>IF($A36="","",VLOOKUP($A36,'Annex 2 Designated EHV charges'!$A:$O,3,0))</f>
        <v/>
      </c>
      <c r="D36" s="95" t="str">
        <f>IF($A36="","",VLOOKUP($A36,'Annex 2 Designated EHV charges'!$A:$O,7,0))</f>
        <v/>
      </c>
      <c r="E36" s="100" t="str">
        <f>IFERROR(IF(VLOOKUP($A36,'Annex 2 Designated EHV charges'!$A:$P,9,FALSE)=0,"",VLOOKUP($A36,'Annex 2 Designated EHV charges'!$A:$P,9,FALSE)),"")</f>
        <v/>
      </c>
      <c r="F36" s="101" t="str">
        <f>IFERROR(IF(VLOOKUP($A36,'Annex 2 Designated EHV charges'!$A:$P,10,FALSE)=0,"",VLOOKUP($A36,'Annex 2 Designated EHV charges'!$A:$P,10,FALSE)),"")</f>
        <v/>
      </c>
      <c r="G36" s="102" t="str">
        <f>IFERROR(IF(VLOOKUP($A36,'Annex 2 Designated EHV charges'!$A:$P,11,FALSE)=0,"",VLOOKUP($A36,'Annex 2 Designated EHV charges'!$A:$P,11,FALSE)),"")</f>
        <v/>
      </c>
      <c r="H36" s="102" t="str">
        <f>IFERROR(IF(VLOOKUP($A36,'Annex 2 Designated EHV charges'!$A:$P,12,FALSE)=0,"",VLOOKUP($A36,'Annex 2 Designated EHV charges'!$A:$P,12,FALSE)),"")</f>
        <v/>
      </c>
    </row>
    <row r="37" spans="1:8" ht="12.75" customHeight="1" x14ac:dyDescent="0.25">
      <c r="A37" s="95" t="str">
        <f t="array" ref="A37">IFERROR(INDEX('Annex 2 Designated EHV charges'!$A$11:$A$118, MATCH(0, IF(ISBLANK('Annex 2 Designated EHV charges'!$A$11:$A$118),1, COUNTIF(A$4:$A36, 'Annex 2 Designated EHV charges'!$A$11:$A$118)), 0)),"")</f>
        <v/>
      </c>
      <c r="B37" s="95" t="str">
        <f>IF($A37="","",VLOOKUP($A37,'Annex 2 Designated EHV charges'!$A:$O,2,0))</f>
        <v/>
      </c>
      <c r="C37" s="96" t="str">
        <f>IF($A37="","",VLOOKUP($A37,'Annex 2 Designated EHV charges'!$A:$O,3,0))</f>
        <v/>
      </c>
      <c r="D37" s="95" t="str">
        <f>IF($A37="","",VLOOKUP($A37,'Annex 2 Designated EHV charges'!$A:$O,7,0))</f>
        <v/>
      </c>
      <c r="E37" s="100" t="str">
        <f>IFERROR(IF(VLOOKUP($A37,'Annex 2 Designated EHV charges'!$A:$P,9,FALSE)=0,"",VLOOKUP($A37,'Annex 2 Designated EHV charges'!$A:$P,9,FALSE)),"")</f>
        <v/>
      </c>
      <c r="F37" s="101" t="str">
        <f>IFERROR(IF(VLOOKUP($A37,'Annex 2 Designated EHV charges'!$A:$P,10,FALSE)=0,"",VLOOKUP($A37,'Annex 2 Designated EHV charges'!$A:$P,10,FALSE)),"")</f>
        <v/>
      </c>
      <c r="G37" s="102" t="str">
        <f>IFERROR(IF(VLOOKUP($A37,'Annex 2 Designated EHV charges'!$A:$P,11,FALSE)=0,"",VLOOKUP($A37,'Annex 2 Designated EHV charges'!$A:$P,11,FALSE)),"")</f>
        <v/>
      </c>
      <c r="H37" s="102" t="str">
        <f>IFERROR(IF(VLOOKUP($A37,'Annex 2 Designated EHV charges'!$A:$P,12,FALSE)=0,"",VLOOKUP($A37,'Annex 2 Designated EHV charges'!$A:$P,12,FALSE)),"")</f>
        <v/>
      </c>
    </row>
    <row r="38" spans="1:8" ht="12.75" customHeight="1" x14ac:dyDescent="0.25">
      <c r="A38" s="95" t="str">
        <f t="array" ref="A38">IFERROR(INDEX('Annex 2 Designated EHV charges'!$A$11:$A$118, MATCH(0, IF(ISBLANK('Annex 2 Designated EHV charges'!$A$11:$A$118),1, COUNTIF(A$4:$A37, 'Annex 2 Designated EHV charges'!$A$11:$A$118)), 0)),"")</f>
        <v/>
      </c>
      <c r="B38" s="95" t="str">
        <f>IF($A38="","",VLOOKUP($A38,'Annex 2 Designated EHV charges'!$A:$O,2,0))</f>
        <v/>
      </c>
      <c r="C38" s="96" t="str">
        <f>IF($A38="","",VLOOKUP($A38,'Annex 2 Designated EHV charges'!$A:$O,3,0))</f>
        <v/>
      </c>
      <c r="D38" s="95" t="str">
        <f>IF($A38="","",VLOOKUP($A38,'Annex 2 Designated EHV charges'!$A:$O,7,0))</f>
        <v/>
      </c>
      <c r="E38" s="100" t="str">
        <f>IFERROR(IF(VLOOKUP($A38,'Annex 2 Designated EHV charges'!$A:$P,9,FALSE)=0,"",VLOOKUP($A38,'Annex 2 Designated EHV charges'!$A:$P,9,FALSE)),"")</f>
        <v/>
      </c>
      <c r="F38" s="101" t="str">
        <f>IFERROR(IF(VLOOKUP($A38,'Annex 2 Designated EHV charges'!$A:$P,10,FALSE)=0,"",VLOOKUP($A38,'Annex 2 Designated EHV charges'!$A:$P,10,FALSE)),"")</f>
        <v/>
      </c>
      <c r="G38" s="102" t="str">
        <f>IFERROR(IF(VLOOKUP($A38,'Annex 2 Designated EHV charges'!$A:$P,11,FALSE)=0,"",VLOOKUP($A38,'Annex 2 Designated EHV charges'!$A:$P,11,FALSE)),"")</f>
        <v/>
      </c>
      <c r="H38" s="102" t="str">
        <f>IFERROR(IF(VLOOKUP($A38,'Annex 2 Designated EHV charges'!$A:$P,12,FALSE)=0,"",VLOOKUP($A38,'Annex 2 Designated EHV charges'!$A:$P,12,FALSE)),"")</f>
        <v/>
      </c>
    </row>
    <row r="39" spans="1:8" ht="12.75" customHeight="1" x14ac:dyDescent="0.25">
      <c r="A39" s="95" t="str">
        <f t="array" ref="A39">IFERROR(INDEX('Annex 2 Designated EHV charges'!$A$11:$A$118, MATCH(0, IF(ISBLANK('Annex 2 Designated EHV charges'!$A$11:$A$118),1, COUNTIF(A$4:$A38, 'Annex 2 Designated EHV charges'!$A$11:$A$118)), 0)),"")</f>
        <v/>
      </c>
      <c r="B39" s="95" t="str">
        <f>IF($A39="","",VLOOKUP($A39,'Annex 2 Designated EHV charges'!$A:$O,2,0))</f>
        <v/>
      </c>
      <c r="C39" s="96" t="str">
        <f>IF($A39="","",VLOOKUP($A39,'Annex 2 Designated EHV charges'!$A:$O,3,0))</f>
        <v/>
      </c>
      <c r="D39" s="95" t="str">
        <f>IF($A39="","",VLOOKUP($A39,'Annex 2 Designated EHV charges'!$A:$O,7,0))</f>
        <v/>
      </c>
      <c r="E39" s="100" t="str">
        <f>IFERROR(IF(VLOOKUP($A39,'Annex 2 Designated EHV charges'!$A:$P,9,FALSE)=0,"",VLOOKUP($A39,'Annex 2 Designated EHV charges'!$A:$P,9,FALSE)),"")</f>
        <v/>
      </c>
      <c r="F39" s="101" t="str">
        <f>IFERROR(IF(VLOOKUP($A39,'Annex 2 Designated EHV charges'!$A:$P,10,FALSE)=0,"",VLOOKUP($A39,'Annex 2 Designated EHV charges'!$A:$P,10,FALSE)),"")</f>
        <v/>
      </c>
      <c r="G39" s="102" t="str">
        <f>IFERROR(IF(VLOOKUP($A39,'Annex 2 Designated EHV charges'!$A:$P,11,FALSE)=0,"",VLOOKUP($A39,'Annex 2 Designated EHV charges'!$A:$P,11,FALSE)),"")</f>
        <v/>
      </c>
      <c r="H39" s="102" t="str">
        <f>IFERROR(IF(VLOOKUP($A39,'Annex 2 Designated EHV charges'!$A:$P,12,FALSE)=0,"",VLOOKUP($A39,'Annex 2 Designated EHV charges'!$A:$P,12,FALSE)),"")</f>
        <v/>
      </c>
    </row>
    <row r="40" spans="1:8" ht="12.75" customHeight="1" x14ac:dyDescent="0.25">
      <c r="A40" s="95" t="str">
        <f t="array" ref="A40">IFERROR(INDEX('Annex 2 Designated EHV charges'!$A$11:$A$118, MATCH(0, IF(ISBLANK('Annex 2 Designated EHV charges'!$A$11:$A$118),1, COUNTIF(A$4:$A39, 'Annex 2 Designated EHV charges'!$A$11:$A$118)), 0)),"")</f>
        <v/>
      </c>
      <c r="B40" s="95" t="str">
        <f>IF($A40="","",VLOOKUP($A40,'Annex 2 Designated EHV charges'!$A:$O,2,0))</f>
        <v/>
      </c>
      <c r="C40" s="96" t="str">
        <f>IF($A40="","",VLOOKUP($A40,'Annex 2 Designated EHV charges'!$A:$O,3,0))</f>
        <v/>
      </c>
      <c r="D40" s="95" t="str">
        <f>IF($A40="","",VLOOKUP($A40,'Annex 2 Designated EHV charges'!$A:$O,7,0))</f>
        <v/>
      </c>
      <c r="E40" s="100" t="str">
        <f>IFERROR(IF(VLOOKUP($A40,'Annex 2 Designated EHV charges'!$A:$P,9,FALSE)=0,"",VLOOKUP($A40,'Annex 2 Designated EHV charges'!$A:$P,9,FALSE)),"")</f>
        <v/>
      </c>
      <c r="F40" s="101" t="str">
        <f>IFERROR(IF(VLOOKUP($A40,'Annex 2 Designated EHV charges'!$A:$P,10,FALSE)=0,"",VLOOKUP($A40,'Annex 2 Designated EHV charges'!$A:$P,10,FALSE)),"")</f>
        <v/>
      </c>
      <c r="G40" s="102" t="str">
        <f>IFERROR(IF(VLOOKUP($A40,'Annex 2 Designated EHV charges'!$A:$P,11,FALSE)=0,"",VLOOKUP($A40,'Annex 2 Designated EHV charges'!$A:$P,11,FALSE)),"")</f>
        <v/>
      </c>
      <c r="H40" s="102" t="str">
        <f>IFERROR(IF(VLOOKUP($A40,'Annex 2 Designated EHV charges'!$A:$P,12,FALSE)=0,"",VLOOKUP($A40,'Annex 2 Designated EHV charges'!$A:$P,12,FALSE)),"")</f>
        <v/>
      </c>
    </row>
    <row r="41" spans="1:8" ht="12.75" customHeight="1" x14ac:dyDescent="0.25">
      <c r="A41" s="95" t="str">
        <f t="array" ref="A41">IFERROR(INDEX('Annex 2 Designated EHV charges'!$A$11:$A$118, MATCH(0, IF(ISBLANK('Annex 2 Designated EHV charges'!$A$11:$A$118),1, COUNTIF(A$4:$A40, 'Annex 2 Designated EHV charges'!$A$11:$A$118)), 0)),"")</f>
        <v/>
      </c>
      <c r="B41" s="95" t="str">
        <f>IF($A41="","",VLOOKUP($A41,'Annex 2 Designated EHV charges'!$A:$O,2,0))</f>
        <v/>
      </c>
      <c r="C41" s="96" t="str">
        <f>IF($A41="","",VLOOKUP($A41,'Annex 2 Designated EHV charges'!$A:$O,3,0))</f>
        <v/>
      </c>
      <c r="D41" s="95" t="str">
        <f>IF($A41="","",VLOOKUP($A41,'Annex 2 Designated EHV charges'!$A:$O,7,0))</f>
        <v/>
      </c>
      <c r="E41" s="100" t="str">
        <f>IFERROR(IF(VLOOKUP($A41,'Annex 2 Designated EHV charges'!$A:$P,9,FALSE)=0,"",VLOOKUP($A41,'Annex 2 Designated EHV charges'!$A:$P,9,FALSE)),"")</f>
        <v/>
      </c>
      <c r="F41" s="101" t="str">
        <f>IFERROR(IF(VLOOKUP($A41,'Annex 2 Designated EHV charges'!$A:$P,10,FALSE)=0,"",VLOOKUP($A41,'Annex 2 Designated EHV charges'!$A:$P,10,FALSE)),"")</f>
        <v/>
      </c>
      <c r="G41" s="102" t="str">
        <f>IFERROR(IF(VLOOKUP($A41,'Annex 2 Designated EHV charges'!$A:$P,11,FALSE)=0,"",VLOOKUP($A41,'Annex 2 Designated EHV charges'!$A:$P,11,FALSE)),"")</f>
        <v/>
      </c>
      <c r="H41" s="102" t="str">
        <f>IFERROR(IF(VLOOKUP($A41,'Annex 2 Designated EHV charges'!$A:$P,12,FALSE)=0,"",VLOOKUP($A41,'Annex 2 Designated EHV charges'!$A:$P,12,FALSE)),"")</f>
        <v/>
      </c>
    </row>
    <row r="42" spans="1:8" ht="12.75" customHeight="1" x14ac:dyDescent="0.25">
      <c r="A42" s="95" t="str">
        <f t="array" ref="A42">IFERROR(INDEX('Annex 2 Designated EHV charges'!$A$11:$A$118, MATCH(0, IF(ISBLANK('Annex 2 Designated EHV charges'!$A$11:$A$118),1, COUNTIF(A$4:$A41, 'Annex 2 Designated EHV charges'!$A$11:$A$118)), 0)),"")</f>
        <v/>
      </c>
      <c r="B42" s="95" t="str">
        <f>IF($A42="","",VLOOKUP($A42,'Annex 2 Designated EHV charges'!$A:$O,2,0))</f>
        <v/>
      </c>
      <c r="C42" s="96" t="str">
        <f>IF($A42="","",VLOOKUP($A42,'Annex 2 Designated EHV charges'!$A:$O,3,0))</f>
        <v/>
      </c>
      <c r="D42" s="95" t="str">
        <f>IF($A42="","",VLOOKUP($A42,'Annex 2 Designated EHV charges'!$A:$O,7,0))</f>
        <v/>
      </c>
      <c r="E42" s="100" t="str">
        <f>IFERROR(IF(VLOOKUP($A42,'Annex 2 Designated EHV charges'!$A:$P,9,FALSE)=0,"",VLOOKUP($A42,'Annex 2 Designated EHV charges'!$A:$P,9,FALSE)),"")</f>
        <v/>
      </c>
      <c r="F42" s="101" t="str">
        <f>IFERROR(IF(VLOOKUP($A42,'Annex 2 Designated EHV charges'!$A:$P,10,FALSE)=0,"",VLOOKUP($A42,'Annex 2 Designated EHV charges'!$A:$P,10,FALSE)),"")</f>
        <v/>
      </c>
      <c r="G42" s="102" t="str">
        <f>IFERROR(IF(VLOOKUP($A42,'Annex 2 Designated EHV charges'!$A:$P,11,FALSE)=0,"",VLOOKUP($A42,'Annex 2 Designated EHV charges'!$A:$P,11,FALSE)),"")</f>
        <v/>
      </c>
      <c r="H42" s="102" t="str">
        <f>IFERROR(IF(VLOOKUP($A42,'Annex 2 Designated EHV charges'!$A:$P,12,FALSE)=0,"",VLOOKUP($A42,'Annex 2 Designated EHV charges'!$A:$P,12,FALSE)),"")</f>
        <v/>
      </c>
    </row>
    <row r="43" spans="1:8" ht="12.75" customHeight="1" x14ac:dyDescent="0.25">
      <c r="A43" s="95" t="str">
        <f t="array" ref="A43">IFERROR(INDEX('Annex 2 Designated EHV charges'!$A$11:$A$118, MATCH(0, IF(ISBLANK('Annex 2 Designated EHV charges'!$A$11:$A$118),1, COUNTIF(A$4:$A42, 'Annex 2 Designated EHV charges'!$A$11:$A$118)), 0)),"")</f>
        <v/>
      </c>
      <c r="B43" s="95" t="str">
        <f>IF($A43="","",VLOOKUP($A43,'Annex 2 Designated EHV charges'!$A:$O,2,0))</f>
        <v/>
      </c>
      <c r="C43" s="96" t="str">
        <f>IF($A43="","",VLOOKUP($A43,'Annex 2 Designated EHV charges'!$A:$O,3,0))</f>
        <v/>
      </c>
      <c r="D43" s="95" t="str">
        <f>IF($A43="","",VLOOKUP($A43,'Annex 2 Designated EHV charges'!$A:$O,7,0))</f>
        <v/>
      </c>
      <c r="E43" s="100" t="str">
        <f>IFERROR(IF(VLOOKUP($A43,'Annex 2 Designated EHV charges'!$A:$P,9,FALSE)=0,"",VLOOKUP($A43,'Annex 2 Designated EHV charges'!$A:$P,9,FALSE)),"")</f>
        <v/>
      </c>
      <c r="F43" s="101" t="str">
        <f>IFERROR(IF(VLOOKUP($A43,'Annex 2 Designated EHV charges'!$A:$P,10,FALSE)=0,"",VLOOKUP($A43,'Annex 2 Designated EHV charges'!$A:$P,10,FALSE)),"")</f>
        <v/>
      </c>
      <c r="G43" s="102" t="str">
        <f>IFERROR(IF(VLOOKUP($A43,'Annex 2 Designated EHV charges'!$A:$P,11,FALSE)=0,"",VLOOKUP($A43,'Annex 2 Designated EHV charges'!$A:$P,11,FALSE)),"")</f>
        <v/>
      </c>
      <c r="H43" s="102" t="str">
        <f>IFERROR(IF(VLOOKUP($A43,'Annex 2 Designated EHV charges'!$A:$P,12,FALSE)=0,"",VLOOKUP($A43,'Annex 2 Designated EHV charges'!$A:$P,12,FALSE)),"")</f>
        <v/>
      </c>
    </row>
    <row r="44" spans="1:8" ht="12.75" customHeight="1" x14ac:dyDescent="0.25">
      <c r="A44" s="95" t="str">
        <f t="array" ref="A44">IFERROR(INDEX('Annex 2 Designated EHV charges'!$A$11:$A$118, MATCH(0, IF(ISBLANK('Annex 2 Designated EHV charges'!$A$11:$A$118),1, COUNTIF(A$4:$A43, 'Annex 2 Designated EHV charges'!$A$11:$A$118)), 0)),"")</f>
        <v/>
      </c>
      <c r="B44" s="95" t="str">
        <f>IF($A44="","",VLOOKUP($A44,'Annex 2 Designated EHV charges'!$A:$O,2,0))</f>
        <v/>
      </c>
      <c r="C44" s="96" t="str">
        <f>IF($A44="","",VLOOKUP($A44,'Annex 2 Designated EHV charges'!$A:$O,3,0))</f>
        <v/>
      </c>
      <c r="D44" s="95" t="str">
        <f>IF($A44="","",VLOOKUP($A44,'Annex 2 Designated EHV charges'!$A:$O,7,0))</f>
        <v/>
      </c>
      <c r="E44" s="100" t="str">
        <f>IFERROR(IF(VLOOKUP($A44,'Annex 2 Designated EHV charges'!$A:$P,9,FALSE)=0,"",VLOOKUP($A44,'Annex 2 Designated EHV charges'!$A:$P,9,FALSE)),"")</f>
        <v/>
      </c>
      <c r="F44" s="101" t="str">
        <f>IFERROR(IF(VLOOKUP($A44,'Annex 2 Designated EHV charges'!$A:$P,10,FALSE)=0,"",VLOOKUP($A44,'Annex 2 Designated EHV charges'!$A:$P,10,FALSE)),"")</f>
        <v/>
      </c>
      <c r="G44" s="102" t="str">
        <f>IFERROR(IF(VLOOKUP($A44,'Annex 2 Designated EHV charges'!$A:$P,11,FALSE)=0,"",VLOOKUP($A44,'Annex 2 Designated EHV charges'!$A:$P,11,FALSE)),"")</f>
        <v/>
      </c>
      <c r="H44" s="102" t="str">
        <f>IFERROR(IF(VLOOKUP($A44,'Annex 2 Designated EHV charges'!$A:$P,12,FALSE)=0,"",VLOOKUP($A44,'Annex 2 Designated EHV charges'!$A:$P,12,FALSE)),"")</f>
        <v/>
      </c>
    </row>
    <row r="45" spans="1:8" ht="12.75" customHeight="1" x14ac:dyDescent="0.25">
      <c r="A45" s="95" t="str">
        <f t="array" ref="A45">IFERROR(INDEX('Annex 2 Designated EHV charges'!$A$11:$A$118, MATCH(0, IF(ISBLANK('Annex 2 Designated EHV charges'!$A$11:$A$118),1, COUNTIF(A$4:$A44, 'Annex 2 Designated EHV charges'!$A$11:$A$118)), 0)),"")</f>
        <v/>
      </c>
      <c r="B45" s="95" t="str">
        <f>IF($A45="","",VLOOKUP($A45,'Annex 2 Designated EHV charges'!$A:$O,2,0))</f>
        <v/>
      </c>
      <c r="C45" s="96" t="str">
        <f>IF($A45="","",VLOOKUP($A45,'Annex 2 Designated EHV charges'!$A:$O,3,0))</f>
        <v/>
      </c>
      <c r="D45" s="95" t="str">
        <f>IF($A45="","",VLOOKUP($A45,'Annex 2 Designated EHV charges'!$A:$O,7,0))</f>
        <v/>
      </c>
      <c r="E45" s="100" t="str">
        <f>IFERROR(IF(VLOOKUP($A45,'Annex 2 Designated EHV charges'!$A:$P,9,FALSE)=0,"",VLOOKUP($A45,'Annex 2 Designated EHV charges'!$A:$P,9,FALSE)),"")</f>
        <v/>
      </c>
      <c r="F45" s="101" t="str">
        <f>IFERROR(IF(VLOOKUP($A45,'Annex 2 Designated EHV charges'!$A:$P,10,FALSE)=0,"",VLOOKUP($A45,'Annex 2 Designated EHV charges'!$A:$P,10,FALSE)),"")</f>
        <v/>
      </c>
      <c r="G45" s="102" t="str">
        <f>IFERROR(IF(VLOOKUP($A45,'Annex 2 Designated EHV charges'!$A:$P,11,FALSE)=0,"",VLOOKUP($A45,'Annex 2 Designated EHV charges'!$A:$P,11,FALSE)),"")</f>
        <v/>
      </c>
      <c r="H45" s="102" t="str">
        <f>IFERROR(IF(VLOOKUP($A45,'Annex 2 Designated EHV charges'!$A:$P,12,FALSE)=0,"",VLOOKUP($A45,'Annex 2 Designated EHV charges'!$A:$P,12,FALSE)),"")</f>
        <v/>
      </c>
    </row>
    <row r="46" spans="1:8" ht="12.75" customHeight="1" x14ac:dyDescent="0.25">
      <c r="A46" s="95" t="str">
        <f t="array" ref="A46">IFERROR(INDEX('Annex 2 Designated EHV charges'!$A$11:$A$118, MATCH(0, IF(ISBLANK('Annex 2 Designated EHV charges'!$A$11:$A$118),1, COUNTIF(A$4:$A45, 'Annex 2 Designated EHV charges'!$A$11:$A$118)), 0)),"")</f>
        <v/>
      </c>
      <c r="B46" s="95" t="str">
        <f>IF($A46="","",VLOOKUP($A46,'Annex 2 Designated EHV charges'!$A:$O,2,0))</f>
        <v/>
      </c>
      <c r="C46" s="96" t="str">
        <f>IF($A46="","",VLOOKUP($A46,'Annex 2 Designated EHV charges'!$A:$O,3,0))</f>
        <v/>
      </c>
      <c r="D46" s="95" t="str">
        <f>IF($A46="","",VLOOKUP($A46,'Annex 2 Designated EHV charges'!$A:$O,7,0))</f>
        <v/>
      </c>
      <c r="E46" s="100" t="str">
        <f>IFERROR(IF(VLOOKUP($A46,'Annex 2 Designated EHV charges'!$A:$P,9,FALSE)=0,"",VLOOKUP($A46,'Annex 2 Designated EHV charges'!$A:$P,9,FALSE)),"")</f>
        <v/>
      </c>
      <c r="F46" s="101" t="str">
        <f>IFERROR(IF(VLOOKUP($A46,'Annex 2 Designated EHV charges'!$A:$P,10,FALSE)=0,"",VLOOKUP($A46,'Annex 2 Designated EHV charges'!$A:$P,10,FALSE)),"")</f>
        <v/>
      </c>
      <c r="G46" s="102" t="str">
        <f>IFERROR(IF(VLOOKUP($A46,'Annex 2 Designated EHV charges'!$A:$P,11,FALSE)=0,"",VLOOKUP($A46,'Annex 2 Designated EHV charges'!$A:$P,11,FALSE)),"")</f>
        <v/>
      </c>
      <c r="H46" s="102" t="str">
        <f>IFERROR(IF(VLOOKUP($A46,'Annex 2 Designated EHV charges'!$A:$P,12,FALSE)=0,"",VLOOKUP($A46,'Annex 2 Designated EHV charges'!$A:$P,12,FALSE)),"")</f>
        <v/>
      </c>
    </row>
    <row r="47" spans="1:8" ht="12.75" customHeight="1" x14ac:dyDescent="0.25">
      <c r="A47" s="95" t="str">
        <f t="array" ref="A47">IFERROR(INDEX('Annex 2 Designated EHV charges'!$A$11:$A$118, MATCH(0, IF(ISBLANK('Annex 2 Designated EHV charges'!$A$11:$A$118),1, COUNTIF(A$4:$A46, 'Annex 2 Designated EHV charges'!$A$11:$A$118)), 0)),"")</f>
        <v/>
      </c>
      <c r="B47" s="95" t="str">
        <f>IF($A47="","",VLOOKUP($A47,'Annex 2 Designated EHV charges'!$A:$O,2,0))</f>
        <v/>
      </c>
      <c r="C47" s="96" t="str">
        <f>IF($A47="","",VLOOKUP($A47,'Annex 2 Designated EHV charges'!$A:$O,3,0))</f>
        <v/>
      </c>
      <c r="D47" s="95" t="str">
        <f>IF($A47="","",VLOOKUP($A47,'Annex 2 Designated EHV charges'!$A:$O,7,0))</f>
        <v/>
      </c>
      <c r="E47" s="100" t="str">
        <f>IFERROR(IF(VLOOKUP($A47,'Annex 2 Designated EHV charges'!$A:$P,9,FALSE)=0,"",VLOOKUP($A47,'Annex 2 Designated EHV charges'!$A:$P,9,FALSE)),"")</f>
        <v/>
      </c>
      <c r="F47" s="101" t="str">
        <f>IFERROR(IF(VLOOKUP($A47,'Annex 2 Designated EHV charges'!$A:$P,10,FALSE)=0,"",VLOOKUP($A47,'Annex 2 Designated EHV charges'!$A:$P,10,FALSE)),"")</f>
        <v/>
      </c>
      <c r="G47" s="102" t="str">
        <f>IFERROR(IF(VLOOKUP($A47,'Annex 2 Designated EHV charges'!$A:$P,11,FALSE)=0,"",VLOOKUP($A47,'Annex 2 Designated EHV charges'!$A:$P,11,FALSE)),"")</f>
        <v/>
      </c>
      <c r="H47" s="102" t="str">
        <f>IFERROR(IF(VLOOKUP($A47,'Annex 2 Designated EHV charges'!$A:$P,12,FALSE)=0,"",VLOOKUP($A47,'Annex 2 Designated EHV charges'!$A:$P,12,FALSE)),"")</f>
        <v/>
      </c>
    </row>
    <row r="48" spans="1:8" ht="12.75" customHeight="1" x14ac:dyDescent="0.25">
      <c r="A48" s="95" t="str">
        <f t="array" ref="A48">IFERROR(INDEX('Annex 2 Designated EHV charges'!$A$11:$A$118, MATCH(0, IF(ISBLANK('Annex 2 Designated EHV charges'!$A$11:$A$118),1, COUNTIF(A$4:$A47, 'Annex 2 Designated EHV charges'!$A$11:$A$118)), 0)),"")</f>
        <v/>
      </c>
      <c r="B48" s="95" t="str">
        <f>IF($A48="","",VLOOKUP($A48,'Annex 2 Designated EHV charges'!$A:$O,2,0))</f>
        <v/>
      </c>
      <c r="C48" s="96" t="str">
        <f>IF($A48="","",VLOOKUP($A48,'Annex 2 Designated EHV charges'!$A:$O,3,0))</f>
        <v/>
      </c>
      <c r="D48" s="95" t="str">
        <f>IF($A48="","",VLOOKUP($A48,'Annex 2 Designated EHV charges'!$A:$O,7,0))</f>
        <v/>
      </c>
      <c r="E48" s="100" t="str">
        <f>IFERROR(IF(VLOOKUP($A48,'Annex 2 Designated EHV charges'!$A:$P,9,FALSE)=0,"",VLOOKUP($A48,'Annex 2 Designated EHV charges'!$A:$P,9,FALSE)),"")</f>
        <v/>
      </c>
      <c r="F48" s="101" t="str">
        <f>IFERROR(IF(VLOOKUP($A48,'Annex 2 Designated EHV charges'!$A:$P,10,FALSE)=0,"",VLOOKUP($A48,'Annex 2 Designated EHV charges'!$A:$P,10,FALSE)),"")</f>
        <v/>
      </c>
      <c r="G48" s="102" t="str">
        <f>IFERROR(IF(VLOOKUP($A48,'Annex 2 Designated EHV charges'!$A:$P,11,FALSE)=0,"",VLOOKUP($A48,'Annex 2 Designated EHV charges'!$A:$P,11,FALSE)),"")</f>
        <v/>
      </c>
      <c r="H48" s="102" t="str">
        <f>IFERROR(IF(VLOOKUP($A48,'Annex 2 Designated EHV charges'!$A:$P,12,FALSE)=0,"",VLOOKUP($A48,'Annex 2 Designated EHV charges'!$A:$P,12,FALSE)),"")</f>
        <v/>
      </c>
    </row>
    <row r="49" spans="1:8" ht="12.75" customHeight="1" x14ac:dyDescent="0.25">
      <c r="A49" s="95" t="str">
        <f t="array" ref="A49">IFERROR(INDEX('Annex 2 Designated EHV charges'!$A$11:$A$118, MATCH(0, IF(ISBLANK('Annex 2 Designated EHV charges'!$A$11:$A$118),1, COUNTIF(A$4:$A48, 'Annex 2 Designated EHV charges'!$A$11:$A$118)), 0)),"")</f>
        <v/>
      </c>
      <c r="B49" s="95" t="str">
        <f>IF($A49="","",VLOOKUP($A49,'Annex 2 Designated EHV charges'!$A:$O,2,0))</f>
        <v/>
      </c>
      <c r="C49" s="96" t="str">
        <f>IF($A49="","",VLOOKUP($A49,'Annex 2 Designated EHV charges'!$A:$O,3,0))</f>
        <v/>
      </c>
      <c r="D49" s="95" t="str">
        <f>IF($A49="","",VLOOKUP($A49,'Annex 2 Designated EHV charges'!$A:$O,7,0))</f>
        <v/>
      </c>
      <c r="E49" s="100" t="str">
        <f>IFERROR(IF(VLOOKUP($A49,'Annex 2 Designated EHV charges'!$A:$P,9,FALSE)=0,"",VLOOKUP($A49,'Annex 2 Designated EHV charges'!$A:$P,9,FALSE)),"")</f>
        <v/>
      </c>
      <c r="F49" s="101" t="str">
        <f>IFERROR(IF(VLOOKUP($A49,'Annex 2 Designated EHV charges'!$A:$P,10,FALSE)=0,"",VLOOKUP($A49,'Annex 2 Designated EHV charges'!$A:$P,10,FALSE)),"")</f>
        <v/>
      </c>
      <c r="G49" s="102" t="str">
        <f>IFERROR(IF(VLOOKUP($A49,'Annex 2 Designated EHV charges'!$A:$P,11,FALSE)=0,"",VLOOKUP($A49,'Annex 2 Designated EHV charges'!$A:$P,11,FALSE)),"")</f>
        <v/>
      </c>
      <c r="H49" s="102" t="str">
        <f>IFERROR(IF(VLOOKUP($A49,'Annex 2 Designated EHV charges'!$A:$P,12,FALSE)=0,"",VLOOKUP($A49,'Annex 2 Designated EHV charges'!$A:$P,12,FALSE)),"")</f>
        <v/>
      </c>
    </row>
    <row r="50" spans="1:8" ht="12.75" customHeight="1" x14ac:dyDescent="0.25">
      <c r="A50" s="95" t="str">
        <f t="array" ref="A50">IFERROR(INDEX('Annex 2 Designated EHV charges'!$A$11:$A$118, MATCH(0, IF(ISBLANK('Annex 2 Designated EHV charges'!$A$11:$A$118),1, COUNTIF(A$4:$A49, 'Annex 2 Designated EHV charges'!$A$11:$A$118)), 0)),"")</f>
        <v/>
      </c>
      <c r="B50" s="95" t="str">
        <f>IF($A50="","",VLOOKUP($A50,'Annex 2 Designated EHV charges'!$A:$O,2,0))</f>
        <v/>
      </c>
      <c r="C50" s="96" t="str">
        <f>IF($A50="","",VLOOKUP($A50,'Annex 2 Designated EHV charges'!$A:$O,3,0))</f>
        <v/>
      </c>
      <c r="D50" s="95" t="str">
        <f>IF($A50="","",VLOOKUP($A50,'Annex 2 Designated EHV charges'!$A:$O,7,0))</f>
        <v/>
      </c>
      <c r="E50" s="100" t="str">
        <f>IFERROR(IF(VLOOKUP($A50,'Annex 2 Designated EHV charges'!$A:$P,9,FALSE)=0,"",VLOOKUP($A50,'Annex 2 Designated EHV charges'!$A:$P,9,FALSE)),"")</f>
        <v/>
      </c>
      <c r="F50" s="101" t="str">
        <f>IFERROR(IF(VLOOKUP($A50,'Annex 2 Designated EHV charges'!$A:$P,10,FALSE)=0,"",VLOOKUP($A50,'Annex 2 Designated EHV charges'!$A:$P,10,FALSE)),"")</f>
        <v/>
      </c>
      <c r="G50" s="102" t="str">
        <f>IFERROR(IF(VLOOKUP($A50,'Annex 2 Designated EHV charges'!$A:$P,11,FALSE)=0,"",VLOOKUP($A50,'Annex 2 Designated EHV charges'!$A:$P,11,FALSE)),"")</f>
        <v/>
      </c>
      <c r="H50" s="102" t="str">
        <f>IFERROR(IF(VLOOKUP($A50,'Annex 2 Designated EHV charges'!$A:$P,12,FALSE)=0,"",VLOOKUP($A50,'Annex 2 Designated EHV charges'!$A:$P,12,FALSE)),"")</f>
        <v/>
      </c>
    </row>
    <row r="51" spans="1:8" ht="12.75" customHeight="1" x14ac:dyDescent="0.25">
      <c r="A51" s="95" t="str">
        <f t="array" ref="A51">IFERROR(INDEX('Annex 2 Designated EHV charges'!$A$11:$A$118, MATCH(0, IF(ISBLANK('Annex 2 Designated EHV charges'!$A$11:$A$118),1, COUNTIF(A$4:$A50, 'Annex 2 Designated EHV charges'!$A$11:$A$118)), 0)),"")</f>
        <v/>
      </c>
      <c r="B51" s="95" t="str">
        <f>IF($A51="","",VLOOKUP($A51,'Annex 2 Designated EHV charges'!$A:$O,2,0))</f>
        <v/>
      </c>
      <c r="C51" s="96" t="str">
        <f>IF($A51="","",VLOOKUP($A51,'Annex 2 Designated EHV charges'!$A:$O,3,0))</f>
        <v/>
      </c>
      <c r="D51" s="95" t="str">
        <f>IF($A51="","",VLOOKUP($A51,'Annex 2 Designated EHV charges'!$A:$O,7,0))</f>
        <v/>
      </c>
      <c r="E51" s="100" t="str">
        <f>IFERROR(IF(VLOOKUP($A51,'Annex 2 Designated EHV charges'!$A:$P,9,FALSE)=0,"",VLOOKUP($A51,'Annex 2 Designated EHV charges'!$A:$P,9,FALSE)),"")</f>
        <v/>
      </c>
      <c r="F51" s="101" t="str">
        <f>IFERROR(IF(VLOOKUP($A51,'Annex 2 Designated EHV charges'!$A:$P,10,FALSE)=0,"",VLOOKUP($A51,'Annex 2 Designated EHV charges'!$A:$P,10,FALSE)),"")</f>
        <v/>
      </c>
      <c r="G51" s="102" t="str">
        <f>IFERROR(IF(VLOOKUP($A51,'Annex 2 Designated EHV charges'!$A:$P,11,FALSE)=0,"",VLOOKUP($A51,'Annex 2 Designated EHV charges'!$A:$P,11,FALSE)),"")</f>
        <v/>
      </c>
      <c r="H51" s="102" t="str">
        <f>IFERROR(IF(VLOOKUP($A51,'Annex 2 Designated EHV charges'!$A:$P,12,FALSE)=0,"",VLOOKUP($A51,'Annex 2 Designated EHV charges'!$A:$P,12,FALSE)),"")</f>
        <v/>
      </c>
    </row>
    <row r="52" spans="1:8" ht="12.75" customHeight="1" x14ac:dyDescent="0.25">
      <c r="A52" s="95" t="str">
        <f t="array" ref="A52">IFERROR(INDEX('Annex 2 Designated EHV charges'!$A$11:$A$118, MATCH(0, IF(ISBLANK('Annex 2 Designated EHV charges'!$A$11:$A$118),1, COUNTIF(A$4:$A51, 'Annex 2 Designated EHV charges'!$A$11:$A$118)), 0)),"")</f>
        <v/>
      </c>
      <c r="B52" s="95" t="str">
        <f>IF($A52="","",VLOOKUP($A52,'Annex 2 Designated EHV charges'!$A:$O,2,0))</f>
        <v/>
      </c>
      <c r="C52" s="96" t="str">
        <f>IF($A52="","",VLOOKUP($A52,'Annex 2 Designated EHV charges'!$A:$O,3,0))</f>
        <v/>
      </c>
      <c r="D52" s="95" t="str">
        <f>IF($A52="","",VLOOKUP($A52,'Annex 2 Designated EHV charges'!$A:$O,7,0))</f>
        <v/>
      </c>
      <c r="E52" s="100" t="str">
        <f>IFERROR(IF(VLOOKUP($A52,'Annex 2 Designated EHV charges'!$A:$P,9,FALSE)=0,"",VLOOKUP($A52,'Annex 2 Designated EHV charges'!$A:$P,9,FALSE)),"")</f>
        <v/>
      </c>
      <c r="F52" s="101" t="str">
        <f>IFERROR(IF(VLOOKUP($A52,'Annex 2 Designated EHV charges'!$A:$P,10,FALSE)=0,"",VLOOKUP($A52,'Annex 2 Designated EHV charges'!$A:$P,10,FALSE)),"")</f>
        <v/>
      </c>
      <c r="G52" s="102" t="str">
        <f>IFERROR(IF(VLOOKUP($A52,'Annex 2 Designated EHV charges'!$A:$P,11,FALSE)=0,"",VLOOKUP($A52,'Annex 2 Designated EHV charges'!$A:$P,11,FALSE)),"")</f>
        <v/>
      </c>
      <c r="H52" s="102" t="str">
        <f>IFERROR(IF(VLOOKUP($A52,'Annex 2 Designated EHV charges'!$A:$P,12,FALSE)=0,"",VLOOKUP($A52,'Annex 2 Designated EHV charges'!$A:$P,12,FALSE)),"")</f>
        <v/>
      </c>
    </row>
    <row r="53" spans="1:8" ht="12.75" customHeight="1" x14ac:dyDescent="0.25">
      <c r="A53" s="95" t="str">
        <f t="array" ref="A53">IFERROR(INDEX('Annex 2 Designated EHV charges'!$A$11:$A$118, MATCH(0, IF(ISBLANK('Annex 2 Designated EHV charges'!$A$11:$A$118),1, COUNTIF(A$4:$A52, 'Annex 2 Designated EHV charges'!$A$11:$A$118)), 0)),"")</f>
        <v/>
      </c>
      <c r="B53" s="95" t="str">
        <f>IF($A53="","",VLOOKUP($A53,'Annex 2 Designated EHV charges'!$A:$O,2,0))</f>
        <v/>
      </c>
      <c r="C53" s="96" t="str">
        <f>IF($A53="","",VLOOKUP($A53,'Annex 2 Designated EHV charges'!$A:$O,3,0))</f>
        <v/>
      </c>
      <c r="D53" s="95" t="str">
        <f>IF($A53="","",VLOOKUP($A53,'Annex 2 Designated EHV charges'!$A:$O,7,0))</f>
        <v/>
      </c>
      <c r="E53" s="100" t="str">
        <f>IFERROR(IF(VLOOKUP($A53,'Annex 2 Designated EHV charges'!$A:$P,9,FALSE)=0,"",VLOOKUP($A53,'Annex 2 Designated EHV charges'!$A:$P,9,FALSE)),"")</f>
        <v/>
      </c>
      <c r="F53" s="101" t="str">
        <f>IFERROR(IF(VLOOKUP($A53,'Annex 2 Designated EHV charges'!$A:$P,10,FALSE)=0,"",VLOOKUP($A53,'Annex 2 Designated EHV charges'!$A:$P,10,FALSE)),"")</f>
        <v/>
      </c>
      <c r="G53" s="102" t="str">
        <f>IFERROR(IF(VLOOKUP($A53,'Annex 2 Designated EHV charges'!$A:$P,11,FALSE)=0,"",VLOOKUP($A53,'Annex 2 Designated EHV charges'!$A:$P,11,FALSE)),"")</f>
        <v/>
      </c>
      <c r="H53" s="102" t="str">
        <f>IFERROR(IF(VLOOKUP($A53,'Annex 2 Designated EHV charges'!$A:$P,12,FALSE)=0,"",VLOOKUP($A53,'Annex 2 Designated EHV charges'!$A:$P,12,FALSE)),"")</f>
        <v/>
      </c>
    </row>
    <row r="54" spans="1:8" ht="12.75" customHeight="1" x14ac:dyDescent="0.25">
      <c r="A54" s="95" t="str">
        <f t="array" ref="A54">IFERROR(INDEX('Annex 2 Designated EHV charges'!$A$11:$A$118, MATCH(0, IF(ISBLANK('Annex 2 Designated EHV charges'!$A$11:$A$118),1, COUNTIF(A$4:$A53, 'Annex 2 Designated EHV charges'!$A$11:$A$118)), 0)),"")</f>
        <v/>
      </c>
      <c r="B54" s="95" t="str">
        <f>IF($A54="","",VLOOKUP($A54,'Annex 2 Designated EHV charges'!$A:$O,2,0))</f>
        <v/>
      </c>
      <c r="C54" s="96" t="str">
        <f>IF($A54="","",VLOOKUP($A54,'Annex 2 Designated EHV charges'!$A:$O,3,0))</f>
        <v/>
      </c>
      <c r="D54" s="95" t="str">
        <f>IF($A54="","",VLOOKUP($A54,'Annex 2 Designated EHV charges'!$A:$O,7,0))</f>
        <v/>
      </c>
      <c r="E54" s="100" t="str">
        <f>IFERROR(IF(VLOOKUP($A54,'Annex 2 Designated EHV charges'!$A:$P,9,FALSE)=0,"",VLOOKUP($A54,'Annex 2 Designated EHV charges'!$A:$P,9,FALSE)),"")</f>
        <v/>
      </c>
      <c r="F54" s="101" t="str">
        <f>IFERROR(IF(VLOOKUP($A54,'Annex 2 Designated EHV charges'!$A:$P,10,FALSE)=0,"",VLOOKUP($A54,'Annex 2 Designated EHV charges'!$A:$P,10,FALSE)),"")</f>
        <v/>
      </c>
      <c r="G54" s="102" t="str">
        <f>IFERROR(IF(VLOOKUP($A54,'Annex 2 Designated EHV charges'!$A:$P,11,FALSE)=0,"",VLOOKUP($A54,'Annex 2 Designated EHV charges'!$A:$P,11,FALSE)),"")</f>
        <v/>
      </c>
      <c r="H54" s="102" t="str">
        <f>IFERROR(IF(VLOOKUP($A54,'Annex 2 Designated EHV charges'!$A:$P,12,FALSE)=0,"",VLOOKUP($A54,'Annex 2 Designated EHV charges'!$A:$P,12,FALSE)),"")</f>
        <v/>
      </c>
    </row>
    <row r="55" spans="1:8" ht="12.75" customHeight="1" x14ac:dyDescent="0.25">
      <c r="A55" s="95" t="str">
        <f t="array" ref="A55">IFERROR(INDEX('Annex 2 Designated EHV charges'!$A$11:$A$118, MATCH(0, IF(ISBLANK('Annex 2 Designated EHV charges'!$A$11:$A$118),1, COUNTIF(A$4:$A54, 'Annex 2 Designated EHV charges'!$A$11:$A$118)), 0)),"")</f>
        <v/>
      </c>
      <c r="B55" s="95" t="str">
        <f>IF($A55="","",VLOOKUP($A55,'Annex 2 Designated EHV charges'!$A:$O,2,0))</f>
        <v/>
      </c>
      <c r="C55" s="96" t="str">
        <f>IF($A55="","",VLOOKUP($A55,'Annex 2 Designated EHV charges'!$A:$O,3,0))</f>
        <v/>
      </c>
      <c r="D55" s="95" t="str">
        <f>IF($A55="","",VLOOKUP($A55,'Annex 2 Designated EHV charges'!$A:$O,7,0))</f>
        <v/>
      </c>
      <c r="E55" s="100" t="str">
        <f>IFERROR(IF(VLOOKUP($A55,'Annex 2 Designated EHV charges'!$A:$P,9,FALSE)=0,"",VLOOKUP($A55,'Annex 2 Designated EHV charges'!$A:$P,9,FALSE)),"")</f>
        <v/>
      </c>
      <c r="F55" s="101" t="str">
        <f>IFERROR(IF(VLOOKUP($A55,'Annex 2 Designated EHV charges'!$A:$P,10,FALSE)=0,"",VLOOKUP($A55,'Annex 2 Designated EHV charges'!$A:$P,10,FALSE)),"")</f>
        <v/>
      </c>
      <c r="G55" s="102" t="str">
        <f>IFERROR(IF(VLOOKUP($A55,'Annex 2 Designated EHV charges'!$A:$P,11,FALSE)=0,"",VLOOKUP($A55,'Annex 2 Designated EHV charges'!$A:$P,11,FALSE)),"")</f>
        <v/>
      </c>
      <c r="H55" s="102" t="str">
        <f>IFERROR(IF(VLOOKUP($A55,'Annex 2 Designated EHV charges'!$A:$P,12,FALSE)=0,"",VLOOKUP($A55,'Annex 2 Designated EHV charges'!$A:$P,12,FALSE)),"")</f>
        <v/>
      </c>
    </row>
    <row r="56" spans="1:8" ht="12.75" customHeight="1" x14ac:dyDescent="0.25">
      <c r="A56" s="95" t="str">
        <f t="array" ref="A56">IFERROR(INDEX('Annex 2 Designated EHV charges'!$A$11:$A$118, MATCH(0, IF(ISBLANK('Annex 2 Designated EHV charges'!$A$11:$A$118),1, COUNTIF(A$4:$A55, 'Annex 2 Designated EHV charges'!$A$11:$A$118)), 0)),"")</f>
        <v/>
      </c>
      <c r="B56" s="95" t="str">
        <f>IF($A56="","",VLOOKUP($A56,'Annex 2 Designated EHV charges'!$A:$O,2,0))</f>
        <v/>
      </c>
      <c r="C56" s="96" t="str">
        <f>IF($A56="","",VLOOKUP($A56,'Annex 2 Designated EHV charges'!$A:$O,3,0))</f>
        <v/>
      </c>
      <c r="D56" s="95" t="str">
        <f>IF($A56="","",VLOOKUP($A56,'Annex 2 Designated EHV charges'!$A:$O,7,0))</f>
        <v/>
      </c>
      <c r="E56" s="100" t="str">
        <f>IFERROR(IF(VLOOKUP($A56,'Annex 2 Designated EHV charges'!$A:$P,9,FALSE)=0,"",VLOOKUP($A56,'Annex 2 Designated EHV charges'!$A:$P,9,FALSE)),"")</f>
        <v/>
      </c>
      <c r="F56" s="101" t="str">
        <f>IFERROR(IF(VLOOKUP($A56,'Annex 2 Designated EHV charges'!$A:$P,10,FALSE)=0,"",VLOOKUP($A56,'Annex 2 Designated EHV charges'!$A:$P,10,FALSE)),"")</f>
        <v/>
      </c>
      <c r="G56" s="102" t="str">
        <f>IFERROR(IF(VLOOKUP($A56,'Annex 2 Designated EHV charges'!$A:$P,11,FALSE)=0,"",VLOOKUP($A56,'Annex 2 Designated EHV charges'!$A:$P,11,FALSE)),"")</f>
        <v/>
      </c>
      <c r="H56" s="102" t="str">
        <f>IFERROR(IF(VLOOKUP($A56,'Annex 2 Designated EHV charges'!$A:$P,12,FALSE)=0,"",VLOOKUP($A56,'Annex 2 Designated EHV charges'!$A:$P,12,FALSE)),"")</f>
        <v/>
      </c>
    </row>
    <row r="57" spans="1:8" ht="12.75" customHeight="1" x14ac:dyDescent="0.25">
      <c r="A57" s="95" t="str">
        <f t="array" ref="A57">IFERROR(INDEX('Annex 2 Designated EHV charges'!$A$11:$A$118, MATCH(0, IF(ISBLANK('Annex 2 Designated EHV charges'!$A$11:$A$118),1, COUNTIF(A$4:$A56, 'Annex 2 Designated EHV charges'!$A$11:$A$118)), 0)),"")</f>
        <v/>
      </c>
      <c r="B57" s="95" t="str">
        <f>IF($A57="","",VLOOKUP($A57,'Annex 2 Designated EHV charges'!$A:$O,2,0))</f>
        <v/>
      </c>
      <c r="C57" s="96" t="str">
        <f>IF($A57="","",VLOOKUP($A57,'Annex 2 Designated EHV charges'!$A:$O,3,0))</f>
        <v/>
      </c>
      <c r="D57" s="95" t="str">
        <f>IF($A57="","",VLOOKUP($A57,'Annex 2 Designated EHV charges'!$A:$O,7,0))</f>
        <v/>
      </c>
      <c r="E57" s="100" t="str">
        <f>IFERROR(IF(VLOOKUP($A57,'Annex 2 Designated EHV charges'!$A:$P,9,FALSE)=0,"",VLOOKUP($A57,'Annex 2 Designated EHV charges'!$A:$P,9,FALSE)),"")</f>
        <v/>
      </c>
      <c r="F57" s="101" t="str">
        <f>IFERROR(IF(VLOOKUP($A57,'Annex 2 Designated EHV charges'!$A:$P,10,FALSE)=0,"",VLOOKUP($A57,'Annex 2 Designated EHV charges'!$A:$P,10,FALSE)),"")</f>
        <v/>
      </c>
      <c r="G57" s="102" t="str">
        <f>IFERROR(IF(VLOOKUP($A57,'Annex 2 Designated EHV charges'!$A:$P,11,FALSE)=0,"",VLOOKUP($A57,'Annex 2 Designated EHV charges'!$A:$P,11,FALSE)),"")</f>
        <v/>
      </c>
      <c r="H57" s="102" t="str">
        <f>IFERROR(IF(VLOOKUP($A57,'Annex 2 Designated EHV charges'!$A:$P,12,FALSE)=0,"",VLOOKUP($A57,'Annex 2 Designated EHV charges'!$A:$P,12,FALSE)),"")</f>
        <v/>
      </c>
    </row>
    <row r="58" spans="1:8" ht="12.75" customHeight="1" x14ac:dyDescent="0.25">
      <c r="A58" s="95" t="str">
        <f t="array" ref="A58">IFERROR(INDEX('Annex 2 Designated EHV charges'!$A$11:$A$118, MATCH(0, IF(ISBLANK('Annex 2 Designated EHV charges'!$A$11:$A$118),1, COUNTIF(A$4:$A57, 'Annex 2 Designated EHV charges'!$A$11:$A$118)), 0)),"")</f>
        <v/>
      </c>
      <c r="B58" s="95" t="str">
        <f>IF($A58="","",VLOOKUP($A58,'Annex 2 Designated EHV charges'!$A:$O,2,0))</f>
        <v/>
      </c>
      <c r="C58" s="96" t="str">
        <f>IF($A58="","",VLOOKUP($A58,'Annex 2 Designated EHV charges'!$A:$O,3,0))</f>
        <v/>
      </c>
      <c r="D58" s="95" t="str">
        <f>IF($A58="","",VLOOKUP($A58,'Annex 2 Designated EHV charges'!$A:$O,7,0))</f>
        <v/>
      </c>
      <c r="E58" s="100" t="str">
        <f>IFERROR(IF(VLOOKUP($A58,'Annex 2 Designated EHV charges'!$A:$P,9,FALSE)=0,"",VLOOKUP($A58,'Annex 2 Designated EHV charges'!$A:$P,9,FALSE)),"")</f>
        <v/>
      </c>
      <c r="F58" s="101" t="str">
        <f>IFERROR(IF(VLOOKUP($A58,'Annex 2 Designated EHV charges'!$A:$P,10,FALSE)=0,"",VLOOKUP($A58,'Annex 2 Designated EHV charges'!$A:$P,10,FALSE)),"")</f>
        <v/>
      </c>
      <c r="G58" s="102" t="str">
        <f>IFERROR(IF(VLOOKUP($A58,'Annex 2 Designated EHV charges'!$A:$P,11,FALSE)=0,"",VLOOKUP($A58,'Annex 2 Designated EHV charges'!$A:$P,11,FALSE)),"")</f>
        <v/>
      </c>
      <c r="H58" s="102" t="str">
        <f>IFERROR(IF(VLOOKUP($A58,'Annex 2 Designated EHV charges'!$A:$P,12,FALSE)=0,"",VLOOKUP($A58,'Annex 2 Designated EHV charges'!$A:$P,12,FALSE)),"")</f>
        <v/>
      </c>
    </row>
    <row r="59" spans="1:8" ht="12.75" customHeight="1" x14ac:dyDescent="0.25">
      <c r="A59" s="95" t="str">
        <f t="array" ref="A59">IFERROR(INDEX('Annex 2 Designated EHV charges'!$A$11:$A$118, MATCH(0, IF(ISBLANK('Annex 2 Designated EHV charges'!$A$11:$A$118),1, COUNTIF(A$4:$A58, 'Annex 2 Designated EHV charges'!$A$11:$A$118)), 0)),"")</f>
        <v/>
      </c>
      <c r="B59" s="95" t="str">
        <f>IF($A59="","",VLOOKUP($A59,'Annex 2 Designated EHV charges'!$A:$O,2,0))</f>
        <v/>
      </c>
      <c r="C59" s="96" t="str">
        <f>IF($A59="","",VLOOKUP($A59,'Annex 2 Designated EHV charges'!$A:$O,3,0))</f>
        <v/>
      </c>
      <c r="D59" s="95" t="str">
        <f>IF($A59="","",VLOOKUP($A59,'Annex 2 Designated EHV charges'!$A:$O,7,0))</f>
        <v/>
      </c>
      <c r="E59" s="100" t="str">
        <f>IFERROR(IF(VLOOKUP($A59,'Annex 2 Designated EHV charges'!$A:$P,9,FALSE)=0,"",VLOOKUP($A59,'Annex 2 Designated EHV charges'!$A:$P,9,FALSE)),"")</f>
        <v/>
      </c>
      <c r="F59" s="101" t="str">
        <f>IFERROR(IF(VLOOKUP($A59,'Annex 2 Designated EHV charges'!$A:$P,10,FALSE)=0,"",VLOOKUP($A59,'Annex 2 Designated EHV charges'!$A:$P,10,FALSE)),"")</f>
        <v/>
      </c>
      <c r="G59" s="102" t="str">
        <f>IFERROR(IF(VLOOKUP($A59,'Annex 2 Designated EHV charges'!$A:$P,11,FALSE)=0,"",VLOOKUP($A59,'Annex 2 Designated EHV charges'!$A:$P,11,FALSE)),"")</f>
        <v/>
      </c>
      <c r="H59" s="102" t="str">
        <f>IFERROR(IF(VLOOKUP($A59,'Annex 2 Designated EHV charges'!$A:$P,12,FALSE)=0,"",VLOOKUP($A59,'Annex 2 Designated EHV charges'!$A:$P,12,FALSE)),"")</f>
        <v/>
      </c>
    </row>
    <row r="60" spans="1:8" ht="12.75" customHeight="1" x14ac:dyDescent="0.25">
      <c r="A60" s="95" t="str">
        <f t="array" ref="A60">IFERROR(INDEX('Annex 2 Designated EHV charges'!$A$11:$A$118, MATCH(0, IF(ISBLANK('Annex 2 Designated EHV charges'!$A$11:$A$118),1, COUNTIF(A$4:$A59, 'Annex 2 Designated EHV charges'!$A$11:$A$118)), 0)),"")</f>
        <v/>
      </c>
      <c r="B60" s="95" t="str">
        <f>IF($A60="","",VLOOKUP($A60,'Annex 2 Designated EHV charges'!$A:$O,2,0))</f>
        <v/>
      </c>
      <c r="C60" s="96" t="str">
        <f>IF($A60="","",VLOOKUP($A60,'Annex 2 Designated EHV charges'!$A:$O,3,0))</f>
        <v/>
      </c>
      <c r="D60" s="95" t="str">
        <f>IF($A60="","",VLOOKUP($A60,'Annex 2 Designated EHV charges'!$A:$O,7,0))</f>
        <v/>
      </c>
      <c r="E60" s="100" t="str">
        <f>IFERROR(IF(VLOOKUP($A60,'Annex 2 Designated EHV charges'!$A:$P,9,FALSE)=0,"",VLOOKUP($A60,'Annex 2 Designated EHV charges'!$A:$P,9,FALSE)),"")</f>
        <v/>
      </c>
      <c r="F60" s="101" t="str">
        <f>IFERROR(IF(VLOOKUP($A60,'Annex 2 Designated EHV charges'!$A:$P,10,FALSE)=0,"",VLOOKUP($A60,'Annex 2 Designated EHV charges'!$A:$P,10,FALSE)),"")</f>
        <v/>
      </c>
      <c r="G60" s="102" t="str">
        <f>IFERROR(IF(VLOOKUP($A60,'Annex 2 Designated EHV charges'!$A:$P,11,FALSE)=0,"",VLOOKUP($A60,'Annex 2 Designated EHV charges'!$A:$P,11,FALSE)),"")</f>
        <v/>
      </c>
      <c r="H60" s="102" t="str">
        <f>IFERROR(IF(VLOOKUP($A60,'Annex 2 Designated EHV charges'!$A:$P,12,FALSE)=0,"",VLOOKUP($A60,'Annex 2 Designated EHV charges'!$A:$P,12,FALSE)),"")</f>
        <v/>
      </c>
    </row>
    <row r="61" spans="1:8" ht="12.75" customHeight="1" x14ac:dyDescent="0.25">
      <c r="A61" s="95" t="str">
        <f t="array" ref="A61">IFERROR(INDEX('Annex 2 Designated EHV charges'!$A$11:$A$118, MATCH(0, IF(ISBLANK('Annex 2 Designated EHV charges'!$A$11:$A$118),1, COUNTIF(A$4:$A60, 'Annex 2 Designated EHV charges'!$A$11:$A$118)), 0)),"")</f>
        <v/>
      </c>
      <c r="B61" s="95" t="str">
        <f>IF($A61="","",VLOOKUP($A61,'Annex 2 Designated EHV charges'!$A:$O,2,0))</f>
        <v/>
      </c>
      <c r="C61" s="96" t="str">
        <f>IF($A61="","",VLOOKUP($A61,'Annex 2 Designated EHV charges'!$A:$O,3,0))</f>
        <v/>
      </c>
      <c r="D61" s="95" t="str">
        <f>IF($A61="","",VLOOKUP($A61,'Annex 2 Designated EHV charges'!$A:$O,7,0))</f>
        <v/>
      </c>
      <c r="E61" s="100" t="str">
        <f>IFERROR(IF(VLOOKUP($A61,'Annex 2 Designated EHV charges'!$A:$P,9,FALSE)=0,"",VLOOKUP($A61,'Annex 2 Designated EHV charges'!$A:$P,9,FALSE)),"")</f>
        <v/>
      </c>
      <c r="F61" s="101" t="str">
        <f>IFERROR(IF(VLOOKUP($A61,'Annex 2 Designated EHV charges'!$A:$P,10,FALSE)=0,"",VLOOKUP($A61,'Annex 2 Designated EHV charges'!$A:$P,10,FALSE)),"")</f>
        <v/>
      </c>
      <c r="G61" s="102" t="str">
        <f>IFERROR(IF(VLOOKUP($A61,'Annex 2 Designated EHV charges'!$A:$P,11,FALSE)=0,"",VLOOKUP($A61,'Annex 2 Designated EHV charges'!$A:$P,11,FALSE)),"")</f>
        <v/>
      </c>
      <c r="H61" s="102" t="str">
        <f>IFERROR(IF(VLOOKUP($A61,'Annex 2 Designated EHV charges'!$A:$P,12,FALSE)=0,"",VLOOKUP($A61,'Annex 2 Designated EHV charges'!$A:$P,12,FALSE)),"")</f>
        <v/>
      </c>
    </row>
    <row r="62" spans="1:8" ht="12.75" customHeight="1" x14ac:dyDescent="0.25">
      <c r="A62" s="95" t="str">
        <f t="array" ref="A62">IFERROR(INDEX('Annex 2 Designated EHV charges'!$A$11:$A$118, MATCH(0, IF(ISBLANK('Annex 2 Designated EHV charges'!$A$11:$A$118),1, COUNTIF(A$4:$A61, 'Annex 2 Designated EHV charges'!$A$11:$A$118)), 0)),"")</f>
        <v/>
      </c>
      <c r="B62" s="95" t="str">
        <f>IF($A62="","",VLOOKUP($A62,'Annex 2 Designated EHV charges'!$A:$O,2,0))</f>
        <v/>
      </c>
      <c r="C62" s="96" t="str">
        <f>IF($A62="","",VLOOKUP($A62,'Annex 2 Designated EHV charges'!$A:$O,3,0))</f>
        <v/>
      </c>
      <c r="D62" s="95" t="str">
        <f>IF($A62="","",VLOOKUP($A62,'Annex 2 Designated EHV charges'!$A:$O,7,0))</f>
        <v/>
      </c>
      <c r="E62" s="100" t="str">
        <f>IFERROR(IF(VLOOKUP($A62,'Annex 2 Designated EHV charges'!$A:$P,9,FALSE)=0,"",VLOOKUP($A62,'Annex 2 Designated EHV charges'!$A:$P,9,FALSE)),"")</f>
        <v/>
      </c>
      <c r="F62" s="101" t="str">
        <f>IFERROR(IF(VLOOKUP($A62,'Annex 2 Designated EHV charges'!$A:$P,10,FALSE)=0,"",VLOOKUP($A62,'Annex 2 Designated EHV charges'!$A:$P,10,FALSE)),"")</f>
        <v/>
      </c>
      <c r="G62" s="102" t="str">
        <f>IFERROR(IF(VLOOKUP($A62,'Annex 2 Designated EHV charges'!$A:$P,11,FALSE)=0,"",VLOOKUP($A62,'Annex 2 Designated EHV charges'!$A:$P,11,FALSE)),"")</f>
        <v/>
      </c>
      <c r="H62" s="102" t="str">
        <f>IFERROR(IF(VLOOKUP($A62,'Annex 2 Designated EHV charges'!$A:$P,12,FALSE)=0,"",VLOOKUP($A62,'Annex 2 Designated EHV charges'!$A:$P,12,FALSE)),"")</f>
        <v/>
      </c>
    </row>
    <row r="63" spans="1:8" ht="12.75" customHeight="1" x14ac:dyDescent="0.25">
      <c r="A63" s="95" t="str">
        <f t="array" ref="A63">IFERROR(INDEX('Annex 2 Designated EHV charges'!$A$11:$A$118, MATCH(0, IF(ISBLANK('Annex 2 Designated EHV charges'!$A$11:$A$118),1, COUNTIF(A$4:$A62, 'Annex 2 Designated EHV charges'!$A$11:$A$118)), 0)),"")</f>
        <v/>
      </c>
      <c r="B63" s="95" t="str">
        <f>IF($A63="","",VLOOKUP($A63,'Annex 2 Designated EHV charges'!$A:$O,2,0))</f>
        <v/>
      </c>
      <c r="C63" s="96" t="str">
        <f>IF($A63="","",VLOOKUP($A63,'Annex 2 Designated EHV charges'!$A:$O,3,0))</f>
        <v/>
      </c>
      <c r="D63" s="95" t="str">
        <f>IF($A63="","",VLOOKUP($A63,'Annex 2 Designated EHV charges'!$A:$O,7,0))</f>
        <v/>
      </c>
      <c r="E63" s="100" t="str">
        <f>IFERROR(IF(VLOOKUP($A63,'Annex 2 Designated EHV charges'!$A:$P,9,FALSE)=0,"",VLOOKUP($A63,'Annex 2 Designated EHV charges'!$A:$P,9,FALSE)),"")</f>
        <v/>
      </c>
      <c r="F63" s="101" t="str">
        <f>IFERROR(IF(VLOOKUP($A63,'Annex 2 Designated EHV charges'!$A:$P,10,FALSE)=0,"",VLOOKUP($A63,'Annex 2 Designated EHV charges'!$A:$P,10,FALSE)),"")</f>
        <v/>
      </c>
      <c r="G63" s="102" t="str">
        <f>IFERROR(IF(VLOOKUP($A63,'Annex 2 Designated EHV charges'!$A:$P,11,FALSE)=0,"",VLOOKUP($A63,'Annex 2 Designated EHV charges'!$A:$P,11,FALSE)),"")</f>
        <v/>
      </c>
      <c r="H63" s="102" t="str">
        <f>IFERROR(IF(VLOOKUP($A63,'Annex 2 Designated EHV charges'!$A:$P,12,FALSE)=0,"",VLOOKUP($A63,'Annex 2 Designated EHV charges'!$A:$P,12,FALSE)),"")</f>
        <v/>
      </c>
    </row>
    <row r="64" spans="1:8" ht="12.75" customHeight="1" x14ac:dyDescent="0.25">
      <c r="A64" s="95" t="str">
        <f t="array" ref="A64">IFERROR(INDEX('Annex 2 Designated EHV charges'!$A$11:$A$118, MATCH(0, IF(ISBLANK('Annex 2 Designated EHV charges'!$A$11:$A$118),1, COUNTIF(A$4:$A63, 'Annex 2 Designated EHV charges'!$A$11:$A$118)), 0)),"")</f>
        <v/>
      </c>
      <c r="B64" s="95" t="str">
        <f>IF($A64="","",VLOOKUP($A64,'Annex 2 Designated EHV charges'!$A:$O,2,0))</f>
        <v/>
      </c>
      <c r="C64" s="96" t="str">
        <f>IF($A64="","",VLOOKUP($A64,'Annex 2 Designated EHV charges'!$A:$O,3,0))</f>
        <v/>
      </c>
      <c r="D64" s="95" t="str">
        <f>IF($A64="","",VLOOKUP($A64,'Annex 2 Designated EHV charges'!$A:$O,7,0))</f>
        <v/>
      </c>
      <c r="E64" s="100" t="str">
        <f>IFERROR(IF(VLOOKUP($A64,'Annex 2 Designated EHV charges'!$A:$P,9,FALSE)=0,"",VLOOKUP($A64,'Annex 2 Designated EHV charges'!$A:$P,9,FALSE)),"")</f>
        <v/>
      </c>
      <c r="F64" s="101" t="str">
        <f>IFERROR(IF(VLOOKUP($A64,'Annex 2 Designated EHV charges'!$A:$P,10,FALSE)=0,"",VLOOKUP($A64,'Annex 2 Designated EHV charges'!$A:$P,10,FALSE)),"")</f>
        <v/>
      </c>
      <c r="G64" s="102" t="str">
        <f>IFERROR(IF(VLOOKUP($A64,'Annex 2 Designated EHV charges'!$A:$P,11,FALSE)=0,"",VLOOKUP($A64,'Annex 2 Designated EHV charges'!$A:$P,11,FALSE)),"")</f>
        <v/>
      </c>
      <c r="H64" s="102" t="str">
        <f>IFERROR(IF(VLOOKUP($A64,'Annex 2 Designated EHV charges'!$A:$P,12,FALSE)=0,"",VLOOKUP($A64,'Annex 2 Designated EHV charges'!$A:$P,12,FALSE)),"")</f>
        <v/>
      </c>
    </row>
    <row r="65" spans="1:8" ht="12.75" customHeight="1" x14ac:dyDescent="0.25">
      <c r="A65" s="95" t="str">
        <f t="array" ref="A65">IFERROR(INDEX('Annex 2 Designated EHV charges'!$A$11:$A$118, MATCH(0, IF(ISBLANK('Annex 2 Designated EHV charges'!$A$11:$A$118),1, COUNTIF(A$4:$A64, 'Annex 2 Designated EHV charges'!$A$11:$A$118)), 0)),"")</f>
        <v/>
      </c>
      <c r="B65" s="95" t="str">
        <f>IF($A65="","",VLOOKUP($A65,'Annex 2 Designated EHV charges'!$A:$O,2,0))</f>
        <v/>
      </c>
      <c r="C65" s="96" t="str">
        <f>IF($A65="","",VLOOKUP($A65,'Annex 2 Designated EHV charges'!$A:$O,3,0))</f>
        <v/>
      </c>
      <c r="D65" s="95" t="str">
        <f>IF($A65="","",VLOOKUP($A65,'Annex 2 Designated EHV charges'!$A:$O,7,0))</f>
        <v/>
      </c>
      <c r="E65" s="100" t="str">
        <f>IFERROR(IF(VLOOKUP($A65,'Annex 2 Designated EHV charges'!$A:$P,9,FALSE)=0,"",VLOOKUP($A65,'Annex 2 Designated EHV charges'!$A:$P,9,FALSE)),"")</f>
        <v/>
      </c>
      <c r="F65" s="101" t="str">
        <f>IFERROR(IF(VLOOKUP($A65,'Annex 2 Designated EHV charges'!$A:$P,10,FALSE)=0,"",VLOOKUP($A65,'Annex 2 Designated EHV charges'!$A:$P,10,FALSE)),"")</f>
        <v/>
      </c>
      <c r="G65" s="102" t="str">
        <f>IFERROR(IF(VLOOKUP($A65,'Annex 2 Designated EHV charges'!$A:$P,11,FALSE)=0,"",VLOOKUP($A65,'Annex 2 Designated EHV charges'!$A:$P,11,FALSE)),"")</f>
        <v/>
      </c>
      <c r="H65" s="102" t="str">
        <f>IFERROR(IF(VLOOKUP($A65,'Annex 2 Designated EHV charges'!$A:$P,12,FALSE)=0,"",VLOOKUP($A65,'Annex 2 Designated EHV charges'!$A:$P,12,FALSE)),"")</f>
        <v/>
      </c>
    </row>
    <row r="66" spans="1:8" ht="12.75" customHeight="1" x14ac:dyDescent="0.25">
      <c r="A66" s="95" t="str">
        <f t="array" ref="A66">IFERROR(INDEX('Annex 2 Designated EHV charges'!$A$11:$A$118, MATCH(0, IF(ISBLANK('Annex 2 Designated EHV charges'!$A$11:$A$118),1, COUNTIF(A$4:$A65, 'Annex 2 Designated EHV charges'!$A$11:$A$118)), 0)),"")</f>
        <v/>
      </c>
      <c r="B66" s="95" t="str">
        <f>IF($A66="","",VLOOKUP($A66,'Annex 2 Designated EHV charges'!$A:$O,2,0))</f>
        <v/>
      </c>
      <c r="C66" s="96" t="str">
        <f>IF($A66="","",VLOOKUP($A66,'Annex 2 Designated EHV charges'!$A:$O,3,0))</f>
        <v/>
      </c>
      <c r="D66" s="95" t="str">
        <f>IF($A66="","",VLOOKUP($A66,'Annex 2 Designated EHV charges'!$A:$O,7,0))</f>
        <v/>
      </c>
      <c r="E66" s="100" t="str">
        <f>IFERROR(IF(VLOOKUP($A66,'Annex 2 Designated EHV charges'!$A:$P,9,FALSE)=0,"",VLOOKUP($A66,'Annex 2 Designated EHV charges'!$A:$P,9,FALSE)),"")</f>
        <v/>
      </c>
      <c r="F66" s="101" t="str">
        <f>IFERROR(IF(VLOOKUP($A66,'Annex 2 Designated EHV charges'!$A:$P,10,FALSE)=0,"",VLOOKUP($A66,'Annex 2 Designated EHV charges'!$A:$P,10,FALSE)),"")</f>
        <v/>
      </c>
      <c r="G66" s="102" t="str">
        <f>IFERROR(IF(VLOOKUP($A66,'Annex 2 Designated EHV charges'!$A:$P,11,FALSE)=0,"",VLOOKUP($A66,'Annex 2 Designated EHV charges'!$A:$P,11,FALSE)),"")</f>
        <v/>
      </c>
      <c r="H66" s="102" t="str">
        <f>IFERROR(IF(VLOOKUP($A66,'Annex 2 Designated EHV charges'!$A:$P,12,FALSE)=0,"",VLOOKUP($A66,'Annex 2 Designated EHV charges'!$A:$P,12,FALSE)),"")</f>
        <v/>
      </c>
    </row>
    <row r="67" spans="1:8" ht="12.75" customHeight="1" x14ac:dyDescent="0.25">
      <c r="A67" s="95" t="str">
        <f t="array" ref="A67">IFERROR(INDEX('Annex 2 Designated EHV charges'!$A$11:$A$118, MATCH(0, IF(ISBLANK('Annex 2 Designated EHV charges'!$A$11:$A$118),1, COUNTIF(A$4:$A66, 'Annex 2 Designated EHV charges'!$A$11:$A$118)), 0)),"")</f>
        <v/>
      </c>
      <c r="B67" s="95" t="str">
        <f>IF($A67="","",VLOOKUP($A67,'Annex 2 Designated EHV charges'!$A:$O,2,0))</f>
        <v/>
      </c>
      <c r="C67" s="96" t="str">
        <f>IF($A67="","",VLOOKUP($A67,'Annex 2 Designated EHV charges'!$A:$O,3,0))</f>
        <v/>
      </c>
      <c r="D67" s="95" t="str">
        <f>IF($A67="","",VLOOKUP($A67,'Annex 2 Designated EHV charges'!$A:$O,7,0))</f>
        <v/>
      </c>
      <c r="E67" s="100" t="str">
        <f>IFERROR(IF(VLOOKUP($A67,'Annex 2 Designated EHV charges'!$A:$P,9,FALSE)=0,"",VLOOKUP($A67,'Annex 2 Designated EHV charges'!$A:$P,9,FALSE)),"")</f>
        <v/>
      </c>
      <c r="F67" s="101" t="str">
        <f>IFERROR(IF(VLOOKUP($A67,'Annex 2 Designated EHV charges'!$A:$P,10,FALSE)=0,"",VLOOKUP($A67,'Annex 2 Designated EHV charges'!$A:$P,10,FALSE)),"")</f>
        <v/>
      </c>
      <c r="G67" s="102" t="str">
        <f>IFERROR(IF(VLOOKUP($A67,'Annex 2 Designated EHV charges'!$A:$P,11,FALSE)=0,"",VLOOKUP($A67,'Annex 2 Designated EHV charges'!$A:$P,11,FALSE)),"")</f>
        <v/>
      </c>
      <c r="H67" s="102" t="str">
        <f>IFERROR(IF(VLOOKUP($A67,'Annex 2 Designated EHV charges'!$A:$P,12,FALSE)=0,"",VLOOKUP($A67,'Annex 2 Designated EHV charges'!$A:$P,12,FALSE)),"")</f>
        <v/>
      </c>
    </row>
    <row r="68" spans="1:8" ht="12.75" customHeight="1" x14ac:dyDescent="0.25">
      <c r="A68" s="95" t="str">
        <f t="array" ref="A68">IFERROR(INDEX('Annex 2 Designated EHV charges'!$A$11:$A$118, MATCH(0, IF(ISBLANK('Annex 2 Designated EHV charges'!$A$11:$A$118),1, COUNTIF(A$4:$A67, 'Annex 2 Designated EHV charges'!$A$11:$A$118)), 0)),"")</f>
        <v/>
      </c>
      <c r="B68" s="95" t="str">
        <f>IF($A68="","",VLOOKUP($A68,'Annex 2 Designated EHV charges'!$A:$O,2,0))</f>
        <v/>
      </c>
      <c r="C68" s="96" t="str">
        <f>IF($A68="","",VLOOKUP($A68,'Annex 2 Designated EHV charges'!$A:$O,3,0))</f>
        <v/>
      </c>
      <c r="D68" s="95" t="str">
        <f>IF($A68="","",VLOOKUP($A68,'Annex 2 Designated EHV charges'!$A:$O,7,0))</f>
        <v/>
      </c>
      <c r="E68" s="100" t="str">
        <f>IFERROR(IF(VLOOKUP($A68,'Annex 2 Designated EHV charges'!$A:$P,9,FALSE)=0,"",VLOOKUP($A68,'Annex 2 Designated EHV charges'!$A:$P,9,FALSE)),"")</f>
        <v/>
      </c>
      <c r="F68" s="101" t="str">
        <f>IFERROR(IF(VLOOKUP($A68,'Annex 2 Designated EHV charges'!$A:$P,10,FALSE)=0,"",VLOOKUP($A68,'Annex 2 Designated EHV charges'!$A:$P,10,FALSE)),"")</f>
        <v/>
      </c>
      <c r="G68" s="102" t="str">
        <f>IFERROR(IF(VLOOKUP($A68,'Annex 2 Designated EHV charges'!$A:$P,11,FALSE)=0,"",VLOOKUP($A68,'Annex 2 Designated EHV charges'!$A:$P,11,FALSE)),"")</f>
        <v/>
      </c>
      <c r="H68" s="102" t="str">
        <f>IFERROR(IF(VLOOKUP($A68,'Annex 2 Designated EHV charges'!$A:$P,12,FALSE)=0,"",VLOOKUP($A68,'Annex 2 Designated EHV charges'!$A:$P,12,FALSE)),"")</f>
        <v/>
      </c>
    </row>
    <row r="69" spans="1:8" ht="12.75" customHeight="1" x14ac:dyDescent="0.25">
      <c r="A69" s="95" t="str">
        <f t="array" ref="A69">IFERROR(INDEX('Annex 2 Designated EHV charges'!$A$11:$A$118, MATCH(0, IF(ISBLANK('Annex 2 Designated EHV charges'!$A$11:$A$118),1, COUNTIF(A$4:$A68, 'Annex 2 Designated EHV charges'!$A$11:$A$118)), 0)),"")</f>
        <v/>
      </c>
      <c r="B69" s="95" t="str">
        <f>IF($A69="","",VLOOKUP($A69,'Annex 2 Designated EHV charges'!$A:$O,2,0))</f>
        <v/>
      </c>
      <c r="C69" s="96" t="str">
        <f>IF($A69="","",VLOOKUP($A69,'Annex 2 Designated EHV charges'!$A:$O,3,0))</f>
        <v/>
      </c>
      <c r="D69" s="95" t="str">
        <f>IF($A69="","",VLOOKUP($A69,'Annex 2 Designated EHV charges'!$A:$O,7,0))</f>
        <v/>
      </c>
      <c r="E69" s="100" t="str">
        <f>IFERROR(IF(VLOOKUP($A69,'Annex 2 Designated EHV charges'!$A:$P,9,FALSE)=0,"",VLOOKUP($A69,'Annex 2 Designated EHV charges'!$A:$P,9,FALSE)),"")</f>
        <v/>
      </c>
      <c r="F69" s="101" t="str">
        <f>IFERROR(IF(VLOOKUP($A69,'Annex 2 Designated EHV charges'!$A:$P,10,FALSE)=0,"",VLOOKUP($A69,'Annex 2 Designated EHV charges'!$A:$P,10,FALSE)),"")</f>
        <v/>
      </c>
      <c r="G69" s="102" t="str">
        <f>IFERROR(IF(VLOOKUP($A69,'Annex 2 Designated EHV charges'!$A:$P,11,FALSE)=0,"",VLOOKUP($A69,'Annex 2 Designated EHV charges'!$A:$P,11,FALSE)),"")</f>
        <v/>
      </c>
      <c r="H69" s="102" t="str">
        <f>IFERROR(IF(VLOOKUP($A69,'Annex 2 Designated EHV charges'!$A:$P,12,FALSE)=0,"",VLOOKUP($A69,'Annex 2 Designated EHV charges'!$A:$P,12,FALSE)),"")</f>
        <v/>
      </c>
    </row>
    <row r="70" spans="1:8" ht="12.75" customHeight="1" x14ac:dyDescent="0.25">
      <c r="A70" s="95" t="str">
        <f t="array" ref="A70">IFERROR(INDEX('Annex 2 Designated EHV charges'!$A$11:$A$118, MATCH(0, IF(ISBLANK('Annex 2 Designated EHV charges'!$A$11:$A$118),1, COUNTIF(A$4:$A69, 'Annex 2 Designated EHV charges'!$A$11:$A$118)), 0)),"")</f>
        <v/>
      </c>
      <c r="B70" s="95" t="str">
        <f>IF($A70="","",VLOOKUP($A70,'Annex 2 Designated EHV charges'!$A:$O,2,0))</f>
        <v/>
      </c>
      <c r="C70" s="96" t="str">
        <f>IF($A70="","",VLOOKUP($A70,'Annex 2 Designated EHV charges'!$A:$O,3,0))</f>
        <v/>
      </c>
      <c r="D70" s="95" t="str">
        <f>IF($A70="","",VLOOKUP($A70,'Annex 2 Designated EHV charges'!$A:$O,7,0))</f>
        <v/>
      </c>
      <c r="E70" s="100" t="str">
        <f>IFERROR(IF(VLOOKUP($A70,'Annex 2 Designated EHV charges'!$A:$P,9,FALSE)=0,"",VLOOKUP($A70,'Annex 2 Designated EHV charges'!$A:$P,9,FALSE)),"")</f>
        <v/>
      </c>
      <c r="F70" s="101" t="str">
        <f>IFERROR(IF(VLOOKUP($A70,'Annex 2 Designated EHV charges'!$A:$P,10,FALSE)=0,"",VLOOKUP($A70,'Annex 2 Designated EHV charges'!$A:$P,10,FALSE)),"")</f>
        <v/>
      </c>
      <c r="G70" s="102" t="str">
        <f>IFERROR(IF(VLOOKUP($A70,'Annex 2 Designated EHV charges'!$A:$P,11,FALSE)=0,"",VLOOKUP($A70,'Annex 2 Designated EHV charges'!$A:$P,11,FALSE)),"")</f>
        <v/>
      </c>
      <c r="H70" s="102" t="str">
        <f>IFERROR(IF(VLOOKUP($A70,'Annex 2 Designated EHV charges'!$A:$P,12,FALSE)=0,"",VLOOKUP($A70,'Annex 2 Designated EHV charges'!$A:$P,12,FALSE)),"")</f>
        <v/>
      </c>
    </row>
    <row r="71" spans="1:8" ht="12.75" customHeight="1" x14ac:dyDescent="0.25">
      <c r="A71" s="95" t="str">
        <f t="array" ref="A71">IFERROR(INDEX('Annex 2 Designated EHV charges'!$A$11:$A$118, MATCH(0, IF(ISBLANK('Annex 2 Designated EHV charges'!$A$11:$A$118),1, COUNTIF(A$4:$A70, 'Annex 2 Designated EHV charges'!$A$11:$A$118)), 0)),"")</f>
        <v/>
      </c>
      <c r="B71" s="95" t="str">
        <f>IF($A71="","",VLOOKUP($A71,'Annex 2 Designated EHV charges'!$A:$O,2,0))</f>
        <v/>
      </c>
      <c r="C71" s="96" t="str">
        <f>IF($A71="","",VLOOKUP($A71,'Annex 2 Designated EHV charges'!$A:$O,3,0))</f>
        <v/>
      </c>
      <c r="D71" s="95" t="str">
        <f>IF($A71="","",VLOOKUP($A71,'Annex 2 Designated EHV charges'!$A:$O,7,0))</f>
        <v/>
      </c>
      <c r="E71" s="100" t="str">
        <f>IFERROR(IF(VLOOKUP($A71,'Annex 2 Designated EHV charges'!$A:$P,9,FALSE)=0,"",VLOOKUP($A71,'Annex 2 Designated EHV charges'!$A:$P,9,FALSE)),"")</f>
        <v/>
      </c>
      <c r="F71" s="101" t="str">
        <f>IFERROR(IF(VLOOKUP($A71,'Annex 2 Designated EHV charges'!$A:$P,10,FALSE)=0,"",VLOOKUP($A71,'Annex 2 Designated EHV charges'!$A:$P,10,FALSE)),"")</f>
        <v/>
      </c>
      <c r="G71" s="102" t="str">
        <f>IFERROR(IF(VLOOKUP($A71,'Annex 2 Designated EHV charges'!$A:$P,11,FALSE)=0,"",VLOOKUP($A71,'Annex 2 Designated EHV charges'!$A:$P,11,FALSE)),"")</f>
        <v/>
      </c>
      <c r="H71" s="102" t="str">
        <f>IFERROR(IF(VLOOKUP($A71,'Annex 2 Designated EHV charges'!$A:$P,12,FALSE)=0,"",VLOOKUP($A71,'Annex 2 Designated EHV charges'!$A:$P,12,FALSE)),"")</f>
        <v/>
      </c>
    </row>
    <row r="72" spans="1:8" ht="12.75" customHeight="1" x14ac:dyDescent="0.25">
      <c r="A72" s="95" t="str">
        <f t="array" ref="A72">IFERROR(INDEX('Annex 2 Designated EHV charges'!$A$11:$A$118, MATCH(0, IF(ISBLANK('Annex 2 Designated EHV charges'!$A$11:$A$118),1, COUNTIF(A$4:$A71, 'Annex 2 Designated EHV charges'!$A$11:$A$118)), 0)),"")</f>
        <v/>
      </c>
      <c r="B72" s="95" t="str">
        <f>IF($A72="","",VLOOKUP($A72,'Annex 2 Designated EHV charges'!$A:$O,2,0))</f>
        <v/>
      </c>
      <c r="C72" s="96" t="str">
        <f>IF($A72="","",VLOOKUP($A72,'Annex 2 Designated EHV charges'!$A:$O,3,0))</f>
        <v/>
      </c>
      <c r="D72" s="95" t="str">
        <f>IF($A72="","",VLOOKUP($A72,'Annex 2 Designated EHV charges'!$A:$O,7,0))</f>
        <v/>
      </c>
      <c r="E72" s="100" t="str">
        <f>IFERROR(IF(VLOOKUP($A72,'Annex 2 Designated EHV charges'!$A:$P,9,FALSE)=0,"",VLOOKUP($A72,'Annex 2 Designated EHV charges'!$A:$P,9,FALSE)),"")</f>
        <v/>
      </c>
      <c r="F72" s="101" t="str">
        <f>IFERROR(IF(VLOOKUP($A72,'Annex 2 Designated EHV charges'!$A:$P,10,FALSE)=0,"",VLOOKUP($A72,'Annex 2 Designated EHV charges'!$A:$P,10,FALSE)),"")</f>
        <v/>
      </c>
      <c r="G72" s="102" t="str">
        <f>IFERROR(IF(VLOOKUP($A72,'Annex 2 Designated EHV charges'!$A:$P,11,FALSE)=0,"",VLOOKUP($A72,'Annex 2 Designated EHV charges'!$A:$P,11,FALSE)),"")</f>
        <v/>
      </c>
      <c r="H72" s="102" t="str">
        <f>IFERROR(IF(VLOOKUP($A72,'Annex 2 Designated EHV charges'!$A:$P,12,FALSE)=0,"",VLOOKUP($A72,'Annex 2 Designated EHV charges'!$A:$P,12,FALSE)),"")</f>
        <v/>
      </c>
    </row>
    <row r="73" spans="1:8" ht="12.75" customHeight="1" x14ac:dyDescent="0.25">
      <c r="A73" s="95" t="str">
        <f t="array" ref="A73">IFERROR(INDEX('Annex 2 Designated EHV charges'!$A$11:$A$118, MATCH(0, IF(ISBLANK('Annex 2 Designated EHV charges'!$A$11:$A$118),1, COUNTIF(A$4:$A72, 'Annex 2 Designated EHV charges'!$A$11:$A$118)), 0)),"")</f>
        <v/>
      </c>
      <c r="B73" s="95" t="str">
        <f>IF($A73="","",VLOOKUP($A73,'Annex 2 Designated EHV charges'!$A:$O,2,0))</f>
        <v/>
      </c>
      <c r="C73" s="96" t="str">
        <f>IF($A73="","",VLOOKUP($A73,'Annex 2 Designated EHV charges'!$A:$O,3,0))</f>
        <v/>
      </c>
      <c r="D73" s="95" t="str">
        <f>IF($A73="","",VLOOKUP($A73,'Annex 2 Designated EHV charges'!$A:$O,7,0))</f>
        <v/>
      </c>
      <c r="E73" s="100" t="str">
        <f>IFERROR(IF(VLOOKUP($A73,'Annex 2 Designated EHV charges'!$A:$P,9,FALSE)=0,"",VLOOKUP($A73,'Annex 2 Designated EHV charges'!$A:$P,9,FALSE)),"")</f>
        <v/>
      </c>
      <c r="F73" s="101" t="str">
        <f>IFERROR(IF(VLOOKUP($A73,'Annex 2 Designated EHV charges'!$A:$P,10,FALSE)=0,"",VLOOKUP($A73,'Annex 2 Designated EHV charges'!$A:$P,10,FALSE)),"")</f>
        <v/>
      </c>
      <c r="G73" s="102" t="str">
        <f>IFERROR(IF(VLOOKUP($A73,'Annex 2 Designated EHV charges'!$A:$P,11,FALSE)=0,"",VLOOKUP($A73,'Annex 2 Designated EHV charges'!$A:$P,11,FALSE)),"")</f>
        <v/>
      </c>
      <c r="H73" s="102" t="str">
        <f>IFERROR(IF(VLOOKUP($A73,'Annex 2 Designated EHV charges'!$A:$P,12,FALSE)=0,"",VLOOKUP($A73,'Annex 2 Designated EHV charges'!$A:$P,12,FALSE)),"")</f>
        <v/>
      </c>
    </row>
    <row r="74" spans="1:8" ht="12.75" customHeight="1" x14ac:dyDescent="0.25">
      <c r="A74" s="95" t="str">
        <f t="array" ref="A74">IFERROR(INDEX('Annex 2 Designated EHV charges'!$A$11:$A$118, MATCH(0, IF(ISBLANK('Annex 2 Designated EHV charges'!$A$11:$A$118),1, COUNTIF(A$4:$A73, 'Annex 2 Designated EHV charges'!$A$11:$A$118)), 0)),"")</f>
        <v/>
      </c>
      <c r="B74" s="95" t="str">
        <f>IF($A74="","",VLOOKUP($A74,'Annex 2 Designated EHV charges'!$A:$O,2,0))</f>
        <v/>
      </c>
      <c r="C74" s="96" t="str">
        <f>IF($A74="","",VLOOKUP($A74,'Annex 2 Designated EHV charges'!$A:$O,3,0))</f>
        <v/>
      </c>
      <c r="D74" s="95" t="str">
        <f>IF($A74="","",VLOOKUP($A74,'Annex 2 Designated EHV charges'!$A:$O,7,0))</f>
        <v/>
      </c>
      <c r="E74" s="100" t="str">
        <f>IFERROR(IF(VLOOKUP($A74,'Annex 2 Designated EHV charges'!$A:$P,9,FALSE)=0,"",VLOOKUP($A74,'Annex 2 Designated EHV charges'!$A:$P,9,FALSE)),"")</f>
        <v/>
      </c>
      <c r="F74" s="101" t="str">
        <f>IFERROR(IF(VLOOKUP($A74,'Annex 2 Designated EHV charges'!$A:$P,10,FALSE)=0,"",VLOOKUP($A74,'Annex 2 Designated EHV charges'!$A:$P,10,FALSE)),"")</f>
        <v/>
      </c>
      <c r="G74" s="102" t="str">
        <f>IFERROR(IF(VLOOKUP($A74,'Annex 2 Designated EHV charges'!$A:$P,11,FALSE)=0,"",VLOOKUP($A74,'Annex 2 Designated EHV charges'!$A:$P,11,FALSE)),"")</f>
        <v/>
      </c>
      <c r="H74" s="102" t="str">
        <f>IFERROR(IF(VLOOKUP($A74,'Annex 2 Designated EHV charges'!$A:$P,12,FALSE)=0,"",VLOOKUP($A74,'Annex 2 Designated EHV charges'!$A:$P,12,FALSE)),"")</f>
        <v/>
      </c>
    </row>
    <row r="75" spans="1:8" ht="12.75" customHeight="1" x14ac:dyDescent="0.25">
      <c r="A75" s="95" t="str">
        <f t="array" ref="A75">IFERROR(INDEX('Annex 2 Designated EHV charges'!$A$11:$A$118, MATCH(0, IF(ISBLANK('Annex 2 Designated EHV charges'!$A$11:$A$118),1, COUNTIF(A$4:$A74, 'Annex 2 Designated EHV charges'!$A$11:$A$118)), 0)),"")</f>
        <v/>
      </c>
      <c r="B75" s="95" t="str">
        <f>IF($A75="","",VLOOKUP($A75,'Annex 2 Designated EHV charges'!$A:$O,2,0))</f>
        <v/>
      </c>
      <c r="C75" s="96" t="str">
        <f>IF($A75="","",VLOOKUP($A75,'Annex 2 Designated EHV charges'!$A:$O,3,0))</f>
        <v/>
      </c>
      <c r="D75" s="95" t="str">
        <f>IF($A75="","",VLOOKUP($A75,'Annex 2 Designated EHV charges'!$A:$O,7,0))</f>
        <v/>
      </c>
      <c r="E75" s="100" t="str">
        <f>IFERROR(IF(VLOOKUP($A75,'Annex 2 Designated EHV charges'!$A:$P,9,FALSE)=0,"",VLOOKUP($A75,'Annex 2 Designated EHV charges'!$A:$P,9,FALSE)),"")</f>
        <v/>
      </c>
      <c r="F75" s="101" t="str">
        <f>IFERROR(IF(VLOOKUP($A75,'Annex 2 Designated EHV charges'!$A:$P,10,FALSE)=0,"",VLOOKUP($A75,'Annex 2 Designated EHV charges'!$A:$P,10,FALSE)),"")</f>
        <v/>
      </c>
      <c r="G75" s="102" t="str">
        <f>IFERROR(IF(VLOOKUP($A75,'Annex 2 Designated EHV charges'!$A:$P,11,FALSE)=0,"",VLOOKUP($A75,'Annex 2 Designated EHV charges'!$A:$P,11,FALSE)),"")</f>
        <v/>
      </c>
      <c r="H75" s="102" t="str">
        <f>IFERROR(IF(VLOOKUP($A75,'Annex 2 Designated EHV charges'!$A:$P,12,FALSE)=0,"",VLOOKUP($A75,'Annex 2 Designated EHV charges'!$A:$P,12,FALSE)),"")</f>
        <v/>
      </c>
    </row>
    <row r="76" spans="1:8" ht="12.75" customHeight="1" x14ac:dyDescent="0.25">
      <c r="A76" s="95" t="str">
        <f t="array" ref="A76">IFERROR(INDEX('Annex 2 Designated EHV charges'!$A$11:$A$118, MATCH(0, IF(ISBLANK('Annex 2 Designated EHV charges'!$A$11:$A$118),1, COUNTIF(A$4:$A75, 'Annex 2 Designated EHV charges'!$A$11:$A$118)), 0)),"")</f>
        <v/>
      </c>
      <c r="B76" s="95" t="str">
        <f>IF($A76="","",VLOOKUP($A76,'Annex 2 Designated EHV charges'!$A:$O,2,0))</f>
        <v/>
      </c>
      <c r="C76" s="96" t="str">
        <f>IF($A76="","",VLOOKUP($A76,'Annex 2 Designated EHV charges'!$A:$O,3,0))</f>
        <v/>
      </c>
      <c r="D76" s="95" t="str">
        <f>IF($A76="","",VLOOKUP($A76,'Annex 2 Designated EHV charges'!$A:$O,7,0))</f>
        <v/>
      </c>
      <c r="E76" s="100" t="str">
        <f>IFERROR(IF(VLOOKUP($A76,'Annex 2 Designated EHV charges'!$A:$P,9,FALSE)=0,"",VLOOKUP($A76,'Annex 2 Designated EHV charges'!$A:$P,9,FALSE)),"")</f>
        <v/>
      </c>
      <c r="F76" s="101" t="str">
        <f>IFERROR(IF(VLOOKUP($A76,'Annex 2 Designated EHV charges'!$A:$P,10,FALSE)=0,"",VLOOKUP($A76,'Annex 2 Designated EHV charges'!$A:$P,10,FALSE)),"")</f>
        <v/>
      </c>
      <c r="G76" s="102" t="str">
        <f>IFERROR(IF(VLOOKUP($A76,'Annex 2 Designated EHV charges'!$A:$P,11,FALSE)=0,"",VLOOKUP($A76,'Annex 2 Designated EHV charges'!$A:$P,11,FALSE)),"")</f>
        <v/>
      </c>
      <c r="H76" s="102" t="str">
        <f>IFERROR(IF(VLOOKUP($A76,'Annex 2 Designated EHV charges'!$A:$P,12,FALSE)=0,"",VLOOKUP($A76,'Annex 2 Designated EHV charges'!$A:$P,12,FALSE)),"")</f>
        <v/>
      </c>
    </row>
    <row r="77" spans="1:8" ht="12.75" customHeight="1" x14ac:dyDescent="0.25">
      <c r="A77" s="95" t="str">
        <f t="array" ref="A77">IFERROR(INDEX('Annex 2 Designated EHV charges'!$A$11:$A$118, MATCH(0, IF(ISBLANK('Annex 2 Designated EHV charges'!$A$11:$A$118),1, COUNTIF(A$4:$A76, 'Annex 2 Designated EHV charges'!$A$11:$A$118)), 0)),"")</f>
        <v/>
      </c>
      <c r="B77" s="95" t="str">
        <f>IF($A77="","",VLOOKUP($A77,'Annex 2 Designated EHV charges'!$A:$O,2,0))</f>
        <v/>
      </c>
      <c r="C77" s="96" t="str">
        <f>IF($A77="","",VLOOKUP($A77,'Annex 2 Designated EHV charges'!$A:$O,3,0))</f>
        <v/>
      </c>
      <c r="D77" s="95" t="str">
        <f>IF($A77="","",VLOOKUP($A77,'Annex 2 Designated EHV charges'!$A:$O,7,0))</f>
        <v/>
      </c>
      <c r="E77" s="100" t="str">
        <f>IFERROR(IF(VLOOKUP($A77,'Annex 2 Designated EHV charges'!$A:$P,9,FALSE)=0,"",VLOOKUP($A77,'Annex 2 Designated EHV charges'!$A:$P,9,FALSE)),"")</f>
        <v/>
      </c>
      <c r="F77" s="101" t="str">
        <f>IFERROR(IF(VLOOKUP($A77,'Annex 2 Designated EHV charges'!$A:$P,10,FALSE)=0,"",VLOOKUP($A77,'Annex 2 Designated EHV charges'!$A:$P,10,FALSE)),"")</f>
        <v/>
      </c>
      <c r="G77" s="102" t="str">
        <f>IFERROR(IF(VLOOKUP($A77,'Annex 2 Designated EHV charges'!$A:$P,11,FALSE)=0,"",VLOOKUP($A77,'Annex 2 Designated EHV charges'!$A:$P,11,FALSE)),"")</f>
        <v/>
      </c>
      <c r="H77" s="102" t="str">
        <f>IFERROR(IF(VLOOKUP($A77,'Annex 2 Designated EHV charges'!$A:$P,12,FALSE)=0,"",VLOOKUP($A77,'Annex 2 Designated EHV charges'!$A:$P,12,FALSE)),"")</f>
        <v/>
      </c>
    </row>
    <row r="78" spans="1:8" ht="12.75" customHeight="1" x14ac:dyDescent="0.25">
      <c r="A78" s="95" t="str">
        <f t="array" ref="A78">IFERROR(INDEX('Annex 2 Designated EHV charges'!$A$11:$A$118, MATCH(0, IF(ISBLANK('Annex 2 Designated EHV charges'!$A$11:$A$118),1, COUNTIF(A$4:$A77, 'Annex 2 Designated EHV charges'!$A$11:$A$118)), 0)),"")</f>
        <v/>
      </c>
      <c r="B78" s="95" t="str">
        <f>IF($A78="","",VLOOKUP($A78,'Annex 2 Designated EHV charges'!$A:$O,2,0))</f>
        <v/>
      </c>
      <c r="C78" s="96" t="str">
        <f>IF($A78="","",VLOOKUP($A78,'Annex 2 Designated EHV charges'!$A:$O,3,0))</f>
        <v/>
      </c>
      <c r="D78" s="95" t="str">
        <f>IF($A78="","",VLOOKUP($A78,'Annex 2 Designated EHV charges'!$A:$O,7,0))</f>
        <v/>
      </c>
      <c r="E78" s="100" t="str">
        <f>IFERROR(IF(VLOOKUP($A78,'Annex 2 Designated EHV charges'!$A:$P,9,FALSE)=0,"",VLOOKUP($A78,'Annex 2 Designated EHV charges'!$A:$P,9,FALSE)),"")</f>
        <v/>
      </c>
      <c r="F78" s="101" t="str">
        <f>IFERROR(IF(VLOOKUP($A78,'Annex 2 Designated EHV charges'!$A:$P,10,FALSE)=0,"",VLOOKUP($A78,'Annex 2 Designated EHV charges'!$A:$P,10,FALSE)),"")</f>
        <v/>
      </c>
      <c r="G78" s="102" t="str">
        <f>IFERROR(IF(VLOOKUP($A78,'Annex 2 Designated EHV charges'!$A:$P,11,FALSE)=0,"",VLOOKUP($A78,'Annex 2 Designated EHV charges'!$A:$P,11,FALSE)),"")</f>
        <v/>
      </c>
      <c r="H78" s="102" t="str">
        <f>IFERROR(IF(VLOOKUP($A78,'Annex 2 Designated EHV charges'!$A:$P,12,FALSE)=0,"",VLOOKUP($A78,'Annex 2 Designated EHV charges'!$A:$P,12,FALSE)),"")</f>
        <v/>
      </c>
    </row>
    <row r="79" spans="1:8" ht="12.75" customHeight="1" x14ac:dyDescent="0.25">
      <c r="A79" s="95" t="str">
        <f t="array" ref="A79">IFERROR(INDEX('Annex 2 Designated EHV charges'!$A$11:$A$118, MATCH(0, IF(ISBLANK('Annex 2 Designated EHV charges'!$A$11:$A$118),1, COUNTIF(A$4:$A78, 'Annex 2 Designated EHV charges'!$A$11:$A$118)), 0)),"")</f>
        <v/>
      </c>
      <c r="B79" s="95" t="str">
        <f>IF($A79="","",VLOOKUP($A79,'Annex 2 Designated EHV charges'!$A:$O,2,0))</f>
        <v/>
      </c>
      <c r="C79" s="96" t="str">
        <f>IF($A79="","",VLOOKUP($A79,'Annex 2 Designated EHV charges'!$A:$O,3,0))</f>
        <v/>
      </c>
      <c r="D79" s="95" t="str">
        <f>IF($A79="","",VLOOKUP($A79,'Annex 2 Designated EHV charges'!$A:$O,7,0))</f>
        <v/>
      </c>
      <c r="E79" s="100" t="str">
        <f>IFERROR(IF(VLOOKUP($A79,'Annex 2 Designated EHV charges'!$A:$P,9,FALSE)=0,"",VLOOKUP($A79,'Annex 2 Designated EHV charges'!$A:$P,9,FALSE)),"")</f>
        <v/>
      </c>
      <c r="F79" s="101" t="str">
        <f>IFERROR(IF(VLOOKUP($A79,'Annex 2 Designated EHV charges'!$A:$P,10,FALSE)=0,"",VLOOKUP($A79,'Annex 2 Designated EHV charges'!$A:$P,10,FALSE)),"")</f>
        <v/>
      </c>
      <c r="G79" s="102" t="str">
        <f>IFERROR(IF(VLOOKUP($A79,'Annex 2 Designated EHV charges'!$A:$P,11,FALSE)=0,"",VLOOKUP($A79,'Annex 2 Designated EHV charges'!$A:$P,11,FALSE)),"")</f>
        <v/>
      </c>
      <c r="H79" s="102" t="str">
        <f>IFERROR(IF(VLOOKUP($A79,'Annex 2 Designated EHV charges'!$A:$P,12,FALSE)=0,"",VLOOKUP($A79,'Annex 2 Designated EHV charges'!$A:$P,12,FALSE)),"")</f>
        <v/>
      </c>
    </row>
    <row r="80" spans="1:8" ht="12.75" customHeight="1" x14ac:dyDescent="0.25">
      <c r="A80" s="95" t="str">
        <f t="array" ref="A80">IFERROR(INDEX('Annex 2 Designated EHV charges'!$A$11:$A$118, MATCH(0, IF(ISBLANK('Annex 2 Designated EHV charges'!$A$11:$A$118),1, COUNTIF(A$4:$A79, 'Annex 2 Designated EHV charges'!$A$11:$A$118)), 0)),"")</f>
        <v/>
      </c>
      <c r="B80" s="95" t="str">
        <f>IF($A80="","",VLOOKUP($A80,'Annex 2 Designated EHV charges'!$A:$O,2,0))</f>
        <v/>
      </c>
      <c r="C80" s="96" t="str">
        <f>IF($A80="","",VLOOKUP($A80,'Annex 2 Designated EHV charges'!$A:$O,3,0))</f>
        <v/>
      </c>
      <c r="D80" s="95" t="str">
        <f>IF($A80="","",VLOOKUP($A80,'Annex 2 Designated EHV charges'!$A:$O,7,0))</f>
        <v/>
      </c>
      <c r="E80" s="100" t="str">
        <f>IFERROR(IF(VLOOKUP($A80,'Annex 2 Designated EHV charges'!$A:$P,9,FALSE)=0,"",VLOOKUP($A80,'Annex 2 Designated EHV charges'!$A:$P,9,FALSE)),"")</f>
        <v/>
      </c>
      <c r="F80" s="101" t="str">
        <f>IFERROR(IF(VLOOKUP($A80,'Annex 2 Designated EHV charges'!$A:$P,10,FALSE)=0,"",VLOOKUP($A80,'Annex 2 Designated EHV charges'!$A:$P,10,FALSE)),"")</f>
        <v/>
      </c>
      <c r="G80" s="102" t="str">
        <f>IFERROR(IF(VLOOKUP($A80,'Annex 2 Designated EHV charges'!$A:$P,11,FALSE)=0,"",VLOOKUP($A80,'Annex 2 Designated EHV charges'!$A:$P,11,FALSE)),"")</f>
        <v/>
      </c>
      <c r="H80" s="102" t="str">
        <f>IFERROR(IF(VLOOKUP($A80,'Annex 2 Designated EHV charges'!$A:$P,12,FALSE)=0,"",VLOOKUP($A80,'Annex 2 Designated EHV charges'!$A:$P,12,FALSE)),"")</f>
        <v/>
      </c>
    </row>
    <row r="81" spans="1:8" ht="12.75" customHeight="1" x14ac:dyDescent="0.25">
      <c r="A81" s="95" t="str">
        <f t="array" ref="A81">IFERROR(INDEX('Annex 2 Designated EHV charges'!$A$11:$A$118, MATCH(0, IF(ISBLANK('Annex 2 Designated EHV charges'!$A$11:$A$118),1, COUNTIF(A$4:$A80, 'Annex 2 Designated EHV charges'!$A$11:$A$118)), 0)),"")</f>
        <v/>
      </c>
      <c r="B81" s="95" t="str">
        <f>IF($A81="","",VLOOKUP($A81,'Annex 2 Designated EHV charges'!$A:$O,2,0))</f>
        <v/>
      </c>
      <c r="C81" s="96" t="str">
        <f>IF($A81="","",VLOOKUP($A81,'Annex 2 Designated EHV charges'!$A:$O,3,0))</f>
        <v/>
      </c>
      <c r="D81" s="95" t="str">
        <f>IF($A81="","",VLOOKUP($A81,'Annex 2 Designated EHV charges'!$A:$O,7,0))</f>
        <v/>
      </c>
      <c r="E81" s="100" t="str">
        <f>IFERROR(IF(VLOOKUP($A81,'Annex 2 Designated EHV charges'!$A:$P,9,FALSE)=0,"",VLOOKUP($A81,'Annex 2 Designated EHV charges'!$A:$P,9,FALSE)),"")</f>
        <v/>
      </c>
      <c r="F81" s="101" t="str">
        <f>IFERROR(IF(VLOOKUP($A81,'Annex 2 Designated EHV charges'!$A:$P,10,FALSE)=0,"",VLOOKUP($A81,'Annex 2 Designated EHV charges'!$A:$P,10,FALSE)),"")</f>
        <v/>
      </c>
      <c r="G81" s="102" t="str">
        <f>IFERROR(IF(VLOOKUP($A81,'Annex 2 Designated EHV charges'!$A:$P,11,FALSE)=0,"",VLOOKUP($A81,'Annex 2 Designated EHV charges'!$A:$P,11,FALSE)),"")</f>
        <v/>
      </c>
      <c r="H81" s="102" t="str">
        <f>IFERROR(IF(VLOOKUP($A81,'Annex 2 Designated EHV charges'!$A:$P,12,FALSE)=0,"",VLOOKUP($A81,'Annex 2 Designated EHV charges'!$A:$P,12,FALSE)),"")</f>
        <v/>
      </c>
    </row>
    <row r="82" spans="1:8" ht="12.75" customHeight="1" x14ac:dyDescent="0.25">
      <c r="A82" s="95" t="str">
        <f t="array" ref="A82">IFERROR(INDEX('Annex 2 Designated EHV charges'!$A$11:$A$118, MATCH(0, IF(ISBLANK('Annex 2 Designated EHV charges'!$A$11:$A$118),1, COUNTIF(A$4:$A81, 'Annex 2 Designated EHV charges'!$A$11:$A$118)), 0)),"")</f>
        <v/>
      </c>
      <c r="B82" s="95" t="str">
        <f>IF($A82="","",VLOOKUP($A82,'Annex 2 Designated EHV charges'!$A:$O,2,0))</f>
        <v/>
      </c>
      <c r="C82" s="96" t="str">
        <f>IF($A82="","",VLOOKUP($A82,'Annex 2 Designated EHV charges'!$A:$O,3,0))</f>
        <v/>
      </c>
      <c r="D82" s="95" t="str">
        <f>IF($A82="","",VLOOKUP($A82,'Annex 2 Designated EHV charges'!$A:$O,7,0))</f>
        <v/>
      </c>
      <c r="E82" s="100" t="str">
        <f>IFERROR(IF(VLOOKUP($A82,'Annex 2 Designated EHV charges'!$A:$P,9,FALSE)=0,"",VLOOKUP($A82,'Annex 2 Designated EHV charges'!$A:$P,9,FALSE)),"")</f>
        <v/>
      </c>
      <c r="F82" s="101" t="str">
        <f>IFERROR(IF(VLOOKUP($A82,'Annex 2 Designated EHV charges'!$A:$P,10,FALSE)=0,"",VLOOKUP($A82,'Annex 2 Designated EHV charges'!$A:$P,10,FALSE)),"")</f>
        <v/>
      </c>
      <c r="G82" s="102" t="str">
        <f>IFERROR(IF(VLOOKUP($A82,'Annex 2 Designated EHV charges'!$A:$P,11,FALSE)=0,"",VLOOKUP($A82,'Annex 2 Designated EHV charges'!$A:$P,11,FALSE)),"")</f>
        <v/>
      </c>
      <c r="H82" s="102" t="str">
        <f>IFERROR(IF(VLOOKUP($A82,'Annex 2 Designated EHV charges'!$A:$P,12,FALSE)=0,"",VLOOKUP($A82,'Annex 2 Designated EHV charges'!$A:$P,12,FALSE)),"")</f>
        <v/>
      </c>
    </row>
    <row r="83" spans="1:8" ht="12.75" customHeight="1" x14ac:dyDescent="0.25">
      <c r="A83" s="95" t="str">
        <f t="array" ref="A83">IFERROR(INDEX('Annex 2 Designated EHV charges'!$A$11:$A$118, MATCH(0, IF(ISBLANK('Annex 2 Designated EHV charges'!$A$11:$A$118),1, COUNTIF(A$4:$A82, 'Annex 2 Designated EHV charges'!$A$11:$A$118)), 0)),"")</f>
        <v/>
      </c>
      <c r="B83" s="95" t="str">
        <f>IF($A83="","",VLOOKUP($A83,'Annex 2 Designated EHV charges'!$A:$O,2,0))</f>
        <v/>
      </c>
      <c r="C83" s="96" t="str">
        <f>IF($A83="","",VLOOKUP($A83,'Annex 2 Designated EHV charges'!$A:$O,3,0))</f>
        <v/>
      </c>
      <c r="D83" s="95" t="str">
        <f>IF($A83="","",VLOOKUP($A83,'Annex 2 Designated EHV charges'!$A:$O,7,0))</f>
        <v/>
      </c>
      <c r="E83" s="100" t="str">
        <f>IFERROR(IF(VLOOKUP($A83,'Annex 2 Designated EHV charges'!$A:$P,9,FALSE)=0,"",VLOOKUP($A83,'Annex 2 Designated EHV charges'!$A:$P,9,FALSE)),"")</f>
        <v/>
      </c>
      <c r="F83" s="101" t="str">
        <f>IFERROR(IF(VLOOKUP($A83,'Annex 2 Designated EHV charges'!$A:$P,10,FALSE)=0,"",VLOOKUP($A83,'Annex 2 Designated EHV charges'!$A:$P,10,FALSE)),"")</f>
        <v/>
      </c>
      <c r="G83" s="102" t="str">
        <f>IFERROR(IF(VLOOKUP($A83,'Annex 2 Designated EHV charges'!$A:$P,11,FALSE)=0,"",VLOOKUP($A83,'Annex 2 Designated EHV charges'!$A:$P,11,FALSE)),"")</f>
        <v/>
      </c>
      <c r="H83" s="102" t="str">
        <f>IFERROR(IF(VLOOKUP($A83,'Annex 2 Designated EHV charges'!$A:$P,12,FALSE)=0,"",VLOOKUP($A83,'Annex 2 Designated EHV charges'!$A:$P,12,FALSE)),"")</f>
        <v/>
      </c>
    </row>
    <row r="84" spans="1:8" ht="12.75" customHeight="1" x14ac:dyDescent="0.25">
      <c r="A84" s="95" t="str">
        <f t="array" ref="A84">IFERROR(INDEX('Annex 2 Designated EHV charges'!$A$11:$A$118, MATCH(0, IF(ISBLANK('Annex 2 Designated EHV charges'!$A$11:$A$118),1, COUNTIF(A$4:$A83, 'Annex 2 Designated EHV charges'!$A$11:$A$118)), 0)),"")</f>
        <v/>
      </c>
      <c r="B84" s="95" t="str">
        <f>IF($A84="","",VLOOKUP($A84,'Annex 2 Designated EHV charges'!$A:$O,2,0))</f>
        <v/>
      </c>
      <c r="C84" s="96" t="str">
        <f>IF($A84="","",VLOOKUP($A84,'Annex 2 Designated EHV charges'!$A:$O,3,0))</f>
        <v/>
      </c>
      <c r="D84" s="95" t="str">
        <f>IF($A84="","",VLOOKUP($A84,'Annex 2 Designated EHV charges'!$A:$O,7,0))</f>
        <v/>
      </c>
      <c r="E84" s="100" t="str">
        <f>IFERROR(IF(VLOOKUP($A84,'Annex 2 Designated EHV charges'!$A:$P,9,FALSE)=0,"",VLOOKUP($A84,'Annex 2 Designated EHV charges'!$A:$P,9,FALSE)),"")</f>
        <v/>
      </c>
      <c r="F84" s="101" t="str">
        <f>IFERROR(IF(VLOOKUP($A84,'Annex 2 Designated EHV charges'!$A:$P,10,FALSE)=0,"",VLOOKUP($A84,'Annex 2 Designated EHV charges'!$A:$P,10,FALSE)),"")</f>
        <v/>
      </c>
      <c r="G84" s="102" t="str">
        <f>IFERROR(IF(VLOOKUP($A84,'Annex 2 Designated EHV charges'!$A:$P,11,FALSE)=0,"",VLOOKUP($A84,'Annex 2 Designated EHV charges'!$A:$P,11,FALSE)),"")</f>
        <v/>
      </c>
      <c r="H84" s="102" t="str">
        <f>IFERROR(IF(VLOOKUP($A84,'Annex 2 Designated EHV charges'!$A:$P,12,FALSE)=0,"",VLOOKUP($A84,'Annex 2 Designated EHV charges'!$A:$P,12,FALSE)),"")</f>
        <v/>
      </c>
    </row>
    <row r="85" spans="1:8" ht="12.75" customHeight="1" x14ac:dyDescent="0.25">
      <c r="A85" s="95" t="str">
        <f t="array" ref="A85">IFERROR(INDEX('Annex 2 Designated EHV charges'!$A$11:$A$118, MATCH(0, IF(ISBLANK('Annex 2 Designated EHV charges'!$A$11:$A$118),1, COUNTIF(A$4:$A84, 'Annex 2 Designated EHV charges'!$A$11:$A$118)), 0)),"")</f>
        <v/>
      </c>
      <c r="B85" s="95" t="str">
        <f>IF($A85="","",VLOOKUP($A85,'Annex 2 Designated EHV charges'!$A:$O,2,0))</f>
        <v/>
      </c>
      <c r="C85" s="96" t="str">
        <f>IF($A85="","",VLOOKUP($A85,'Annex 2 Designated EHV charges'!$A:$O,3,0))</f>
        <v/>
      </c>
      <c r="D85" s="95" t="str">
        <f>IF($A85="","",VLOOKUP($A85,'Annex 2 Designated EHV charges'!$A:$O,7,0))</f>
        <v/>
      </c>
      <c r="E85" s="100" t="str">
        <f>IFERROR(IF(VLOOKUP($A85,'Annex 2 Designated EHV charges'!$A:$P,9,FALSE)=0,"",VLOOKUP($A85,'Annex 2 Designated EHV charges'!$A:$P,9,FALSE)),"")</f>
        <v/>
      </c>
      <c r="F85" s="101" t="str">
        <f>IFERROR(IF(VLOOKUP($A85,'Annex 2 Designated EHV charges'!$A:$P,10,FALSE)=0,"",VLOOKUP($A85,'Annex 2 Designated EHV charges'!$A:$P,10,FALSE)),"")</f>
        <v/>
      </c>
      <c r="G85" s="102" t="str">
        <f>IFERROR(IF(VLOOKUP($A85,'Annex 2 Designated EHV charges'!$A:$P,11,FALSE)=0,"",VLOOKUP($A85,'Annex 2 Designated EHV charges'!$A:$P,11,FALSE)),"")</f>
        <v/>
      </c>
      <c r="H85" s="102" t="str">
        <f>IFERROR(IF(VLOOKUP($A85,'Annex 2 Designated EHV charges'!$A:$P,12,FALSE)=0,"",VLOOKUP($A85,'Annex 2 Designated EHV charges'!$A:$P,12,FALSE)),"")</f>
        <v/>
      </c>
    </row>
    <row r="86" spans="1:8" ht="12.75" customHeight="1" x14ac:dyDescent="0.25">
      <c r="A86" s="95" t="str">
        <f t="array" ref="A86">IFERROR(INDEX('Annex 2 Designated EHV charges'!$A$11:$A$118, MATCH(0, IF(ISBLANK('Annex 2 Designated EHV charges'!$A$11:$A$118),1, COUNTIF(A$4:$A85, 'Annex 2 Designated EHV charges'!$A$11:$A$118)), 0)),"")</f>
        <v/>
      </c>
      <c r="B86" s="95" t="str">
        <f>IF($A86="","",VLOOKUP($A86,'Annex 2 Designated EHV charges'!$A:$O,2,0))</f>
        <v/>
      </c>
      <c r="C86" s="96" t="str">
        <f>IF($A86="","",VLOOKUP($A86,'Annex 2 Designated EHV charges'!$A:$O,3,0))</f>
        <v/>
      </c>
      <c r="D86" s="95" t="str">
        <f>IF($A86="","",VLOOKUP($A86,'Annex 2 Designated EHV charges'!$A:$O,7,0))</f>
        <v/>
      </c>
      <c r="E86" s="100" t="str">
        <f>IFERROR(IF(VLOOKUP($A86,'Annex 2 Designated EHV charges'!$A:$P,9,FALSE)=0,"",VLOOKUP($A86,'Annex 2 Designated EHV charges'!$A:$P,9,FALSE)),"")</f>
        <v/>
      </c>
      <c r="F86" s="101" t="str">
        <f>IFERROR(IF(VLOOKUP($A86,'Annex 2 Designated EHV charges'!$A:$P,10,FALSE)=0,"",VLOOKUP($A86,'Annex 2 Designated EHV charges'!$A:$P,10,FALSE)),"")</f>
        <v/>
      </c>
      <c r="G86" s="102" t="str">
        <f>IFERROR(IF(VLOOKUP($A86,'Annex 2 Designated EHV charges'!$A:$P,11,FALSE)=0,"",VLOOKUP($A86,'Annex 2 Designated EHV charges'!$A:$P,11,FALSE)),"")</f>
        <v/>
      </c>
      <c r="H86" s="102" t="str">
        <f>IFERROR(IF(VLOOKUP($A86,'Annex 2 Designated EHV charges'!$A:$P,12,FALSE)=0,"",VLOOKUP($A86,'Annex 2 Designated EHV charges'!$A:$P,12,FALSE)),"")</f>
        <v/>
      </c>
    </row>
    <row r="87" spans="1:8" ht="12.75" customHeight="1" x14ac:dyDescent="0.25">
      <c r="A87" s="95" t="str">
        <f t="array" ref="A87">IFERROR(INDEX('Annex 2 Designated EHV charges'!$A$11:$A$118, MATCH(0, IF(ISBLANK('Annex 2 Designated EHV charges'!$A$11:$A$118),1, COUNTIF(A$4:$A86, 'Annex 2 Designated EHV charges'!$A$11:$A$118)), 0)),"")</f>
        <v/>
      </c>
      <c r="B87" s="95" t="str">
        <f>IF($A87="","",VLOOKUP($A87,'Annex 2 Designated EHV charges'!$A:$O,2,0))</f>
        <v/>
      </c>
      <c r="C87" s="96" t="str">
        <f>IF($A87="","",VLOOKUP($A87,'Annex 2 Designated EHV charges'!$A:$O,3,0))</f>
        <v/>
      </c>
      <c r="D87" s="95" t="str">
        <f>IF($A87="","",VLOOKUP($A87,'Annex 2 Designated EHV charges'!$A:$O,7,0))</f>
        <v/>
      </c>
      <c r="E87" s="100" t="str">
        <f>IFERROR(IF(VLOOKUP($A87,'Annex 2 Designated EHV charges'!$A:$P,9,FALSE)=0,"",VLOOKUP($A87,'Annex 2 Designated EHV charges'!$A:$P,9,FALSE)),"")</f>
        <v/>
      </c>
      <c r="F87" s="101" t="str">
        <f>IFERROR(IF(VLOOKUP($A87,'Annex 2 Designated EHV charges'!$A:$P,10,FALSE)=0,"",VLOOKUP($A87,'Annex 2 Designated EHV charges'!$A:$P,10,FALSE)),"")</f>
        <v/>
      </c>
      <c r="G87" s="102" t="str">
        <f>IFERROR(IF(VLOOKUP($A87,'Annex 2 Designated EHV charges'!$A:$P,11,FALSE)=0,"",VLOOKUP($A87,'Annex 2 Designated EHV charges'!$A:$P,11,FALSE)),"")</f>
        <v/>
      </c>
      <c r="H87" s="102" t="str">
        <f>IFERROR(IF(VLOOKUP($A87,'Annex 2 Designated EHV charges'!$A:$P,12,FALSE)=0,"",VLOOKUP($A87,'Annex 2 Designated EHV charges'!$A:$P,12,FALSE)),"")</f>
        <v/>
      </c>
    </row>
    <row r="88" spans="1:8" ht="12.75" customHeight="1" x14ac:dyDescent="0.25">
      <c r="A88" s="95" t="str">
        <f t="array" ref="A88">IFERROR(INDEX('Annex 2 Designated EHV charges'!$A$11:$A$118, MATCH(0, IF(ISBLANK('Annex 2 Designated EHV charges'!$A$11:$A$118),1, COUNTIF(A$4:$A87, 'Annex 2 Designated EHV charges'!$A$11:$A$118)), 0)),"")</f>
        <v/>
      </c>
      <c r="B88" s="95" t="str">
        <f>IF($A88="","",VLOOKUP($A88,'Annex 2 Designated EHV charges'!$A:$O,2,0))</f>
        <v/>
      </c>
      <c r="C88" s="96" t="str">
        <f>IF($A88="","",VLOOKUP($A88,'Annex 2 Designated EHV charges'!$A:$O,3,0))</f>
        <v/>
      </c>
      <c r="D88" s="95" t="str">
        <f>IF($A88="","",VLOOKUP($A88,'Annex 2 Designated EHV charges'!$A:$O,7,0))</f>
        <v/>
      </c>
      <c r="E88" s="100" t="str">
        <f>IFERROR(IF(VLOOKUP($A88,'Annex 2 Designated EHV charges'!$A:$P,9,FALSE)=0,"",VLOOKUP($A88,'Annex 2 Designated EHV charges'!$A:$P,9,FALSE)),"")</f>
        <v/>
      </c>
      <c r="F88" s="101" t="str">
        <f>IFERROR(IF(VLOOKUP($A88,'Annex 2 Designated EHV charges'!$A:$P,10,FALSE)=0,"",VLOOKUP($A88,'Annex 2 Designated EHV charges'!$A:$P,10,FALSE)),"")</f>
        <v/>
      </c>
      <c r="G88" s="102" t="str">
        <f>IFERROR(IF(VLOOKUP($A88,'Annex 2 Designated EHV charges'!$A:$P,11,FALSE)=0,"",VLOOKUP($A88,'Annex 2 Designated EHV charges'!$A:$P,11,FALSE)),"")</f>
        <v/>
      </c>
      <c r="H88" s="102" t="str">
        <f>IFERROR(IF(VLOOKUP($A88,'Annex 2 Designated EHV charges'!$A:$P,12,FALSE)=0,"",VLOOKUP($A88,'Annex 2 Designated EHV charges'!$A:$P,12,FALSE)),"")</f>
        <v/>
      </c>
    </row>
    <row r="89" spans="1:8" ht="12.75" customHeight="1" x14ac:dyDescent="0.25">
      <c r="A89" s="95" t="str">
        <f t="array" ref="A89">IFERROR(INDEX('Annex 2 Designated EHV charges'!$A$11:$A$118, MATCH(0, IF(ISBLANK('Annex 2 Designated EHV charges'!$A$11:$A$118),1, COUNTIF(A$4:$A88, 'Annex 2 Designated EHV charges'!$A$11:$A$118)), 0)),"")</f>
        <v/>
      </c>
      <c r="B89" s="95" t="str">
        <f>IF($A89="","",VLOOKUP($A89,'Annex 2 Designated EHV charges'!$A:$O,2,0))</f>
        <v/>
      </c>
      <c r="C89" s="96" t="str">
        <f>IF($A89="","",VLOOKUP($A89,'Annex 2 Designated EHV charges'!$A:$O,3,0))</f>
        <v/>
      </c>
      <c r="D89" s="95" t="str">
        <f>IF($A89="","",VLOOKUP($A89,'Annex 2 Designated EHV charges'!$A:$O,7,0))</f>
        <v/>
      </c>
      <c r="E89" s="100" t="str">
        <f>IFERROR(IF(VLOOKUP($A89,'Annex 2 Designated EHV charges'!$A:$P,9,FALSE)=0,"",VLOOKUP($A89,'Annex 2 Designated EHV charges'!$A:$P,9,FALSE)),"")</f>
        <v/>
      </c>
      <c r="F89" s="101" t="str">
        <f>IFERROR(IF(VLOOKUP($A89,'Annex 2 Designated EHV charges'!$A:$P,10,FALSE)=0,"",VLOOKUP($A89,'Annex 2 Designated EHV charges'!$A:$P,10,FALSE)),"")</f>
        <v/>
      </c>
      <c r="G89" s="102" t="str">
        <f>IFERROR(IF(VLOOKUP($A89,'Annex 2 Designated EHV charges'!$A:$P,11,FALSE)=0,"",VLOOKUP($A89,'Annex 2 Designated EHV charges'!$A:$P,11,FALSE)),"")</f>
        <v/>
      </c>
      <c r="H89" s="102" t="str">
        <f>IFERROR(IF(VLOOKUP($A89,'Annex 2 Designated EHV charges'!$A:$P,12,FALSE)=0,"",VLOOKUP($A89,'Annex 2 Designated EHV charges'!$A:$P,12,FALSE)),"")</f>
        <v/>
      </c>
    </row>
    <row r="90" spans="1:8" ht="12.75" customHeight="1" x14ac:dyDescent="0.25">
      <c r="A90" s="95" t="str">
        <f t="array" ref="A90">IFERROR(INDEX('Annex 2 Designated EHV charges'!$A$11:$A$118, MATCH(0, IF(ISBLANK('Annex 2 Designated EHV charges'!$A$11:$A$118),1, COUNTIF(A$4:$A89, 'Annex 2 Designated EHV charges'!$A$11:$A$118)), 0)),"")</f>
        <v/>
      </c>
      <c r="B90" s="95" t="str">
        <f>IF($A90="","",VLOOKUP($A90,'Annex 2 Designated EHV charges'!$A:$O,2,0))</f>
        <v/>
      </c>
      <c r="C90" s="96" t="str">
        <f>IF($A90="","",VLOOKUP($A90,'Annex 2 Designated EHV charges'!$A:$O,3,0))</f>
        <v/>
      </c>
      <c r="D90" s="95" t="str">
        <f>IF($A90="","",VLOOKUP($A90,'Annex 2 Designated EHV charges'!$A:$O,7,0))</f>
        <v/>
      </c>
      <c r="E90" s="100" t="str">
        <f>IFERROR(IF(VLOOKUP($A90,'Annex 2 Designated EHV charges'!$A:$P,9,FALSE)=0,"",VLOOKUP($A90,'Annex 2 Designated EHV charges'!$A:$P,9,FALSE)),"")</f>
        <v/>
      </c>
      <c r="F90" s="101" t="str">
        <f>IFERROR(IF(VLOOKUP($A90,'Annex 2 Designated EHV charges'!$A:$P,10,FALSE)=0,"",VLOOKUP($A90,'Annex 2 Designated EHV charges'!$A:$P,10,FALSE)),"")</f>
        <v/>
      </c>
      <c r="G90" s="102" t="str">
        <f>IFERROR(IF(VLOOKUP($A90,'Annex 2 Designated EHV charges'!$A:$P,11,FALSE)=0,"",VLOOKUP($A90,'Annex 2 Designated EHV charges'!$A:$P,11,FALSE)),"")</f>
        <v/>
      </c>
      <c r="H90" s="102" t="str">
        <f>IFERROR(IF(VLOOKUP($A90,'Annex 2 Designated EHV charges'!$A:$P,12,FALSE)=0,"",VLOOKUP($A90,'Annex 2 Designated EHV charges'!$A:$P,12,FALSE)),"")</f>
        <v/>
      </c>
    </row>
    <row r="91" spans="1:8" ht="12.75" customHeight="1" x14ac:dyDescent="0.25">
      <c r="A91" s="95" t="str">
        <f t="array" ref="A91">IFERROR(INDEX('Annex 2 Designated EHV charges'!$A$11:$A$118, MATCH(0, IF(ISBLANK('Annex 2 Designated EHV charges'!$A$11:$A$118),1, COUNTIF(A$4:$A90, 'Annex 2 Designated EHV charges'!$A$11:$A$118)), 0)),"")</f>
        <v/>
      </c>
      <c r="B91" s="95" t="str">
        <f>IF($A91="","",VLOOKUP($A91,'Annex 2 Designated EHV charges'!$A:$O,2,0))</f>
        <v/>
      </c>
      <c r="C91" s="96" t="str">
        <f>IF($A91="","",VLOOKUP($A91,'Annex 2 Designated EHV charges'!$A:$O,3,0))</f>
        <v/>
      </c>
      <c r="D91" s="95" t="str">
        <f>IF($A91="","",VLOOKUP($A91,'Annex 2 Designated EHV charges'!$A:$O,7,0))</f>
        <v/>
      </c>
      <c r="E91" s="100" t="str">
        <f>IFERROR(IF(VLOOKUP($A91,'Annex 2 Designated EHV charges'!$A:$P,9,FALSE)=0,"",VLOOKUP($A91,'Annex 2 Designated EHV charges'!$A:$P,9,FALSE)),"")</f>
        <v/>
      </c>
      <c r="F91" s="101" t="str">
        <f>IFERROR(IF(VLOOKUP($A91,'Annex 2 Designated EHV charges'!$A:$P,10,FALSE)=0,"",VLOOKUP($A91,'Annex 2 Designated EHV charges'!$A:$P,10,FALSE)),"")</f>
        <v/>
      </c>
      <c r="G91" s="102" t="str">
        <f>IFERROR(IF(VLOOKUP($A91,'Annex 2 Designated EHV charges'!$A:$P,11,FALSE)=0,"",VLOOKUP($A91,'Annex 2 Designated EHV charges'!$A:$P,11,FALSE)),"")</f>
        <v/>
      </c>
      <c r="H91" s="102" t="str">
        <f>IFERROR(IF(VLOOKUP($A91,'Annex 2 Designated EHV charges'!$A:$P,12,FALSE)=0,"",VLOOKUP($A91,'Annex 2 Designated EHV charges'!$A:$P,12,FALSE)),"")</f>
        <v/>
      </c>
    </row>
    <row r="92" spans="1:8" ht="12.75" customHeight="1" x14ac:dyDescent="0.25">
      <c r="A92" s="95" t="str">
        <f t="array" ref="A92">IFERROR(INDEX('Annex 2 Designated EHV charges'!$A$11:$A$118, MATCH(0, IF(ISBLANK('Annex 2 Designated EHV charges'!$A$11:$A$118),1, COUNTIF(A$4:$A91, 'Annex 2 Designated EHV charges'!$A$11:$A$118)), 0)),"")</f>
        <v/>
      </c>
      <c r="B92" s="95" t="str">
        <f>IF($A92="","",VLOOKUP($A92,'Annex 2 Designated EHV charges'!$A:$O,2,0))</f>
        <v/>
      </c>
      <c r="C92" s="96" t="str">
        <f>IF($A92="","",VLOOKUP($A92,'Annex 2 Designated EHV charges'!$A:$O,3,0))</f>
        <v/>
      </c>
      <c r="D92" s="95" t="str">
        <f>IF($A92="","",VLOOKUP($A92,'Annex 2 Designated EHV charges'!$A:$O,7,0))</f>
        <v/>
      </c>
      <c r="E92" s="100" t="str">
        <f>IFERROR(IF(VLOOKUP($A92,'Annex 2 Designated EHV charges'!$A:$P,9,FALSE)=0,"",VLOOKUP($A92,'Annex 2 Designated EHV charges'!$A:$P,9,FALSE)),"")</f>
        <v/>
      </c>
      <c r="F92" s="101" t="str">
        <f>IFERROR(IF(VLOOKUP($A92,'Annex 2 Designated EHV charges'!$A:$P,10,FALSE)=0,"",VLOOKUP($A92,'Annex 2 Designated EHV charges'!$A:$P,10,FALSE)),"")</f>
        <v/>
      </c>
      <c r="G92" s="102" t="str">
        <f>IFERROR(IF(VLOOKUP($A92,'Annex 2 Designated EHV charges'!$A:$P,11,FALSE)=0,"",VLOOKUP($A92,'Annex 2 Designated EHV charges'!$A:$P,11,FALSE)),"")</f>
        <v/>
      </c>
      <c r="H92" s="102" t="str">
        <f>IFERROR(IF(VLOOKUP($A92,'Annex 2 Designated EHV charges'!$A:$P,12,FALSE)=0,"",VLOOKUP($A92,'Annex 2 Designated EHV charges'!$A:$P,12,FALSE)),"")</f>
        <v/>
      </c>
    </row>
    <row r="93" spans="1:8" ht="12.75" customHeight="1" x14ac:dyDescent="0.25">
      <c r="A93" s="95" t="str">
        <f t="array" ref="A93">IFERROR(INDEX('Annex 2 Designated EHV charges'!$A$11:$A$118, MATCH(0, IF(ISBLANK('Annex 2 Designated EHV charges'!$A$11:$A$118),1, COUNTIF(A$4:$A92, 'Annex 2 Designated EHV charges'!$A$11:$A$118)), 0)),"")</f>
        <v/>
      </c>
      <c r="B93" s="95" t="str">
        <f>IF($A93="","",VLOOKUP($A93,'Annex 2 Designated EHV charges'!$A:$O,2,0))</f>
        <v/>
      </c>
      <c r="C93" s="96" t="str">
        <f>IF($A93="","",VLOOKUP($A93,'Annex 2 Designated EHV charges'!$A:$O,3,0))</f>
        <v/>
      </c>
      <c r="D93" s="95" t="str">
        <f>IF($A93="","",VLOOKUP($A93,'Annex 2 Designated EHV charges'!$A:$O,7,0))</f>
        <v/>
      </c>
      <c r="E93" s="100" t="str">
        <f>IFERROR(IF(VLOOKUP($A93,'Annex 2 Designated EHV charges'!$A:$P,9,FALSE)=0,"",VLOOKUP($A93,'Annex 2 Designated EHV charges'!$A:$P,9,FALSE)),"")</f>
        <v/>
      </c>
      <c r="F93" s="101" t="str">
        <f>IFERROR(IF(VLOOKUP($A93,'Annex 2 Designated EHV charges'!$A:$P,10,FALSE)=0,"",VLOOKUP($A93,'Annex 2 Designated EHV charges'!$A:$P,10,FALSE)),"")</f>
        <v/>
      </c>
      <c r="G93" s="102" t="str">
        <f>IFERROR(IF(VLOOKUP($A93,'Annex 2 Designated EHV charges'!$A:$P,11,FALSE)=0,"",VLOOKUP($A93,'Annex 2 Designated EHV charges'!$A:$P,11,FALSE)),"")</f>
        <v/>
      </c>
      <c r="H93" s="102" t="str">
        <f>IFERROR(IF(VLOOKUP($A93,'Annex 2 Designated EHV charges'!$A:$P,12,FALSE)=0,"",VLOOKUP($A93,'Annex 2 Designated EHV charges'!$A:$P,12,FALSE)),"")</f>
        <v/>
      </c>
    </row>
    <row r="94" spans="1:8" ht="12.75" customHeight="1" x14ac:dyDescent="0.25">
      <c r="A94" s="95" t="str">
        <f t="array" ref="A94">IFERROR(INDEX('Annex 2 Designated EHV charges'!$A$11:$A$118, MATCH(0, IF(ISBLANK('Annex 2 Designated EHV charges'!$A$11:$A$118),1, COUNTIF(A$4:$A93, 'Annex 2 Designated EHV charges'!$A$11:$A$118)), 0)),"")</f>
        <v/>
      </c>
      <c r="B94" s="95" t="str">
        <f>IF($A94="","",VLOOKUP($A94,'Annex 2 Designated EHV charges'!$A:$O,2,0))</f>
        <v/>
      </c>
      <c r="C94" s="96" t="str">
        <f>IF($A94="","",VLOOKUP($A94,'Annex 2 Designated EHV charges'!$A:$O,3,0))</f>
        <v/>
      </c>
      <c r="D94" s="95" t="str">
        <f>IF($A94="","",VLOOKUP($A94,'Annex 2 Designated EHV charges'!$A:$O,7,0))</f>
        <v/>
      </c>
      <c r="E94" s="100" t="str">
        <f>IFERROR(IF(VLOOKUP($A94,'Annex 2 Designated EHV charges'!$A:$P,9,FALSE)=0,"",VLOOKUP($A94,'Annex 2 Designated EHV charges'!$A:$P,9,FALSE)),"")</f>
        <v/>
      </c>
      <c r="F94" s="101" t="str">
        <f>IFERROR(IF(VLOOKUP($A94,'Annex 2 Designated EHV charges'!$A:$P,10,FALSE)=0,"",VLOOKUP($A94,'Annex 2 Designated EHV charges'!$A:$P,10,FALSE)),"")</f>
        <v/>
      </c>
      <c r="G94" s="102" t="str">
        <f>IFERROR(IF(VLOOKUP($A94,'Annex 2 Designated EHV charges'!$A:$P,11,FALSE)=0,"",VLOOKUP($A94,'Annex 2 Designated EHV charges'!$A:$P,11,FALSE)),"")</f>
        <v/>
      </c>
      <c r="H94" s="102" t="str">
        <f>IFERROR(IF(VLOOKUP($A94,'Annex 2 Designated EHV charges'!$A:$P,12,FALSE)=0,"",VLOOKUP($A94,'Annex 2 Designated EHV charges'!$A:$P,12,FALSE)),"")</f>
        <v/>
      </c>
    </row>
    <row r="95" spans="1:8" ht="12.75" customHeight="1" x14ac:dyDescent="0.25">
      <c r="A95" s="95" t="str">
        <f t="array" ref="A95">IFERROR(INDEX('Annex 2 Designated EHV charges'!$A$11:$A$118, MATCH(0, IF(ISBLANK('Annex 2 Designated EHV charges'!$A$11:$A$118),1, COUNTIF(A$4:$A94, 'Annex 2 Designated EHV charges'!$A$11:$A$118)), 0)),"")</f>
        <v/>
      </c>
      <c r="B95" s="95" t="str">
        <f>IF($A95="","",VLOOKUP($A95,'Annex 2 Designated EHV charges'!$A:$O,2,0))</f>
        <v/>
      </c>
      <c r="C95" s="96" t="str">
        <f>IF($A95="","",VLOOKUP($A95,'Annex 2 Designated EHV charges'!$A:$O,3,0))</f>
        <v/>
      </c>
      <c r="D95" s="95" t="str">
        <f>IF($A95="","",VLOOKUP($A95,'Annex 2 Designated EHV charges'!$A:$O,7,0))</f>
        <v/>
      </c>
      <c r="E95" s="100" t="str">
        <f>IFERROR(IF(VLOOKUP($A95,'Annex 2 Designated EHV charges'!$A:$P,9,FALSE)=0,"",VLOOKUP($A95,'Annex 2 Designated EHV charges'!$A:$P,9,FALSE)),"")</f>
        <v/>
      </c>
      <c r="F95" s="101" t="str">
        <f>IFERROR(IF(VLOOKUP($A95,'Annex 2 Designated EHV charges'!$A:$P,10,FALSE)=0,"",VLOOKUP($A95,'Annex 2 Designated EHV charges'!$A:$P,10,FALSE)),"")</f>
        <v/>
      </c>
      <c r="G95" s="102" t="str">
        <f>IFERROR(IF(VLOOKUP($A95,'Annex 2 Designated EHV charges'!$A:$P,11,FALSE)=0,"",VLOOKUP($A95,'Annex 2 Designated EHV charges'!$A:$P,11,FALSE)),"")</f>
        <v/>
      </c>
      <c r="H95" s="102" t="str">
        <f>IFERROR(IF(VLOOKUP($A95,'Annex 2 Designated EHV charges'!$A:$P,12,FALSE)=0,"",VLOOKUP($A95,'Annex 2 Designated EHV charges'!$A:$P,12,FALSE)),"")</f>
        <v/>
      </c>
    </row>
    <row r="96" spans="1:8" ht="12.75" customHeight="1" x14ac:dyDescent="0.25">
      <c r="A96" s="95" t="str">
        <f t="array" ref="A96">IFERROR(INDEX('Annex 2 Designated EHV charges'!$A$11:$A$118, MATCH(0, IF(ISBLANK('Annex 2 Designated EHV charges'!$A$11:$A$118),1, COUNTIF(A$4:$A95, 'Annex 2 Designated EHV charges'!$A$11:$A$118)), 0)),"")</f>
        <v/>
      </c>
      <c r="B96" s="95" t="str">
        <f>IF($A96="","",VLOOKUP($A96,'Annex 2 Designated EHV charges'!$A:$O,2,0))</f>
        <v/>
      </c>
      <c r="C96" s="96" t="str">
        <f>IF($A96="","",VLOOKUP($A96,'Annex 2 Designated EHV charges'!$A:$O,3,0))</f>
        <v/>
      </c>
      <c r="D96" s="95" t="str">
        <f>IF($A96="","",VLOOKUP($A96,'Annex 2 Designated EHV charges'!$A:$O,7,0))</f>
        <v/>
      </c>
      <c r="E96" s="100" t="str">
        <f>IFERROR(IF(VLOOKUP($A96,'Annex 2 Designated EHV charges'!$A:$P,9,FALSE)=0,"",VLOOKUP($A96,'Annex 2 Designated EHV charges'!$A:$P,9,FALSE)),"")</f>
        <v/>
      </c>
      <c r="F96" s="101" t="str">
        <f>IFERROR(IF(VLOOKUP($A96,'Annex 2 Designated EHV charges'!$A:$P,10,FALSE)=0,"",VLOOKUP($A96,'Annex 2 Designated EHV charges'!$A:$P,10,FALSE)),"")</f>
        <v/>
      </c>
      <c r="G96" s="102" t="str">
        <f>IFERROR(IF(VLOOKUP($A96,'Annex 2 Designated EHV charges'!$A:$P,11,FALSE)=0,"",VLOOKUP($A96,'Annex 2 Designated EHV charges'!$A:$P,11,FALSE)),"")</f>
        <v/>
      </c>
      <c r="H96" s="102" t="str">
        <f>IFERROR(IF(VLOOKUP($A96,'Annex 2 Designated EHV charges'!$A:$P,12,FALSE)=0,"",VLOOKUP($A96,'Annex 2 Designated EHV charges'!$A:$P,12,FALSE)),"")</f>
        <v/>
      </c>
    </row>
    <row r="97" spans="1:8" ht="12.75" customHeight="1" x14ac:dyDescent="0.25">
      <c r="A97" s="95" t="str">
        <f t="array" ref="A97">IFERROR(INDEX('Annex 2 Designated EHV charges'!$A$11:$A$118, MATCH(0, IF(ISBLANK('Annex 2 Designated EHV charges'!$A$11:$A$118),1, COUNTIF(A$4:$A96, 'Annex 2 Designated EHV charges'!$A$11:$A$118)), 0)),"")</f>
        <v/>
      </c>
      <c r="B97" s="95" t="str">
        <f>IF($A97="","",VLOOKUP($A97,'Annex 2 Designated EHV charges'!$A:$O,2,0))</f>
        <v/>
      </c>
      <c r="C97" s="96" t="str">
        <f>IF($A97="","",VLOOKUP($A97,'Annex 2 Designated EHV charges'!$A:$O,3,0))</f>
        <v/>
      </c>
      <c r="D97" s="95" t="str">
        <f>IF($A97="","",VLOOKUP($A97,'Annex 2 Designated EHV charges'!$A:$O,7,0))</f>
        <v/>
      </c>
      <c r="E97" s="100" t="str">
        <f>IFERROR(IF(VLOOKUP($A97,'Annex 2 Designated EHV charges'!$A:$P,9,FALSE)=0,"",VLOOKUP($A97,'Annex 2 Designated EHV charges'!$A:$P,9,FALSE)),"")</f>
        <v/>
      </c>
      <c r="F97" s="101" t="str">
        <f>IFERROR(IF(VLOOKUP($A97,'Annex 2 Designated EHV charges'!$A:$P,10,FALSE)=0,"",VLOOKUP($A97,'Annex 2 Designated EHV charges'!$A:$P,10,FALSE)),"")</f>
        <v/>
      </c>
      <c r="G97" s="102" t="str">
        <f>IFERROR(IF(VLOOKUP($A97,'Annex 2 Designated EHV charges'!$A:$P,11,FALSE)=0,"",VLOOKUP($A97,'Annex 2 Designated EHV charges'!$A:$P,11,FALSE)),"")</f>
        <v/>
      </c>
      <c r="H97" s="102" t="str">
        <f>IFERROR(IF(VLOOKUP($A97,'Annex 2 Designated EHV charges'!$A:$P,12,FALSE)=0,"",VLOOKUP($A97,'Annex 2 Designated EHV charges'!$A:$P,12,FALSE)),"")</f>
        <v/>
      </c>
    </row>
    <row r="98" spans="1:8" ht="12.75" customHeight="1" x14ac:dyDescent="0.25">
      <c r="A98" s="95" t="str">
        <f t="array" ref="A98">IFERROR(INDEX('Annex 2 Designated EHV charges'!$A$11:$A$118, MATCH(0, IF(ISBLANK('Annex 2 Designated EHV charges'!$A$11:$A$118),1, COUNTIF(A$4:$A97, 'Annex 2 Designated EHV charges'!$A$11:$A$118)), 0)),"")</f>
        <v/>
      </c>
      <c r="B98" s="95" t="str">
        <f>IF($A98="","",VLOOKUP($A98,'Annex 2 Designated EHV charges'!$A:$O,2,0))</f>
        <v/>
      </c>
      <c r="C98" s="96" t="str">
        <f>IF($A98="","",VLOOKUP($A98,'Annex 2 Designated EHV charges'!$A:$O,3,0))</f>
        <v/>
      </c>
      <c r="D98" s="95" t="str">
        <f>IF($A98="","",VLOOKUP($A98,'Annex 2 Designated EHV charges'!$A:$O,7,0))</f>
        <v/>
      </c>
      <c r="E98" s="100" t="str">
        <f>IFERROR(IF(VLOOKUP($A98,'Annex 2 Designated EHV charges'!$A:$P,9,FALSE)=0,"",VLOOKUP($A98,'Annex 2 Designated EHV charges'!$A:$P,9,FALSE)),"")</f>
        <v/>
      </c>
      <c r="F98" s="101" t="str">
        <f>IFERROR(IF(VLOOKUP($A98,'Annex 2 Designated EHV charges'!$A:$P,10,FALSE)=0,"",VLOOKUP($A98,'Annex 2 Designated EHV charges'!$A:$P,10,FALSE)),"")</f>
        <v/>
      </c>
      <c r="G98" s="102" t="str">
        <f>IFERROR(IF(VLOOKUP($A98,'Annex 2 Designated EHV charges'!$A:$P,11,FALSE)=0,"",VLOOKUP($A98,'Annex 2 Designated EHV charges'!$A:$P,11,FALSE)),"")</f>
        <v/>
      </c>
      <c r="H98" s="102" t="str">
        <f>IFERROR(IF(VLOOKUP($A98,'Annex 2 Designated EHV charges'!$A:$P,12,FALSE)=0,"",VLOOKUP($A98,'Annex 2 Designated EHV charges'!$A:$P,12,FALSE)),"")</f>
        <v/>
      </c>
    </row>
    <row r="99" spans="1:8" ht="12.75" customHeight="1" x14ac:dyDescent="0.25">
      <c r="A99" s="95" t="str">
        <f t="array" ref="A99">IFERROR(INDEX('Annex 2 Designated EHV charges'!$A$11:$A$118, MATCH(0, IF(ISBLANK('Annex 2 Designated EHV charges'!$A$11:$A$118),1, COUNTIF(A$4:$A98, 'Annex 2 Designated EHV charges'!$A$11:$A$118)), 0)),"")</f>
        <v/>
      </c>
      <c r="B99" s="95" t="str">
        <f>IF($A99="","",VLOOKUP($A99,'Annex 2 Designated EHV charges'!$A:$O,2,0))</f>
        <v/>
      </c>
      <c r="C99" s="96" t="str">
        <f>IF($A99="","",VLOOKUP($A99,'Annex 2 Designated EHV charges'!$A:$O,3,0))</f>
        <v/>
      </c>
      <c r="D99" s="95" t="str">
        <f>IF($A99="","",VLOOKUP($A99,'Annex 2 Designated EHV charges'!$A:$O,7,0))</f>
        <v/>
      </c>
      <c r="E99" s="100" t="str">
        <f>IFERROR(IF(VLOOKUP($A99,'Annex 2 Designated EHV charges'!$A:$P,9,FALSE)=0,"",VLOOKUP($A99,'Annex 2 Designated EHV charges'!$A:$P,9,FALSE)),"")</f>
        <v/>
      </c>
      <c r="F99" s="101" t="str">
        <f>IFERROR(IF(VLOOKUP($A99,'Annex 2 Designated EHV charges'!$A:$P,10,FALSE)=0,"",VLOOKUP($A99,'Annex 2 Designated EHV charges'!$A:$P,10,FALSE)),"")</f>
        <v/>
      </c>
      <c r="G99" s="102" t="str">
        <f>IFERROR(IF(VLOOKUP($A99,'Annex 2 Designated EHV charges'!$A:$P,11,FALSE)=0,"",VLOOKUP($A99,'Annex 2 Designated EHV charges'!$A:$P,11,FALSE)),"")</f>
        <v/>
      </c>
      <c r="H99" s="102" t="str">
        <f>IFERROR(IF(VLOOKUP($A99,'Annex 2 Designated EHV charges'!$A:$P,12,FALSE)=0,"",VLOOKUP($A99,'Annex 2 Designated EHV charges'!$A:$P,12,FALSE)),"")</f>
        <v/>
      </c>
    </row>
    <row r="100" spans="1:8" ht="12.75" customHeight="1" x14ac:dyDescent="0.25">
      <c r="A100" s="95" t="str">
        <f t="array" ref="A100">IFERROR(INDEX('Annex 2 Designated EHV charges'!$A$11:$A$118, MATCH(0, IF(ISBLANK('Annex 2 Designated EHV charges'!$A$11:$A$118),1, COUNTIF(A$4:$A99, 'Annex 2 Designated EHV charges'!$A$11:$A$118)), 0)),"")</f>
        <v/>
      </c>
      <c r="B100" s="95" t="str">
        <f>IF($A100="","",VLOOKUP($A100,'Annex 2 Designated EHV charges'!$A:$O,2,0))</f>
        <v/>
      </c>
      <c r="C100" s="96" t="str">
        <f>IF($A100="","",VLOOKUP($A100,'Annex 2 Designated EHV charges'!$A:$O,3,0))</f>
        <v/>
      </c>
      <c r="D100" s="95" t="str">
        <f>IF($A100="","",VLOOKUP($A100,'Annex 2 Designated EHV charges'!$A:$O,7,0))</f>
        <v/>
      </c>
      <c r="E100" s="100" t="str">
        <f>IFERROR(IF(VLOOKUP($A100,'Annex 2 Designated EHV charges'!$A:$P,9,FALSE)=0,"",VLOOKUP($A100,'Annex 2 Designated EHV charges'!$A:$P,9,FALSE)),"")</f>
        <v/>
      </c>
      <c r="F100" s="101" t="str">
        <f>IFERROR(IF(VLOOKUP($A100,'Annex 2 Designated EHV charges'!$A:$P,10,FALSE)=0,"",VLOOKUP($A100,'Annex 2 Designated EHV charges'!$A:$P,10,FALSE)),"")</f>
        <v/>
      </c>
      <c r="G100" s="102" t="str">
        <f>IFERROR(IF(VLOOKUP($A100,'Annex 2 Designated EHV charges'!$A:$P,11,FALSE)=0,"",VLOOKUP($A100,'Annex 2 Designated EHV charges'!$A:$P,11,FALSE)),"")</f>
        <v/>
      </c>
      <c r="H100" s="102" t="str">
        <f>IFERROR(IF(VLOOKUP($A100,'Annex 2 Designated EHV charges'!$A:$P,12,FALSE)=0,"",VLOOKUP($A100,'Annex 2 Designated EHV charges'!$A:$P,12,FALSE)),"")</f>
        <v/>
      </c>
    </row>
    <row r="101" spans="1:8" ht="12.75" customHeight="1" x14ac:dyDescent="0.25">
      <c r="A101" s="95" t="str">
        <f t="array" ref="A101">IFERROR(INDEX('Annex 2 Designated EHV charges'!$A$11:$A$118, MATCH(0, IF(ISBLANK('Annex 2 Designated EHV charges'!$A$11:$A$118),1, COUNTIF(A$4:$A100, 'Annex 2 Designated EHV charges'!$A$11:$A$118)), 0)),"")</f>
        <v/>
      </c>
      <c r="B101" s="95" t="str">
        <f>IF($A101="","",VLOOKUP($A101,'Annex 2 Designated EHV charges'!$A:$O,2,0))</f>
        <v/>
      </c>
      <c r="C101" s="96" t="str">
        <f>IF($A101="","",VLOOKUP($A101,'Annex 2 Designated EHV charges'!$A:$O,3,0))</f>
        <v/>
      </c>
      <c r="D101" s="95" t="str">
        <f>IF($A101="","",VLOOKUP($A101,'Annex 2 Designated EHV charges'!$A:$O,7,0))</f>
        <v/>
      </c>
      <c r="E101" s="100" t="str">
        <f>IFERROR(IF(VLOOKUP($A101,'Annex 2 Designated EHV charges'!$A:$P,9,FALSE)=0,"",VLOOKUP($A101,'Annex 2 Designated EHV charges'!$A:$P,9,FALSE)),"")</f>
        <v/>
      </c>
      <c r="F101" s="101" t="str">
        <f>IFERROR(IF(VLOOKUP($A101,'Annex 2 Designated EHV charges'!$A:$P,10,FALSE)=0,"",VLOOKUP($A101,'Annex 2 Designated EHV charges'!$A:$P,10,FALSE)),"")</f>
        <v/>
      </c>
      <c r="G101" s="102" t="str">
        <f>IFERROR(IF(VLOOKUP($A101,'Annex 2 Designated EHV charges'!$A:$P,11,FALSE)=0,"",VLOOKUP($A101,'Annex 2 Designated EHV charges'!$A:$P,11,FALSE)),"")</f>
        <v/>
      </c>
      <c r="H101" s="102" t="str">
        <f>IFERROR(IF(VLOOKUP($A101,'Annex 2 Designated EHV charges'!$A:$P,12,FALSE)=0,"",VLOOKUP($A101,'Annex 2 Designated EHV charges'!$A:$P,12,FALSE)),"")</f>
        <v/>
      </c>
    </row>
    <row r="102" spans="1:8" ht="12.75" customHeight="1" x14ac:dyDescent="0.25">
      <c r="A102" s="95" t="str">
        <f t="array" ref="A102">IFERROR(INDEX('Annex 2 Designated EHV charges'!$A$11:$A$118, MATCH(0, IF(ISBLANK('Annex 2 Designated EHV charges'!$A$11:$A$118),1, COUNTIF(A$4:$A101, 'Annex 2 Designated EHV charges'!$A$11:$A$118)), 0)),"")</f>
        <v/>
      </c>
      <c r="B102" s="95" t="str">
        <f>IF($A102="","",VLOOKUP($A102,'Annex 2 Designated EHV charges'!$A:$O,2,0))</f>
        <v/>
      </c>
      <c r="C102" s="96" t="str">
        <f>IF($A102="","",VLOOKUP($A102,'Annex 2 Designated EHV charges'!$A:$O,3,0))</f>
        <v/>
      </c>
      <c r="D102" s="95" t="str">
        <f>IF($A102="","",VLOOKUP($A102,'Annex 2 Designated EHV charges'!$A:$O,7,0))</f>
        <v/>
      </c>
      <c r="E102" s="100" t="str">
        <f>IFERROR(IF(VLOOKUP($A102,'Annex 2 Designated EHV charges'!$A:$P,9,FALSE)=0,"",VLOOKUP($A102,'Annex 2 Designated EHV charges'!$A:$P,9,FALSE)),"")</f>
        <v/>
      </c>
      <c r="F102" s="101" t="str">
        <f>IFERROR(IF(VLOOKUP($A102,'Annex 2 Designated EHV charges'!$A:$P,10,FALSE)=0,"",VLOOKUP($A102,'Annex 2 Designated EHV charges'!$A:$P,10,FALSE)),"")</f>
        <v/>
      </c>
      <c r="G102" s="102" t="str">
        <f>IFERROR(IF(VLOOKUP($A102,'Annex 2 Designated EHV charges'!$A:$P,11,FALSE)=0,"",VLOOKUP($A102,'Annex 2 Designated EHV charges'!$A:$P,11,FALSE)),"")</f>
        <v/>
      </c>
      <c r="H102" s="102" t="str">
        <f>IFERROR(IF(VLOOKUP($A102,'Annex 2 Designated EHV charges'!$A:$P,12,FALSE)=0,"",VLOOKUP($A102,'Annex 2 Designated EHV charges'!$A:$P,12,FALSE)),"")</f>
        <v/>
      </c>
    </row>
    <row r="103" spans="1:8" ht="12.75" customHeight="1" x14ac:dyDescent="0.25">
      <c r="A103" s="95" t="str">
        <f t="array" ref="A103">IFERROR(INDEX('Annex 2 Designated EHV charges'!$A$11:$A$118, MATCH(0, IF(ISBLANK('Annex 2 Designated EHV charges'!$A$11:$A$118),1, COUNTIF(A$4:$A102, 'Annex 2 Designated EHV charges'!$A$11:$A$118)), 0)),"")</f>
        <v/>
      </c>
      <c r="B103" s="95" t="str">
        <f>IF($A103="","",VLOOKUP($A103,'Annex 2 Designated EHV charges'!$A:$O,2,0))</f>
        <v/>
      </c>
      <c r="C103" s="96" t="str">
        <f>IF($A103="","",VLOOKUP($A103,'Annex 2 Designated EHV charges'!$A:$O,3,0))</f>
        <v/>
      </c>
      <c r="D103" s="95" t="str">
        <f>IF($A103="","",VLOOKUP($A103,'Annex 2 Designated EHV charges'!$A:$O,7,0))</f>
        <v/>
      </c>
      <c r="E103" s="100" t="str">
        <f>IFERROR(IF(VLOOKUP($A103,'Annex 2 Designated EHV charges'!$A:$P,9,FALSE)=0,"",VLOOKUP($A103,'Annex 2 Designated EHV charges'!$A:$P,9,FALSE)),"")</f>
        <v/>
      </c>
      <c r="F103" s="101" t="str">
        <f>IFERROR(IF(VLOOKUP($A103,'Annex 2 Designated EHV charges'!$A:$P,10,FALSE)=0,"",VLOOKUP($A103,'Annex 2 Designated EHV charges'!$A:$P,10,FALSE)),"")</f>
        <v/>
      </c>
      <c r="G103" s="102" t="str">
        <f>IFERROR(IF(VLOOKUP($A103,'Annex 2 Designated EHV charges'!$A:$P,11,FALSE)=0,"",VLOOKUP($A103,'Annex 2 Designated EHV charges'!$A:$P,11,FALSE)),"")</f>
        <v/>
      </c>
      <c r="H103" s="102" t="str">
        <f>IFERROR(IF(VLOOKUP($A103,'Annex 2 Designated EHV charges'!$A:$P,12,FALSE)=0,"",VLOOKUP($A103,'Annex 2 Designated EHV charges'!$A:$P,12,FALSE)),"")</f>
        <v/>
      </c>
    </row>
    <row r="104" spans="1:8" ht="12.75" customHeight="1" x14ac:dyDescent="0.25">
      <c r="A104" s="95" t="str">
        <f t="array" ref="A104">IFERROR(INDEX('Annex 2 Designated EHV charges'!$A$11:$A$118, MATCH(0, IF(ISBLANK('Annex 2 Designated EHV charges'!$A$11:$A$118),1, COUNTIF(A$4:$A103, 'Annex 2 Designated EHV charges'!$A$11:$A$118)), 0)),"")</f>
        <v/>
      </c>
      <c r="B104" s="95" t="str">
        <f>IF($A104="","",VLOOKUP($A104,'Annex 2 Designated EHV charges'!$A:$O,2,0))</f>
        <v/>
      </c>
      <c r="C104" s="96" t="str">
        <f>IF($A104="","",VLOOKUP($A104,'Annex 2 Designated EHV charges'!$A:$O,3,0))</f>
        <v/>
      </c>
      <c r="D104" s="95" t="str">
        <f>IF($A104="","",VLOOKUP($A104,'Annex 2 Designated EHV charges'!$A:$O,7,0))</f>
        <v/>
      </c>
      <c r="E104" s="100" t="str">
        <f>IFERROR(IF(VLOOKUP($A104,'Annex 2 Designated EHV charges'!$A:$P,9,FALSE)=0,"",VLOOKUP($A104,'Annex 2 Designated EHV charges'!$A:$P,9,FALSE)),"")</f>
        <v/>
      </c>
      <c r="F104" s="101" t="str">
        <f>IFERROR(IF(VLOOKUP($A104,'Annex 2 Designated EHV charges'!$A:$P,10,FALSE)=0,"",VLOOKUP($A104,'Annex 2 Designated EHV charges'!$A:$P,10,FALSE)),"")</f>
        <v/>
      </c>
      <c r="G104" s="102" t="str">
        <f>IFERROR(IF(VLOOKUP($A104,'Annex 2 Designated EHV charges'!$A:$P,11,FALSE)=0,"",VLOOKUP($A104,'Annex 2 Designated EHV charges'!$A:$P,11,FALSE)),"")</f>
        <v/>
      </c>
      <c r="H104" s="102" t="str">
        <f>IFERROR(IF(VLOOKUP($A104,'Annex 2 Designated EHV charges'!$A:$P,12,FALSE)=0,"",VLOOKUP($A104,'Annex 2 Designated EHV charges'!$A:$P,12,FALSE)),"")</f>
        <v/>
      </c>
    </row>
    <row r="105" spans="1:8" ht="12.75" customHeight="1" x14ac:dyDescent="0.25">
      <c r="A105" s="95" t="str">
        <f t="array" ref="A105">IFERROR(INDEX('Annex 2 Designated EHV charges'!$A$11:$A$118, MATCH(0, IF(ISBLANK('Annex 2 Designated EHV charges'!$A$11:$A$118),1, COUNTIF(A$4:$A104, 'Annex 2 Designated EHV charges'!$A$11:$A$118)), 0)),"")</f>
        <v/>
      </c>
      <c r="B105" s="95" t="str">
        <f>IF($A105="","",VLOOKUP($A105,'Annex 2 Designated EHV charges'!$A:$O,2,0))</f>
        <v/>
      </c>
      <c r="C105" s="96" t="str">
        <f>IF($A105="","",VLOOKUP($A105,'Annex 2 Designated EHV charges'!$A:$O,3,0))</f>
        <v/>
      </c>
      <c r="D105" s="95" t="str">
        <f>IF($A105="","",VLOOKUP($A105,'Annex 2 Designated EHV charges'!$A:$O,7,0))</f>
        <v/>
      </c>
      <c r="E105" s="100" t="str">
        <f>IFERROR(IF(VLOOKUP($A105,'Annex 2 Designated EHV charges'!$A:$P,9,FALSE)=0,"",VLOOKUP($A105,'Annex 2 Designated EHV charges'!$A:$P,9,FALSE)),"")</f>
        <v/>
      </c>
      <c r="F105" s="101" t="str">
        <f>IFERROR(IF(VLOOKUP($A105,'Annex 2 Designated EHV charges'!$A:$P,10,FALSE)=0,"",VLOOKUP($A105,'Annex 2 Designated EHV charges'!$A:$P,10,FALSE)),"")</f>
        <v/>
      </c>
      <c r="G105" s="102" t="str">
        <f>IFERROR(IF(VLOOKUP($A105,'Annex 2 Designated EHV charges'!$A:$P,11,FALSE)=0,"",VLOOKUP($A105,'Annex 2 Designated EHV charges'!$A:$P,11,FALSE)),"")</f>
        <v/>
      </c>
      <c r="H105" s="102" t="str">
        <f>IFERROR(IF(VLOOKUP($A105,'Annex 2 Designated EHV charges'!$A:$P,12,FALSE)=0,"",VLOOKUP($A105,'Annex 2 Designated EHV charges'!$A:$P,12,FALSE)),"")</f>
        <v/>
      </c>
    </row>
    <row r="106" spans="1:8" ht="12.75" customHeight="1" x14ac:dyDescent="0.25">
      <c r="A106" s="95" t="str">
        <f t="array" ref="A106">IFERROR(INDEX('Annex 2 Designated EHV charges'!$A$11:$A$118, MATCH(0, IF(ISBLANK('Annex 2 Designated EHV charges'!$A$11:$A$118),1, COUNTIF(A$4:$A105, 'Annex 2 Designated EHV charges'!$A$11:$A$118)), 0)),"")</f>
        <v/>
      </c>
      <c r="B106" s="95" t="str">
        <f>IF($A106="","",VLOOKUP($A106,'Annex 2 Designated EHV charges'!$A:$O,2,0))</f>
        <v/>
      </c>
      <c r="C106" s="96" t="str">
        <f>IF($A106="","",VLOOKUP($A106,'Annex 2 Designated EHV charges'!$A:$O,3,0))</f>
        <v/>
      </c>
      <c r="D106" s="95" t="str">
        <f>IF($A106="","",VLOOKUP($A106,'Annex 2 Designated EHV charges'!$A:$O,7,0))</f>
        <v/>
      </c>
      <c r="E106" s="100" t="str">
        <f>IFERROR(IF(VLOOKUP($A106,'Annex 2 Designated EHV charges'!$A:$P,9,FALSE)=0,"",VLOOKUP($A106,'Annex 2 Designated EHV charges'!$A:$P,9,FALSE)),"")</f>
        <v/>
      </c>
      <c r="F106" s="101" t="str">
        <f>IFERROR(IF(VLOOKUP($A106,'Annex 2 Designated EHV charges'!$A:$P,10,FALSE)=0,"",VLOOKUP($A106,'Annex 2 Designated EHV charges'!$A:$P,10,FALSE)),"")</f>
        <v/>
      </c>
      <c r="G106" s="102" t="str">
        <f>IFERROR(IF(VLOOKUP($A106,'Annex 2 Designated EHV charges'!$A:$P,11,FALSE)=0,"",VLOOKUP($A106,'Annex 2 Designated EHV charges'!$A:$P,11,FALSE)),"")</f>
        <v/>
      </c>
      <c r="H106" s="102" t="str">
        <f>IFERROR(IF(VLOOKUP($A106,'Annex 2 Designated EHV charges'!$A:$P,12,FALSE)=0,"",VLOOKUP($A106,'Annex 2 Designated EHV charges'!$A:$P,12,FALSE)),"")</f>
        <v/>
      </c>
    </row>
    <row r="107" spans="1:8" ht="12.75" customHeight="1" x14ac:dyDescent="0.25">
      <c r="A107" s="95" t="str">
        <f t="array" ref="A107">IFERROR(INDEX('Annex 2 Designated EHV charges'!$A$11:$A$118, MATCH(0, IF(ISBLANK('Annex 2 Designated EHV charges'!$A$11:$A$118),1, COUNTIF(A$4:$A106, 'Annex 2 Designated EHV charges'!$A$11:$A$118)), 0)),"")</f>
        <v/>
      </c>
      <c r="B107" s="95" t="str">
        <f>IF($A107="","",VLOOKUP($A107,'Annex 2 Designated EHV charges'!$A:$O,2,0))</f>
        <v/>
      </c>
      <c r="C107" s="96" t="str">
        <f>IF($A107="","",VLOOKUP($A107,'Annex 2 Designated EHV charges'!$A:$O,3,0))</f>
        <v/>
      </c>
      <c r="D107" s="95" t="str">
        <f>IF($A107="","",VLOOKUP($A107,'Annex 2 Designated EHV charges'!$A:$O,7,0))</f>
        <v/>
      </c>
      <c r="E107" s="100" t="str">
        <f>IFERROR(IF(VLOOKUP($A107,'Annex 2 Designated EHV charges'!$A:$P,9,FALSE)=0,"",VLOOKUP($A107,'Annex 2 Designated EHV charges'!$A:$P,9,FALSE)),"")</f>
        <v/>
      </c>
      <c r="F107" s="101" t="str">
        <f>IFERROR(IF(VLOOKUP($A107,'Annex 2 Designated EHV charges'!$A:$P,10,FALSE)=0,"",VLOOKUP($A107,'Annex 2 Designated EHV charges'!$A:$P,10,FALSE)),"")</f>
        <v/>
      </c>
      <c r="G107" s="102" t="str">
        <f>IFERROR(IF(VLOOKUP($A107,'Annex 2 Designated EHV charges'!$A:$P,11,FALSE)=0,"",VLOOKUP($A107,'Annex 2 Designated EHV charges'!$A:$P,11,FALSE)),"")</f>
        <v/>
      </c>
      <c r="H107" s="102" t="str">
        <f>IFERROR(IF(VLOOKUP($A107,'Annex 2 Designated EHV charges'!$A:$P,12,FALSE)=0,"",VLOOKUP($A107,'Annex 2 Designated EHV charges'!$A:$P,12,FALSE)),"")</f>
        <v/>
      </c>
    </row>
    <row r="108" spans="1:8" ht="12.75" customHeight="1" x14ac:dyDescent="0.25">
      <c r="A108" s="95" t="str">
        <f t="array" ref="A108">IFERROR(INDEX('Annex 2 Designated EHV charges'!$A$11:$A$118, MATCH(0, IF(ISBLANK('Annex 2 Designated EHV charges'!$A$11:$A$118),1, COUNTIF(A$4:$A107, 'Annex 2 Designated EHV charges'!$A$11:$A$118)), 0)),"")</f>
        <v/>
      </c>
      <c r="B108" s="95" t="str">
        <f>IF($A108="","",VLOOKUP($A108,'Annex 2 Designated EHV charges'!$A:$O,2,0))</f>
        <v/>
      </c>
      <c r="C108" s="96" t="str">
        <f>IF($A108="","",VLOOKUP($A108,'Annex 2 Designated EHV charges'!$A:$O,3,0))</f>
        <v/>
      </c>
      <c r="D108" s="95" t="str">
        <f>IF($A108="","",VLOOKUP($A108,'Annex 2 Designated EHV charges'!$A:$O,7,0))</f>
        <v/>
      </c>
      <c r="E108" s="100" t="str">
        <f>IFERROR(IF(VLOOKUP($A108,'Annex 2 Designated EHV charges'!$A:$P,9,FALSE)=0,"",VLOOKUP($A108,'Annex 2 Designated EHV charges'!$A:$P,9,FALSE)),"")</f>
        <v/>
      </c>
      <c r="F108" s="101" t="str">
        <f>IFERROR(IF(VLOOKUP($A108,'Annex 2 Designated EHV charges'!$A:$P,10,FALSE)=0,"",VLOOKUP($A108,'Annex 2 Designated EHV charges'!$A:$P,10,FALSE)),"")</f>
        <v/>
      </c>
      <c r="G108" s="102" t="str">
        <f>IFERROR(IF(VLOOKUP($A108,'Annex 2 Designated EHV charges'!$A:$P,11,FALSE)=0,"",VLOOKUP($A108,'Annex 2 Designated EHV charges'!$A:$P,11,FALSE)),"")</f>
        <v/>
      </c>
      <c r="H108" s="102" t="str">
        <f>IFERROR(IF(VLOOKUP($A108,'Annex 2 Designated EHV charges'!$A:$P,12,FALSE)=0,"",VLOOKUP($A108,'Annex 2 Designated EHV charges'!$A:$P,12,FALSE)),"")</f>
        <v/>
      </c>
    </row>
    <row r="109" spans="1:8" ht="12.75" customHeight="1" x14ac:dyDescent="0.25">
      <c r="A109" s="95" t="str">
        <f t="array" ref="A109">IFERROR(INDEX('Annex 2 Designated EHV charges'!$A$11:$A$118, MATCH(0, IF(ISBLANK('Annex 2 Designated EHV charges'!$A$11:$A$118),1, COUNTIF(A$4:$A108, 'Annex 2 Designated EHV charges'!$A$11:$A$118)), 0)),"")</f>
        <v/>
      </c>
      <c r="B109" s="95" t="str">
        <f>IF($A109="","",VLOOKUP($A109,'Annex 2 Designated EHV charges'!$A:$O,2,0))</f>
        <v/>
      </c>
      <c r="C109" s="96" t="str">
        <f>IF($A109="","",VLOOKUP($A109,'Annex 2 Designated EHV charges'!$A:$O,3,0))</f>
        <v/>
      </c>
      <c r="D109" s="95" t="str">
        <f>IF($A109="","",VLOOKUP($A109,'Annex 2 Designated EHV charges'!$A:$O,7,0))</f>
        <v/>
      </c>
      <c r="E109" s="100" t="str">
        <f>IFERROR(IF(VLOOKUP($A109,'Annex 2 Designated EHV charges'!$A:$P,9,FALSE)=0,"",VLOOKUP($A109,'Annex 2 Designated EHV charges'!$A:$P,9,FALSE)),"")</f>
        <v/>
      </c>
      <c r="F109" s="101" t="str">
        <f>IFERROR(IF(VLOOKUP($A109,'Annex 2 Designated EHV charges'!$A:$P,10,FALSE)=0,"",VLOOKUP($A109,'Annex 2 Designated EHV charges'!$A:$P,10,FALSE)),"")</f>
        <v/>
      </c>
      <c r="G109" s="102" t="str">
        <f>IFERROR(IF(VLOOKUP($A109,'Annex 2 Designated EHV charges'!$A:$P,11,FALSE)=0,"",VLOOKUP($A109,'Annex 2 Designated EHV charges'!$A:$P,11,FALSE)),"")</f>
        <v/>
      </c>
      <c r="H109" s="102" t="str">
        <f>IFERROR(IF(VLOOKUP($A109,'Annex 2 Designated EHV charges'!$A:$P,12,FALSE)=0,"",VLOOKUP($A109,'Annex 2 Designated EHV charges'!$A:$P,12,FALSE)),"")</f>
        <v/>
      </c>
    </row>
    <row r="110" spans="1:8" ht="12.75" customHeight="1" x14ac:dyDescent="0.25">
      <c r="A110" s="95" t="str">
        <f t="array" ref="A110">IFERROR(INDEX('Annex 2 Designated EHV charges'!$A$11:$A$118, MATCH(0, IF(ISBLANK('Annex 2 Designated EHV charges'!$A$11:$A$118),1, COUNTIF(A$4:$A109, 'Annex 2 Designated EHV charges'!$A$11:$A$118)), 0)),"")</f>
        <v/>
      </c>
      <c r="B110" s="95" t="str">
        <f>IF($A110="","",VLOOKUP($A110,'Annex 2 Designated EHV charges'!$A:$O,2,0))</f>
        <v/>
      </c>
      <c r="C110" s="96" t="str">
        <f>IF($A110="","",VLOOKUP($A110,'Annex 2 Designated EHV charges'!$A:$O,3,0))</f>
        <v/>
      </c>
      <c r="D110" s="95" t="str">
        <f>IF($A110="","",VLOOKUP($A110,'Annex 2 Designated EHV charges'!$A:$O,7,0))</f>
        <v/>
      </c>
      <c r="E110" s="100" t="str">
        <f>IFERROR(IF(VLOOKUP($A110,'Annex 2 Designated EHV charges'!$A:$P,9,FALSE)=0,"",VLOOKUP($A110,'Annex 2 Designated EHV charges'!$A:$P,9,FALSE)),"")</f>
        <v/>
      </c>
      <c r="F110" s="101" t="str">
        <f>IFERROR(IF(VLOOKUP($A110,'Annex 2 Designated EHV charges'!$A:$P,10,FALSE)=0,"",VLOOKUP($A110,'Annex 2 Designated EHV charges'!$A:$P,10,FALSE)),"")</f>
        <v/>
      </c>
      <c r="G110" s="102" t="str">
        <f>IFERROR(IF(VLOOKUP($A110,'Annex 2 Designated EHV charges'!$A:$P,11,FALSE)=0,"",VLOOKUP($A110,'Annex 2 Designated EHV charges'!$A:$P,11,FALSE)),"")</f>
        <v/>
      </c>
      <c r="H110" s="102" t="str">
        <f>IFERROR(IF(VLOOKUP($A110,'Annex 2 Designated EHV charges'!$A:$P,12,FALSE)=0,"",VLOOKUP($A110,'Annex 2 Designated EHV charges'!$A:$P,12,FALSE)),"")</f>
        <v/>
      </c>
    </row>
    <row r="111" spans="1:8" ht="12.75" customHeight="1" x14ac:dyDescent="0.25">
      <c r="A111" s="95" t="str">
        <f t="array" ref="A111">IFERROR(INDEX('Annex 2 Designated EHV charges'!$A$11:$A$118, MATCH(0, IF(ISBLANK('Annex 2 Designated EHV charges'!$A$11:$A$118),1, COUNTIF(A$4:$A110, 'Annex 2 Designated EHV charges'!$A$11:$A$118)), 0)),"")</f>
        <v/>
      </c>
      <c r="B111" s="95" t="str">
        <f>IF($A111="","",VLOOKUP($A111,'Annex 2 Designated EHV charges'!$A:$O,2,0))</f>
        <v/>
      </c>
      <c r="C111" s="96" t="str">
        <f>IF($A111="","",VLOOKUP($A111,'Annex 2 Designated EHV charges'!$A:$O,3,0))</f>
        <v/>
      </c>
      <c r="D111" s="95" t="str">
        <f>IF($A111="","",VLOOKUP($A111,'Annex 2 Designated EHV charges'!$A:$O,7,0))</f>
        <v/>
      </c>
      <c r="E111" s="100" t="str">
        <f>IFERROR(IF(VLOOKUP($A111,'Annex 2 Designated EHV charges'!$A:$P,9,FALSE)=0,"",VLOOKUP($A111,'Annex 2 Designated EHV charges'!$A:$P,9,FALSE)),"")</f>
        <v/>
      </c>
      <c r="F111" s="101" t="str">
        <f>IFERROR(IF(VLOOKUP($A111,'Annex 2 Designated EHV charges'!$A:$P,10,FALSE)=0,"",VLOOKUP($A111,'Annex 2 Designated EHV charges'!$A:$P,10,FALSE)),"")</f>
        <v/>
      </c>
      <c r="G111" s="102" t="str">
        <f>IFERROR(IF(VLOOKUP($A111,'Annex 2 Designated EHV charges'!$A:$P,11,FALSE)=0,"",VLOOKUP($A111,'Annex 2 Designated EHV charges'!$A:$P,11,FALSE)),"")</f>
        <v/>
      </c>
      <c r="H111" s="102" t="str">
        <f>IFERROR(IF(VLOOKUP($A111,'Annex 2 Designated EHV charges'!$A:$P,12,FALSE)=0,"",VLOOKUP($A111,'Annex 2 Designated EHV charges'!$A:$P,12,FALSE)),"")</f>
        <v/>
      </c>
    </row>
    <row r="112" spans="1:8" ht="12.75" customHeight="1" x14ac:dyDescent="0.25">
      <c r="A112" s="95" t="str">
        <f t="array" ref="A112">IFERROR(INDEX('Annex 2 Designated EHV charges'!$A$11:$A$118, MATCH(0, IF(ISBLANK('Annex 2 Designated EHV charges'!$A$11:$A$118),1, COUNTIF(A$4:$A111, 'Annex 2 Designated EHV charges'!$A$11:$A$118)), 0)),"")</f>
        <v/>
      </c>
      <c r="B112" s="95" t="str">
        <f>IF($A112="","",VLOOKUP($A112,'Annex 2 Designated EHV charges'!$A:$O,2,0))</f>
        <v/>
      </c>
      <c r="C112" s="96" t="str">
        <f>IF($A112="","",VLOOKUP($A112,'Annex 2 Designated EHV charges'!$A:$O,3,0))</f>
        <v/>
      </c>
      <c r="D112" s="95" t="str">
        <f>IF($A112="","",VLOOKUP($A112,'Annex 2 Designated EHV charges'!$A:$O,7,0))</f>
        <v/>
      </c>
      <c r="E112" s="100" t="str">
        <f>IFERROR(IF(VLOOKUP($A112,'Annex 2 Designated EHV charges'!$A:$P,9,FALSE)=0,"",VLOOKUP($A112,'Annex 2 Designated EHV charges'!$A:$P,9,FALSE)),"")</f>
        <v/>
      </c>
      <c r="F112" s="101" t="str">
        <f>IFERROR(IF(VLOOKUP($A112,'Annex 2 Designated EHV charges'!$A:$P,10,FALSE)=0,"",VLOOKUP($A112,'Annex 2 Designated EHV charges'!$A:$P,10,FALSE)),"")</f>
        <v/>
      </c>
      <c r="G112" s="102" t="str">
        <f>IFERROR(IF(VLOOKUP($A112,'Annex 2 Designated EHV charges'!$A:$P,11,FALSE)=0,"",VLOOKUP($A112,'Annex 2 Designated EHV charges'!$A:$P,11,FALSE)),"")</f>
        <v/>
      </c>
      <c r="H112" s="102" t="str">
        <f>IFERROR(IF(VLOOKUP($A112,'Annex 2 Designated EHV charges'!$A:$P,12,FALSE)=0,"",VLOOKUP($A112,'Annex 2 Designated EHV charges'!$A:$P,12,FALSE)),"")</f>
        <v/>
      </c>
    </row>
    <row r="113" spans="1:8" ht="12.75" customHeight="1" x14ac:dyDescent="0.25">
      <c r="A113" s="95" t="str">
        <f t="array" ref="A113">IFERROR(INDEX('Annex 2 Designated EHV charges'!$A$11:$A$118, MATCH(0, IF(ISBLANK('Annex 2 Designated EHV charges'!$A$11:$A$118),1, COUNTIF(A$4:$A112, 'Annex 2 Designated EHV charges'!$A$11:$A$118)), 0)),"")</f>
        <v/>
      </c>
      <c r="B113" s="95" t="str">
        <f>IF($A113="","",VLOOKUP($A113,'Annex 2 Designated EHV charges'!$A:$O,2,0))</f>
        <v/>
      </c>
      <c r="C113" s="96" t="str">
        <f>IF($A113="","",VLOOKUP($A113,'Annex 2 Designated EHV charges'!$A:$O,3,0))</f>
        <v/>
      </c>
      <c r="D113" s="95" t="str">
        <f>IF($A113="","",VLOOKUP($A113,'Annex 2 Designated EHV charges'!$A:$O,7,0))</f>
        <v/>
      </c>
      <c r="E113" s="100" t="str">
        <f>IFERROR(IF(VLOOKUP($A113,'Annex 2 Designated EHV charges'!$A:$P,9,FALSE)=0,"",VLOOKUP($A113,'Annex 2 Designated EHV charges'!$A:$P,9,FALSE)),"")</f>
        <v/>
      </c>
      <c r="F113" s="101" t="str">
        <f>IFERROR(IF(VLOOKUP($A113,'Annex 2 Designated EHV charges'!$A:$P,10,FALSE)=0,"",VLOOKUP($A113,'Annex 2 Designated EHV charges'!$A:$P,10,FALSE)),"")</f>
        <v/>
      </c>
      <c r="G113" s="102" t="str">
        <f>IFERROR(IF(VLOOKUP($A113,'Annex 2 Designated EHV charges'!$A:$P,11,FALSE)=0,"",VLOOKUP($A113,'Annex 2 Designated EHV charges'!$A:$P,11,FALSE)),"")</f>
        <v/>
      </c>
      <c r="H113" s="102" t="str">
        <f>IFERROR(IF(VLOOKUP($A113,'Annex 2 Designated EHV charges'!$A:$P,12,FALSE)=0,"",VLOOKUP($A113,'Annex 2 Designated EHV charges'!$A:$P,12,FALSE)),"")</f>
        <v/>
      </c>
    </row>
    <row r="114" spans="1:8" ht="12.75" customHeight="1" x14ac:dyDescent="0.25">
      <c r="A114" s="95" t="str">
        <f t="array" ref="A114">IFERROR(INDEX('Annex 2 Designated EHV charges'!$A$11:$A$118, MATCH(0, IF(ISBLANK('Annex 2 Designated EHV charges'!$A$11:$A$118),1, COUNTIF(A$4:$A113, 'Annex 2 Designated EHV charges'!$A$11:$A$118)), 0)),"")</f>
        <v/>
      </c>
      <c r="B114" s="95" t="str">
        <f>IF($A114="","",VLOOKUP($A114,'Annex 2 Designated EHV charges'!$A:$O,2,0))</f>
        <v/>
      </c>
      <c r="C114" s="96" t="str">
        <f>IF($A114="","",VLOOKUP($A114,'Annex 2 Designated EHV charges'!$A:$O,3,0))</f>
        <v/>
      </c>
      <c r="D114" s="95" t="str">
        <f>IF($A114="","",VLOOKUP($A114,'Annex 2 Designated EHV charges'!$A:$O,7,0))</f>
        <v/>
      </c>
      <c r="E114" s="100" t="str">
        <f>IFERROR(IF(VLOOKUP($A114,'Annex 2 Designated EHV charges'!$A:$P,9,FALSE)=0,"",VLOOKUP($A114,'Annex 2 Designated EHV charges'!$A:$P,9,FALSE)),"")</f>
        <v/>
      </c>
      <c r="F114" s="101" t="str">
        <f>IFERROR(IF(VLOOKUP($A114,'Annex 2 Designated EHV charges'!$A:$P,10,FALSE)=0,"",VLOOKUP($A114,'Annex 2 Designated EHV charges'!$A:$P,10,FALSE)),"")</f>
        <v/>
      </c>
      <c r="G114" s="102" t="str">
        <f>IFERROR(IF(VLOOKUP($A114,'Annex 2 Designated EHV charges'!$A:$P,11,FALSE)=0,"",VLOOKUP($A114,'Annex 2 Designated EHV charges'!$A:$P,11,FALSE)),"")</f>
        <v/>
      </c>
      <c r="H114" s="102" t="str">
        <f>IFERROR(IF(VLOOKUP($A114,'Annex 2 Designated EHV charges'!$A:$P,12,FALSE)=0,"",VLOOKUP($A114,'Annex 2 Designated EHV charges'!$A:$P,12,FALSE)),"")</f>
        <v/>
      </c>
    </row>
    <row r="115" spans="1:8" ht="12.75" customHeight="1" x14ac:dyDescent="0.25">
      <c r="A115" s="95" t="str">
        <f t="array" ref="A115">IFERROR(INDEX('Annex 2 Designated EHV charges'!$A$11:$A$118, MATCH(0, IF(ISBLANK('Annex 2 Designated EHV charges'!$A$11:$A$118),1, COUNTIF(A$4:$A114, 'Annex 2 Designated EHV charges'!$A$11:$A$118)), 0)),"")</f>
        <v/>
      </c>
      <c r="B115" s="95" t="str">
        <f>IF($A115="","",VLOOKUP($A115,'Annex 2 Designated EHV charges'!$A:$O,2,0))</f>
        <v/>
      </c>
      <c r="C115" s="96" t="str">
        <f>IF($A115="","",VLOOKUP($A115,'Annex 2 Designated EHV charges'!$A:$O,3,0))</f>
        <v/>
      </c>
      <c r="D115" s="95" t="str">
        <f>IF($A115="","",VLOOKUP($A115,'Annex 2 Designated EHV charges'!$A:$O,7,0))</f>
        <v/>
      </c>
      <c r="E115" s="100" t="str">
        <f>IFERROR(IF(VLOOKUP($A115,'Annex 2 Designated EHV charges'!$A:$P,9,FALSE)=0,"",VLOOKUP($A115,'Annex 2 Designated EHV charges'!$A:$P,9,FALSE)),"")</f>
        <v/>
      </c>
      <c r="F115" s="101" t="str">
        <f>IFERROR(IF(VLOOKUP($A115,'Annex 2 Designated EHV charges'!$A:$P,10,FALSE)=0,"",VLOOKUP($A115,'Annex 2 Designated EHV charges'!$A:$P,10,FALSE)),"")</f>
        <v/>
      </c>
      <c r="G115" s="102" t="str">
        <f>IFERROR(IF(VLOOKUP($A115,'Annex 2 Designated EHV charges'!$A:$P,11,FALSE)=0,"",VLOOKUP($A115,'Annex 2 Designated EHV charges'!$A:$P,11,FALSE)),"")</f>
        <v/>
      </c>
      <c r="H115" s="102" t="str">
        <f>IFERROR(IF(VLOOKUP($A115,'Annex 2 Designated EHV charges'!$A:$P,12,FALSE)=0,"",VLOOKUP($A115,'Annex 2 Designated EHV charges'!$A:$P,12,FALSE)),"")</f>
        <v/>
      </c>
    </row>
    <row r="116" spans="1:8" ht="12.75" customHeight="1" x14ac:dyDescent="0.25">
      <c r="A116" s="95" t="str">
        <f t="array" ref="A116">IFERROR(INDEX('Annex 2 Designated EHV charges'!$A$11:$A$118, MATCH(0, IF(ISBLANK('Annex 2 Designated EHV charges'!$A$11:$A$118),1, COUNTIF(A$4:$A115, 'Annex 2 Designated EHV charges'!$A$11:$A$118)), 0)),"")</f>
        <v/>
      </c>
      <c r="B116" s="95" t="str">
        <f>IF($A116="","",VLOOKUP($A116,'Annex 2 Designated EHV charges'!$A:$O,2,0))</f>
        <v/>
      </c>
      <c r="C116" s="96" t="str">
        <f>IF($A116="","",VLOOKUP($A116,'Annex 2 Designated EHV charges'!$A:$O,3,0))</f>
        <v/>
      </c>
      <c r="D116" s="95" t="str">
        <f>IF($A116="","",VLOOKUP($A116,'Annex 2 Designated EHV charges'!$A:$O,7,0))</f>
        <v/>
      </c>
      <c r="E116" s="100" t="str">
        <f>IFERROR(IF(VLOOKUP($A116,'Annex 2 Designated EHV charges'!$A:$P,9,FALSE)=0,"",VLOOKUP($A116,'Annex 2 Designated EHV charges'!$A:$P,9,FALSE)),"")</f>
        <v/>
      </c>
      <c r="F116" s="101" t="str">
        <f>IFERROR(IF(VLOOKUP($A116,'Annex 2 Designated EHV charges'!$A:$P,10,FALSE)=0,"",VLOOKUP($A116,'Annex 2 Designated EHV charges'!$A:$P,10,FALSE)),"")</f>
        <v/>
      </c>
      <c r="G116" s="102" t="str">
        <f>IFERROR(IF(VLOOKUP($A116,'Annex 2 Designated EHV charges'!$A:$P,11,FALSE)=0,"",VLOOKUP($A116,'Annex 2 Designated EHV charges'!$A:$P,11,FALSE)),"")</f>
        <v/>
      </c>
      <c r="H116" s="102" t="str">
        <f>IFERROR(IF(VLOOKUP($A116,'Annex 2 Designated EHV charges'!$A:$P,12,FALSE)=0,"",VLOOKUP($A116,'Annex 2 Designated EHV charges'!$A:$P,12,FALSE)),"")</f>
        <v/>
      </c>
    </row>
    <row r="117" spans="1:8" ht="12.75" customHeight="1" x14ac:dyDescent="0.25">
      <c r="A117" s="95" t="str">
        <f t="array" ref="A117">IFERROR(INDEX('Annex 2 Designated EHV charges'!$A$11:$A$118, MATCH(0, IF(ISBLANK('Annex 2 Designated EHV charges'!$A$11:$A$118),1, COUNTIF(A$4:$A116, 'Annex 2 Designated EHV charges'!$A$11:$A$118)), 0)),"")</f>
        <v/>
      </c>
      <c r="B117" s="95" t="str">
        <f>IF($A117="","",VLOOKUP($A117,'Annex 2 Designated EHV charges'!$A:$O,2,0))</f>
        <v/>
      </c>
      <c r="C117" s="96" t="str">
        <f>IF($A117="","",VLOOKUP($A117,'Annex 2 Designated EHV charges'!$A:$O,3,0))</f>
        <v/>
      </c>
      <c r="D117" s="95" t="str">
        <f>IF($A117="","",VLOOKUP($A117,'Annex 2 Designated EHV charges'!$A:$O,7,0))</f>
        <v/>
      </c>
      <c r="E117" s="100" t="str">
        <f>IFERROR(IF(VLOOKUP($A117,'Annex 2 Designated EHV charges'!$A:$P,9,FALSE)=0,"",VLOOKUP($A117,'Annex 2 Designated EHV charges'!$A:$P,9,FALSE)),"")</f>
        <v/>
      </c>
      <c r="F117" s="101" t="str">
        <f>IFERROR(IF(VLOOKUP($A117,'Annex 2 Designated EHV charges'!$A:$P,10,FALSE)=0,"",VLOOKUP($A117,'Annex 2 Designated EHV charges'!$A:$P,10,FALSE)),"")</f>
        <v/>
      </c>
      <c r="G117" s="102" t="str">
        <f>IFERROR(IF(VLOOKUP($A117,'Annex 2 Designated EHV charges'!$A:$P,11,FALSE)=0,"",VLOOKUP($A117,'Annex 2 Designated EHV charges'!$A:$P,11,FALSE)),"")</f>
        <v/>
      </c>
      <c r="H117" s="102" t="str">
        <f>IFERROR(IF(VLOOKUP($A117,'Annex 2 Designated EHV charges'!$A:$P,12,FALSE)=0,"",VLOOKUP($A117,'Annex 2 Designated EHV charges'!$A:$P,12,FALSE)),"")</f>
        <v/>
      </c>
    </row>
    <row r="118" spans="1:8" ht="12.75" customHeight="1" x14ac:dyDescent="0.25">
      <c r="A118" s="95" t="str">
        <f t="array" ref="A118">IFERROR(INDEX('Annex 2 Designated EHV charges'!$A$11:$A$118, MATCH(0, IF(ISBLANK('Annex 2 Designated EHV charges'!$A$11:$A$118),1, COUNTIF(A$4:$A117, 'Annex 2 Designated EHV charges'!$A$11:$A$118)), 0)),"")</f>
        <v/>
      </c>
      <c r="B118" s="95" t="str">
        <f>IF($A118="","",VLOOKUP($A118,'Annex 2 Designated EHV charges'!$A:$O,2,0))</f>
        <v/>
      </c>
      <c r="C118" s="96" t="str">
        <f>IF($A118="","",VLOOKUP($A118,'Annex 2 Designated EHV charges'!$A:$O,3,0))</f>
        <v/>
      </c>
      <c r="D118" s="95" t="str">
        <f>IF($A118="","",VLOOKUP($A118,'Annex 2 Designated EHV charges'!$A:$O,7,0))</f>
        <v/>
      </c>
      <c r="E118" s="100" t="str">
        <f>IFERROR(IF(VLOOKUP($A118,'Annex 2 Designated EHV charges'!$A:$P,9,FALSE)=0,"",VLOOKUP($A118,'Annex 2 Designated EHV charges'!$A:$P,9,FALSE)),"")</f>
        <v/>
      </c>
      <c r="F118" s="101" t="str">
        <f>IFERROR(IF(VLOOKUP($A118,'Annex 2 Designated EHV charges'!$A:$P,10,FALSE)=0,"",VLOOKUP($A118,'Annex 2 Designated EHV charges'!$A:$P,10,FALSE)),"")</f>
        <v/>
      </c>
      <c r="G118" s="102" t="str">
        <f>IFERROR(IF(VLOOKUP($A118,'Annex 2 Designated EHV charges'!$A:$P,11,FALSE)=0,"",VLOOKUP($A118,'Annex 2 Designated EHV charges'!$A:$P,11,FALSE)),"")</f>
        <v/>
      </c>
      <c r="H118" s="102" t="str">
        <f>IFERROR(IF(VLOOKUP($A118,'Annex 2 Designated EHV charges'!$A:$P,12,FALSE)=0,"",VLOOKUP($A118,'Annex 2 Designated EHV charges'!$A:$P,12,FALSE)),"")</f>
        <v/>
      </c>
    </row>
    <row r="119" spans="1:8" ht="12.75" customHeight="1" x14ac:dyDescent="0.25">
      <c r="A119" s="95" t="str">
        <f t="array" ref="A119">IFERROR(INDEX('Annex 2 Designated EHV charges'!$A$11:$A$118, MATCH(0, IF(ISBLANK('Annex 2 Designated EHV charges'!$A$11:$A$118),1, COUNTIF(A$4:$A118, 'Annex 2 Designated EHV charges'!$A$11:$A$118)), 0)),"")</f>
        <v/>
      </c>
      <c r="B119" s="95" t="str">
        <f>IF($A119="","",VLOOKUP($A119,'Annex 2 Designated EHV charges'!$A:$O,2,0))</f>
        <v/>
      </c>
      <c r="C119" s="96" t="str">
        <f>IF($A119="","",VLOOKUP($A119,'Annex 2 Designated EHV charges'!$A:$O,3,0))</f>
        <v/>
      </c>
      <c r="D119" s="95" t="str">
        <f>IF($A119="","",VLOOKUP($A119,'Annex 2 Designated EHV charges'!$A:$O,7,0))</f>
        <v/>
      </c>
      <c r="E119" s="100" t="str">
        <f>IFERROR(IF(VLOOKUP($A119,'Annex 2 Designated EHV charges'!$A:$P,9,FALSE)=0,"",VLOOKUP($A119,'Annex 2 Designated EHV charges'!$A:$P,9,FALSE)),"")</f>
        <v/>
      </c>
      <c r="F119" s="101" t="str">
        <f>IFERROR(IF(VLOOKUP($A119,'Annex 2 Designated EHV charges'!$A:$P,10,FALSE)=0,"",VLOOKUP($A119,'Annex 2 Designated EHV charges'!$A:$P,10,FALSE)),"")</f>
        <v/>
      </c>
      <c r="G119" s="102" t="str">
        <f>IFERROR(IF(VLOOKUP($A119,'Annex 2 Designated EHV charges'!$A:$P,11,FALSE)=0,"",VLOOKUP($A119,'Annex 2 Designated EHV charges'!$A:$P,11,FALSE)),"")</f>
        <v/>
      </c>
      <c r="H119" s="102" t="str">
        <f>IFERROR(IF(VLOOKUP($A119,'Annex 2 Designated EHV charges'!$A:$P,12,FALSE)=0,"",VLOOKUP($A119,'Annex 2 Designated EHV charges'!$A:$P,12,FALSE)),"")</f>
        <v/>
      </c>
    </row>
    <row r="120" spans="1:8" ht="12.75" customHeight="1" x14ac:dyDescent="0.25">
      <c r="A120" s="95" t="str">
        <f t="array" ref="A120">IFERROR(INDEX('Annex 2 Designated EHV charges'!$A$11:$A$118, MATCH(0, IF(ISBLANK('Annex 2 Designated EHV charges'!$A$11:$A$118),1, COUNTIF(A$4:$A119, 'Annex 2 Designated EHV charges'!$A$11:$A$118)), 0)),"")</f>
        <v/>
      </c>
      <c r="B120" s="95" t="str">
        <f>IF($A120="","",VLOOKUP($A120,'Annex 2 Designated EHV charges'!$A:$O,2,0))</f>
        <v/>
      </c>
      <c r="C120" s="96" t="str">
        <f>IF($A120="","",VLOOKUP($A120,'Annex 2 Designated EHV charges'!$A:$O,3,0))</f>
        <v/>
      </c>
      <c r="D120" s="95" t="str">
        <f>IF($A120="","",VLOOKUP($A120,'Annex 2 Designated EHV charges'!$A:$O,7,0))</f>
        <v/>
      </c>
      <c r="E120" s="100" t="str">
        <f>IFERROR(IF(VLOOKUP($A120,'Annex 2 Designated EHV charges'!$A:$P,9,FALSE)=0,"",VLOOKUP($A120,'Annex 2 Designated EHV charges'!$A:$P,9,FALSE)),"")</f>
        <v/>
      </c>
      <c r="F120" s="101" t="str">
        <f>IFERROR(IF(VLOOKUP($A120,'Annex 2 Designated EHV charges'!$A:$P,10,FALSE)=0,"",VLOOKUP($A120,'Annex 2 Designated EHV charges'!$A:$P,10,FALSE)),"")</f>
        <v/>
      </c>
      <c r="G120" s="102" t="str">
        <f>IFERROR(IF(VLOOKUP($A120,'Annex 2 Designated EHV charges'!$A:$P,11,FALSE)=0,"",VLOOKUP($A120,'Annex 2 Designated EHV charges'!$A:$P,11,FALSE)),"")</f>
        <v/>
      </c>
      <c r="H120" s="102" t="str">
        <f>IFERROR(IF(VLOOKUP($A120,'Annex 2 Designated EHV charges'!$A:$P,12,FALSE)=0,"",VLOOKUP($A120,'Annex 2 Designated EHV charges'!$A:$P,12,FALSE)),"")</f>
        <v/>
      </c>
    </row>
    <row r="121" spans="1:8" ht="12.75" customHeight="1" x14ac:dyDescent="0.25">
      <c r="A121" s="95" t="str">
        <f t="array" ref="A121">IFERROR(INDEX('Annex 2 Designated EHV charges'!$A$11:$A$118, MATCH(0, IF(ISBLANK('Annex 2 Designated EHV charges'!$A$11:$A$118),1, COUNTIF(A$4:$A120, 'Annex 2 Designated EHV charges'!$A$11:$A$118)), 0)),"")</f>
        <v/>
      </c>
      <c r="B121" s="95" t="str">
        <f>IF($A121="","",VLOOKUP($A121,'Annex 2 Designated EHV charges'!$A:$O,2,0))</f>
        <v/>
      </c>
      <c r="C121" s="96" t="str">
        <f>IF($A121="","",VLOOKUP($A121,'Annex 2 Designated EHV charges'!$A:$O,3,0))</f>
        <v/>
      </c>
      <c r="D121" s="95" t="str">
        <f>IF($A121="","",VLOOKUP($A121,'Annex 2 Designated EHV charges'!$A:$O,7,0))</f>
        <v/>
      </c>
      <c r="E121" s="100" t="str">
        <f>IFERROR(IF(VLOOKUP($A121,'Annex 2 Designated EHV charges'!$A:$P,9,FALSE)=0,"",VLOOKUP($A121,'Annex 2 Designated EHV charges'!$A:$P,9,FALSE)),"")</f>
        <v/>
      </c>
      <c r="F121" s="101" t="str">
        <f>IFERROR(IF(VLOOKUP($A121,'Annex 2 Designated EHV charges'!$A:$P,10,FALSE)=0,"",VLOOKUP($A121,'Annex 2 Designated EHV charges'!$A:$P,10,FALSE)),"")</f>
        <v/>
      </c>
      <c r="G121" s="102" t="str">
        <f>IFERROR(IF(VLOOKUP($A121,'Annex 2 Designated EHV charges'!$A:$P,11,FALSE)=0,"",VLOOKUP($A121,'Annex 2 Designated EHV charges'!$A:$P,11,FALSE)),"")</f>
        <v/>
      </c>
      <c r="H121" s="102" t="str">
        <f>IFERROR(IF(VLOOKUP($A121,'Annex 2 Designated EHV charges'!$A:$P,12,FALSE)=0,"",VLOOKUP($A121,'Annex 2 Designated EHV charges'!$A:$P,12,FALSE)),"")</f>
        <v/>
      </c>
    </row>
    <row r="122" spans="1:8" ht="12.75" customHeight="1" x14ac:dyDescent="0.25">
      <c r="A122" s="95" t="str">
        <f t="array" ref="A122">IFERROR(INDEX('Annex 2 Designated EHV charges'!$A$11:$A$118, MATCH(0, IF(ISBLANK('Annex 2 Designated EHV charges'!$A$11:$A$118),1, COUNTIF(A$4:$A121, 'Annex 2 Designated EHV charges'!$A$11:$A$118)), 0)),"")</f>
        <v/>
      </c>
      <c r="B122" s="95" t="str">
        <f>IF($A122="","",VLOOKUP($A122,'Annex 2 Designated EHV charges'!$A:$O,2,0))</f>
        <v/>
      </c>
      <c r="C122" s="96" t="str">
        <f>IF($A122="","",VLOOKUP($A122,'Annex 2 Designated EHV charges'!$A:$O,3,0))</f>
        <v/>
      </c>
      <c r="D122" s="95" t="str">
        <f>IF($A122="","",VLOOKUP($A122,'Annex 2 Designated EHV charges'!$A:$O,7,0))</f>
        <v/>
      </c>
      <c r="E122" s="100" t="str">
        <f>IFERROR(IF(VLOOKUP($A122,'Annex 2 Designated EHV charges'!$A:$P,9,FALSE)=0,"",VLOOKUP($A122,'Annex 2 Designated EHV charges'!$A:$P,9,FALSE)),"")</f>
        <v/>
      </c>
      <c r="F122" s="101" t="str">
        <f>IFERROR(IF(VLOOKUP($A122,'Annex 2 Designated EHV charges'!$A:$P,10,FALSE)=0,"",VLOOKUP($A122,'Annex 2 Designated EHV charges'!$A:$P,10,FALSE)),"")</f>
        <v/>
      </c>
      <c r="G122" s="102" t="str">
        <f>IFERROR(IF(VLOOKUP($A122,'Annex 2 Designated EHV charges'!$A:$P,11,FALSE)=0,"",VLOOKUP($A122,'Annex 2 Designated EHV charges'!$A:$P,11,FALSE)),"")</f>
        <v/>
      </c>
      <c r="H122" s="102" t="str">
        <f>IFERROR(IF(VLOOKUP($A122,'Annex 2 Designated EHV charges'!$A:$P,12,FALSE)=0,"",VLOOKUP($A122,'Annex 2 Designated EHV charges'!$A:$P,12,FALSE)),"")</f>
        <v/>
      </c>
    </row>
    <row r="123" spans="1:8" ht="12.75" customHeight="1" x14ac:dyDescent="0.25">
      <c r="A123" s="95" t="str">
        <f t="array" ref="A123">IFERROR(INDEX('Annex 2 Designated EHV charges'!$A$11:$A$118, MATCH(0, IF(ISBLANK('Annex 2 Designated EHV charges'!$A$11:$A$118),1, COUNTIF(A$4:$A122, 'Annex 2 Designated EHV charges'!$A$11:$A$118)), 0)),"")</f>
        <v/>
      </c>
      <c r="B123" s="95" t="str">
        <f>IF($A123="","",VLOOKUP($A123,'Annex 2 Designated EHV charges'!$A:$O,2,0))</f>
        <v/>
      </c>
      <c r="C123" s="96" t="str">
        <f>IF($A123="","",VLOOKUP($A123,'Annex 2 Designated EHV charges'!$A:$O,3,0))</f>
        <v/>
      </c>
      <c r="D123" s="95" t="str">
        <f>IF($A123="","",VLOOKUP($A123,'Annex 2 Designated EHV charges'!$A:$O,7,0))</f>
        <v/>
      </c>
      <c r="E123" s="100" t="str">
        <f>IFERROR(IF(VLOOKUP($A123,'Annex 2 Designated EHV charges'!$A:$P,9,FALSE)=0,"",VLOOKUP($A123,'Annex 2 Designated EHV charges'!$A:$P,9,FALSE)),"")</f>
        <v/>
      </c>
      <c r="F123" s="101" t="str">
        <f>IFERROR(IF(VLOOKUP($A123,'Annex 2 Designated EHV charges'!$A:$P,10,FALSE)=0,"",VLOOKUP($A123,'Annex 2 Designated EHV charges'!$A:$P,10,FALSE)),"")</f>
        <v/>
      </c>
      <c r="G123" s="102" t="str">
        <f>IFERROR(IF(VLOOKUP($A123,'Annex 2 Designated EHV charges'!$A:$P,11,FALSE)=0,"",VLOOKUP($A123,'Annex 2 Designated EHV charges'!$A:$P,11,FALSE)),"")</f>
        <v/>
      </c>
      <c r="H123" s="102" t="str">
        <f>IFERROR(IF(VLOOKUP($A123,'Annex 2 Designated EHV charges'!$A:$P,12,FALSE)=0,"",VLOOKUP($A123,'Annex 2 Designated EHV charges'!$A:$P,12,FALSE)),"")</f>
        <v/>
      </c>
    </row>
    <row r="124" spans="1:8" ht="12.75" customHeight="1" x14ac:dyDescent="0.25">
      <c r="A124" s="95" t="str">
        <f t="array" ref="A124">IFERROR(INDEX('Annex 2 Designated EHV charges'!$A$11:$A$118, MATCH(0, IF(ISBLANK('Annex 2 Designated EHV charges'!$A$11:$A$118),1, COUNTIF(A$4:$A123, 'Annex 2 Designated EHV charges'!$A$11:$A$118)), 0)),"")</f>
        <v/>
      </c>
      <c r="B124" s="95" t="str">
        <f>IF($A124="","",VLOOKUP($A124,'Annex 2 Designated EHV charges'!$A:$O,2,0))</f>
        <v/>
      </c>
      <c r="C124" s="96" t="str">
        <f>IF($A124="","",VLOOKUP($A124,'Annex 2 Designated EHV charges'!$A:$O,3,0))</f>
        <v/>
      </c>
      <c r="D124" s="95" t="str">
        <f>IF($A124="","",VLOOKUP($A124,'Annex 2 Designated EHV charges'!$A:$O,7,0))</f>
        <v/>
      </c>
      <c r="E124" s="100" t="str">
        <f>IFERROR(IF(VLOOKUP($A124,'Annex 2 Designated EHV charges'!$A:$P,9,FALSE)=0,"",VLOOKUP($A124,'Annex 2 Designated EHV charges'!$A:$P,9,FALSE)),"")</f>
        <v/>
      </c>
      <c r="F124" s="101" t="str">
        <f>IFERROR(IF(VLOOKUP($A124,'Annex 2 Designated EHV charges'!$A:$P,10,FALSE)=0,"",VLOOKUP($A124,'Annex 2 Designated EHV charges'!$A:$P,10,FALSE)),"")</f>
        <v/>
      </c>
      <c r="G124" s="102" t="str">
        <f>IFERROR(IF(VLOOKUP($A124,'Annex 2 Designated EHV charges'!$A:$P,11,FALSE)=0,"",VLOOKUP($A124,'Annex 2 Designated EHV charges'!$A:$P,11,FALSE)),"")</f>
        <v/>
      </c>
      <c r="H124" s="102" t="str">
        <f>IFERROR(IF(VLOOKUP($A124,'Annex 2 Designated EHV charges'!$A:$P,12,FALSE)=0,"",VLOOKUP($A124,'Annex 2 Designated EHV charges'!$A:$P,12,FALSE)),"")</f>
        <v/>
      </c>
    </row>
    <row r="125" spans="1:8" ht="12.75" customHeight="1" x14ac:dyDescent="0.25">
      <c r="A125" s="95" t="str">
        <f t="array" ref="A125">IFERROR(INDEX('Annex 2 Designated EHV charges'!$A$11:$A$118, MATCH(0, IF(ISBLANK('Annex 2 Designated EHV charges'!$A$11:$A$118),1, COUNTIF(A$4:$A124, 'Annex 2 Designated EHV charges'!$A$11:$A$118)), 0)),"")</f>
        <v/>
      </c>
      <c r="B125" s="95" t="str">
        <f>IF($A125="","",VLOOKUP($A125,'Annex 2 Designated EHV charges'!$A:$O,2,0))</f>
        <v/>
      </c>
      <c r="C125" s="96" t="str">
        <f>IF($A125="","",VLOOKUP($A125,'Annex 2 Designated EHV charges'!$A:$O,3,0))</f>
        <v/>
      </c>
      <c r="D125" s="95" t="str">
        <f>IF($A125="","",VLOOKUP($A125,'Annex 2 Designated EHV charges'!$A:$O,7,0))</f>
        <v/>
      </c>
      <c r="E125" s="100" t="str">
        <f>IFERROR(IF(VLOOKUP($A125,'Annex 2 Designated EHV charges'!$A:$P,9,FALSE)=0,"",VLOOKUP($A125,'Annex 2 Designated EHV charges'!$A:$P,9,FALSE)),"")</f>
        <v/>
      </c>
      <c r="F125" s="101" t="str">
        <f>IFERROR(IF(VLOOKUP($A125,'Annex 2 Designated EHV charges'!$A:$P,10,FALSE)=0,"",VLOOKUP($A125,'Annex 2 Designated EHV charges'!$A:$P,10,FALSE)),"")</f>
        <v/>
      </c>
      <c r="G125" s="102" t="str">
        <f>IFERROR(IF(VLOOKUP($A125,'Annex 2 Designated EHV charges'!$A:$P,11,FALSE)=0,"",VLOOKUP($A125,'Annex 2 Designated EHV charges'!$A:$P,11,FALSE)),"")</f>
        <v/>
      </c>
      <c r="H125" s="102" t="str">
        <f>IFERROR(IF(VLOOKUP($A125,'Annex 2 Designated EHV charges'!$A:$P,12,FALSE)=0,"",VLOOKUP($A125,'Annex 2 Designated EHV charges'!$A:$P,12,FALSE)),"")</f>
        <v/>
      </c>
    </row>
    <row r="126" spans="1:8" ht="12.75" customHeight="1" x14ac:dyDescent="0.25">
      <c r="A126" s="95" t="str">
        <f t="array" ref="A126">IFERROR(INDEX('Annex 2 Designated EHV charges'!$A$11:$A$118, MATCH(0, IF(ISBLANK('Annex 2 Designated EHV charges'!$A$11:$A$118),1, COUNTIF(A$4:$A125, 'Annex 2 Designated EHV charges'!$A$11:$A$118)), 0)),"")</f>
        <v/>
      </c>
      <c r="B126" s="95" t="str">
        <f>IF($A126="","",VLOOKUP($A126,'Annex 2 Designated EHV charges'!$A:$O,2,0))</f>
        <v/>
      </c>
      <c r="C126" s="96" t="str">
        <f>IF($A126="","",VLOOKUP($A126,'Annex 2 Designated EHV charges'!$A:$O,3,0))</f>
        <v/>
      </c>
      <c r="D126" s="95" t="str">
        <f>IF($A126="","",VLOOKUP($A126,'Annex 2 Designated EHV charges'!$A:$O,7,0))</f>
        <v/>
      </c>
      <c r="E126" s="100" t="str">
        <f>IFERROR(IF(VLOOKUP($A126,'Annex 2 Designated EHV charges'!$A:$P,9,FALSE)=0,"",VLOOKUP($A126,'Annex 2 Designated EHV charges'!$A:$P,9,FALSE)),"")</f>
        <v/>
      </c>
      <c r="F126" s="101" t="str">
        <f>IFERROR(IF(VLOOKUP($A126,'Annex 2 Designated EHV charges'!$A:$P,10,FALSE)=0,"",VLOOKUP($A126,'Annex 2 Designated EHV charges'!$A:$P,10,FALSE)),"")</f>
        <v/>
      </c>
      <c r="G126" s="102" t="str">
        <f>IFERROR(IF(VLOOKUP($A126,'Annex 2 Designated EHV charges'!$A:$P,11,FALSE)=0,"",VLOOKUP($A126,'Annex 2 Designated EHV charges'!$A:$P,11,FALSE)),"")</f>
        <v/>
      </c>
      <c r="H126" s="102" t="str">
        <f>IFERROR(IF(VLOOKUP($A126,'Annex 2 Designated EHV charges'!$A:$P,12,FALSE)=0,"",VLOOKUP($A126,'Annex 2 Designated EHV charges'!$A:$P,12,FALSE)),"")</f>
        <v/>
      </c>
    </row>
    <row r="127" spans="1:8" ht="12.75" customHeight="1" x14ac:dyDescent="0.25">
      <c r="A127" s="95" t="str">
        <f t="array" ref="A127">IFERROR(INDEX('Annex 2 Designated EHV charges'!$A$11:$A$118, MATCH(0, IF(ISBLANK('Annex 2 Designated EHV charges'!$A$11:$A$118),1, COUNTIF(A$4:$A126, 'Annex 2 Designated EHV charges'!$A$11:$A$118)), 0)),"")</f>
        <v/>
      </c>
      <c r="B127" s="95" t="str">
        <f>IF($A127="","",VLOOKUP($A127,'Annex 2 Designated EHV charges'!$A:$O,2,0))</f>
        <v/>
      </c>
      <c r="C127" s="96" t="str">
        <f>IF($A127="","",VLOOKUP($A127,'Annex 2 Designated EHV charges'!$A:$O,3,0))</f>
        <v/>
      </c>
      <c r="D127" s="95" t="str">
        <f>IF($A127="","",VLOOKUP($A127,'Annex 2 Designated EHV charges'!$A:$O,7,0))</f>
        <v/>
      </c>
      <c r="E127" s="100" t="str">
        <f>IFERROR(IF(VLOOKUP($A127,'Annex 2 Designated EHV charges'!$A:$P,9,FALSE)=0,"",VLOOKUP($A127,'Annex 2 Designated EHV charges'!$A:$P,9,FALSE)),"")</f>
        <v/>
      </c>
      <c r="F127" s="101" t="str">
        <f>IFERROR(IF(VLOOKUP($A127,'Annex 2 Designated EHV charges'!$A:$P,10,FALSE)=0,"",VLOOKUP($A127,'Annex 2 Designated EHV charges'!$A:$P,10,FALSE)),"")</f>
        <v/>
      </c>
      <c r="G127" s="102" t="str">
        <f>IFERROR(IF(VLOOKUP($A127,'Annex 2 Designated EHV charges'!$A:$P,11,FALSE)=0,"",VLOOKUP($A127,'Annex 2 Designated EHV charges'!$A:$P,11,FALSE)),"")</f>
        <v/>
      </c>
      <c r="H127" s="102" t="str">
        <f>IFERROR(IF(VLOOKUP($A127,'Annex 2 Designated EHV charges'!$A:$P,12,FALSE)=0,"",VLOOKUP($A127,'Annex 2 Designated EHV charges'!$A:$P,12,FALSE)),"")</f>
        <v/>
      </c>
    </row>
    <row r="128" spans="1:8" ht="12.75" customHeight="1" x14ac:dyDescent="0.25">
      <c r="A128" s="95" t="str">
        <f t="array" ref="A128">IFERROR(INDEX('Annex 2 Designated EHV charges'!$A$11:$A$118, MATCH(0, IF(ISBLANK('Annex 2 Designated EHV charges'!$A$11:$A$118),1, COUNTIF(A$4:$A127, 'Annex 2 Designated EHV charges'!$A$11:$A$118)), 0)),"")</f>
        <v/>
      </c>
      <c r="B128" s="95" t="str">
        <f>IF($A128="","",VLOOKUP($A128,'Annex 2 Designated EHV charges'!$A:$O,2,0))</f>
        <v/>
      </c>
      <c r="C128" s="96" t="str">
        <f>IF($A128="","",VLOOKUP($A128,'Annex 2 Designated EHV charges'!$A:$O,3,0))</f>
        <v/>
      </c>
      <c r="D128" s="95" t="str">
        <f>IF($A128="","",VLOOKUP($A128,'Annex 2 Designated EHV charges'!$A:$O,7,0))</f>
        <v/>
      </c>
      <c r="E128" s="100" t="str">
        <f>IFERROR(IF(VLOOKUP($A128,'Annex 2 Designated EHV charges'!$A:$P,9,FALSE)=0,"",VLOOKUP($A128,'Annex 2 Designated EHV charges'!$A:$P,9,FALSE)),"")</f>
        <v/>
      </c>
      <c r="F128" s="101" t="str">
        <f>IFERROR(IF(VLOOKUP($A128,'Annex 2 Designated EHV charges'!$A:$P,10,FALSE)=0,"",VLOOKUP($A128,'Annex 2 Designated EHV charges'!$A:$P,10,FALSE)),"")</f>
        <v/>
      </c>
      <c r="G128" s="102" t="str">
        <f>IFERROR(IF(VLOOKUP($A128,'Annex 2 Designated EHV charges'!$A:$P,11,FALSE)=0,"",VLOOKUP($A128,'Annex 2 Designated EHV charges'!$A:$P,11,FALSE)),"")</f>
        <v/>
      </c>
      <c r="H128" s="102" t="str">
        <f>IFERROR(IF(VLOOKUP($A128,'Annex 2 Designated EHV charges'!$A:$P,12,FALSE)=0,"",VLOOKUP($A128,'Annex 2 Designated EHV charges'!$A:$P,12,FALSE)),"")</f>
        <v/>
      </c>
    </row>
    <row r="129" spans="1:8" ht="12.75" customHeight="1" x14ac:dyDescent="0.25">
      <c r="A129" s="95" t="str">
        <f t="array" ref="A129">IFERROR(INDEX('Annex 2 Designated EHV charges'!$A$11:$A$118, MATCH(0, IF(ISBLANK('Annex 2 Designated EHV charges'!$A$11:$A$118),1, COUNTIF(A$4:$A128, 'Annex 2 Designated EHV charges'!$A$11:$A$118)), 0)),"")</f>
        <v/>
      </c>
      <c r="B129" s="95" t="str">
        <f>IF($A129="","",VLOOKUP($A129,'Annex 2 Designated EHV charges'!$A:$O,2,0))</f>
        <v/>
      </c>
      <c r="C129" s="96" t="str">
        <f>IF($A129="","",VLOOKUP($A129,'Annex 2 Designated EHV charges'!$A:$O,3,0))</f>
        <v/>
      </c>
      <c r="D129" s="95" t="str">
        <f>IF($A129="","",VLOOKUP($A129,'Annex 2 Designated EHV charges'!$A:$O,7,0))</f>
        <v/>
      </c>
      <c r="E129" s="100" t="str">
        <f>IFERROR(IF(VLOOKUP($A129,'Annex 2 Designated EHV charges'!$A:$P,9,FALSE)=0,"",VLOOKUP($A129,'Annex 2 Designated EHV charges'!$A:$P,9,FALSE)),"")</f>
        <v/>
      </c>
      <c r="F129" s="101" t="str">
        <f>IFERROR(IF(VLOOKUP($A129,'Annex 2 Designated EHV charges'!$A:$P,10,FALSE)=0,"",VLOOKUP($A129,'Annex 2 Designated EHV charges'!$A:$P,10,FALSE)),"")</f>
        <v/>
      </c>
      <c r="G129" s="102" t="str">
        <f>IFERROR(IF(VLOOKUP($A129,'Annex 2 Designated EHV charges'!$A:$P,11,FALSE)=0,"",VLOOKUP($A129,'Annex 2 Designated EHV charges'!$A:$P,11,FALSE)),"")</f>
        <v/>
      </c>
      <c r="H129" s="102" t="str">
        <f>IFERROR(IF(VLOOKUP($A129,'Annex 2 Designated EHV charges'!$A:$P,12,FALSE)=0,"",VLOOKUP($A129,'Annex 2 Designated EHV charges'!$A:$P,12,FALSE)),"")</f>
        <v/>
      </c>
    </row>
    <row r="130" spans="1:8" ht="12.75" customHeight="1" x14ac:dyDescent="0.25">
      <c r="A130" s="95" t="str">
        <f t="array" ref="A130">IFERROR(INDEX('Annex 2 Designated EHV charges'!$A$11:$A$118, MATCH(0, IF(ISBLANK('Annex 2 Designated EHV charges'!$A$11:$A$118),1, COUNTIF(A$4:$A129, 'Annex 2 Designated EHV charges'!$A$11:$A$118)), 0)),"")</f>
        <v/>
      </c>
      <c r="B130" s="95" t="str">
        <f>IF($A130="","",VLOOKUP($A130,'Annex 2 Designated EHV charges'!$A:$O,2,0))</f>
        <v/>
      </c>
      <c r="C130" s="96" t="str">
        <f>IF($A130="","",VLOOKUP($A130,'Annex 2 Designated EHV charges'!$A:$O,3,0))</f>
        <v/>
      </c>
      <c r="D130" s="95" t="str">
        <f>IF($A130="","",VLOOKUP($A130,'Annex 2 Designated EHV charges'!$A:$O,7,0))</f>
        <v/>
      </c>
      <c r="E130" s="100" t="str">
        <f>IFERROR(IF(VLOOKUP($A130,'Annex 2 Designated EHV charges'!$A:$P,9,FALSE)=0,"",VLOOKUP($A130,'Annex 2 Designated EHV charges'!$A:$P,9,FALSE)),"")</f>
        <v/>
      </c>
      <c r="F130" s="101" t="str">
        <f>IFERROR(IF(VLOOKUP($A130,'Annex 2 Designated EHV charges'!$A:$P,10,FALSE)=0,"",VLOOKUP($A130,'Annex 2 Designated EHV charges'!$A:$P,10,FALSE)),"")</f>
        <v/>
      </c>
      <c r="G130" s="102" t="str">
        <f>IFERROR(IF(VLOOKUP($A130,'Annex 2 Designated EHV charges'!$A:$P,11,FALSE)=0,"",VLOOKUP($A130,'Annex 2 Designated EHV charges'!$A:$P,11,FALSE)),"")</f>
        <v/>
      </c>
      <c r="H130" s="102" t="str">
        <f>IFERROR(IF(VLOOKUP($A130,'Annex 2 Designated EHV charges'!$A:$P,12,FALSE)=0,"",VLOOKUP($A130,'Annex 2 Designated EHV charges'!$A:$P,12,FALSE)),"")</f>
        <v/>
      </c>
    </row>
    <row r="131" spans="1:8" ht="12.75" customHeight="1" x14ac:dyDescent="0.25">
      <c r="A131" s="95" t="str">
        <f t="array" ref="A131">IFERROR(INDEX('Annex 2 Designated EHV charges'!$A$11:$A$118, MATCH(0, IF(ISBLANK('Annex 2 Designated EHV charges'!$A$11:$A$118),1, COUNTIF(A$4:$A130, 'Annex 2 Designated EHV charges'!$A$11:$A$118)), 0)),"")</f>
        <v/>
      </c>
      <c r="B131" s="95" t="str">
        <f>IF($A131="","",VLOOKUP($A131,'Annex 2 Designated EHV charges'!$A:$O,2,0))</f>
        <v/>
      </c>
      <c r="C131" s="96" t="str">
        <f>IF($A131="","",VLOOKUP($A131,'Annex 2 Designated EHV charges'!$A:$O,3,0))</f>
        <v/>
      </c>
      <c r="D131" s="95" t="str">
        <f>IF($A131="","",VLOOKUP($A131,'Annex 2 Designated EHV charges'!$A:$O,7,0))</f>
        <v/>
      </c>
      <c r="E131" s="100" t="str">
        <f>IFERROR(IF(VLOOKUP($A131,'Annex 2 Designated EHV charges'!$A:$P,9,FALSE)=0,"",VLOOKUP($A131,'Annex 2 Designated EHV charges'!$A:$P,9,FALSE)),"")</f>
        <v/>
      </c>
      <c r="F131" s="101" t="str">
        <f>IFERROR(IF(VLOOKUP($A131,'Annex 2 Designated EHV charges'!$A:$P,10,FALSE)=0,"",VLOOKUP($A131,'Annex 2 Designated EHV charges'!$A:$P,10,FALSE)),"")</f>
        <v/>
      </c>
      <c r="G131" s="102" t="str">
        <f>IFERROR(IF(VLOOKUP($A131,'Annex 2 Designated EHV charges'!$A:$P,11,FALSE)=0,"",VLOOKUP($A131,'Annex 2 Designated EHV charges'!$A:$P,11,FALSE)),"")</f>
        <v/>
      </c>
      <c r="H131" s="102" t="str">
        <f>IFERROR(IF(VLOOKUP($A131,'Annex 2 Designated EHV charges'!$A:$P,12,FALSE)=0,"",VLOOKUP($A131,'Annex 2 Designated EHV charges'!$A:$P,12,FALSE)),"")</f>
        <v/>
      </c>
    </row>
    <row r="132" spans="1:8" ht="12.75" customHeight="1" x14ac:dyDescent="0.25">
      <c r="A132" s="95" t="str">
        <f t="array" ref="A132">IFERROR(INDEX('Annex 2 Designated EHV charges'!$A$11:$A$118, MATCH(0, IF(ISBLANK('Annex 2 Designated EHV charges'!$A$11:$A$118),1, COUNTIF(A$4:$A131, 'Annex 2 Designated EHV charges'!$A$11:$A$118)), 0)),"")</f>
        <v/>
      </c>
      <c r="B132" s="95" t="str">
        <f>IF($A132="","",VLOOKUP($A132,'Annex 2 Designated EHV charges'!$A:$O,2,0))</f>
        <v/>
      </c>
      <c r="C132" s="96" t="str">
        <f>IF($A132="","",VLOOKUP($A132,'Annex 2 Designated EHV charges'!$A:$O,3,0))</f>
        <v/>
      </c>
      <c r="D132" s="95" t="str">
        <f>IF($A132="","",VLOOKUP($A132,'Annex 2 Designated EHV charges'!$A:$O,7,0))</f>
        <v/>
      </c>
      <c r="E132" s="100" t="str">
        <f>IFERROR(IF(VLOOKUP($A132,'Annex 2 Designated EHV charges'!$A:$P,9,FALSE)=0,"",VLOOKUP($A132,'Annex 2 Designated EHV charges'!$A:$P,9,FALSE)),"")</f>
        <v/>
      </c>
      <c r="F132" s="101" t="str">
        <f>IFERROR(IF(VLOOKUP($A132,'Annex 2 Designated EHV charges'!$A:$P,10,FALSE)=0,"",VLOOKUP($A132,'Annex 2 Designated EHV charges'!$A:$P,10,FALSE)),"")</f>
        <v/>
      </c>
      <c r="G132" s="102" t="str">
        <f>IFERROR(IF(VLOOKUP($A132,'Annex 2 Designated EHV charges'!$A:$P,11,FALSE)=0,"",VLOOKUP($A132,'Annex 2 Designated EHV charges'!$A:$P,11,FALSE)),"")</f>
        <v/>
      </c>
      <c r="H132" s="102" t="str">
        <f>IFERROR(IF(VLOOKUP($A132,'Annex 2 Designated EHV charges'!$A:$P,12,FALSE)=0,"",VLOOKUP($A132,'Annex 2 Designated EHV charges'!$A:$P,12,FALSE)),"")</f>
        <v/>
      </c>
    </row>
    <row r="133" spans="1:8" ht="12.75" customHeight="1" x14ac:dyDescent="0.25">
      <c r="A133" s="95" t="str">
        <f t="array" ref="A133">IFERROR(INDEX('Annex 2 Designated EHV charges'!$A$11:$A$118, MATCH(0, IF(ISBLANK('Annex 2 Designated EHV charges'!$A$11:$A$118),1, COUNTIF(A$4:$A132, 'Annex 2 Designated EHV charges'!$A$11:$A$118)), 0)),"")</f>
        <v/>
      </c>
      <c r="B133" s="95" t="str">
        <f>IF($A133="","",VLOOKUP($A133,'Annex 2 Designated EHV charges'!$A:$O,2,0))</f>
        <v/>
      </c>
      <c r="C133" s="96" t="str">
        <f>IF($A133="","",VLOOKUP($A133,'Annex 2 Designated EHV charges'!$A:$O,3,0))</f>
        <v/>
      </c>
      <c r="D133" s="95" t="str">
        <f>IF($A133="","",VLOOKUP($A133,'Annex 2 Designated EHV charges'!$A:$O,7,0))</f>
        <v/>
      </c>
      <c r="E133" s="100" t="str">
        <f>IFERROR(IF(VLOOKUP($A133,'Annex 2 Designated EHV charges'!$A:$P,9,FALSE)=0,"",VLOOKUP($A133,'Annex 2 Designated EHV charges'!$A:$P,9,FALSE)),"")</f>
        <v/>
      </c>
      <c r="F133" s="101" t="str">
        <f>IFERROR(IF(VLOOKUP($A133,'Annex 2 Designated EHV charges'!$A:$P,10,FALSE)=0,"",VLOOKUP($A133,'Annex 2 Designated EHV charges'!$A:$P,10,FALSE)),"")</f>
        <v/>
      </c>
      <c r="G133" s="102" t="str">
        <f>IFERROR(IF(VLOOKUP($A133,'Annex 2 Designated EHV charges'!$A:$P,11,FALSE)=0,"",VLOOKUP($A133,'Annex 2 Designated EHV charges'!$A:$P,11,FALSE)),"")</f>
        <v/>
      </c>
      <c r="H133" s="102" t="str">
        <f>IFERROR(IF(VLOOKUP($A133,'Annex 2 Designated EHV charges'!$A:$P,12,FALSE)=0,"",VLOOKUP($A133,'Annex 2 Designated EHV charges'!$A:$P,12,FALSE)),"")</f>
        <v/>
      </c>
    </row>
    <row r="134" spans="1:8" ht="12.75" customHeight="1" x14ac:dyDescent="0.25">
      <c r="A134" s="95" t="str">
        <f t="array" ref="A134">IFERROR(INDEX('Annex 2 Designated EHV charges'!$A$11:$A$118, MATCH(0, IF(ISBLANK('Annex 2 Designated EHV charges'!$A$11:$A$118),1, COUNTIF(A$4:$A133, 'Annex 2 Designated EHV charges'!$A$11:$A$118)), 0)),"")</f>
        <v/>
      </c>
      <c r="B134" s="95" t="str">
        <f>IF($A134="","",VLOOKUP($A134,'Annex 2 Designated EHV charges'!$A:$O,2,0))</f>
        <v/>
      </c>
      <c r="C134" s="96" t="str">
        <f>IF($A134="","",VLOOKUP($A134,'Annex 2 Designated EHV charges'!$A:$O,3,0))</f>
        <v/>
      </c>
      <c r="D134" s="95" t="str">
        <f>IF($A134="","",VLOOKUP($A134,'Annex 2 Designated EHV charges'!$A:$O,7,0))</f>
        <v/>
      </c>
      <c r="E134" s="100" t="str">
        <f>IFERROR(IF(VLOOKUP($A134,'Annex 2 Designated EHV charges'!$A:$P,9,FALSE)=0,"",VLOOKUP($A134,'Annex 2 Designated EHV charges'!$A:$P,9,FALSE)),"")</f>
        <v/>
      </c>
      <c r="F134" s="101" t="str">
        <f>IFERROR(IF(VLOOKUP($A134,'Annex 2 Designated EHV charges'!$A:$P,10,FALSE)=0,"",VLOOKUP($A134,'Annex 2 Designated EHV charges'!$A:$P,10,FALSE)),"")</f>
        <v/>
      </c>
      <c r="G134" s="102" t="str">
        <f>IFERROR(IF(VLOOKUP($A134,'Annex 2 Designated EHV charges'!$A:$P,11,FALSE)=0,"",VLOOKUP($A134,'Annex 2 Designated EHV charges'!$A:$P,11,FALSE)),"")</f>
        <v/>
      </c>
      <c r="H134" s="102" t="str">
        <f>IFERROR(IF(VLOOKUP($A134,'Annex 2 Designated EHV charges'!$A:$P,12,FALSE)=0,"",VLOOKUP($A134,'Annex 2 Designated EHV charges'!$A:$P,12,FALSE)),"")</f>
        <v/>
      </c>
    </row>
    <row r="135" spans="1:8" ht="12.75" customHeight="1" x14ac:dyDescent="0.25">
      <c r="A135" s="95" t="str">
        <f t="array" ref="A135">IFERROR(INDEX('Annex 2 Designated EHV charges'!$A$11:$A$118, MATCH(0, IF(ISBLANK('Annex 2 Designated EHV charges'!$A$11:$A$118),1, COUNTIF(A$4:$A134, 'Annex 2 Designated EHV charges'!$A$11:$A$118)), 0)),"")</f>
        <v/>
      </c>
      <c r="B135" s="95" t="str">
        <f>IF($A135="","",VLOOKUP($A135,'Annex 2 Designated EHV charges'!$A:$O,2,0))</f>
        <v/>
      </c>
      <c r="C135" s="96" t="str">
        <f>IF($A135="","",VLOOKUP($A135,'Annex 2 Designated EHV charges'!$A:$O,3,0))</f>
        <v/>
      </c>
      <c r="D135" s="95" t="str">
        <f>IF($A135="","",VLOOKUP($A135,'Annex 2 Designated EHV charges'!$A:$O,7,0))</f>
        <v/>
      </c>
      <c r="E135" s="100" t="str">
        <f>IFERROR(IF(VLOOKUP($A135,'Annex 2 Designated EHV charges'!$A:$P,9,FALSE)=0,"",VLOOKUP($A135,'Annex 2 Designated EHV charges'!$A:$P,9,FALSE)),"")</f>
        <v/>
      </c>
      <c r="F135" s="101" t="str">
        <f>IFERROR(IF(VLOOKUP($A135,'Annex 2 Designated EHV charges'!$A:$P,10,FALSE)=0,"",VLOOKUP($A135,'Annex 2 Designated EHV charges'!$A:$P,10,FALSE)),"")</f>
        <v/>
      </c>
      <c r="G135" s="102" t="str">
        <f>IFERROR(IF(VLOOKUP($A135,'Annex 2 Designated EHV charges'!$A:$P,11,FALSE)=0,"",VLOOKUP($A135,'Annex 2 Designated EHV charges'!$A:$P,11,FALSE)),"")</f>
        <v/>
      </c>
      <c r="H135" s="102" t="str">
        <f>IFERROR(IF(VLOOKUP($A135,'Annex 2 Designated EHV charges'!$A:$P,12,FALSE)=0,"",VLOOKUP($A135,'Annex 2 Designated EHV charges'!$A:$P,12,FALSE)),"")</f>
        <v/>
      </c>
    </row>
    <row r="136" spans="1:8" ht="12.75" customHeight="1" x14ac:dyDescent="0.25">
      <c r="A136" s="95" t="str">
        <f t="array" ref="A136">IFERROR(INDEX('Annex 2 Designated EHV charges'!$A$11:$A$118, MATCH(0, IF(ISBLANK('Annex 2 Designated EHV charges'!$A$11:$A$118),1, COUNTIF(A$4:$A135, 'Annex 2 Designated EHV charges'!$A$11:$A$118)), 0)),"")</f>
        <v/>
      </c>
      <c r="B136" s="95" t="str">
        <f>IF($A136="","",VLOOKUP($A136,'Annex 2 Designated EHV charges'!$A:$O,2,0))</f>
        <v/>
      </c>
      <c r="C136" s="96" t="str">
        <f>IF($A136="","",VLOOKUP($A136,'Annex 2 Designated EHV charges'!$A:$O,3,0))</f>
        <v/>
      </c>
      <c r="D136" s="95" t="str">
        <f>IF($A136="","",VLOOKUP($A136,'Annex 2 Designated EHV charges'!$A:$O,7,0))</f>
        <v/>
      </c>
      <c r="E136" s="100" t="str">
        <f>IFERROR(IF(VLOOKUP($A136,'Annex 2 Designated EHV charges'!$A:$P,9,FALSE)=0,"",VLOOKUP($A136,'Annex 2 Designated EHV charges'!$A:$P,9,FALSE)),"")</f>
        <v/>
      </c>
      <c r="F136" s="101" t="str">
        <f>IFERROR(IF(VLOOKUP($A136,'Annex 2 Designated EHV charges'!$A:$P,10,FALSE)=0,"",VLOOKUP($A136,'Annex 2 Designated EHV charges'!$A:$P,10,FALSE)),"")</f>
        <v/>
      </c>
      <c r="G136" s="102" t="str">
        <f>IFERROR(IF(VLOOKUP($A136,'Annex 2 Designated EHV charges'!$A:$P,11,FALSE)=0,"",VLOOKUP($A136,'Annex 2 Designated EHV charges'!$A:$P,11,FALSE)),"")</f>
        <v/>
      </c>
      <c r="H136" s="102" t="str">
        <f>IFERROR(IF(VLOOKUP($A136,'Annex 2 Designated EHV charges'!$A:$P,12,FALSE)=0,"",VLOOKUP($A136,'Annex 2 Designated EHV charges'!$A:$P,12,FALSE)),"")</f>
        <v/>
      </c>
    </row>
    <row r="137" spans="1:8" ht="12.75" customHeight="1" x14ac:dyDescent="0.25">
      <c r="A137" s="95" t="str">
        <f t="array" ref="A137">IFERROR(INDEX('Annex 2 Designated EHV charges'!$A$11:$A$118, MATCH(0, IF(ISBLANK('Annex 2 Designated EHV charges'!$A$11:$A$118),1, COUNTIF(A$4:$A136, 'Annex 2 Designated EHV charges'!$A$11:$A$118)), 0)),"")</f>
        <v/>
      </c>
      <c r="B137" s="95" t="str">
        <f>IF($A137="","",VLOOKUP($A137,'Annex 2 Designated EHV charges'!$A:$O,2,0))</f>
        <v/>
      </c>
      <c r="C137" s="96" t="str">
        <f>IF($A137="","",VLOOKUP($A137,'Annex 2 Designated EHV charges'!$A:$O,3,0))</f>
        <v/>
      </c>
      <c r="D137" s="95" t="str">
        <f>IF($A137="","",VLOOKUP($A137,'Annex 2 Designated EHV charges'!$A:$O,7,0))</f>
        <v/>
      </c>
      <c r="E137" s="100" t="str">
        <f>IFERROR(IF(VLOOKUP($A137,'Annex 2 Designated EHV charges'!$A:$P,9,FALSE)=0,"",VLOOKUP($A137,'Annex 2 Designated EHV charges'!$A:$P,9,FALSE)),"")</f>
        <v/>
      </c>
      <c r="F137" s="101" t="str">
        <f>IFERROR(IF(VLOOKUP($A137,'Annex 2 Designated EHV charges'!$A:$P,10,FALSE)=0,"",VLOOKUP($A137,'Annex 2 Designated EHV charges'!$A:$P,10,FALSE)),"")</f>
        <v/>
      </c>
      <c r="G137" s="102" t="str">
        <f>IFERROR(IF(VLOOKUP($A137,'Annex 2 Designated EHV charges'!$A:$P,11,FALSE)=0,"",VLOOKUP($A137,'Annex 2 Designated EHV charges'!$A:$P,11,FALSE)),"")</f>
        <v/>
      </c>
      <c r="H137" s="102" t="str">
        <f>IFERROR(IF(VLOOKUP($A137,'Annex 2 Designated EHV charges'!$A:$P,12,FALSE)=0,"",VLOOKUP($A137,'Annex 2 Designated EHV charges'!$A:$P,12,FALSE)),"")</f>
        <v/>
      </c>
    </row>
    <row r="138" spans="1:8" ht="12.75" customHeight="1" x14ac:dyDescent="0.25">
      <c r="A138" s="95" t="str">
        <f t="array" ref="A138">IFERROR(INDEX('Annex 2 Designated EHV charges'!$A$11:$A$118, MATCH(0, IF(ISBLANK('Annex 2 Designated EHV charges'!$A$11:$A$118),1, COUNTIF(A$4:$A137, 'Annex 2 Designated EHV charges'!$A$11:$A$118)), 0)),"")</f>
        <v/>
      </c>
      <c r="B138" s="95" t="str">
        <f>IF($A138="","",VLOOKUP($A138,'Annex 2 Designated EHV charges'!$A:$O,2,0))</f>
        <v/>
      </c>
      <c r="C138" s="96" t="str">
        <f>IF($A138="","",VLOOKUP($A138,'Annex 2 Designated EHV charges'!$A:$O,3,0))</f>
        <v/>
      </c>
      <c r="D138" s="95" t="str">
        <f>IF($A138="","",VLOOKUP($A138,'Annex 2 Designated EHV charges'!$A:$O,7,0))</f>
        <v/>
      </c>
      <c r="E138" s="100" t="str">
        <f>IFERROR(IF(VLOOKUP($A138,'Annex 2 Designated EHV charges'!$A:$P,9,FALSE)=0,"",VLOOKUP($A138,'Annex 2 Designated EHV charges'!$A:$P,9,FALSE)),"")</f>
        <v/>
      </c>
      <c r="F138" s="101" t="str">
        <f>IFERROR(IF(VLOOKUP($A138,'Annex 2 Designated EHV charges'!$A:$P,10,FALSE)=0,"",VLOOKUP($A138,'Annex 2 Designated EHV charges'!$A:$P,10,FALSE)),"")</f>
        <v/>
      </c>
      <c r="G138" s="102" t="str">
        <f>IFERROR(IF(VLOOKUP($A138,'Annex 2 Designated EHV charges'!$A:$P,11,FALSE)=0,"",VLOOKUP($A138,'Annex 2 Designated EHV charges'!$A:$P,11,FALSE)),"")</f>
        <v/>
      </c>
      <c r="H138" s="102" t="str">
        <f>IFERROR(IF(VLOOKUP($A138,'Annex 2 Designated EHV charges'!$A:$P,12,FALSE)=0,"",VLOOKUP($A138,'Annex 2 Designated EHV charges'!$A:$P,12,FALSE)),"")</f>
        <v/>
      </c>
    </row>
    <row r="139" spans="1:8" ht="12.75" customHeight="1" x14ac:dyDescent="0.25">
      <c r="A139" s="95" t="str">
        <f t="array" ref="A139">IFERROR(INDEX('Annex 2 Designated EHV charges'!$A$11:$A$118, MATCH(0, IF(ISBLANK('Annex 2 Designated EHV charges'!$A$11:$A$118),1, COUNTIF(A$4:$A138, 'Annex 2 Designated EHV charges'!$A$11:$A$118)), 0)),"")</f>
        <v/>
      </c>
      <c r="B139" s="95" t="str">
        <f>IF($A139="","",VLOOKUP($A139,'Annex 2 Designated EHV charges'!$A:$O,2,0))</f>
        <v/>
      </c>
      <c r="C139" s="96" t="str">
        <f>IF($A139="","",VLOOKUP($A139,'Annex 2 Designated EHV charges'!$A:$O,3,0))</f>
        <v/>
      </c>
      <c r="D139" s="95" t="str">
        <f>IF($A139="","",VLOOKUP($A139,'Annex 2 Designated EHV charges'!$A:$O,7,0))</f>
        <v/>
      </c>
      <c r="E139" s="100" t="str">
        <f>IFERROR(IF(VLOOKUP($A139,'Annex 2 Designated EHV charges'!$A:$P,9,FALSE)=0,"",VLOOKUP($A139,'Annex 2 Designated EHV charges'!$A:$P,9,FALSE)),"")</f>
        <v/>
      </c>
      <c r="F139" s="101" t="str">
        <f>IFERROR(IF(VLOOKUP($A139,'Annex 2 Designated EHV charges'!$A:$P,10,FALSE)=0,"",VLOOKUP($A139,'Annex 2 Designated EHV charges'!$A:$P,10,FALSE)),"")</f>
        <v/>
      </c>
      <c r="G139" s="102" t="str">
        <f>IFERROR(IF(VLOOKUP($A139,'Annex 2 Designated EHV charges'!$A:$P,11,FALSE)=0,"",VLOOKUP($A139,'Annex 2 Designated EHV charges'!$A:$P,11,FALSE)),"")</f>
        <v/>
      </c>
      <c r="H139" s="102" t="str">
        <f>IFERROR(IF(VLOOKUP($A139,'Annex 2 Designated EHV charges'!$A:$P,12,FALSE)=0,"",VLOOKUP($A139,'Annex 2 Designated EHV charges'!$A:$P,12,FALSE)),"")</f>
        <v/>
      </c>
    </row>
    <row r="140" spans="1:8" ht="12.75" customHeight="1" x14ac:dyDescent="0.25">
      <c r="A140" s="95" t="str">
        <f t="array" ref="A140">IFERROR(INDEX('Annex 2 Designated EHV charges'!$A$11:$A$118, MATCH(0, IF(ISBLANK('Annex 2 Designated EHV charges'!$A$11:$A$118),1, COUNTIF(A$4:$A139, 'Annex 2 Designated EHV charges'!$A$11:$A$118)), 0)),"")</f>
        <v/>
      </c>
      <c r="B140" s="95" t="str">
        <f>IF($A140="","",VLOOKUP($A140,'Annex 2 Designated EHV charges'!$A:$O,2,0))</f>
        <v/>
      </c>
      <c r="C140" s="96" t="str">
        <f>IF($A140="","",VLOOKUP($A140,'Annex 2 Designated EHV charges'!$A:$O,3,0))</f>
        <v/>
      </c>
      <c r="D140" s="95" t="str">
        <f>IF($A140="","",VLOOKUP($A140,'Annex 2 Designated EHV charges'!$A:$O,7,0))</f>
        <v/>
      </c>
      <c r="E140" s="100" t="str">
        <f>IFERROR(IF(VLOOKUP($A140,'Annex 2 Designated EHV charges'!$A:$P,9,FALSE)=0,"",VLOOKUP($A140,'Annex 2 Designated EHV charges'!$A:$P,9,FALSE)),"")</f>
        <v/>
      </c>
      <c r="F140" s="101" t="str">
        <f>IFERROR(IF(VLOOKUP($A140,'Annex 2 Designated EHV charges'!$A:$P,10,FALSE)=0,"",VLOOKUP($A140,'Annex 2 Designated EHV charges'!$A:$P,10,FALSE)),"")</f>
        <v/>
      </c>
      <c r="G140" s="102" t="str">
        <f>IFERROR(IF(VLOOKUP($A140,'Annex 2 Designated EHV charges'!$A:$P,11,FALSE)=0,"",VLOOKUP($A140,'Annex 2 Designated EHV charges'!$A:$P,11,FALSE)),"")</f>
        <v/>
      </c>
      <c r="H140" s="102" t="str">
        <f>IFERROR(IF(VLOOKUP($A140,'Annex 2 Designated EHV charges'!$A:$P,12,FALSE)=0,"",VLOOKUP($A140,'Annex 2 Designated EHV charges'!$A:$P,12,FALSE)),"")</f>
        <v/>
      </c>
    </row>
    <row r="141" spans="1:8" ht="12.75" customHeight="1" x14ac:dyDescent="0.25">
      <c r="A141" s="95" t="str">
        <f t="array" ref="A141">IFERROR(INDEX('Annex 2 Designated EHV charges'!$A$11:$A$118, MATCH(0, IF(ISBLANK('Annex 2 Designated EHV charges'!$A$11:$A$118),1, COUNTIF(A$4:$A140, 'Annex 2 Designated EHV charges'!$A$11:$A$118)), 0)),"")</f>
        <v/>
      </c>
      <c r="B141" s="95" t="str">
        <f>IF($A141="","",VLOOKUP($A141,'Annex 2 Designated EHV charges'!$A:$O,2,0))</f>
        <v/>
      </c>
      <c r="C141" s="96" t="str">
        <f>IF($A141="","",VLOOKUP($A141,'Annex 2 Designated EHV charges'!$A:$O,3,0))</f>
        <v/>
      </c>
      <c r="D141" s="95" t="str">
        <f>IF($A141="","",VLOOKUP($A141,'Annex 2 Designated EHV charges'!$A:$O,7,0))</f>
        <v/>
      </c>
      <c r="E141" s="100" t="str">
        <f>IFERROR(IF(VLOOKUP($A141,'Annex 2 Designated EHV charges'!$A:$P,9,FALSE)=0,"",VLOOKUP($A141,'Annex 2 Designated EHV charges'!$A:$P,9,FALSE)),"")</f>
        <v/>
      </c>
      <c r="F141" s="101" t="str">
        <f>IFERROR(IF(VLOOKUP($A141,'Annex 2 Designated EHV charges'!$A:$P,10,FALSE)=0,"",VLOOKUP($A141,'Annex 2 Designated EHV charges'!$A:$P,10,FALSE)),"")</f>
        <v/>
      </c>
      <c r="G141" s="102" t="str">
        <f>IFERROR(IF(VLOOKUP($A141,'Annex 2 Designated EHV charges'!$A:$P,11,FALSE)=0,"",VLOOKUP($A141,'Annex 2 Designated EHV charges'!$A:$P,11,FALSE)),"")</f>
        <v/>
      </c>
      <c r="H141" s="102" t="str">
        <f>IFERROR(IF(VLOOKUP($A141,'Annex 2 Designated EHV charges'!$A:$P,12,FALSE)=0,"",VLOOKUP($A141,'Annex 2 Designated EHV charges'!$A:$P,12,FALSE)),"")</f>
        <v/>
      </c>
    </row>
    <row r="142" spans="1:8" ht="12.75" customHeight="1" x14ac:dyDescent="0.25">
      <c r="A142" s="95" t="str">
        <f t="array" ref="A142">IFERROR(INDEX('Annex 2 Designated EHV charges'!$A$11:$A$118, MATCH(0, IF(ISBLANK('Annex 2 Designated EHV charges'!$A$11:$A$118),1, COUNTIF(A$4:$A141, 'Annex 2 Designated EHV charges'!$A$11:$A$118)), 0)),"")</f>
        <v/>
      </c>
      <c r="B142" s="95" t="str">
        <f>IF($A142="","",VLOOKUP($A142,'Annex 2 Designated EHV charges'!$A:$O,2,0))</f>
        <v/>
      </c>
      <c r="C142" s="96" t="str">
        <f>IF($A142="","",VLOOKUP($A142,'Annex 2 Designated EHV charges'!$A:$O,3,0))</f>
        <v/>
      </c>
      <c r="D142" s="95" t="str">
        <f>IF($A142="","",VLOOKUP($A142,'Annex 2 Designated EHV charges'!$A:$O,7,0))</f>
        <v/>
      </c>
      <c r="E142" s="100" t="str">
        <f>IFERROR(IF(VLOOKUP($A142,'Annex 2 Designated EHV charges'!$A:$P,9,FALSE)=0,"",VLOOKUP($A142,'Annex 2 Designated EHV charges'!$A:$P,9,FALSE)),"")</f>
        <v/>
      </c>
      <c r="F142" s="101" t="str">
        <f>IFERROR(IF(VLOOKUP($A142,'Annex 2 Designated EHV charges'!$A:$P,10,FALSE)=0,"",VLOOKUP($A142,'Annex 2 Designated EHV charges'!$A:$P,10,FALSE)),"")</f>
        <v/>
      </c>
      <c r="G142" s="102" t="str">
        <f>IFERROR(IF(VLOOKUP($A142,'Annex 2 Designated EHV charges'!$A:$P,11,FALSE)=0,"",VLOOKUP($A142,'Annex 2 Designated EHV charges'!$A:$P,11,FALSE)),"")</f>
        <v/>
      </c>
      <c r="H142" s="102" t="str">
        <f>IFERROR(IF(VLOOKUP($A142,'Annex 2 Designated EHV charges'!$A:$P,12,FALSE)=0,"",VLOOKUP($A142,'Annex 2 Designated EHV charges'!$A:$P,12,FALSE)),"")</f>
        <v/>
      </c>
    </row>
    <row r="143" spans="1:8" ht="12.75" customHeight="1" x14ac:dyDescent="0.25">
      <c r="A143" s="95" t="str">
        <f t="array" ref="A143">IFERROR(INDEX('Annex 2 Designated EHV charges'!$A$11:$A$118, MATCH(0, IF(ISBLANK('Annex 2 Designated EHV charges'!$A$11:$A$118),1, COUNTIF(A$4:$A142, 'Annex 2 Designated EHV charges'!$A$11:$A$118)), 0)),"")</f>
        <v/>
      </c>
      <c r="B143" s="95" t="str">
        <f>IF($A143="","",VLOOKUP($A143,'Annex 2 Designated EHV charges'!$A:$O,2,0))</f>
        <v/>
      </c>
      <c r="C143" s="96" t="str">
        <f>IF($A143="","",VLOOKUP($A143,'Annex 2 Designated EHV charges'!$A:$O,3,0))</f>
        <v/>
      </c>
      <c r="D143" s="95" t="str">
        <f>IF($A143="","",VLOOKUP($A143,'Annex 2 Designated EHV charges'!$A:$O,7,0))</f>
        <v/>
      </c>
      <c r="E143" s="100" t="str">
        <f>IFERROR(IF(VLOOKUP($A143,'Annex 2 Designated EHV charges'!$A:$P,9,FALSE)=0,"",VLOOKUP($A143,'Annex 2 Designated EHV charges'!$A:$P,9,FALSE)),"")</f>
        <v/>
      </c>
      <c r="F143" s="101" t="str">
        <f>IFERROR(IF(VLOOKUP($A143,'Annex 2 Designated EHV charges'!$A:$P,10,FALSE)=0,"",VLOOKUP($A143,'Annex 2 Designated EHV charges'!$A:$P,10,FALSE)),"")</f>
        <v/>
      </c>
      <c r="G143" s="102" t="str">
        <f>IFERROR(IF(VLOOKUP($A143,'Annex 2 Designated EHV charges'!$A:$P,11,FALSE)=0,"",VLOOKUP($A143,'Annex 2 Designated EHV charges'!$A:$P,11,FALSE)),"")</f>
        <v/>
      </c>
      <c r="H143" s="102" t="str">
        <f>IFERROR(IF(VLOOKUP($A143,'Annex 2 Designated EHV charges'!$A:$P,12,FALSE)=0,"",VLOOKUP($A143,'Annex 2 Designated EHV charges'!$A:$P,12,FALSE)),"")</f>
        <v/>
      </c>
    </row>
    <row r="144" spans="1:8" x14ac:dyDescent="0.25">
      <c r="A144" s="95" t="str">
        <f t="array" ref="A144">IFERROR(INDEX('Annex 2 Designated EHV charges'!$A$11:$A$118, MATCH(0, IF(ISBLANK('Annex 2 Designated EHV charges'!$A$11:$A$118),1, COUNTIF(A$4:$A143, 'Annex 2 Designated EHV charges'!$A$11:$A$118)), 0)),"")</f>
        <v/>
      </c>
      <c r="B144" s="95" t="str">
        <f>IF($A144="","",VLOOKUP($A144,'Annex 2 Designated EHV charges'!$A:$O,2,0))</f>
        <v/>
      </c>
      <c r="C144" s="96" t="str">
        <f>IF($A144="","",VLOOKUP($A144,'Annex 2 Designated EHV charges'!$A:$O,3,0))</f>
        <v/>
      </c>
      <c r="D144" s="95" t="str">
        <f>IF($A144="","",VLOOKUP($A144,'Annex 2 Designated EHV charges'!$A:$O,7,0))</f>
        <v/>
      </c>
      <c r="E144" s="100" t="str">
        <f>IFERROR(IF(VLOOKUP($A144,'Annex 2 Designated EHV charges'!$A:$P,9,FALSE)=0,"",VLOOKUP($A144,'Annex 2 Designated EHV charges'!$A:$P,9,FALSE)),"")</f>
        <v/>
      </c>
      <c r="F144" s="101" t="str">
        <f>IFERROR(IF(VLOOKUP($A144,'Annex 2 Designated EHV charges'!$A:$P,10,FALSE)=0,"",VLOOKUP($A144,'Annex 2 Designated EHV charges'!$A:$P,10,FALSE)),"")</f>
        <v/>
      </c>
      <c r="G144" s="102" t="str">
        <f>IFERROR(IF(VLOOKUP($A144,'Annex 2 Designated EHV charges'!$A:$P,11,FALSE)=0,"",VLOOKUP($A144,'Annex 2 Designated EHV charges'!$A:$P,11,FALSE)),"")</f>
        <v/>
      </c>
      <c r="H144" s="102" t="str">
        <f>IFERROR(IF(VLOOKUP($A144,'Annex 2 Designated EHV charges'!$A:$P,12,FALSE)=0,"",VLOOKUP($A144,'Annex 2 Designated EHV charges'!$A:$P,12,FALSE)),"")</f>
        <v/>
      </c>
    </row>
    <row r="145" spans="1:8" x14ac:dyDescent="0.25">
      <c r="A145" s="95" t="str">
        <f t="array" ref="A145">IFERROR(INDEX('Annex 2 Designated EHV charges'!$A$11:$A$118, MATCH(0, IF(ISBLANK('Annex 2 Designated EHV charges'!$A$11:$A$118),1, COUNTIF(A$4:$A144, 'Annex 2 Designated EHV charges'!$A$11:$A$118)), 0)),"")</f>
        <v/>
      </c>
      <c r="B145" s="95" t="str">
        <f>IF($A145="","",VLOOKUP($A145,'Annex 2 Designated EHV charges'!$A:$O,2,0))</f>
        <v/>
      </c>
      <c r="C145" s="96" t="str">
        <f>IF($A145="","",VLOOKUP($A145,'Annex 2 Designated EHV charges'!$A:$O,3,0))</f>
        <v/>
      </c>
      <c r="D145" s="95" t="str">
        <f>IF($A145="","",VLOOKUP($A145,'Annex 2 Designated EHV charges'!$A:$O,7,0))</f>
        <v/>
      </c>
      <c r="E145" s="100" t="str">
        <f>IFERROR(IF(VLOOKUP($A145,'Annex 2 Designated EHV charges'!$A:$P,9,FALSE)=0,"",VLOOKUP($A145,'Annex 2 Designated EHV charges'!$A:$P,9,FALSE)),"")</f>
        <v/>
      </c>
      <c r="F145" s="101" t="str">
        <f>IFERROR(IF(VLOOKUP($A145,'Annex 2 Designated EHV charges'!$A:$P,10,FALSE)=0,"",VLOOKUP($A145,'Annex 2 Designated EHV charges'!$A:$P,10,FALSE)),"")</f>
        <v/>
      </c>
      <c r="G145" s="102" t="str">
        <f>IFERROR(IF(VLOOKUP($A145,'Annex 2 Designated EHV charges'!$A:$P,11,FALSE)=0,"",VLOOKUP($A145,'Annex 2 Designated EHV charges'!$A:$P,11,FALSE)),"")</f>
        <v/>
      </c>
      <c r="H145" s="102" t="str">
        <f>IFERROR(IF(VLOOKUP($A145,'Annex 2 Designated EHV charges'!$A:$P,12,FALSE)=0,"",VLOOKUP($A145,'Annex 2 Designated EHV charges'!$A:$P,12,FALSE)),"")</f>
        <v/>
      </c>
    </row>
    <row r="146" spans="1:8" x14ac:dyDescent="0.25">
      <c r="A146" s="95" t="str">
        <f t="array" ref="A146">IFERROR(INDEX('Annex 2 Designated EHV charges'!$A$11:$A$118, MATCH(0, IF(ISBLANK('Annex 2 Designated EHV charges'!$A$11:$A$118),1, COUNTIF(A$4:$A145, 'Annex 2 Designated EHV charges'!$A$11:$A$118)), 0)),"")</f>
        <v/>
      </c>
      <c r="B146" s="95" t="str">
        <f>IF($A146="","",VLOOKUP($A146,'Annex 2 Designated EHV charges'!$A:$O,2,0))</f>
        <v/>
      </c>
      <c r="C146" s="96" t="str">
        <f>IF($A146="","",VLOOKUP($A146,'Annex 2 Designated EHV charges'!$A:$O,3,0))</f>
        <v/>
      </c>
      <c r="D146" s="95" t="str">
        <f>IF($A146="","",VLOOKUP($A146,'Annex 2 Designated EHV charges'!$A:$O,7,0))</f>
        <v/>
      </c>
      <c r="E146" s="100" t="str">
        <f>IFERROR(IF(VLOOKUP($A146,'Annex 2 Designated EHV charges'!$A:$P,9,FALSE)=0,"",VLOOKUP($A146,'Annex 2 Designated EHV charges'!$A:$P,9,FALSE)),"")</f>
        <v/>
      </c>
      <c r="F146" s="101" t="str">
        <f>IFERROR(IF(VLOOKUP($A146,'Annex 2 Designated EHV charges'!$A:$P,10,FALSE)=0,"",VLOOKUP($A146,'Annex 2 Designated EHV charges'!$A:$P,10,FALSE)),"")</f>
        <v/>
      </c>
      <c r="G146" s="102" t="str">
        <f>IFERROR(IF(VLOOKUP($A146,'Annex 2 Designated EHV charges'!$A:$P,11,FALSE)=0,"",VLOOKUP($A146,'Annex 2 Designated EHV charges'!$A:$P,11,FALSE)),"")</f>
        <v/>
      </c>
      <c r="H146" s="102" t="str">
        <f>IFERROR(IF(VLOOKUP($A146,'Annex 2 Designated EHV charges'!$A:$P,12,FALSE)=0,"",VLOOKUP($A146,'Annex 2 Designated EHV charges'!$A:$P,12,FALSE)),"")</f>
        <v/>
      </c>
    </row>
    <row r="147" spans="1:8" x14ac:dyDescent="0.25">
      <c r="A147" s="95" t="str">
        <f t="array" ref="A147">IFERROR(INDEX('Annex 2 Designated EHV charges'!$A$11:$A$118, MATCH(0, IF(ISBLANK('Annex 2 Designated EHV charges'!$A$11:$A$118),1, COUNTIF(A$4:$A146, 'Annex 2 Designated EHV charges'!$A$11:$A$118)), 0)),"")</f>
        <v/>
      </c>
      <c r="B147" s="95" t="str">
        <f>IF($A147="","",VLOOKUP($A147,'Annex 2 Designated EHV charges'!$A:$O,2,0))</f>
        <v/>
      </c>
      <c r="C147" s="96" t="str">
        <f>IF($A147="","",VLOOKUP($A147,'Annex 2 Designated EHV charges'!$A:$O,3,0))</f>
        <v/>
      </c>
      <c r="D147" s="95" t="str">
        <f>IF($A147="","",VLOOKUP($A147,'Annex 2 Designated EHV charges'!$A:$O,7,0))</f>
        <v/>
      </c>
      <c r="E147" s="100" t="str">
        <f>IFERROR(IF(VLOOKUP($A147,'Annex 2 Designated EHV charges'!$A:$P,9,FALSE)=0,"",VLOOKUP($A147,'Annex 2 Designated EHV charges'!$A:$P,9,FALSE)),"")</f>
        <v/>
      </c>
      <c r="F147" s="101" t="str">
        <f>IFERROR(IF(VLOOKUP($A147,'Annex 2 Designated EHV charges'!$A:$P,10,FALSE)=0,"",VLOOKUP($A147,'Annex 2 Designated EHV charges'!$A:$P,10,FALSE)),"")</f>
        <v/>
      </c>
      <c r="G147" s="102" t="str">
        <f>IFERROR(IF(VLOOKUP($A147,'Annex 2 Designated EHV charges'!$A:$P,11,FALSE)=0,"",VLOOKUP($A147,'Annex 2 Designated EHV charges'!$A:$P,11,FALSE)),"")</f>
        <v/>
      </c>
      <c r="H147" s="102" t="str">
        <f>IFERROR(IF(VLOOKUP($A147,'Annex 2 Designated EHV charges'!$A:$P,12,FALSE)=0,"",VLOOKUP($A147,'Annex 2 Designated EHV charges'!$A:$P,12,FALSE)),"")</f>
        <v/>
      </c>
    </row>
    <row r="148" spans="1:8" x14ac:dyDescent="0.25">
      <c r="A148" s="95" t="str">
        <f t="array" ref="A148">IFERROR(INDEX('Annex 2 Designated EHV charges'!$A$11:$A$118, MATCH(0, IF(ISBLANK('Annex 2 Designated EHV charges'!$A$11:$A$118),1, COUNTIF(A$4:$A147, 'Annex 2 Designated EHV charges'!$A$11:$A$118)), 0)),"")</f>
        <v/>
      </c>
      <c r="B148" s="95" t="str">
        <f>IF($A148="","",VLOOKUP($A148,'Annex 2 Designated EHV charges'!$A:$O,2,0))</f>
        <v/>
      </c>
      <c r="C148" s="96" t="str">
        <f>IF($A148="","",VLOOKUP($A148,'Annex 2 Designated EHV charges'!$A:$O,3,0))</f>
        <v/>
      </c>
      <c r="D148" s="95" t="str">
        <f>IF($A148="","",VLOOKUP($A148,'Annex 2 Designated EHV charges'!$A:$O,7,0))</f>
        <v/>
      </c>
      <c r="E148" s="100" t="str">
        <f>IFERROR(IF(VLOOKUP($A148,'Annex 2 Designated EHV charges'!$A:$P,9,FALSE)=0,"",VLOOKUP($A148,'Annex 2 Designated EHV charges'!$A:$P,9,FALSE)),"")</f>
        <v/>
      </c>
      <c r="F148" s="101" t="str">
        <f>IFERROR(IF(VLOOKUP($A148,'Annex 2 Designated EHV charges'!$A:$P,10,FALSE)=0,"",VLOOKUP($A148,'Annex 2 Designated EHV charges'!$A:$P,10,FALSE)),"")</f>
        <v/>
      </c>
      <c r="G148" s="102" t="str">
        <f>IFERROR(IF(VLOOKUP($A148,'Annex 2 Designated EHV charges'!$A:$P,11,FALSE)=0,"",VLOOKUP($A148,'Annex 2 Designated EHV charges'!$A:$P,11,FALSE)),"")</f>
        <v/>
      </c>
      <c r="H148" s="102" t="str">
        <f>IFERROR(IF(VLOOKUP($A148,'Annex 2 Designated EHV charges'!$A:$P,12,FALSE)=0,"",VLOOKUP($A148,'Annex 2 Designated EHV charges'!$A:$P,12,FALSE)),"")</f>
        <v/>
      </c>
    </row>
    <row r="149" spans="1:8" x14ac:dyDescent="0.25">
      <c r="A149" s="95" t="str">
        <f t="array" ref="A149">IFERROR(INDEX('Annex 2 Designated EHV charges'!$A$11:$A$118, MATCH(0, IF(ISBLANK('Annex 2 Designated EHV charges'!$A$11:$A$118),1, COUNTIF(A$4:$A148, 'Annex 2 Designated EHV charges'!$A$11:$A$118)), 0)),"")</f>
        <v/>
      </c>
      <c r="B149" s="95" t="str">
        <f>IF($A149="","",VLOOKUP($A149,'Annex 2 Designated EHV charges'!$A:$O,2,0))</f>
        <v/>
      </c>
      <c r="C149" s="96" t="str">
        <f>IF($A149="","",VLOOKUP($A149,'Annex 2 Designated EHV charges'!$A:$O,3,0))</f>
        <v/>
      </c>
      <c r="D149" s="95" t="str">
        <f>IF($A149="","",VLOOKUP($A149,'Annex 2 Designated EHV charges'!$A:$O,7,0))</f>
        <v/>
      </c>
      <c r="E149" s="100" t="str">
        <f>IFERROR(IF(VLOOKUP($A149,'Annex 2 Designated EHV charges'!$A:$P,9,FALSE)=0,"",VLOOKUP($A149,'Annex 2 Designated EHV charges'!$A:$P,9,FALSE)),"")</f>
        <v/>
      </c>
      <c r="F149" s="101" t="str">
        <f>IFERROR(IF(VLOOKUP($A149,'Annex 2 Designated EHV charges'!$A:$P,10,FALSE)=0,"",VLOOKUP($A149,'Annex 2 Designated EHV charges'!$A:$P,10,FALSE)),"")</f>
        <v/>
      </c>
      <c r="G149" s="102" t="str">
        <f>IFERROR(IF(VLOOKUP($A149,'Annex 2 Designated EHV charges'!$A:$P,11,FALSE)=0,"",VLOOKUP($A149,'Annex 2 Designated EHV charges'!$A:$P,11,FALSE)),"")</f>
        <v/>
      </c>
      <c r="H149" s="102" t="str">
        <f>IFERROR(IF(VLOOKUP($A149,'Annex 2 Designated EHV charges'!$A:$P,12,FALSE)=0,"",VLOOKUP($A149,'Annex 2 Designated EHV charges'!$A:$P,12,FALSE)),"")</f>
        <v/>
      </c>
    </row>
    <row r="150" spans="1:8" x14ac:dyDescent="0.25">
      <c r="A150" s="95" t="str">
        <f t="array" ref="A150">IFERROR(INDEX('Annex 2 Designated EHV charges'!$A$11:$A$118, MATCH(0, IF(ISBLANK('Annex 2 Designated EHV charges'!$A$11:$A$118),1, COUNTIF(A$4:$A149, 'Annex 2 Designated EHV charges'!$A$11:$A$118)), 0)),"")</f>
        <v/>
      </c>
      <c r="B150" s="95" t="str">
        <f>IF($A150="","",VLOOKUP($A150,'Annex 2 Designated EHV charges'!$A:$O,2,0))</f>
        <v/>
      </c>
      <c r="C150" s="96" t="str">
        <f>IF($A150="","",VLOOKUP($A150,'Annex 2 Designated EHV charges'!$A:$O,3,0))</f>
        <v/>
      </c>
      <c r="D150" s="95" t="str">
        <f>IF($A150="","",VLOOKUP($A150,'Annex 2 Designated EHV charges'!$A:$O,7,0))</f>
        <v/>
      </c>
      <c r="E150" s="100" t="str">
        <f>IFERROR(IF(VLOOKUP($A150,'Annex 2 Designated EHV charges'!$A:$P,9,FALSE)=0,"",VLOOKUP($A150,'Annex 2 Designated EHV charges'!$A:$P,9,FALSE)),"")</f>
        <v/>
      </c>
      <c r="F150" s="101" t="str">
        <f>IFERROR(IF(VLOOKUP($A150,'Annex 2 Designated EHV charges'!$A:$P,10,FALSE)=0,"",VLOOKUP($A150,'Annex 2 Designated EHV charges'!$A:$P,10,FALSE)),"")</f>
        <v/>
      </c>
      <c r="G150" s="102" t="str">
        <f>IFERROR(IF(VLOOKUP($A150,'Annex 2 Designated EHV charges'!$A:$P,11,FALSE)=0,"",VLOOKUP($A150,'Annex 2 Designated EHV charges'!$A:$P,11,FALSE)),"")</f>
        <v/>
      </c>
      <c r="H150" s="102" t="str">
        <f>IFERROR(IF(VLOOKUP($A150,'Annex 2 Designated EHV charges'!$A:$P,12,FALSE)=0,"",VLOOKUP($A150,'Annex 2 Designated EHV charges'!$A:$P,12,FALSE)),"")</f>
        <v/>
      </c>
    </row>
    <row r="151" spans="1:8" x14ac:dyDescent="0.25">
      <c r="A151" s="95" t="str">
        <f t="array" ref="A151">IFERROR(INDEX('Annex 2 Designated EHV charges'!$A$11:$A$118, MATCH(0, IF(ISBLANK('Annex 2 Designated EHV charges'!$A$11:$A$118),1, COUNTIF(A$4:$A150, 'Annex 2 Designated EHV charges'!$A$11:$A$118)), 0)),"")</f>
        <v/>
      </c>
      <c r="B151" s="95" t="str">
        <f>IF($A151="","",VLOOKUP($A151,'Annex 2 Designated EHV charges'!$A:$O,2,0))</f>
        <v/>
      </c>
      <c r="C151" s="96" t="str">
        <f>IF($A151="","",VLOOKUP($A151,'Annex 2 Designated EHV charges'!$A:$O,3,0))</f>
        <v/>
      </c>
      <c r="D151" s="95" t="str">
        <f>IF($A151="","",VLOOKUP($A151,'Annex 2 Designated EHV charges'!$A:$O,7,0))</f>
        <v/>
      </c>
      <c r="E151" s="100" t="str">
        <f>IFERROR(IF(VLOOKUP($A151,'Annex 2 Designated EHV charges'!$A:$P,9,FALSE)=0,"",VLOOKUP($A151,'Annex 2 Designated EHV charges'!$A:$P,9,FALSE)),"")</f>
        <v/>
      </c>
      <c r="F151" s="101" t="str">
        <f>IFERROR(IF(VLOOKUP($A151,'Annex 2 Designated EHV charges'!$A:$P,10,FALSE)=0,"",VLOOKUP($A151,'Annex 2 Designated EHV charges'!$A:$P,10,FALSE)),"")</f>
        <v/>
      </c>
      <c r="G151" s="102" t="str">
        <f>IFERROR(IF(VLOOKUP($A151,'Annex 2 Designated EHV charges'!$A:$P,11,FALSE)=0,"",VLOOKUP($A151,'Annex 2 Designated EHV charges'!$A:$P,11,FALSE)),"")</f>
        <v/>
      </c>
      <c r="H151" s="102" t="str">
        <f>IFERROR(IF(VLOOKUP($A151,'Annex 2 Designated EHV charges'!$A:$P,12,FALSE)=0,"",VLOOKUP($A151,'Annex 2 Designated EHV charges'!$A:$P,12,FALSE)),"")</f>
        <v/>
      </c>
    </row>
    <row r="152" spans="1:8" x14ac:dyDescent="0.25">
      <c r="A152" s="95" t="str">
        <f t="array" ref="A152">IFERROR(INDEX('Annex 2 Designated EHV charges'!$A$11:$A$118, MATCH(0, IF(ISBLANK('Annex 2 Designated EHV charges'!$A$11:$A$118),1, COUNTIF(A$4:$A151, 'Annex 2 Designated EHV charges'!$A$11:$A$118)), 0)),"")</f>
        <v/>
      </c>
      <c r="B152" s="95" t="str">
        <f>IF($A152="","",VLOOKUP($A152,'Annex 2 Designated EHV charges'!$A:$O,2,0))</f>
        <v/>
      </c>
      <c r="C152" s="96" t="str">
        <f>IF($A152="","",VLOOKUP($A152,'Annex 2 Designated EHV charges'!$A:$O,3,0))</f>
        <v/>
      </c>
      <c r="D152" s="95" t="str">
        <f>IF($A152="","",VLOOKUP($A152,'Annex 2 Designated EHV charges'!$A:$O,7,0))</f>
        <v/>
      </c>
      <c r="E152" s="100" t="str">
        <f>IFERROR(IF(VLOOKUP($A152,'Annex 2 Designated EHV charges'!$A:$P,9,FALSE)=0,"",VLOOKUP($A152,'Annex 2 Designated EHV charges'!$A:$P,9,FALSE)),"")</f>
        <v/>
      </c>
      <c r="F152" s="101" t="str">
        <f>IFERROR(IF(VLOOKUP($A152,'Annex 2 Designated EHV charges'!$A:$P,10,FALSE)=0,"",VLOOKUP($A152,'Annex 2 Designated EHV charges'!$A:$P,10,FALSE)),"")</f>
        <v/>
      </c>
      <c r="G152" s="102" t="str">
        <f>IFERROR(IF(VLOOKUP($A152,'Annex 2 Designated EHV charges'!$A:$P,11,FALSE)=0,"",VLOOKUP($A152,'Annex 2 Designated EHV charges'!$A:$P,11,FALSE)),"")</f>
        <v/>
      </c>
      <c r="H152" s="102" t="str">
        <f>IFERROR(IF(VLOOKUP($A152,'Annex 2 Designated EHV charges'!$A:$P,12,FALSE)=0,"",VLOOKUP($A152,'Annex 2 Designated EHV charges'!$A:$P,12,FALSE)),"")</f>
        <v/>
      </c>
    </row>
    <row r="153" spans="1:8" x14ac:dyDescent="0.25">
      <c r="A153" s="95" t="str">
        <f t="array" ref="A153">IFERROR(INDEX('Annex 2 Designated EHV charges'!$A$11:$A$118, MATCH(0, IF(ISBLANK('Annex 2 Designated EHV charges'!$A$11:$A$118),1, COUNTIF(A$4:$A152, 'Annex 2 Designated EHV charges'!$A$11:$A$118)), 0)),"")</f>
        <v/>
      </c>
      <c r="B153" s="95" t="str">
        <f>IF($A153="","",VLOOKUP($A153,'Annex 2 Designated EHV charges'!$A:$O,2,0))</f>
        <v/>
      </c>
      <c r="C153" s="96" t="str">
        <f>IF($A153="","",VLOOKUP($A153,'Annex 2 Designated EHV charges'!$A:$O,3,0))</f>
        <v/>
      </c>
      <c r="D153" s="95" t="str">
        <f>IF($A153="","",VLOOKUP($A153,'Annex 2 Designated EHV charges'!$A:$O,7,0))</f>
        <v/>
      </c>
      <c r="E153" s="100" t="str">
        <f>IFERROR(IF(VLOOKUP($A153,'Annex 2 Designated EHV charges'!$A:$P,9,FALSE)=0,"",VLOOKUP($A153,'Annex 2 Designated EHV charges'!$A:$P,9,FALSE)),"")</f>
        <v/>
      </c>
      <c r="F153" s="101" t="str">
        <f>IFERROR(IF(VLOOKUP($A153,'Annex 2 Designated EHV charges'!$A:$P,10,FALSE)=0,"",VLOOKUP($A153,'Annex 2 Designated EHV charges'!$A:$P,10,FALSE)),"")</f>
        <v/>
      </c>
      <c r="G153" s="102" t="str">
        <f>IFERROR(IF(VLOOKUP($A153,'Annex 2 Designated EHV charges'!$A:$P,11,FALSE)=0,"",VLOOKUP($A153,'Annex 2 Designated EHV charges'!$A:$P,11,FALSE)),"")</f>
        <v/>
      </c>
      <c r="H153" s="102" t="str">
        <f>IFERROR(IF(VLOOKUP($A153,'Annex 2 Designated EHV charges'!$A:$P,12,FALSE)=0,"",VLOOKUP($A153,'Annex 2 Designated EHV charges'!$A:$P,12,FALSE)),"")</f>
        <v/>
      </c>
    </row>
    <row r="154" spans="1:8" x14ac:dyDescent="0.25">
      <c r="A154" s="95" t="str">
        <f t="array" ref="A154">IFERROR(INDEX('Annex 2 Designated EHV charges'!$A$11:$A$118, MATCH(0, IF(ISBLANK('Annex 2 Designated EHV charges'!$A$11:$A$118),1, COUNTIF(A$4:$A153, 'Annex 2 Designated EHV charges'!$A$11:$A$118)), 0)),"")</f>
        <v/>
      </c>
      <c r="B154" s="95" t="str">
        <f>IF($A154="","",VLOOKUP($A154,'Annex 2 Designated EHV charges'!$A:$O,2,0))</f>
        <v/>
      </c>
      <c r="C154" s="96" t="str">
        <f>IF($A154="","",VLOOKUP($A154,'Annex 2 Designated EHV charges'!$A:$O,3,0))</f>
        <v/>
      </c>
      <c r="D154" s="95" t="str">
        <f>IF($A154="","",VLOOKUP($A154,'Annex 2 Designated EHV charges'!$A:$O,7,0))</f>
        <v/>
      </c>
      <c r="E154" s="100" t="str">
        <f>IFERROR(IF(VLOOKUP($A154,'Annex 2 Designated EHV charges'!$A:$P,9,FALSE)=0,"",VLOOKUP($A154,'Annex 2 Designated EHV charges'!$A:$P,9,FALSE)),"")</f>
        <v/>
      </c>
      <c r="F154" s="101" t="str">
        <f>IFERROR(IF(VLOOKUP($A154,'Annex 2 Designated EHV charges'!$A:$P,10,FALSE)=0,"",VLOOKUP($A154,'Annex 2 Designated EHV charges'!$A:$P,10,FALSE)),"")</f>
        <v/>
      </c>
      <c r="G154" s="102" t="str">
        <f>IFERROR(IF(VLOOKUP($A154,'Annex 2 Designated EHV charges'!$A:$P,11,FALSE)=0,"",VLOOKUP($A154,'Annex 2 Designated EHV charges'!$A:$P,11,FALSE)),"")</f>
        <v/>
      </c>
      <c r="H154" s="102" t="str">
        <f>IFERROR(IF(VLOOKUP($A154,'Annex 2 Designated EHV charges'!$A:$P,12,FALSE)=0,"",VLOOKUP($A154,'Annex 2 Designated EHV charges'!$A:$P,12,FALSE)),"")</f>
        <v/>
      </c>
    </row>
    <row r="155" spans="1:8" x14ac:dyDescent="0.25">
      <c r="A155" s="95" t="str">
        <f t="array" ref="A155">IFERROR(INDEX('Annex 2 Designated EHV charges'!$A$11:$A$118, MATCH(0, IF(ISBLANK('Annex 2 Designated EHV charges'!$A$11:$A$118),1, COUNTIF(A$4:$A154, 'Annex 2 Designated EHV charges'!$A$11:$A$118)), 0)),"")</f>
        <v/>
      </c>
      <c r="B155" s="95" t="str">
        <f>IF($A155="","",VLOOKUP($A155,'Annex 2 Designated EHV charges'!$A:$O,2,0))</f>
        <v/>
      </c>
      <c r="C155" s="96" t="str">
        <f>IF($A155="","",VLOOKUP($A155,'Annex 2 Designated EHV charges'!$A:$O,3,0))</f>
        <v/>
      </c>
      <c r="D155" s="95" t="str">
        <f>IF($A155="","",VLOOKUP($A155,'Annex 2 Designated EHV charges'!$A:$O,7,0))</f>
        <v/>
      </c>
      <c r="E155" s="100" t="str">
        <f>IFERROR(IF(VLOOKUP($A155,'Annex 2 Designated EHV charges'!$A:$P,9,FALSE)=0,"",VLOOKUP($A155,'Annex 2 Designated EHV charges'!$A:$P,9,FALSE)),"")</f>
        <v/>
      </c>
      <c r="F155" s="101" t="str">
        <f>IFERROR(IF(VLOOKUP($A155,'Annex 2 Designated EHV charges'!$A:$P,10,FALSE)=0,"",VLOOKUP($A155,'Annex 2 Designated EHV charges'!$A:$P,10,FALSE)),"")</f>
        <v/>
      </c>
      <c r="G155" s="102" t="str">
        <f>IFERROR(IF(VLOOKUP($A155,'Annex 2 Designated EHV charges'!$A:$P,11,FALSE)=0,"",VLOOKUP($A155,'Annex 2 Designated EHV charges'!$A:$P,11,FALSE)),"")</f>
        <v/>
      </c>
      <c r="H155" s="102" t="str">
        <f>IFERROR(IF(VLOOKUP($A155,'Annex 2 Designated EHV charges'!$A:$P,12,FALSE)=0,"",VLOOKUP($A155,'Annex 2 Designated EHV charges'!$A:$P,12,FALSE)),"")</f>
        <v/>
      </c>
    </row>
    <row r="156" spans="1:8" x14ac:dyDescent="0.25">
      <c r="A156" s="95" t="str">
        <f t="array" ref="A156">IFERROR(INDEX('Annex 2 Designated EHV charges'!$A$11:$A$118, MATCH(0, IF(ISBLANK('Annex 2 Designated EHV charges'!$A$11:$A$118),1, COUNTIF(A$4:$A155, 'Annex 2 Designated EHV charges'!$A$11:$A$118)), 0)),"")</f>
        <v/>
      </c>
      <c r="B156" s="95" t="str">
        <f>IF($A156="","",VLOOKUP($A156,'Annex 2 Designated EHV charges'!$A:$O,2,0))</f>
        <v/>
      </c>
      <c r="C156" s="96" t="str">
        <f>IF($A156="","",VLOOKUP($A156,'Annex 2 Designated EHV charges'!$A:$O,3,0))</f>
        <v/>
      </c>
      <c r="D156" s="95" t="str">
        <f>IF($A156="","",VLOOKUP($A156,'Annex 2 Designated EHV charges'!$A:$O,7,0))</f>
        <v/>
      </c>
      <c r="E156" s="100" t="str">
        <f>IFERROR(IF(VLOOKUP($A156,'Annex 2 Designated EHV charges'!$A:$P,9,FALSE)=0,"",VLOOKUP($A156,'Annex 2 Designated EHV charges'!$A:$P,9,FALSE)),"")</f>
        <v/>
      </c>
      <c r="F156" s="101" t="str">
        <f>IFERROR(IF(VLOOKUP($A156,'Annex 2 Designated EHV charges'!$A:$P,10,FALSE)=0,"",VLOOKUP($A156,'Annex 2 Designated EHV charges'!$A:$P,10,FALSE)),"")</f>
        <v/>
      </c>
      <c r="G156" s="102" t="str">
        <f>IFERROR(IF(VLOOKUP($A156,'Annex 2 Designated EHV charges'!$A:$P,11,FALSE)=0,"",VLOOKUP($A156,'Annex 2 Designated EHV charges'!$A:$P,11,FALSE)),"")</f>
        <v/>
      </c>
      <c r="H156" s="102" t="str">
        <f>IFERROR(IF(VLOOKUP($A156,'Annex 2 Designated EHV charges'!$A:$P,12,FALSE)=0,"",VLOOKUP($A156,'Annex 2 Designated EHV charges'!$A:$P,12,FALSE)),"")</f>
        <v/>
      </c>
    </row>
    <row r="157" spans="1:8" x14ac:dyDescent="0.25">
      <c r="A157" s="95" t="str">
        <f t="array" ref="A157">IFERROR(INDEX('Annex 2 Designated EHV charges'!$A$11:$A$118, MATCH(0, IF(ISBLANK('Annex 2 Designated EHV charges'!$A$11:$A$118),1, COUNTIF(A$4:$A156, 'Annex 2 Designated EHV charges'!$A$11:$A$118)), 0)),"")</f>
        <v/>
      </c>
      <c r="B157" s="95" t="str">
        <f>IF($A157="","",VLOOKUP($A157,'Annex 2 Designated EHV charges'!$A:$O,2,0))</f>
        <v/>
      </c>
      <c r="C157" s="96" t="str">
        <f>IF($A157="","",VLOOKUP($A157,'Annex 2 Designated EHV charges'!$A:$O,3,0))</f>
        <v/>
      </c>
      <c r="D157" s="95" t="str">
        <f>IF($A157="","",VLOOKUP($A157,'Annex 2 Designated EHV charges'!$A:$O,7,0))</f>
        <v/>
      </c>
      <c r="E157" s="100" t="str">
        <f>IFERROR(IF(VLOOKUP($A157,'Annex 2 Designated EHV charges'!$A:$P,9,FALSE)=0,"",VLOOKUP($A157,'Annex 2 Designated EHV charges'!$A:$P,9,FALSE)),"")</f>
        <v/>
      </c>
      <c r="F157" s="101" t="str">
        <f>IFERROR(IF(VLOOKUP($A157,'Annex 2 Designated EHV charges'!$A:$P,10,FALSE)=0,"",VLOOKUP($A157,'Annex 2 Designated EHV charges'!$A:$P,10,FALSE)),"")</f>
        <v/>
      </c>
      <c r="G157" s="102" t="str">
        <f>IFERROR(IF(VLOOKUP($A157,'Annex 2 Designated EHV charges'!$A:$P,11,FALSE)=0,"",VLOOKUP($A157,'Annex 2 Designated EHV charges'!$A:$P,11,FALSE)),"")</f>
        <v/>
      </c>
      <c r="H157" s="102" t="str">
        <f>IFERROR(IF(VLOOKUP($A157,'Annex 2 Designated EHV charges'!$A:$P,12,FALSE)=0,"",VLOOKUP($A157,'Annex 2 Designated EHV charges'!$A:$P,12,FALSE)),"")</f>
        <v/>
      </c>
    </row>
    <row r="158" spans="1:8" x14ac:dyDescent="0.25">
      <c r="A158" s="95" t="str">
        <f t="array" ref="A158">IFERROR(INDEX('Annex 2 Designated EHV charges'!$A$11:$A$118, MATCH(0, IF(ISBLANK('Annex 2 Designated EHV charges'!$A$11:$A$118),1, COUNTIF(A$4:$A157, 'Annex 2 Designated EHV charges'!$A$11:$A$118)), 0)),"")</f>
        <v/>
      </c>
      <c r="B158" s="95" t="str">
        <f>IF($A158="","",VLOOKUP($A158,'Annex 2 Designated EHV charges'!$A:$O,2,0))</f>
        <v/>
      </c>
      <c r="C158" s="96" t="str">
        <f>IF($A158="","",VLOOKUP($A158,'Annex 2 Designated EHV charges'!$A:$O,3,0))</f>
        <v/>
      </c>
      <c r="D158" s="95" t="str">
        <f>IF($A158="","",VLOOKUP($A158,'Annex 2 Designated EHV charges'!$A:$O,7,0))</f>
        <v/>
      </c>
      <c r="E158" s="100" t="str">
        <f>IFERROR(IF(VLOOKUP($A158,'Annex 2 Designated EHV charges'!$A:$P,9,FALSE)=0,"",VLOOKUP($A158,'Annex 2 Designated EHV charges'!$A:$P,9,FALSE)),"")</f>
        <v/>
      </c>
      <c r="F158" s="101" t="str">
        <f>IFERROR(IF(VLOOKUP($A158,'Annex 2 Designated EHV charges'!$A:$P,10,FALSE)=0,"",VLOOKUP($A158,'Annex 2 Designated EHV charges'!$A:$P,10,FALSE)),"")</f>
        <v/>
      </c>
      <c r="G158" s="102" t="str">
        <f>IFERROR(IF(VLOOKUP($A158,'Annex 2 Designated EHV charges'!$A:$P,11,FALSE)=0,"",VLOOKUP($A158,'Annex 2 Designated EHV charges'!$A:$P,11,FALSE)),"")</f>
        <v/>
      </c>
      <c r="H158" s="102" t="str">
        <f>IFERROR(IF(VLOOKUP($A158,'Annex 2 Designated EHV charges'!$A:$P,12,FALSE)=0,"",VLOOKUP($A158,'Annex 2 Designated EHV charges'!$A:$P,12,FALSE)),"")</f>
        <v/>
      </c>
    </row>
    <row r="159" spans="1:8" x14ac:dyDescent="0.25">
      <c r="A159" s="95" t="str">
        <f t="array" ref="A159">IFERROR(INDEX('Annex 2 Designated EHV charges'!$A$11:$A$118, MATCH(0, IF(ISBLANK('Annex 2 Designated EHV charges'!$A$11:$A$118),1, COUNTIF(A$4:$A158, 'Annex 2 Designated EHV charges'!$A$11:$A$118)), 0)),"")</f>
        <v/>
      </c>
      <c r="B159" s="95" t="str">
        <f>IF($A159="","",VLOOKUP($A159,'Annex 2 Designated EHV charges'!$A:$O,2,0))</f>
        <v/>
      </c>
      <c r="C159" s="96" t="str">
        <f>IF($A159="","",VLOOKUP($A159,'Annex 2 Designated EHV charges'!$A:$O,3,0))</f>
        <v/>
      </c>
      <c r="D159" s="95" t="str">
        <f>IF($A159="","",VLOOKUP($A159,'Annex 2 Designated EHV charges'!$A:$O,7,0))</f>
        <v/>
      </c>
      <c r="E159" s="100" t="str">
        <f>IFERROR(IF(VLOOKUP($A159,'Annex 2 Designated EHV charges'!$A:$P,9,FALSE)=0,"",VLOOKUP($A159,'Annex 2 Designated EHV charges'!$A:$P,9,FALSE)),"")</f>
        <v/>
      </c>
      <c r="F159" s="101" t="str">
        <f>IFERROR(IF(VLOOKUP($A159,'Annex 2 Designated EHV charges'!$A:$P,10,FALSE)=0,"",VLOOKUP($A159,'Annex 2 Designated EHV charges'!$A:$P,10,FALSE)),"")</f>
        <v/>
      </c>
      <c r="G159" s="102" t="str">
        <f>IFERROR(IF(VLOOKUP($A159,'Annex 2 Designated EHV charges'!$A:$P,11,FALSE)=0,"",VLOOKUP($A159,'Annex 2 Designated EHV charges'!$A:$P,11,FALSE)),"")</f>
        <v/>
      </c>
      <c r="H159" s="102" t="str">
        <f>IFERROR(IF(VLOOKUP($A159,'Annex 2 Designated EHV charges'!$A:$P,12,FALSE)=0,"",VLOOKUP($A159,'Annex 2 Designated EHV charges'!$A:$P,12,FALSE)),"")</f>
        <v/>
      </c>
    </row>
    <row r="160" spans="1:8" x14ac:dyDescent="0.25">
      <c r="A160" s="95" t="str">
        <f t="array" ref="A160">IFERROR(INDEX('Annex 2 Designated EHV charges'!$A$11:$A$118, MATCH(0, IF(ISBLANK('Annex 2 Designated EHV charges'!$A$11:$A$118),1, COUNTIF(A$4:$A159, 'Annex 2 Designated EHV charges'!$A$11:$A$118)), 0)),"")</f>
        <v/>
      </c>
      <c r="B160" s="95" t="str">
        <f>IF($A160="","",VLOOKUP($A160,'Annex 2 Designated EHV charges'!$A:$O,2,0))</f>
        <v/>
      </c>
      <c r="C160" s="96" t="str">
        <f>IF($A160="","",VLOOKUP($A160,'Annex 2 Designated EHV charges'!$A:$O,3,0))</f>
        <v/>
      </c>
      <c r="D160" s="95" t="str">
        <f>IF($A160="","",VLOOKUP($A160,'Annex 2 Designated EHV charges'!$A:$O,7,0))</f>
        <v/>
      </c>
      <c r="E160" s="100" t="str">
        <f>IFERROR(IF(VLOOKUP($A160,'Annex 2 Designated EHV charges'!$A:$P,9,FALSE)=0,"",VLOOKUP($A160,'Annex 2 Designated EHV charges'!$A:$P,9,FALSE)),"")</f>
        <v/>
      </c>
      <c r="F160" s="101" t="str">
        <f>IFERROR(IF(VLOOKUP($A160,'Annex 2 Designated EHV charges'!$A:$P,10,FALSE)=0,"",VLOOKUP($A160,'Annex 2 Designated EHV charges'!$A:$P,10,FALSE)),"")</f>
        <v/>
      </c>
      <c r="G160" s="102" t="str">
        <f>IFERROR(IF(VLOOKUP($A160,'Annex 2 Designated EHV charges'!$A:$P,11,FALSE)=0,"",VLOOKUP($A160,'Annex 2 Designated EHV charges'!$A:$P,11,FALSE)),"")</f>
        <v/>
      </c>
      <c r="H160" s="102" t="str">
        <f>IFERROR(IF(VLOOKUP($A160,'Annex 2 Designated EHV charges'!$A:$P,12,FALSE)=0,"",VLOOKUP($A160,'Annex 2 Designated EHV charges'!$A:$P,12,FALSE)),"")</f>
        <v/>
      </c>
    </row>
    <row r="161" spans="1:8" x14ac:dyDescent="0.25">
      <c r="A161" s="95" t="str">
        <f t="array" ref="A161">IFERROR(INDEX('Annex 2 Designated EHV charges'!$A$11:$A$118, MATCH(0, IF(ISBLANK('Annex 2 Designated EHV charges'!$A$11:$A$118),1, COUNTIF(A$4:$A160, 'Annex 2 Designated EHV charges'!$A$11:$A$118)), 0)),"")</f>
        <v/>
      </c>
      <c r="B161" s="95" t="str">
        <f>IF($A161="","",VLOOKUP($A161,'Annex 2 Designated EHV charges'!$A:$O,2,0))</f>
        <v/>
      </c>
      <c r="C161" s="96" t="str">
        <f>IF($A161="","",VLOOKUP($A161,'Annex 2 Designated EHV charges'!$A:$O,3,0))</f>
        <v/>
      </c>
      <c r="D161" s="95" t="str">
        <f>IF($A161="","",VLOOKUP($A161,'Annex 2 Designated EHV charges'!$A:$O,7,0))</f>
        <v/>
      </c>
      <c r="E161" s="100" t="str">
        <f>IFERROR(IF(VLOOKUP($A161,'Annex 2 Designated EHV charges'!$A:$P,9,FALSE)=0,"",VLOOKUP($A161,'Annex 2 Designated EHV charges'!$A:$P,9,FALSE)),"")</f>
        <v/>
      </c>
      <c r="F161" s="101" t="str">
        <f>IFERROR(IF(VLOOKUP($A161,'Annex 2 Designated EHV charges'!$A:$P,10,FALSE)=0,"",VLOOKUP($A161,'Annex 2 Designated EHV charges'!$A:$P,10,FALSE)),"")</f>
        <v/>
      </c>
      <c r="G161" s="102" t="str">
        <f>IFERROR(IF(VLOOKUP($A161,'Annex 2 Designated EHV charges'!$A:$P,11,FALSE)=0,"",VLOOKUP($A161,'Annex 2 Designated EHV charges'!$A:$P,11,FALSE)),"")</f>
        <v/>
      </c>
      <c r="H161" s="102" t="str">
        <f>IFERROR(IF(VLOOKUP($A161,'Annex 2 Designated EHV charges'!$A:$P,12,FALSE)=0,"",VLOOKUP($A161,'Annex 2 Designated EHV charges'!$A:$P,12,FALSE)),"")</f>
        <v/>
      </c>
    </row>
    <row r="162" spans="1:8" x14ac:dyDescent="0.25">
      <c r="A162" s="95" t="str">
        <f t="array" ref="A162">IFERROR(INDEX('Annex 2 Designated EHV charges'!$A$11:$A$118, MATCH(0, IF(ISBLANK('Annex 2 Designated EHV charges'!$A$11:$A$118),1, COUNTIF(A$4:$A161, 'Annex 2 Designated EHV charges'!$A$11:$A$118)), 0)),"")</f>
        <v/>
      </c>
      <c r="B162" s="95" t="str">
        <f>IF($A162="","",VLOOKUP($A162,'Annex 2 Designated EHV charges'!$A:$O,2,0))</f>
        <v/>
      </c>
      <c r="C162" s="96" t="str">
        <f>IF($A162="","",VLOOKUP($A162,'Annex 2 Designated EHV charges'!$A:$O,3,0))</f>
        <v/>
      </c>
      <c r="D162" s="95" t="str">
        <f>IF($A162="","",VLOOKUP($A162,'Annex 2 Designated EHV charges'!$A:$O,7,0))</f>
        <v/>
      </c>
      <c r="E162" s="100" t="str">
        <f>IFERROR(IF(VLOOKUP($A162,'Annex 2 Designated EHV charges'!$A:$P,9,FALSE)=0,"",VLOOKUP($A162,'Annex 2 Designated EHV charges'!$A:$P,9,FALSE)),"")</f>
        <v/>
      </c>
      <c r="F162" s="101" t="str">
        <f>IFERROR(IF(VLOOKUP($A162,'Annex 2 Designated EHV charges'!$A:$P,10,FALSE)=0,"",VLOOKUP($A162,'Annex 2 Designated EHV charges'!$A:$P,10,FALSE)),"")</f>
        <v/>
      </c>
      <c r="G162" s="102" t="str">
        <f>IFERROR(IF(VLOOKUP($A162,'Annex 2 Designated EHV charges'!$A:$P,11,FALSE)=0,"",VLOOKUP($A162,'Annex 2 Designated EHV charges'!$A:$P,11,FALSE)),"")</f>
        <v/>
      </c>
      <c r="H162" s="102" t="str">
        <f>IFERROR(IF(VLOOKUP($A162,'Annex 2 Designated EHV charges'!$A:$P,12,FALSE)=0,"",VLOOKUP($A162,'Annex 2 Designated EHV charges'!$A:$P,12,FALSE)),"")</f>
        <v/>
      </c>
    </row>
    <row r="163" spans="1:8" x14ac:dyDescent="0.25">
      <c r="A163" s="95" t="str">
        <f t="array" ref="A163">IFERROR(INDEX('Annex 2 Designated EHV charges'!$A$11:$A$118, MATCH(0, IF(ISBLANK('Annex 2 Designated EHV charges'!$A$11:$A$118),1, COUNTIF(A$4:$A162, 'Annex 2 Designated EHV charges'!$A$11:$A$118)), 0)),"")</f>
        <v/>
      </c>
      <c r="B163" s="95" t="str">
        <f>IF($A163="","",VLOOKUP($A163,'Annex 2 Designated EHV charges'!$A:$O,2,0))</f>
        <v/>
      </c>
      <c r="C163" s="96" t="str">
        <f>IF($A163="","",VLOOKUP($A163,'Annex 2 Designated EHV charges'!$A:$O,3,0))</f>
        <v/>
      </c>
      <c r="D163" s="95" t="str">
        <f>IF($A163="","",VLOOKUP($A163,'Annex 2 Designated EHV charges'!$A:$O,7,0))</f>
        <v/>
      </c>
      <c r="E163" s="100" t="str">
        <f>IFERROR(IF(VLOOKUP($A163,'Annex 2 Designated EHV charges'!$A:$P,9,FALSE)=0,"",VLOOKUP($A163,'Annex 2 Designated EHV charges'!$A:$P,9,FALSE)),"")</f>
        <v/>
      </c>
      <c r="F163" s="101" t="str">
        <f>IFERROR(IF(VLOOKUP($A163,'Annex 2 Designated EHV charges'!$A:$P,10,FALSE)=0,"",VLOOKUP($A163,'Annex 2 Designated EHV charges'!$A:$P,10,FALSE)),"")</f>
        <v/>
      </c>
      <c r="G163" s="102" t="str">
        <f>IFERROR(IF(VLOOKUP($A163,'Annex 2 Designated EHV charges'!$A:$P,11,FALSE)=0,"",VLOOKUP($A163,'Annex 2 Designated EHV charges'!$A:$P,11,FALSE)),"")</f>
        <v/>
      </c>
      <c r="H163" s="102" t="str">
        <f>IFERROR(IF(VLOOKUP($A163,'Annex 2 Designated EHV charges'!$A:$P,12,FALSE)=0,"",VLOOKUP($A163,'Annex 2 Designated EHV charges'!$A:$P,12,FALSE)),"")</f>
        <v/>
      </c>
    </row>
    <row r="164" spans="1:8" x14ac:dyDescent="0.25">
      <c r="A164" s="95" t="str">
        <f t="array" ref="A164">IFERROR(INDEX('Annex 2 Designated EHV charges'!$A$11:$A$118, MATCH(0, IF(ISBLANK('Annex 2 Designated EHV charges'!$A$11:$A$118),1, COUNTIF(A$4:$A163, 'Annex 2 Designated EHV charges'!$A$11:$A$118)), 0)),"")</f>
        <v/>
      </c>
      <c r="B164" s="95" t="str">
        <f>IF($A164="","",VLOOKUP($A164,'Annex 2 Designated EHV charges'!$A:$O,2,0))</f>
        <v/>
      </c>
      <c r="C164" s="96" t="str">
        <f>IF($A164="","",VLOOKUP($A164,'Annex 2 Designated EHV charges'!$A:$O,3,0))</f>
        <v/>
      </c>
      <c r="D164" s="95" t="str">
        <f>IF($A164="","",VLOOKUP($A164,'Annex 2 Designated EHV charges'!$A:$O,7,0))</f>
        <v/>
      </c>
      <c r="E164" s="100" t="str">
        <f>IFERROR(IF(VLOOKUP($A164,'Annex 2 Designated EHV charges'!$A:$P,9,FALSE)=0,"",VLOOKUP($A164,'Annex 2 Designated EHV charges'!$A:$P,9,FALSE)),"")</f>
        <v/>
      </c>
      <c r="F164" s="101" t="str">
        <f>IFERROR(IF(VLOOKUP($A164,'Annex 2 Designated EHV charges'!$A:$P,10,FALSE)=0,"",VLOOKUP($A164,'Annex 2 Designated EHV charges'!$A:$P,10,FALSE)),"")</f>
        <v/>
      </c>
      <c r="G164" s="102" t="str">
        <f>IFERROR(IF(VLOOKUP($A164,'Annex 2 Designated EHV charges'!$A:$P,11,FALSE)=0,"",VLOOKUP($A164,'Annex 2 Designated EHV charges'!$A:$P,11,FALSE)),"")</f>
        <v/>
      </c>
      <c r="H164" s="102" t="str">
        <f>IFERROR(IF(VLOOKUP($A164,'Annex 2 Designated EHV charges'!$A:$P,12,FALSE)=0,"",VLOOKUP($A164,'Annex 2 Designated EHV charges'!$A:$P,12,FALSE)),"")</f>
        <v/>
      </c>
    </row>
    <row r="165" spans="1:8" x14ac:dyDescent="0.25">
      <c r="A165" s="95" t="str">
        <f t="array" ref="A165">IFERROR(INDEX('Annex 2 Designated EHV charges'!$A$11:$A$118, MATCH(0, IF(ISBLANK('Annex 2 Designated EHV charges'!$A$11:$A$118),1, COUNTIF(A$4:$A164, 'Annex 2 Designated EHV charges'!$A$11:$A$118)), 0)),"")</f>
        <v/>
      </c>
      <c r="B165" s="95" t="str">
        <f>IF($A165="","",VLOOKUP($A165,'Annex 2 Designated EHV charges'!$A:$O,2,0))</f>
        <v/>
      </c>
      <c r="C165" s="96" t="str">
        <f>IF($A165="","",VLOOKUP($A165,'Annex 2 Designated EHV charges'!$A:$O,3,0))</f>
        <v/>
      </c>
      <c r="D165" s="95" t="str">
        <f>IF($A165="","",VLOOKUP($A165,'Annex 2 Designated EHV charges'!$A:$O,7,0))</f>
        <v/>
      </c>
      <c r="E165" s="100" t="str">
        <f>IFERROR(IF(VLOOKUP($A165,'Annex 2 Designated EHV charges'!$A:$P,9,FALSE)=0,"",VLOOKUP($A165,'Annex 2 Designated EHV charges'!$A:$P,9,FALSE)),"")</f>
        <v/>
      </c>
      <c r="F165" s="101" t="str">
        <f>IFERROR(IF(VLOOKUP($A165,'Annex 2 Designated EHV charges'!$A:$P,10,FALSE)=0,"",VLOOKUP($A165,'Annex 2 Designated EHV charges'!$A:$P,10,FALSE)),"")</f>
        <v/>
      </c>
      <c r="G165" s="102" t="str">
        <f>IFERROR(IF(VLOOKUP($A165,'Annex 2 Designated EHV charges'!$A:$P,11,FALSE)=0,"",VLOOKUP($A165,'Annex 2 Designated EHV charges'!$A:$P,11,FALSE)),"")</f>
        <v/>
      </c>
      <c r="H165" s="102" t="str">
        <f>IFERROR(IF(VLOOKUP($A165,'Annex 2 Designated EHV charges'!$A:$P,12,FALSE)=0,"",VLOOKUP($A165,'Annex 2 Designated EHV charges'!$A:$P,12,FALSE)),"")</f>
        <v/>
      </c>
    </row>
    <row r="166" spans="1:8" x14ac:dyDescent="0.25">
      <c r="A166" s="95" t="str">
        <f t="array" ref="A166">IFERROR(INDEX('Annex 2 Designated EHV charges'!$A$11:$A$118, MATCH(0, IF(ISBLANK('Annex 2 Designated EHV charges'!$A$11:$A$118),1, COUNTIF(A$4:$A165, 'Annex 2 Designated EHV charges'!$A$11:$A$118)), 0)),"")</f>
        <v/>
      </c>
      <c r="B166" s="95" t="str">
        <f>IF($A166="","",VLOOKUP($A166,'Annex 2 Designated EHV charges'!$A:$O,2,0))</f>
        <v/>
      </c>
      <c r="C166" s="96" t="str">
        <f>IF($A166="","",VLOOKUP($A166,'Annex 2 Designated EHV charges'!$A:$O,3,0))</f>
        <v/>
      </c>
      <c r="D166" s="95" t="str">
        <f>IF($A166="","",VLOOKUP($A166,'Annex 2 Designated EHV charges'!$A:$O,7,0))</f>
        <v/>
      </c>
      <c r="E166" s="100" t="str">
        <f>IFERROR(IF(VLOOKUP($A166,'Annex 2 Designated EHV charges'!$A:$P,9,FALSE)=0,"",VLOOKUP($A166,'Annex 2 Designated EHV charges'!$A:$P,9,FALSE)),"")</f>
        <v/>
      </c>
      <c r="F166" s="101" t="str">
        <f>IFERROR(IF(VLOOKUP($A166,'Annex 2 Designated EHV charges'!$A:$P,10,FALSE)=0,"",VLOOKUP($A166,'Annex 2 Designated EHV charges'!$A:$P,10,FALSE)),"")</f>
        <v/>
      </c>
      <c r="G166" s="102" t="str">
        <f>IFERROR(IF(VLOOKUP($A166,'Annex 2 Designated EHV charges'!$A:$P,11,FALSE)=0,"",VLOOKUP($A166,'Annex 2 Designated EHV charges'!$A:$P,11,FALSE)),"")</f>
        <v/>
      </c>
      <c r="H166" s="102" t="str">
        <f>IFERROR(IF(VLOOKUP($A166,'Annex 2 Designated EHV charges'!$A:$P,12,FALSE)=0,"",VLOOKUP($A166,'Annex 2 Designated EHV charges'!$A:$P,12,FALSE)),"")</f>
        <v/>
      </c>
    </row>
    <row r="167" spans="1:8" x14ac:dyDescent="0.25">
      <c r="A167" s="95" t="str">
        <f t="array" ref="A167">IFERROR(INDEX('Annex 2 Designated EHV charges'!$A$11:$A$118, MATCH(0, IF(ISBLANK('Annex 2 Designated EHV charges'!$A$11:$A$118),1, COUNTIF(A$4:$A166, 'Annex 2 Designated EHV charges'!$A$11:$A$118)), 0)),"")</f>
        <v/>
      </c>
      <c r="B167" s="95" t="str">
        <f>IF($A167="","",VLOOKUP($A167,'Annex 2 Designated EHV charges'!$A:$O,2,0))</f>
        <v/>
      </c>
      <c r="C167" s="96" t="str">
        <f>IF($A167="","",VLOOKUP($A167,'Annex 2 Designated EHV charges'!$A:$O,3,0))</f>
        <v/>
      </c>
      <c r="D167" s="95" t="str">
        <f>IF($A167="","",VLOOKUP($A167,'Annex 2 Designated EHV charges'!$A:$O,7,0))</f>
        <v/>
      </c>
      <c r="E167" s="100" t="str">
        <f>IFERROR(IF(VLOOKUP($A167,'Annex 2 Designated EHV charges'!$A:$P,9,FALSE)=0,"",VLOOKUP($A167,'Annex 2 Designated EHV charges'!$A:$P,9,FALSE)),"")</f>
        <v/>
      </c>
      <c r="F167" s="101" t="str">
        <f>IFERROR(IF(VLOOKUP($A167,'Annex 2 Designated EHV charges'!$A:$P,10,FALSE)=0,"",VLOOKUP($A167,'Annex 2 Designated EHV charges'!$A:$P,10,FALSE)),"")</f>
        <v/>
      </c>
      <c r="G167" s="102" t="str">
        <f>IFERROR(IF(VLOOKUP($A167,'Annex 2 Designated EHV charges'!$A:$P,11,FALSE)=0,"",VLOOKUP($A167,'Annex 2 Designated EHV charges'!$A:$P,11,FALSE)),"")</f>
        <v/>
      </c>
      <c r="H167" s="102" t="str">
        <f>IFERROR(IF(VLOOKUP($A167,'Annex 2 Designated EHV charges'!$A:$P,12,FALSE)=0,"",VLOOKUP($A167,'Annex 2 Designated EHV charges'!$A:$P,12,FALSE)),"")</f>
        <v/>
      </c>
    </row>
    <row r="168" spans="1:8" x14ac:dyDescent="0.25">
      <c r="A168" s="95" t="str">
        <f t="array" ref="A168">IFERROR(INDEX('Annex 2 Designated EHV charges'!$A$11:$A$118, MATCH(0, IF(ISBLANK('Annex 2 Designated EHV charges'!$A$11:$A$118),1, COUNTIF(A$4:$A167, 'Annex 2 Designated EHV charges'!$A$11:$A$118)), 0)),"")</f>
        <v/>
      </c>
      <c r="B168" s="95" t="str">
        <f>IF($A168="","",VLOOKUP($A168,'Annex 2 Designated EHV charges'!$A:$O,2,0))</f>
        <v/>
      </c>
      <c r="C168" s="96" t="str">
        <f>IF($A168="","",VLOOKUP($A168,'Annex 2 Designated EHV charges'!$A:$O,3,0))</f>
        <v/>
      </c>
      <c r="D168" s="95" t="str">
        <f>IF($A168="","",VLOOKUP($A168,'Annex 2 Designated EHV charges'!$A:$O,7,0))</f>
        <v/>
      </c>
      <c r="E168" s="100" t="str">
        <f>IFERROR(IF(VLOOKUP($A168,'Annex 2 Designated EHV charges'!$A:$P,9,FALSE)=0,"",VLOOKUP($A168,'Annex 2 Designated EHV charges'!$A:$P,9,FALSE)),"")</f>
        <v/>
      </c>
      <c r="F168" s="101" t="str">
        <f>IFERROR(IF(VLOOKUP($A168,'Annex 2 Designated EHV charges'!$A:$P,10,FALSE)=0,"",VLOOKUP($A168,'Annex 2 Designated EHV charges'!$A:$P,10,FALSE)),"")</f>
        <v/>
      </c>
      <c r="G168" s="102" t="str">
        <f>IFERROR(IF(VLOOKUP($A168,'Annex 2 Designated EHV charges'!$A:$P,11,FALSE)=0,"",VLOOKUP($A168,'Annex 2 Designated EHV charges'!$A:$P,11,FALSE)),"")</f>
        <v/>
      </c>
      <c r="H168" s="102" t="str">
        <f>IFERROR(IF(VLOOKUP($A168,'Annex 2 Designated EHV charges'!$A:$P,12,FALSE)=0,"",VLOOKUP($A168,'Annex 2 Designated EHV charges'!$A:$P,12,FALSE)),"")</f>
        <v/>
      </c>
    </row>
    <row r="169" spans="1:8" x14ac:dyDescent="0.25">
      <c r="A169" s="95" t="str">
        <f t="array" ref="A169">IFERROR(INDEX('Annex 2 Designated EHV charges'!$A$11:$A$118, MATCH(0, IF(ISBLANK('Annex 2 Designated EHV charges'!$A$11:$A$118),1, COUNTIF(A$4:$A168, 'Annex 2 Designated EHV charges'!$A$11:$A$118)), 0)),"")</f>
        <v/>
      </c>
      <c r="B169" s="95" t="str">
        <f>IF($A169="","",VLOOKUP($A169,'Annex 2 Designated EHV charges'!$A:$O,2,0))</f>
        <v/>
      </c>
      <c r="C169" s="96" t="str">
        <f>IF($A169="","",VLOOKUP($A169,'Annex 2 Designated EHV charges'!$A:$O,3,0))</f>
        <v/>
      </c>
      <c r="D169" s="95" t="str">
        <f>IF($A169="","",VLOOKUP($A169,'Annex 2 Designated EHV charges'!$A:$O,7,0))</f>
        <v/>
      </c>
      <c r="E169" s="100" t="str">
        <f>IFERROR(IF(VLOOKUP($A169,'Annex 2 Designated EHV charges'!$A:$P,9,FALSE)=0,"",VLOOKUP($A169,'Annex 2 Designated EHV charges'!$A:$P,9,FALSE)),"")</f>
        <v/>
      </c>
      <c r="F169" s="101" t="str">
        <f>IFERROR(IF(VLOOKUP($A169,'Annex 2 Designated EHV charges'!$A:$P,10,FALSE)=0,"",VLOOKUP($A169,'Annex 2 Designated EHV charges'!$A:$P,10,FALSE)),"")</f>
        <v/>
      </c>
      <c r="G169" s="102" t="str">
        <f>IFERROR(IF(VLOOKUP($A169,'Annex 2 Designated EHV charges'!$A:$P,11,FALSE)=0,"",VLOOKUP($A169,'Annex 2 Designated EHV charges'!$A:$P,11,FALSE)),"")</f>
        <v/>
      </c>
      <c r="H169" s="102" t="str">
        <f>IFERROR(IF(VLOOKUP($A169,'Annex 2 Designated EHV charges'!$A:$P,12,FALSE)=0,"",VLOOKUP($A169,'Annex 2 Designated EHV charges'!$A:$P,12,FALSE)),"")</f>
        <v/>
      </c>
    </row>
    <row r="170" spans="1:8" x14ac:dyDescent="0.25">
      <c r="A170" s="95" t="str">
        <f t="array" ref="A170">IFERROR(INDEX('Annex 2 Designated EHV charges'!$A$11:$A$118, MATCH(0, IF(ISBLANK('Annex 2 Designated EHV charges'!$A$11:$A$118),1, COUNTIF(A$4:$A169, 'Annex 2 Designated EHV charges'!$A$11:$A$118)), 0)),"")</f>
        <v/>
      </c>
      <c r="B170" s="95" t="str">
        <f>IF($A170="","",VLOOKUP($A170,'Annex 2 Designated EHV charges'!$A:$O,2,0))</f>
        <v/>
      </c>
      <c r="C170" s="96" t="str">
        <f>IF($A170="","",VLOOKUP($A170,'Annex 2 Designated EHV charges'!$A:$O,3,0))</f>
        <v/>
      </c>
      <c r="D170" s="95" t="str">
        <f>IF($A170="","",VLOOKUP($A170,'Annex 2 Designated EHV charges'!$A:$O,7,0))</f>
        <v/>
      </c>
      <c r="E170" s="100" t="str">
        <f>IFERROR(IF(VLOOKUP($A170,'Annex 2 Designated EHV charges'!$A:$P,9,FALSE)=0,"",VLOOKUP($A170,'Annex 2 Designated EHV charges'!$A:$P,9,FALSE)),"")</f>
        <v/>
      </c>
      <c r="F170" s="101" t="str">
        <f>IFERROR(IF(VLOOKUP($A170,'Annex 2 Designated EHV charges'!$A:$P,10,FALSE)=0,"",VLOOKUP($A170,'Annex 2 Designated EHV charges'!$A:$P,10,FALSE)),"")</f>
        <v/>
      </c>
      <c r="G170" s="102" t="str">
        <f>IFERROR(IF(VLOOKUP($A170,'Annex 2 Designated EHV charges'!$A:$P,11,FALSE)=0,"",VLOOKUP($A170,'Annex 2 Designated EHV charges'!$A:$P,11,FALSE)),"")</f>
        <v/>
      </c>
      <c r="H170" s="102" t="str">
        <f>IFERROR(IF(VLOOKUP($A170,'Annex 2 Designated EHV charges'!$A:$P,12,FALSE)=0,"",VLOOKUP($A170,'Annex 2 Designated EHV charges'!$A:$P,12,FALSE)),"")</f>
        <v/>
      </c>
    </row>
    <row r="171" spans="1:8" x14ac:dyDescent="0.25">
      <c r="A171" s="95" t="str">
        <f t="array" ref="A171">IFERROR(INDEX('Annex 2 Designated EHV charges'!$A$11:$A$118, MATCH(0, IF(ISBLANK('Annex 2 Designated EHV charges'!$A$11:$A$118),1, COUNTIF(A$4:$A170, 'Annex 2 Designated EHV charges'!$A$11:$A$118)), 0)),"")</f>
        <v/>
      </c>
      <c r="B171" s="95" t="str">
        <f>IF($A171="","",VLOOKUP($A171,'Annex 2 Designated EHV charges'!$A:$O,2,0))</f>
        <v/>
      </c>
      <c r="C171" s="96" t="str">
        <f>IF($A171="","",VLOOKUP($A171,'Annex 2 Designated EHV charges'!$A:$O,3,0))</f>
        <v/>
      </c>
      <c r="D171" s="95" t="str">
        <f>IF($A171="","",VLOOKUP($A171,'Annex 2 Designated EHV charges'!$A:$O,7,0))</f>
        <v/>
      </c>
      <c r="E171" s="100" t="str">
        <f>IFERROR(IF(VLOOKUP($A171,'Annex 2 Designated EHV charges'!$A:$P,9,FALSE)=0,"",VLOOKUP($A171,'Annex 2 Designated EHV charges'!$A:$P,9,FALSE)),"")</f>
        <v/>
      </c>
      <c r="F171" s="101" t="str">
        <f>IFERROR(IF(VLOOKUP($A171,'Annex 2 Designated EHV charges'!$A:$P,10,FALSE)=0,"",VLOOKUP($A171,'Annex 2 Designated EHV charges'!$A:$P,10,FALSE)),"")</f>
        <v/>
      </c>
      <c r="G171" s="102" t="str">
        <f>IFERROR(IF(VLOOKUP($A171,'Annex 2 Designated EHV charges'!$A:$P,11,FALSE)=0,"",VLOOKUP($A171,'Annex 2 Designated EHV charges'!$A:$P,11,FALSE)),"")</f>
        <v/>
      </c>
      <c r="H171" s="102" t="str">
        <f>IFERROR(IF(VLOOKUP($A171,'Annex 2 Designated EHV charges'!$A:$P,12,FALSE)=0,"",VLOOKUP($A171,'Annex 2 Designated EHV charges'!$A:$P,12,FALSE)),"")</f>
        <v/>
      </c>
    </row>
    <row r="172" spans="1:8" x14ac:dyDescent="0.25">
      <c r="A172" s="95" t="str">
        <f t="array" ref="A172">IFERROR(INDEX('Annex 2 Designated EHV charges'!$A$11:$A$118, MATCH(0, IF(ISBLANK('Annex 2 Designated EHV charges'!$A$11:$A$118),1, COUNTIF(A$4:$A171, 'Annex 2 Designated EHV charges'!$A$11:$A$118)), 0)),"")</f>
        <v/>
      </c>
      <c r="B172" s="95" t="str">
        <f>IF($A172="","",VLOOKUP($A172,'Annex 2 Designated EHV charges'!$A:$O,2,0))</f>
        <v/>
      </c>
      <c r="C172" s="96" t="str">
        <f>IF($A172="","",VLOOKUP($A172,'Annex 2 Designated EHV charges'!$A:$O,3,0))</f>
        <v/>
      </c>
      <c r="D172" s="95" t="str">
        <f>IF($A172="","",VLOOKUP($A172,'Annex 2 Designated EHV charges'!$A:$O,7,0))</f>
        <v/>
      </c>
      <c r="E172" s="100" t="str">
        <f>IFERROR(IF(VLOOKUP($A172,'Annex 2 Designated EHV charges'!$A:$P,9,FALSE)=0,"",VLOOKUP($A172,'Annex 2 Designated EHV charges'!$A:$P,9,FALSE)),"")</f>
        <v/>
      </c>
      <c r="F172" s="101" t="str">
        <f>IFERROR(IF(VLOOKUP($A172,'Annex 2 Designated EHV charges'!$A:$P,10,FALSE)=0,"",VLOOKUP($A172,'Annex 2 Designated EHV charges'!$A:$P,10,FALSE)),"")</f>
        <v/>
      </c>
      <c r="G172" s="102" t="str">
        <f>IFERROR(IF(VLOOKUP($A172,'Annex 2 Designated EHV charges'!$A:$P,11,FALSE)=0,"",VLOOKUP($A172,'Annex 2 Designated EHV charges'!$A:$P,11,FALSE)),"")</f>
        <v/>
      </c>
      <c r="H172" s="102" t="str">
        <f>IFERROR(IF(VLOOKUP($A172,'Annex 2 Designated EHV charges'!$A:$P,12,FALSE)=0,"",VLOOKUP($A172,'Annex 2 Designated EHV charges'!$A:$P,12,FALSE)),"")</f>
        <v/>
      </c>
    </row>
    <row r="173" spans="1:8" x14ac:dyDescent="0.25">
      <c r="A173" s="95" t="str">
        <f t="array" ref="A173">IFERROR(INDEX('Annex 2 Designated EHV charges'!$A$11:$A$118, MATCH(0, IF(ISBLANK('Annex 2 Designated EHV charges'!$A$11:$A$118),1, COUNTIF(A$4:$A172, 'Annex 2 Designated EHV charges'!$A$11:$A$118)), 0)),"")</f>
        <v/>
      </c>
      <c r="B173" s="95" t="str">
        <f>IF($A173="","",VLOOKUP($A173,'Annex 2 Designated EHV charges'!$A:$O,2,0))</f>
        <v/>
      </c>
      <c r="C173" s="96" t="str">
        <f>IF($A173="","",VLOOKUP($A173,'Annex 2 Designated EHV charges'!$A:$O,3,0))</f>
        <v/>
      </c>
      <c r="D173" s="95" t="str">
        <f>IF($A173="","",VLOOKUP($A173,'Annex 2 Designated EHV charges'!$A:$O,7,0))</f>
        <v/>
      </c>
      <c r="E173" s="100" t="str">
        <f>IFERROR(IF(VLOOKUP($A173,'Annex 2 Designated EHV charges'!$A:$P,9,FALSE)=0,"",VLOOKUP($A173,'Annex 2 Designated EHV charges'!$A:$P,9,FALSE)),"")</f>
        <v/>
      </c>
      <c r="F173" s="101" t="str">
        <f>IFERROR(IF(VLOOKUP($A173,'Annex 2 Designated EHV charges'!$A:$P,10,FALSE)=0,"",VLOOKUP($A173,'Annex 2 Designated EHV charges'!$A:$P,10,FALSE)),"")</f>
        <v/>
      </c>
      <c r="G173" s="102" t="str">
        <f>IFERROR(IF(VLOOKUP($A173,'Annex 2 Designated EHV charges'!$A:$P,11,FALSE)=0,"",VLOOKUP($A173,'Annex 2 Designated EHV charges'!$A:$P,11,FALSE)),"")</f>
        <v/>
      </c>
      <c r="H173" s="102" t="str">
        <f>IFERROR(IF(VLOOKUP($A173,'Annex 2 Designated EHV charges'!$A:$P,12,FALSE)=0,"",VLOOKUP($A173,'Annex 2 Designated EHV charges'!$A:$P,12,FALSE)),"")</f>
        <v/>
      </c>
    </row>
    <row r="174" spans="1:8" x14ac:dyDescent="0.25">
      <c r="A174" s="95" t="str">
        <f t="array" ref="A174">IFERROR(INDEX('Annex 2 Designated EHV charges'!$A$11:$A$118, MATCH(0, IF(ISBLANK('Annex 2 Designated EHV charges'!$A$11:$A$118),1, COUNTIF(A$4:$A173, 'Annex 2 Designated EHV charges'!$A$11:$A$118)), 0)),"")</f>
        <v/>
      </c>
      <c r="B174" s="95" t="str">
        <f>IF($A174="","",VLOOKUP($A174,'Annex 2 Designated EHV charges'!$A:$O,2,0))</f>
        <v/>
      </c>
      <c r="C174" s="96" t="str">
        <f>IF($A174="","",VLOOKUP($A174,'Annex 2 Designated EHV charges'!$A:$O,3,0))</f>
        <v/>
      </c>
      <c r="D174" s="95" t="str">
        <f>IF($A174="","",VLOOKUP($A174,'Annex 2 Designated EHV charges'!$A:$O,7,0))</f>
        <v/>
      </c>
      <c r="E174" s="100" t="str">
        <f>IFERROR(IF(VLOOKUP($A174,'Annex 2 Designated EHV charges'!$A:$P,9,FALSE)=0,"",VLOOKUP($A174,'Annex 2 Designated EHV charges'!$A:$P,9,FALSE)),"")</f>
        <v/>
      </c>
      <c r="F174" s="101" t="str">
        <f>IFERROR(IF(VLOOKUP($A174,'Annex 2 Designated EHV charges'!$A:$P,10,FALSE)=0,"",VLOOKUP($A174,'Annex 2 Designated EHV charges'!$A:$P,10,FALSE)),"")</f>
        <v/>
      </c>
      <c r="G174" s="102" t="str">
        <f>IFERROR(IF(VLOOKUP($A174,'Annex 2 Designated EHV charges'!$A:$P,11,FALSE)=0,"",VLOOKUP($A174,'Annex 2 Designated EHV charges'!$A:$P,11,FALSE)),"")</f>
        <v/>
      </c>
      <c r="H174" s="102" t="str">
        <f>IFERROR(IF(VLOOKUP($A174,'Annex 2 Designated EHV charges'!$A:$P,12,FALSE)=0,"",VLOOKUP($A174,'Annex 2 Designated EHV charges'!$A:$P,12,FALSE)),"")</f>
        <v/>
      </c>
    </row>
    <row r="175" spans="1:8" x14ac:dyDescent="0.25">
      <c r="A175" s="95" t="str">
        <f t="array" ref="A175">IFERROR(INDEX('Annex 2 Designated EHV charges'!$A$11:$A$118, MATCH(0, IF(ISBLANK('Annex 2 Designated EHV charges'!$A$11:$A$118),1, COUNTIF(A$4:$A174, 'Annex 2 Designated EHV charges'!$A$11:$A$118)), 0)),"")</f>
        <v/>
      </c>
      <c r="B175" s="95" t="str">
        <f>IF($A175="","",VLOOKUP($A175,'Annex 2 Designated EHV charges'!$A:$O,2,0))</f>
        <v/>
      </c>
      <c r="C175" s="96" t="str">
        <f>IF($A175="","",VLOOKUP($A175,'Annex 2 Designated EHV charges'!$A:$O,3,0))</f>
        <v/>
      </c>
      <c r="D175" s="95" t="str">
        <f>IF($A175="","",VLOOKUP($A175,'Annex 2 Designated EHV charges'!$A:$O,7,0))</f>
        <v/>
      </c>
      <c r="E175" s="100" t="str">
        <f>IFERROR(IF(VLOOKUP($A175,'Annex 2 Designated EHV charges'!$A:$P,9,FALSE)=0,"",VLOOKUP($A175,'Annex 2 Designated EHV charges'!$A:$P,9,FALSE)),"")</f>
        <v/>
      </c>
      <c r="F175" s="101" t="str">
        <f>IFERROR(IF(VLOOKUP($A175,'Annex 2 Designated EHV charges'!$A:$P,10,FALSE)=0,"",VLOOKUP($A175,'Annex 2 Designated EHV charges'!$A:$P,10,FALSE)),"")</f>
        <v/>
      </c>
      <c r="G175" s="102" t="str">
        <f>IFERROR(IF(VLOOKUP($A175,'Annex 2 Designated EHV charges'!$A:$P,11,FALSE)=0,"",VLOOKUP($A175,'Annex 2 Designated EHV charges'!$A:$P,11,FALSE)),"")</f>
        <v/>
      </c>
      <c r="H175" s="102" t="str">
        <f>IFERROR(IF(VLOOKUP($A175,'Annex 2 Designated EHV charges'!$A:$P,12,FALSE)=0,"",VLOOKUP($A175,'Annex 2 Designated EHV charges'!$A:$P,12,FALSE)),"")</f>
        <v/>
      </c>
    </row>
    <row r="176" spans="1:8" x14ac:dyDescent="0.25">
      <c r="A176" s="95" t="str">
        <f t="array" ref="A176">IFERROR(INDEX('Annex 2 Designated EHV charges'!$A$11:$A$118, MATCH(0, IF(ISBLANK('Annex 2 Designated EHV charges'!$A$11:$A$118),1, COUNTIF(A$4:$A175, 'Annex 2 Designated EHV charges'!$A$11:$A$118)), 0)),"")</f>
        <v/>
      </c>
      <c r="B176" s="95" t="str">
        <f>IF($A176="","",VLOOKUP($A176,'Annex 2 Designated EHV charges'!$A:$O,2,0))</f>
        <v/>
      </c>
      <c r="C176" s="96" t="str">
        <f>IF($A176="","",VLOOKUP($A176,'Annex 2 Designated EHV charges'!$A:$O,3,0))</f>
        <v/>
      </c>
      <c r="D176" s="95" t="str">
        <f>IF($A176="","",VLOOKUP($A176,'Annex 2 Designated EHV charges'!$A:$O,7,0))</f>
        <v/>
      </c>
      <c r="E176" s="100" t="str">
        <f>IFERROR(IF(VLOOKUP($A176,'Annex 2 Designated EHV charges'!$A:$P,9,FALSE)=0,"",VLOOKUP($A176,'Annex 2 Designated EHV charges'!$A:$P,9,FALSE)),"")</f>
        <v/>
      </c>
      <c r="F176" s="101" t="str">
        <f>IFERROR(IF(VLOOKUP($A176,'Annex 2 Designated EHV charges'!$A:$P,10,FALSE)=0,"",VLOOKUP($A176,'Annex 2 Designated EHV charges'!$A:$P,10,FALSE)),"")</f>
        <v/>
      </c>
      <c r="G176" s="102" t="str">
        <f>IFERROR(IF(VLOOKUP($A176,'Annex 2 Designated EHV charges'!$A:$P,11,FALSE)=0,"",VLOOKUP($A176,'Annex 2 Designated EHV charges'!$A:$P,11,FALSE)),"")</f>
        <v/>
      </c>
      <c r="H176" s="102" t="str">
        <f>IFERROR(IF(VLOOKUP($A176,'Annex 2 Designated EHV charges'!$A:$P,12,FALSE)=0,"",VLOOKUP($A176,'Annex 2 Designated EHV charges'!$A:$P,12,FALSE)),"")</f>
        <v/>
      </c>
    </row>
    <row r="177" spans="1:8" x14ac:dyDescent="0.25">
      <c r="A177" s="95" t="str">
        <f t="array" ref="A177">IFERROR(INDEX('Annex 2 Designated EHV charges'!$A$11:$A$118, MATCH(0, IF(ISBLANK('Annex 2 Designated EHV charges'!$A$11:$A$118),1, COUNTIF(A$4:$A176, 'Annex 2 Designated EHV charges'!$A$11:$A$118)), 0)),"")</f>
        <v/>
      </c>
      <c r="B177" s="95" t="str">
        <f>IF($A177="","",VLOOKUP($A177,'Annex 2 Designated EHV charges'!$A:$O,2,0))</f>
        <v/>
      </c>
      <c r="C177" s="96" t="str">
        <f>IF($A177="","",VLOOKUP($A177,'Annex 2 Designated EHV charges'!$A:$O,3,0))</f>
        <v/>
      </c>
      <c r="D177" s="95" t="str">
        <f>IF($A177="","",VLOOKUP($A177,'Annex 2 Designated EHV charges'!$A:$O,7,0))</f>
        <v/>
      </c>
      <c r="E177" s="100" t="str">
        <f>IFERROR(IF(VLOOKUP($A177,'Annex 2 Designated EHV charges'!$A:$P,9,FALSE)=0,"",VLOOKUP($A177,'Annex 2 Designated EHV charges'!$A:$P,9,FALSE)),"")</f>
        <v/>
      </c>
      <c r="F177" s="101" t="str">
        <f>IFERROR(IF(VLOOKUP($A177,'Annex 2 Designated EHV charges'!$A:$P,10,FALSE)=0,"",VLOOKUP($A177,'Annex 2 Designated EHV charges'!$A:$P,10,FALSE)),"")</f>
        <v/>
      </c>
      <c r="G177" s="102" t="str">
        <f>IFERROR(IF(VLOOKUP($A177,'Annex 2 Designated EHV charges'!$A:$P,11,FALSE)=0,"",VLOOKUP($A177,'Annex 2 Designated EHV charges'!$A:$P,11,FALSE)),"")</f>
        <v/>
      </c>
      <c r="H177" s="102" t="str">
        <f>IFERROR(IF(VLOOKUP($A177,'Annex 2 Designated EHV charges'!$A:$P,12,FALSE)=0,"",VLOOKUP($A177,'Annex 2 Designated EHV charges'!$A:$P,12,FALSE)),"")</f>
        <v/>
      </c>
    </row>
    <row r="178" spans="1:8" x14ac:dyDescent="0.25">
      <c r="A178" s="95" t="str">
        <f t="array" ref="A178">IFERROR(INDEX('Annex 2 Designated EHV charges'!$A$11:$A$118, MATCH(0, IF(ISBLANK('Annex 2 Designated EHV charges'!$A$11:$A$118),1, COUNTIF(A$4:$A177, 'Annex 2 Designated EHV charges'!$A$11:$A$118)), 0)),"")</f>
        <v/>
      </c>
      <c r="B178" s="95" t="str">
        <f>IF($A178="","",VLOOKUP($A178,'Annex 2 Designated EHV charges'!$A:$O,2,0))</f>
        <v/>
      </c>
      <c r="C178" s="96" t="str">
        <f>IF($A178="","",VLOOKUP($A178,'Annex 2 Designated EHV charges'!$A:$O,3,0))</f>
        <v/>
      </c>
      <c r="D178" s="95" t="str">
        <f>IF($A178="","",VLOOKUP($A178,'Annex 2 Designated EHV charges'!$A:$O,7,0))</f>
        <v/>
      </c>
      <c r="E178" s="100" t="str">
        <f>IFERROR(IF(VLOOKUP($A178,'Annex 2 Designated EHV charges'!$A:$P,9,FALSE)=0,"",VLOOKUP($A178,'Annex 2 Designated EHV charges'!$A:$P,9,FALSE)),"")</f>
        <v/>
      </c>
      <c r="F178" s="101" t="str">
        <f>IFERROR(IF(VLOOKUP($A178,'Annex 2 Designated EHV charges'!$A:$P,10,FALSE)=0,"",VLOOKUP($A178,'Annex 2 Designated EHV charges'!$A:$P,10,FALSE)),"")</f>
        <v/>
      </c>
      <c r="G178" s="102" t="str">
        <f>IFERROR(IF(VLOOKUP($A178,'Annex 2 Designated EHV charges'!$A:$P,11,FALSE)=0,"",VLOOKUP($A178,'Annex 2 Designated EHV charges'!$A:$P,11,FALSE)),"")</f>
        <v/>
      </c>
      <c r="H178" s="102" t="str">
        <f>IFERROR(IF(VLOOKUP($A178,'Annex 2 Designated EHV charges'!$A:$P,12,FALSE)=0,"",VLOOKUP($A178,'Annex 2 Designated EHV charges'!$A:$P,12,FALSE)),"")</f>
        <v/>
      </c>
    </row>
    <row r="179" spans="1:8" x14ac:dyDescent="0.25">
      <c r="A179" s="95" t="str">
        <f t="array" ref="A179">IFERROR(INDEX('Annex 2 Designated EHV charges'!$A$11:$A$118, MATCH(0, IF(ISBLANK('Annex 2 Designated EHV charges'!$A$11:$A$118),1, COUNTIF(A$4:$A178, 'Annex 2 Designated EHV charges'!$A$11:$A$118)), 0)),"")</f>
        <v/>
      </c>
      <c r="B179" s="95" t="str">
        <f>IF($A179="","",VLOOKUP($A179,'Annex 2 Designated EHV charges'!$A:$O,2,0))</f>
        <v/>
      </c>
      <c r="C179" s="96" t="str">
        <f>IF($A179="","",VLOOKUP($A179,'Annex 2 Designated EHV charges'!$A:$O,3,0))</f>
        <v/>
      </c>
      <c r="D179" s="95" t="str">
        <f>IF($A179="","",VLOOKUP($A179,'Annex 2 Designated EHV charges'!$A:$O,7,0))</f>
        <v/>
      </c>
      <c r="E179" s="100" t="str">
        <f>IFERROR(IF(VLOOKUP($A179,'Annex 2 Designated EHV charges'!$A:$P,9,FALSE)=0,"",VLOOKUP($A179,'Annex 2 Designated EHV charges'!$A:$P,9,FALSE)),"")</f>
        <v/>
      </c>
      <c r="F179" s="101" t="str">
        <f>IFERROR(IF(VLOOKUP($A179,'Annex 2 Designated EHV charges'!$A:$P,10,FALSE)=0,"",VLOOKUP($A179,'Annex 2 Designated EHV charges'!$A:$P,10,FALSE)),"")</f>
        <v/>
      </c>
      <c r="G179" s="102" t="str">
        <f>IFERROR(IF(VLOOKUP($A179,'Annex 2 Designated EHV charges'!$A:$P,11,FALSE)=0,"",VLOOKUP($A179,'Annex 2 Designated EHV charges'!$A:$P,11,FALSE)),"")</f>
        <v/>
      </c>
      <c r="H179" s="102" t="str">
        <f>IFERROR(IF(VLOOKUP($A179,'Annex 2 Designated EHV charges'!$A:$P,12,FALSE)=0,"",VLOOKUP($A179,'Annex 2 Designated EHV charges'!$A:$P,12,FALSE)),"")</f>
        <v/>
      </c>
    </row>
    <row r="180" spans="1:8" x14ac:dyDescent="0.25">
      <c r="A180" s="95" t="str">
        <f t="array" ref="A180">IFERROR(INDEX('Annex 2 Designated EHV charges'!$A$11:$A$118, MATCH(0, IF(ISBLANK('Annex 2 Designated EHV charges'!$A$11:$A$118),1, COUNTIF(A$4:$A179, 'Annex 2 Designated EHV charges'!$A$11:$A$118)), 0)),"")</f>
        <v/>
      </c>
      <c r="B180" s="95" t="str">
        <f>IF($A180="","",VLOOKUP($A180,'Annex 2 Designated EHV charges'!$A:$O,2,0))</f>
        <v/>
      </c>
      <c r="C180" s="96" t="str">
        <f>IF($A180="","",VLOOKUP($A180,'Annex 2 Designated EHV charges'!$A:$O,3,0))</f>
        <v/>
      </c>
      <c r="D180" s="95" t="str">
        <f>IF($A180="","",VLOOKUP($A180,'Annex 2 Designated EHV charges'!$A:$O,7,0))</f>
        <v/>
      </c>
      <c r="E180" s="100" t="str">
        <f>IFERROR(IF(VLOOKUP($A180,'Annex 2 Designated EHV charges'!$A:$P,9,FALSE)=0,"",VLOOKUP($A180,'Annex 2 Designated EHV charges'!$A:$P,9,FALSE)),"")</f>
        <v/>
      </c>
      <c r="F180" s="101" t="str">
        <f>IFERROR(IF(VLOOKUP($A180,'Annex 2 Designated EHV charges'!$A:$P,10,FALSE)=0,"",VLOOKUP($A180,'Annex 2 Designated EHV charges'!$A:$P,10,FALSE)),"")</f>
        <v/>
      </c>
      <c r="G180" s="102" t="str">
        <f>IFERROR(IF(VLOOKUP($A180,'Annex 2 Designated EHV charges'!$A:$P,11,FALSE)=0,"",VLOOKUP($A180,'Annex 2 Designated EHV charges'!$A:$P,11,FALSE)),"")</f>
        <v/>
      </c>
      <c r="H180" s="102" t="str">
        <f>IFERROR(IF(VLOOKUP($A180,'Annex 2 Designated EHV charges'!$A:$P,12,FALSE)=0,"",VLOOKUP($A180,'Annex 2 Designated EHV charges'!$A:$P,12,FALSE)),"")</f>
        <v/>
      </c>
    </row>
    <row r="181" spans="1:8" x14ac:dyDescent="0.25">
      <c r="A181" s="95" t="str">
        <f t="array" ref="A181">IFERROR(INDEX('Annex 2 Designated EHV charges'!$A$11:$A$118, MATCH(0, IF(ISBLANK('Annex 2 Designated EHV charges'!$A$11:$A$118),1, COUNTIF(A$4:$A180, 'Annex 2 Designated EHV charges'!$A$11:$A$118)), 0)),"")</f>
        <v/>
      </c>
      <c r="B181" s="95" t="str">
        <f>IF($A181="","",VLOOKUP($A181,'Annex 2 Designated EHV charges'!$A:$O,2,0))</f>
        <v/>
      </c>
      <c r="C181" s="96" t="str">
        <f>IF($A181="","",VLOOKUP($A181,'Annex 2 Designated EHV charges'!$A:$O,3,0))</f>
        <v/>
      </c>
      <c r="D181" s="95" t="str">
        <f>IF($A181="","",VLOOKUP($A181,'Annex 2 Designated EHV charges'!$A:$O,7,0))</f>
        <v/>
      </c>
      <c r="E181" s="100" t="str">
        <f>IFERROR(IF(VLOOKUP($A181,'Annex 2 Designated EHV charges'!$A:$P,9,FALSE)=0,"",VLOOKUP($A181,'Annex 2 Designated EHV charges'!$A:$P,9,FALSE)),"")</f>
        <v/>
      </c>
      <c r="F181" s="101" t="str">
        <f>IFERROR(IF(VLOOKUP($A181,'Annex 2 Designated EHV charges'!$A:$P,10,FALSE)=0,"",VLOOKUP($A181,'Annex 2 Designated EHV charges'!$A:$P,10,FALSE)),"")</f>
        <v/>
      </c>
      <c r="G181" s="102" t="str">
        <f>IFERROR(IF(VLOOKUP($A181,'Annex 2 Designated EHV charges'!$A:$P,11,FALSE)=0,"",VLOOKUP($A181,'Annex 2 Designated EHV charges'!$A:$P,11,FALSE)),"")</f>
        <v/>
      </c>
      <c r="H181" s="102" t="str">
        <f>IFERROR(IF(VLOOKUP($A181,'Annex 2 Designated EHV charges'!$A:$P,12,FALSE)=0,"",VLOOKUP($A181,'Annex 2 Designated EHV charges'!$A:$P,12,FALSE)),"")</f>
        <v/>
      </c>
    </row>
    <row r="182" spans="1:8" x14ac:dyDescent="0.25">
      <c r="A182" s="95" t="str">
        <f t="array" ref="A182">IFERROR(INDEX('Annex 2 Designated EHV charges'!$A$11:$A$118, MATCH(0, IF(ISBLANK('Annex 2 Designated EHV charges'!$A$11:$A$118),1, COUNTIF(A$4:$A181, 'Annex 2 Designated EHV charges'!$A$11:$A$118)), 0)),"")</f>
        <v/>
      </c>
      <c r="B182" s="95" t="str">
        <f>IF($A182="","",VLOOKUP($A182,'Annex 2 Designated EHV charges'!$A:$O,2,0))</f>
        <v/>
      </c>
      <c r="C182" s="96" t="str">
        <f>IF($A182="","",VLOOKUP($A182,'Annex 2 Designated EHV charges'!$A:$O,3,0))</f>
        <v/>
      </c>
      <c r="D182" s="95" t="str">
        <f>IF($A182="","",VLOOKUP($A182,'Annex 2 Designated EHV charges'!$A:$O,7,0))</f>
        <v/>
      </c>
      <c r="E182" s="100" t="str">
        <f>IFERROR(IF(VLOOKUP($A182,'Annex 2 Designated EHV charges'!$A:$P,9,FALSE)=0,"",VLOOKUP($A182,'Annex 2 Designated EHV charges'!$A:$P,9,FALSE)),"")</f>
        <v/>
      </c>
      <c r="F182" s="101" t="str">
        <f>IFERROR(IF(VLOOKUP($A182,'Annex 2 Designated EHV charges'!$A:$P,10,FALSE)=0,"",VLOOKUP($A182,'Annex 2 Designated EHV charges'!$A:$P,10,FALSE)),"")</f>
        <v/>
      </c>
      <c r="G182" s="102" t="str">
        <f>IFERROR(IF(VLOOKUP($A182,'Annex 2 Designated EHV charges'!$A:$P,11,FALSE)=0,"",VLOOKUP($A182,'Annex 2 Designated EHV charges'!$A:$P,11,FALSE)),"")</f>
        <v/>
      </c>
      <c r="H182" s="102" t="str">
        <f>IFERROR(IF(VLOOKUP($A182,'Annex 2 Designated EHV charges'!$A:$P,12,FALSE)=0,"",VLOOKUP($A182,'Annex 2 Designated EHV charges'!$A:$P,12,FALSE)),"")</f>
        <v/>
      </c>
    </row>
    <row r="183" spans="1:8" x14ac:dyDescent="0.25">
      <c r="A183" s="95" t="str">
        <f t="array" ref="A183">IFERROR(INDEX('Annex 2 Designated EHV charges'!$A$11:$A$118, MATCH(0, IF(ISBLANK('Annex 2 Designated EHV charges'!$A$11:$A$118),1, COUNTIF(A$4:$A182, 'Annex 2 Designated EHV charges'!$A$11:$A$118)), 0)),"")</f>
        <v/>
      </c>
      <c r="B183" s="95" t="str">
        <f>IF($A183="","",VLOOKUP($A183,'Annex 2 Designated EHV charges'!$A:$O,2,0))</f>
        <v/>
      </c>
      <c r="C183" s="96" t="str">
        <f>IF($A183="","",VLOOKUP($A183,'Annex 2 Designated EHV charges'!$A:$O,3,0))</f>
        <v/>
      </c>
      <c r="D183" s="95" t="str">
        <f>IF($A183="","",VLOOKUP($A183,'Annex 2 Designated EHV charges'!$A:$O,7,0))</f>
        <v/>
      </c>
      <c r="E183" s="100" t="str">
        <f>IFERROR(IF(VLOOKUP($A183,'Annex 2 Designated EHV charges'!$A:$P,9,FALSE)=0,"",VLOOKUP($A183,'Annex 2 Designated EHV charges'!$A:$P,9,FALSE)),"")</f>
        <v/>
      </c>
      <c r="F183" s="101" t="str">
        <f>IFERROR(IF(VLOOKUP($A183,'Annex 2 Designated EHV charges'!$A:$P,10,FALSE)=0,"",VLOOKUP($A183,'Annex 2 Designated EHV charges'!$A:$P,10,FALSE)),"")</f>
        <v/>
      </c>
      <c r="G183" s="102" t="str">
        <f>IFERROR(IF(VLOOKUP($A183,'Annex 2 Designated EHV charges'!$A:$P,11,FALSE)=0,"",VLOOKUP($A183,'Annex 2 Designated EHV charges'!$A:$P,11,FALSE)),"")</f>
        <v/>
      </c>
      <c r="H183" s="102" t="str">
        <f>IFERROR(IF(VLOOKUP($A183,'Annex 2 Designated EHV charges'!$A:$P,12,FALSE)=0,"",VLOOKUP($A183,'Annex 2 Designated EHV charges'!$A:$P,12,FALSE)),"")</f>
        <v/>
      </c>
    </row>
    <row r="184" spans="1:8" x14ac:dyDescent="0.25">
      <c r="A184" s="95" t="str">
        <f t="array" ref="A184">IFERROR(INDEX('Annex 2 Designated EHV charges'!$A$11:$A$118, MATCH(0, IF(ISBLANK('Annex 2 Designated EHV charges'!$A$11:$A$118),1, COUNTIF(A$4:$A183, 'Annex 2 Designated EHV charges'!$A$11:$A$118)), 0)),"")</f>
        <v/>
      </c>
      <c r="B184" s="95" t="str">
        <f>IF($A184="","",VLOOKUP($A184,'Annex 2 Designated EHV charges'!$A:$O,2,0))</f>
        <v/>
      </c>
      <c r="C184" s="96" t="str">
        <f>IF($A184="","",VLOOKUP($A184,'Annex 2 Designated EHV charges'!$A:$O,3,0))</f>
        <v/>
      </c>
      <c r="D184" s="95" t="str">
        <f>IF($A184="","",VLOOKUP($A184,'Annex 2 Designated EHV charges'!$A:$O,7,0))</f>
        <v/>
      </c>
      <c r="E184" s="100" t="str">
        <f>IFERROR(IF(VLOOKUP($A184,'Annex 2 Designated EHV charges'!$A:$P,9,FALSE)=0,"",VLOOKUP($A184,'Annex 2 Designated EHV charges'!$A:$P,9,FALSE)),"")</f>
        <v/>
      </c>
      <c r="F184" s="101" t="str">
        <f>IFERROR(IF(VLOOKUP($A184,'Annex 2 Designated EHV charges'!$A:$P,10,FALSE)=0,"",VLOOKUP($A184,'Annex 2 Designated EHV charges'!$A:$P,10,FALSE)),"")</f>
        <v/>
      </c>
      <c r="G184" s="102" t="str">
        <f>IFERROR(IF(VLOOKUP($A184,'Annex 2 Designated EHV charges'!$A:$P,11,FALSE)=0,"",VLOOKUP($A184,'Annex 2 Designated EHV charges'!$A:$P,11,FALSE)),"")</f>
        <v/>
      </c>
      <c r="H184" s="102" t="str">
        <f>IFERROR(IF(VLOOKUP($A184,'Annex 2 Designated EHV charges'!$A:$P,12,FALSE)=0,"",VLOOKUP($A184,'Annex 2 Designated EHV charges'!$A:$P,12,FALSE)),"")</f>
        <v/>
      </c>
    </row>
    <row r="185" spans="1:8" x14ac:dyDescent="0.25">
      <c r="A185" s="95" t="str">
        <f t="array" ref="A185">IFERROR(INDEX('Annex 2 Designated EHV charges'!$A$11:$A$118, MATCH(0, IF(ISBLANK('Annex 2 Designated EHV charges'!$A$11:$A$118),1, COUNTIF(A$4:$A184, 'Annex 2 Designated EHV charges'!$A$11:$A$118)), 0)),"")</f>
        <v/>
      </c>
      <c r="B185" s="95" t="str">
        <f>IF($A185="","",VLOOKUP($A185,'Annex 2 Designated EHV charges'!$A:$O,2,0))</f>
        <v/>
      </c>
      <c r="C185" s="96" t="str">
        <f>IF($A185="","",VLOOKUP($A185,'Annex 2 Designated EHV charges'!$A:$O,3,0))</f>
        <v/>
      </c>
      <c r="D185" s="95" t="str">
        <f>IF($A185="","",VLOOKUP($A185,'Annex 2 Designated EHV charges'!$A:$O,7,0))</f>
        <v/>
      </c>
      <c r="E185" s="100" t="str">
        <f>IFERROR(IF(VLOOKUP($A185,'Annex 2 Designated EHV charges'!$A:$P,9,FALSE)=0,"",VLOOKUP($A185,'Annex 2 Designated EHV charges'!$A:$P,9,FALSE)),"")</f>
        <v/>
      </c>
      <c r="F185" s="101" t="str">
        <f>IFERROR(IF(VLOOKUP($A185,'Annex 2 Designated EHV charges'!$A:$P,10,FALSE)=0,"",VLOOKUP($A185,'Annex 2 Designated EHV charges'!$A:$P,10,FALSE)),"")</f>
        <v/>
      </c>
      <c r="G185" s="102" t="str">
        <f>IFERROR(IF(VLOOKUP($A185,'Annex 2 Designated EHV charges'!$A:$P,11,FALSE)=0,"",VLOOKUP($A185,'Annex 2 Designated EHV charges'!$A:$P,11,FALSE)),"")</f>
        <v/>
      </c>
      <c r="H185" s="102" t="str">
        <f>IFERROR(IF(VLOOKUP($A185,'Annex 2 Designated EHV charges'!$A:$P,12,FALSE)=0,"",VLOOKUP($A185,'Annex 2 Designated EHV charges'!$A:$P,12,FALSE)),"")</f>
        <v/>
      </c>
    </row>
    <row r="186" spans="1:8" x14ac:dyDescent="0.25">
      <c r="A186" s="95" t="str">
        <f t="array" ref="A186">IFERROR(INDEX('Annex 2 Designated EHV charges'!$A$11:$A$118, MATCH(0, IF(ISBLANK('Annex 2 Designated EHV charges'!$A$11:$A$118),1, COUNTIF(A$4:$A185, 'Annex 2 Designated EHV charges'!$A$11:$A$118)), 0)),"")</f>
        <v/>
      </c>
      <c r="B186" s="95" t="str">
        <f>IF($A186="","",VLOOKUP($A186,'Annex 2 Designated EHV charges'!$A:$O,2,0))</f>
        <v/>
      </c>
      <c r="C186" s="96" t="str">
        <f>IF($A186="","",VLOOKUP($A186,'Annex 2 Designated EHV charges'!$A:$O,3,0))</f>
        <v/>
      </c>
      <c r="D186" s="95" t="str">
        <f>IF($A186="","",VLOOKUP($A186,'Annex 2 Designated EHV charges'!$A:$O,7,0))</f>
        <v/>
      </c>
      <c r="E186" s="100" t="str">
        <f>IFERROR(IF(VLOOKUP($A186,'Annex 2 Designated EHV charges'!$A:$P,9,FALSE)=0,"",VLOOKUP($A186,'Annex 2 Designated EHV charges'!$A:$P,9,FALSE)),"")</f>
        <v/>
      </c>
      <c r="F186" s="101" t="str">
        <f>IFERROR(IF(VLOOKUP($A186,'Annex 2 Designated EHV charges'!$A:$P,10,FALSE)=0,"",VLOOKUP($A186,'Annex 2 Designated EHV charges'!$A:$P,10,FALSE)),"")</f>
        <v/>
      </c>
      <c r="G186" s="102" t="str">
        <f>IFERROR(IF(VLOOKUP($A186,'Annex 2 Designated EHV charges'!$A:$P,11,FALSE)=0,"",VLOOKUP($A186,'Annex 2 Designated EHV charges'!$A:$P,11,FALSE)),"")</f>
        <v/>
      </c>
      <c r="H186" s="102" t="str">
        <f>IFERROR(IF(VLOOKUP($A186,'Annex 2 Designated EHV charges'!$A:$P,12,FALSE)=0,"",VLOOKUP($A186,'Annex 2 Designated EHV charges'!$A:$P,12,FALSE)),"")</f>
        <v/>
      </c>
    </row>
    <row r="187" spans="1:8" x14ac:dyDescent="0.25">
      <c r="A187" s="95" t="str">
        <f t="array" ref="A187">IFERROR(INDEX('Annex 2 Designated EHV charges'!$A$11:$A$118, MATCH(0, IF(ISBLANK('Annex 2 Designated EHV charges'!$A$11:$A$118),1, COUNTIF(A$4:$A186, 'Annex 2 Designated EHV charges'!$A$11:$A$118)), 0)),"")</f>
        <v/>
      </c>
      <c r="B187" s="95" t="str">
        <f>IF($A187="","",VLOOKUP($A187,'Annex 2 Designated EHV charges'!$A:$O,2,0))</f>
        <v/>
      </c>
      <c r="C187" s="96" t="str">
        <f>IF($A187="","",VLOOKUP($A187,'Annex 2 Designated EHV charges'!$A:$O,3,0))</f>
        <v/>
      </c>
      <c r="D187" s="95" t="str">
        <f>IF($A187="","",VLOOKUP($A187,'Annex 2 Designated EHV charges'!$A:$O,7,0))</f>
        <v/>
      </c>
      <c r="E187" s="100" t="str">
        <f>IFERROR(IF(VLOOKUP($A187,'Annex 2 Designated EHV charges'!$A:$P,9,FALSE)=0,"",VLOOKUP($A187,'Annex 2 Designated EHV charges'!$A:$P,9,FALSE)),"")</f>
        <v/>
      </c>
      <c r="F187" s="101" t="str">
        <f>IFERROR(IF(VLOOKUP($A187,'Annex 2 Designated EHV charges'!$A:$P,10,FALSE)=0,"",VLOOKUP($A187,'Annex 2 Designated EHV charges'!$A:$P,10,FALSE)),"")</f>
        <v/>
      </c>
      <c r="G187" s="102" t="str">
        <f>IFERROR(IF(VLOOKUP($A187,'Annex 2 Designated EHV charges'!$A:$P,11,FALSE)=0,"",VLOOKUP($A187,'Annex 2 Designated EHV charges'!$A:$P,11,FALSE)),"")</f>
        <v/>
      </c>
      <c r="H187" s="102" t="str">
        <f>IFERROR(IF(VLOOKUP($A187,'Annex 2 Designated EHV charges'!$A:$P,12,FALSE)=0,"",VLOOKUP($A187,'Annex 2 Designated EHV charges'!$A:$P,12,FALSE)),"")</f>
        <v/>
      </c>
    </row>
    <row r="188" spans="1:8" x14ac:dyDescent="0.25">
      <c r="A188" s="95" t="str">
        <f t="array" ref="A188">IFERROR(INDEX('Annex 2 Designated EHV charges'!$A$11:$A$118, MATCH(0, IF(ISBLANK('Annex 2 Designated EHV charges'!$A$11:$A$118),1, COUNTIF(A$4:$A187, 'Annex 2 Designated EHV charges'!$A$11:$A$118)), 0)),"")</f>
        <v/>
      </c>
      <c r="B188" s="95" t="str">
        <f>IF($A188="","",VLOOKUP($A188,'Annex 2 Designated EHV charges'!$A:$O,2,0))</f>
        <v/>
      </c>
      <c r="C188" s="96" t="str">
        <f>IF($A188="","",VLOOKUP($A188,'Annex 2 Designated EHV charges'!$A:$O,3,0))</f>
        <v/>
      </c>
      <c r="D188" s="95" t="str">
        <f>IF($A188="","",VLOOKUP($A188,'Annex 2 Designated EHV charges'!$A:$O,7,0))</f>
        <v/>
      </c>
      <c r="E188" s="100" t="str">
        <f>IFERROR(IF(VLOOKUP($A188,'Annex 2 Designated EHV charges'!$A:$P,9,FALSE)=0,"",VLOOKUP($A188,'Annex 2 Designated EHV charges'!$A:$P,9,FALSE)),"")</f>
        <v/>
      </c>
      <c r="F188" s="101" t="str">
        <f>IFERROR(IF(VLOOKUP($A188,'Annex 2 Designated EHV charges'!$A:$P,10,FALSE)=0,"",VLOOKUP($A188,'Annex 2 Designated EHV charges'!$A:$P,10,FALSE)),"")</f>
        <v/>
      </c>
      <c r="G188" s="102" t="str">
        <f>IFERROR(IF(VLOOKUP($A188,'Annex 2 Designated EHV charges'!$A:$P,11,FALSE)=0,"",VLOOKUP($A188,'Annex 2 Designated EHV charges'!$A:$P,11,FALSE)),"")</f>
        <v/>
      </c>
      <c r="H188" s="102" t="str">
        <f>IFERROR(IF(VLOOKUP($A188,'Annex 2 Designated EHV charges'!$A:$P,12,FALSE)=0,"",VLOOKUP($A188,'Annex 2 Designated EHV charges'!$A:$P,12,FALSE)),"")</f>
        <v/>
      </c>
    </row>
    <row r="189" spans="1:8" x14ac:dyDescent="0.25">
      <c r="A189" s="95" t="str">
        <f t="array" ref="A189">IFERROR(INDEX('Annex 2 Designated EHV charges'!$A$11:$A$118, MATCH(0, IF(ISBLANK('Annex 2 Designated EHV charges'!$A$11:$A$118),1, COUNTIF(A$4:$A188, 'Annex 2 Designated EHV charges'!$A$11:$A$118)), 0)),"")</f>
        <v/>
      </c>
      <c r="B189" s="95" t="str">
        <f>IF($A189="","",VLOOKUP($A189,'Annex 2 Designated EHV charges'!$A:$O,2,0))</f>
        <v/>
      </c>
      <c r="C189" s="96" t="str">
        <f>IF($A189="","",VLOOKUP($A189,'Annex 2 Designated EHV charges'!$A:$O,3,0))</f>
        <v/>
      </c>
      <c r="D189" s="95" t="str">
        <f>IF($A189="","",VLOOKUP($A189,'Annex 2 Designated EHV charges'!$A:$O,7,0))</f>
        <v/>
      </c>
      <c r="E189" s="100" t="str">
        <f>IFERROR(IF(VLOOKUP($A189,'Annex 2 Designated EHV charges'!$A:$P,9,FALSE)=0,"",VLOOKUP($A189,'Annex 2 Designated EHV charges'!$A:$P,9,FALSE)),"")</f>
        <v/>
      </c>
      <c r="F189" s="101" t="str">
        <f>IFERROR(IF(VLOOKUP($A189,'Annex 2 Designated EHV charges'!$A:$P,10,FALSE)=0,"",VLOOKUP($A189,'Annex 2 Designated EHV charges'!$A:$P,10,FALSE)),"")</f>
        <v/>
      </c>
      <c r="G189" s="102" t="str">
        <f>IFERROR(IF(VLOOKUP($A189,'Annex 2 Designated EHV charges'!$A:$P,11,FALSE)=0,"",VLOOKUP($A189,'Annex 2 Designated EHV charges'!$A:$P,11,FALSE)),"")</f>
        <v/>
      </c>
      <c r="H189" s="102" t="str">
        <f>IFERROR(IF(VLOOKUP($A189,'Annex 2 Designated EHV charges'!$A:$P,12,FALSE)=0,"",VLOOKUP($A189,'Annex 2 Designated EHV charges'!$A:$P,12,FALSE)),"")</f>
        <v/>
      </c>
    </row>
    <row r="190" spans="1:8" x14ac:dyDescent="0.25">
      <c r="A190" s="95" t="str">
        <f t="array" ref="A190">IFERROR(INDEX('Annex 2 Designated EHV charges'!$A$11:$A$118, MATCH(0, IF(ISBLANK('Annex 2 Designated EHV charges'!$A$11:$A$118),1, COUNTIF(A$4:$A189, 'Annex 2 Designated EHV charges'!$A$11:$A$118)), 0)),"")</f>
        <v/>
      </c>
      <c r="B190" s="95" t="str">
        <f>IF($A190="","",VLOOKUP($A190,'Annex 2 Designated EHV charges'!$A:$O,2,0))</f>
        <v/>
      </c>
      <c r="C190" s="96" t="str">
        <f>IF($A190="","",VLOOKUP($A190,'Annex 2 Designated EHV charges'!$A:$O,3,0))</f>
        <v/>
      </c>
      <c r="D190" s="95" t="str">
        <f>IF($A190="","",VLOOKUP($A190,'Annex 2 Designated EHV charges'!$A:$O,7,0))</f>
        <v/>
      </c>
      <c r="E190" s="100" t="str">
        <f>IFERROR(IF(VLOOKUP($A190,'Annex 2 Designated EHV charges'!$A:$P,9,FALSE)=0,"",VLOOKUP($A190,'Annex 2 Designated EHV charges'!$A:$P,9,FALSE)),"")</f>
        <v/>
      </c>
      <c r="F190" s="101" t="str">
        <f>IFERROR(IF(VLOOKUP($A190,'Annex 2 Designated EHV charges'!$A:$P,10,FALSE)=0,"",VLOOKUP($A190,'Annex 2 Designated EHV charges'!$A:$P,10,FALSE)),"")</f>
        <v/>
      </c>
      <c r="G190" s="102" t="str">
        <f>IFERROR(IF(VLOOKUP($A190,'Annex 2 Designated EHV charges'!$A:$P,11,FALSE)=0,"",VLOOKUP($A190,'Annex 2 Designated EHV charges'!$A:$P,11,FALSE)),"")</f>
        <v/>
      </c>
      <c r="H190" s="102" t="str">
        <f>IFERROR(IF(VLOOKUP($A190,'Annex 2 Designated EHV charges'!$A:$P,12,FALSE)=0,"",VLOOKUP($A190,'Annex 2 Designated EHV charges'!$A:$P,12,FALSE)),"")</f>
        <v/>
      </c>
    </row>
    <row r="191" spans="1:8" x14ac:dyDescent="0.25">
      <c r="A191" s="95" t="str">
        <f t="array" ref="A191">IFERROR(INDEX('Annex 2 Designated EHV charges'!$A$11:$A$118, MATCH(0, IF(ISBLANK('Annex 2 Designated EHV charges'!$A$11:$A$118),1, COUNTIF(A$4:$A190, 'Annex 2 Designated EHV charges'!$A$11:$A$118)), 0)),"")</f>
        <v/>
      </c>
      <c r="B191" s="95" t="str">
        <f>IF($A191="","",VLOOKUP($A191,'Annex 2 Designated EHV charges'!$A:$O,2,0))</f>
        <v/>
      </c>
      <c r="C191" s="96" t="str">
        <f>IF($A191="","",VLOOKUP($A191,'Annex 2 Designated EHV charges'!$A:$O,3,0))</f>
        <v/>
      </c>
      <c r="D191" s="95" t="str">
        <f>IF($A191="","",VLOOKUP($A191,'Annex 2 Designated EHV charges'!$A:$O,7,0))</f>
        <v/>
      </c>
      <c r="E191" s="100" t="str">
        <f>IFERROR(IF(VLOOKUP($A191,'Annex 2 Designated EHV charges'!$A:$P,9,FALSE)=0,"",VLOOKUP($A191,'Annex 2 Designated EHV charges'!$A:$P,9,FALSE)),"")</f>
        <v/>
      </c>
      <c r="F191" s="101" t="str">
        <f>IFERROR(IF(VLOOKUP($A191,'Annex 2 Designated EHV charges'!$A:$P,10,FALSE)=0,"",VLOOKUP($A191,'Annex 2 Designated EHV charges'!$A:$P,10,FALSE)),"")</f>
        <v/>
      </c>
      <c r="G191" s="102" t="str">
        <f>IFERROR(IF(VLOOKUP($A191,'Annex 2 Designated EHV charges'!$A:$P,11,FALSE)=0,"",VLOOKUP($A191,'Annex 2 Designated EHV charges'!$A:$P,11,FALSE)),"")</f>
        <v/>
      </c>
      <c r="H191" s="102" t="str">
        <f>IFERROR(IF(VLOOKUP($A191,'Annex 2 Designated EHV charges'!$A:$P,12,FALSE)=0,"",VLOOKUP($A191,'Annex 2 Designated EHV charges'!$A:$P,12,FALSE)),"")</f>
        <v/>
      </c>
    </row>
    <row r="192" spans="1:8" x14ac:dyDescent="0.25">
      <c r="A192" s="95" t="str">
        <f t="array" ref="A192">IFERROR(INDEX('Annex 2 Designated EHV charges'!$A$11:$A$118, MATCH(0, IF(ISBLANK('Annex 2 Designated EHV charges'!$A$11:$A$118),1, COUNTIF(A$4:$A191, 'Annex 2 Designated EHV charges'!$A$11:$A$118)), 0)),"")</f>
        <v/>
      </c>
      <c r="B192" s="95" t="str">
        <f>IF($A192="","",VLOOKUP($A192,'Annex 2 Designated EHV charges'!$A:$O,2,0))</f>
        <v/>
      </c>
      <c r="C192" s="96" t="str">
        <f>IF($A192="","",VLOOKUP($A192,'Annex 2 Designated EHV charges'!$A:$O,3,0))</f>
        <v/>
      </c>
      <c r="D192" s="95" t="str">
        <f>IF($A192="","",VLOOKUP($A192,'Annex 2 Designated EHV charges'!$A:$O,7,0))</f>
        <v/>
      </c>
      <c r="E192" s="100" t="str">
        <f>IFERROR(IF(VLOOKUP($A192,'Annex 2 Designated EHV charges'!$A:$P,9,FALSE)=0,"",VLOOKUP($A192,'Annex 2 Designated EHV charges'!$A:$P,9,FALSE)),"")</f>
        <v/>
      </c>
      <c r="F192" s="101" t="str">
        <f>IFERROR(IF(VLOOKUP($A192,'Annex 2 Designated EHV charges'!$A:$P,10,FALSE)=0,"",VLOOKUP($A192,'Annex 2 Designated EHV charges'!$A:$P,10,FALSE)),"")</f>
        <v/>
      </c>
      <c r="G192" s="102" t="str">
        <f>IFERROR(IF(VLOOKUP($A192,'Annex 2 Designated EHV charges'!$A:$P,11,FALSE)=0,"",VLOOKUP($A192,'Annex 2 Designated EHV charges'!$A:$P,11,FALSE)),"")</f>
        <v/>
      </c>
      <c r="H192" s="102" t="str">
        <f>IFERROR(IF(VLOOKUP($A192,'Annex 2 Designated EHV charges'!$A:$P,12,FALSE)=0,"",VLOOKUP($A192,'Annex 2 Designated EHV charges'!$A:$P,12,FALSE)),"")</f>
        <v/>
      </c>
    </row>
    <row r="193" spans="1:8" x14ac:dyDescent="0.25">
      <c r="A193" s="95" t="str">
        <f t="array" ref="A193">IFERROR(INDEX('Annex 2 Designated EHV charges'!$A$11:$A$118, MATCH(0, IF(ISBLANK('Annex 2 Designated EHV charges'!$A$11:$A$118),1, COUNTIF(A$4:$A192, 'Annex 2 Designated EHV charges'!$A$11:$A$118)), 0)),"")</f>
        <v/>
      </c>
      <c r="B193" s="95" t="str">
        <f>IF($A193="","",VLOOKUP($A193,'Annex 2 Designated EHV charges'!$A:$O,2,0))</f>
        <v/>
      </c>
      <c r="C193" s="96" t="str">
        <f>IF($A193="","",VLOOKUP($A193,'Annex 2 Designated EHV charges'!$A:$O,3,0))</f>
        <v/>
      </c>
      <c r="D193" s="95" t="str">
        <f>IF($A193="","",VLOOKUP($A193,'Annex 2 Designated EHV charges'!$A:$O,7,0))</f>
        <v/>
      </c>
      <c r="E193" s="100" t="str">
        <f>IFERROR(IF(VLOOKUP($A193,'Annex 2 Designated EHV charges'!$A:$P,9,FALSE)=0,"",VLOOKUP($A193,'Annex 2 Designated EHV charges'!$A:$P,9,FALSE)),"")</f>
        <v/>
      </c>
      <c r="F193" s="101" t="str">
        <f>IFERROR(IF(VLOOKUP($A193,'Annex 2 Designated EHV charges'!$A:$P,10,FALSE)=0,"",VLOOKUP($A193,'Annex 2 Designated EHV charges'!$A:$P,10,FALSE)),"")</f>
        <v/>
      </c>
      <c r="G193" s="102" t="str">
        <f>IFERROR(IF(VLOOKUP($A193,'Annex 2 Designated EHV charges'!$A:$P,11,FALSE)=0,"",VLOOKUP($A193,'Annex 2 Designated EHV charges'!$A:$P,11,FALSE)),"")</f>
        <v/>
      </c>
      <c r="H193" s="102" t="str">
        <f>IFERROR(IF(VLOOKUP($A193,'Annex 2 Designated EHV charges'!$A:$P,12,FALSE)=0,"",VLOOKUP($A193,'Annex 2 Designated EHV charges'!$A:$P,12,FALSE)),"")</f>
        <v/>
      </c>
    </row>
    <row r="194" spans="1:8" x14ac:dyDescent="0.25">
      <c r="A194" s="95" t="str">
        <f t="array" ref="A194">IFERROR(INDEX('Annex 2 Designated EHV charges'!$A$11:$A$118, MATCH(0, IF(ISBLANK('Annex 2 Designated EHV charges'!$A$11:$A$118),1, COUNTIF(A$4:$A193, 'Annex 2 Designated EHV charges'!$A$11:$A$118)), 0)),"")</f>
        <v/>
      </c>
      <c r="B194" s="95" t="str">
        <f>IF($A194="","",VLOOKUP($A194,'Annex 2 Designated EHV charges'!$A:$O,2,0))</f>
        <v/>
      </c>
      <c r="C194" s="96" t="str">
        <f>IF($A194="","",VLOOKUP($A194,'Annex 2 Designated EHV charges'!$A:$O,3,0))</f>
        <v/>
      </c>
      <c r="D194" s="95" t="str">
        <f>IF($A194="","",VLOOKUP($A194,'Annex 2 Designated EHV charges'!$A:$O,7,0))</f>
        <v/>
      </c>
      <c r="E194" s="100" t="str">
        <f>IFERROR(IF(VLOOKUP($A194,'Annex 2 Designated EHV charges'!$A:$P,9,FALSE)=0,"",VLOOKUP($A194,'Annex 2 Designated EHV charges'!$A:$P,9,FALSE)),"")</f>
        <v/>
      </c>
      <c r="F194" s="101" t="str">
        <f>IFERROR(IF(VLOOKUP($A194,'Annex 2 Designated EHV charges'!$A:$P,10,FALSE)=0,"",VLOOKUP($A194,'Annex 2 Designated EHV charges'!$A:$P,10,FALSE)),"")</f>
        <v/>
      </c>
      <c r="G194" s="102" t="str">
        <f>IFERROR(IF(VLOOKUP($A194,'Annex 2 Designated EHV charges'!$A:$P,11,FALSE)=0,"",VLOOKUP($A194,'Annex 2 Designated EHV charges'!$A:$P,11,FALSE)),"")</f>
        <v/>
      </c>
      <c r="H194" s="102" t="str">
        <f>IFERROR(IF(VLOOKUP($A194,'Annex 2 Designated EHV charges'!$A:$P,12,FALSE)=0,"",VLOOKUP($A194,'Annex 2 Designated EHV charges'!$A:$P,12,FALSE)),"")</f>
        <v/>
      </c>
    </row>
    <row r="195" spans="1:8" x14ac:dyDescent="0.25">
      <c r="A195" s="95" t="str">
        <f t="array" ref="A195">IFERROR(INDEX('Annex 2 Designated EHV charges'!$A$11:$A$118, MATCH(0, IF(ISBLANK('Annex 2 Designated EHV charges'!$A$11:$A$118),1, COUNTIF(A$4:$A194, 'Annex 2 Designated EHV charges'!$A$11:$A$118)), 0)),"")</f>
        <v/>
      </c>
      <c r="B195" s="95" t="str">
        <f>IF($A195="","",VLOOKUP($A195,'Annex 2 Designated EHV charges'!$A:$O,2,0))</f>
        <v/>
      </c>
      <c r="C195" s="96" t="str">
        <f>IF($A195="","",VLOOKUP($A195,'Annex 2 Designated EHV charges'!$A:$O,3,0))</f>
        <v/>
      </c>
      <c r="D195" s="95" t="str">
        <f>IF($A195="","",VLOOKUP($A195,'Annex 2 Designated EHV charges'!$A:$O,7,0))</f>
        <v/>
      </c>
      <c r="E195" s="100" t="str">
        <f>IFERROR(IF(VLOOKUP($A195,'Annex 2 Designated EHV charges'!$A:$P,9,FALSE)=0,"",VLOOKUP($A195,'Annex 2 Designated EHV charges'!$A:$P,9,FALSE)),"")</f>
        <v/>
      </c>
      <c r="F195" s="101" t="str">
        <f>IFERROR(IF(VLOOKUP($A195,'Annex 2 Designated EHV charges'!$A:$P,10,FALSE)=0,"",VLOOKUP($A195,'Annex 2 Designated EHV charges'!$A:$P,10,FALSE)),"")</f>
        <v/>
      </c>
      <c r="G195" s="102" t="str">
        <f>IFERROR(IF(VLOOKUP($A195,'Annex 2 Designated EHV charges'!$A:$P,11,FALSE)=0,"",VLOOKUP($A195,'Annex 2 Designated EHV charges'!$A:$P,11,FALSE)),"")</f>
        <v/>
      </c>
      <c r="H195" s="102" t="str">
        <f>IFERROR(IF(VLOOKUP($A195,'Annex 2 Designated EHV charges'!$A:$P,12,FALSE)=0,"",VLOOKUP($A195,'Annex 2 Designated EHV charges'!$A:$P,12,FALSE)),"")</f>
        <v/>
      </c>
    </row>
    <row r="196" spans="1:8" x14ac:dyDescent="0.25">
      <c r="A196" s="95" t="str">
        <f t="array" ref="A196">IFERROR(INDEX('Annex 2 Designated EHV charges'!$A$11:$A$118, MATCH(0, IF(ISBLANK('Annex 2 Designated EHV charges'!$A$11:$A$118),1, COUNTIF(A$4:$A195, 'Annex 2 Designated EHV charges'!$A$11:$A$118)), 0)),"")</f>
        <v/>
      </c>
      <c r="B196" s="95" t="str">
        <f>IF($A196="","",VLOOKUP($A196,'Annex 2 Designated EHV charges'!$A:$O,2,0))</f>
        <v/>
      </c>
      <c r="C196" s="96" t="str">
        <f>IF($A196="","",VLOOKUP($A196,'Annex 2 Designated EHV charges'!$A:$O,3,0))</f>
        <v/>
      </c>
      <c r="D196" s="95" t="str">
        <f>IF($A196="","",VLOOKUP($A196,'Annex 2 Designated EHV charges'!$A:$O,7,0))</f>
        <v/>
      </c>
      <c r="E196" s="100" t="str">
        <f>IFERROR(IF(VLOOKUP($A196,'Annex 2 Designated EHV charges'!$A:$P,9,FALSE)=0,"",VLOOKUP($A196,'Annex 2 Designated EHV charges'!$A:$P,9,FALSE)),"")</f>
        <v/>
      </c>
      <c r="F196" s="101" t="str">
        <f>IFERROR(IF(VLOOKUP($A196,'Annex 2 Designated EHV charges'!$A:$P,10,FALSE)=0,"",VLOOKUP($A196,'Annex 2 Designated EHV charges'!$A:$P,10,FALSE)),"")</f>
        <v/>
      </c>
      <c r="G196" s="102" t="str">
        <f>IFERROR(IF(VLOOKUP($A196,'Annex 2 Designated EHV charges'!$A:$P,11,FALSE)=0,"",VLOOKUP($A196,'Annex 2 Designated EHV charges'!$A:$P,11,FALSE)),"")</f>
        <v/>
      </c>
      <c r="H196" s="102" t="str">
        <f>IFERROR(IF(VLOOKUP($A196,'Annex 2 Designated EHV charges'!$A:$P,12,FALSE)=0,"",VLOOKUP($A196,'Annex 2 Designated EHV charges'!$A:$P,12,FALSE)),"")</f>
        <v/>
      </c>
    </row>
    <row r="197" spans="1:8" x14ac:dyDescent="0.25">
      <c r="A197" s="95" t="str">
        <f t="array" ref="A197">IFERROR(INDEX('Annex 2 Designated EHV charges'!$A$11:$A$118, MATCH(0, IF(ISBLANK('Annex 2 Designated EHV charges'!$A$11:$A$118),1, COUNTIF(A$4:$A196, 'Annex 2 Designated EHV charges'!$A$11:$A$118)), 0)),"")</f>
        <v/>
      </c>
      <c r="B197" s="95" t="str">
        <f>IF($A197="","",VLOOKUP($A197,'Annex 2 Designated EHV charges'!$A:$O,2,0))</f>
        <v/>
      </c>
      <c r="C197" s="96" t="str">
        <f>IF($A197="","",VLOOKUP($A197,'Annex 2 Designated EHV charges'!$A:$O,3,0))</f>
        <v/>
      </c>
      <c r="D197" s="95" t="str">
        <f>IF($A197="","",VLOOKUP($A197,'Annex 2 Designated EHV charges'!$A:$O,7,0))</f>
        <v/>
      </c>
      <c r="E197" s="100" t="str">
        <f>IFERROR(IF(VLOOKUP($A197,'Annex 2 Designated EHV charges'!$A:$P,9,FALSE)=0,"",VLOOKUP($A197,'Annex 2 Designated EHV charges'!$A:$P,9,FALSE)),"")</f>
        <v/>
      </c>
      <c r="F197" s="101" t="str">
        <f>IFERROR(IF(VLOOKUP($A197,'Annex 2 Designated EHV charges'!$A:$P,10,FALSE)=0,"",VLOOKUP($A197,'Annex 2 Designated EHV charges'!$A:$P,10,FALSE)),"")</f>
        <v/>
      </c>
      <c r="G197" s="102" t="str">
        <f>IFERROR(IF(VLOOKUP($A197,'Annex 2 Designated EHV charges'!$A:$P,11,FALSE)=0,"",VLOOKUP($A197,'Annex 2 Designated EHV charges'!$A:$P,11,FALSE)),"")</f>
        <v/>
      </c>
      <c r="H197" s="102" t="str">
        <f>IFERROR(IF(VLOOKUP($A197,'Annex 2 Designated EHV charges'!$A:$P,12,FALSE)=0,"",VLOOKUP($A197,'Annex 2 Designated EHV charges'!$A:$P,12,FALSE)),"")</f>
        <v/>
      </c>
    </row>
    <row r="198" spans="1:8" x14ac:dyDescent="0.25">
      <c r="A198" s="95" t="str">
        <f t="array" ref="A198">IFERROR(INDEX('Annex 2 Designated EHV charges'!$A$11:$A$118, MATCH(0, IF(ISBLANK('Annex 2 Designated EHV charges'!$A$11:$A$118),1, COUNTIF(A$4:$A197, 'Annex 2 Designated EHV charges'!$A$11:$A$118)), 0)),"")</f>
        <v/>
      </c>
      <c r="B198" s="95" t="str">
        <f>IF($A198="","",VLOOKUP($A198,'Annex 2 Designated EHV charges'!$A:$O,2,0))</f>
        <v/>
      </c>
      <c r="C198" s="96" t="str">
        <f>IF($A198="","",VLOOKUP($A198,'Annex 2 Designated EHV charges'!$A:$O,3,0))</f>
        <v/>
      </c>
      <c r="D198" s="95" t="str">
        <f>IF($A198="","",VLOOKUP($A198,'Annex 2 Designated EHV charges'!$A:$O,7,0))</f>
        <v/>
      </c>
      <c r="E198" s="100" t="str">
        <f>IFERROR(IF(VLOOKUP($A198,'Annex 2 Designated EHV charges'!$A:$P,9,FALSE)=0,"",VLOOKUP($A198,'Annex 2 Designated EHV charges'!$A:$P,9,FALSE)),"")</f>
        <v/>
      </c>
      <c r="F198" s="101" t="str">
        <f>IFERROR(IF(VLOOKUP($A198,'Annex 2 Designated EHV charges'!$A:$P,10,FALSE)=0,"",VLOOKUP($A198,'Annex 2 Designated EHV charges'!$A:$P,10,FALSE)),"")</f>
        <v/>
      </c>
      <c r="G198" s="102" t="str">
        <f>IFERROR(IF(VLOOKUP($A198,'Annex 2 Designated EHV charges'!$A:$P,11,FALSE)=0,"",VLOOKUP($A198,'Annex 2 Designated EHV charges'!$A:$P,11,FALSE)),"")</f>
        <v/>
      </c>
      <c r="H198" s="102" t="str">
        <f>IFERROR(IF(VLOOKUP($A198,'Annex 2 Designated EHV charges'!$A:$P,12,FALSE)=0,"",VLOOKUP($A198,'Annex 2 Designated EHV charges'!$A:$P,12,FALSE)),"")</f>
        <v/>
      </c>
    </row>
    <row r="199" spans="1:8" x14ac:dyDescent="0.25">
      <c r="A199" s="95" t="str">
        <f t="array" ref="A199">IFERROR(INDEX('Annex 2 Designated EHV charges'!$A$11:$A$118, MATCH(0, IF(ISBLANK('Annex 2 Designated EHV charges'!$A$11:$A$118),1, COUNTIF(A$4:$A198, 'Annex 2 Designated EHV charges'!$A$11:$A$118)), 0)),"")</f>
        <v/>
      </c>
      <c r="B199" s="95" t="str">
        <f>IF($A199="","",VLOOKUP($A199,'Annex 2 Designated EHV charges'!$A:$O,2,0))</f>
        <v/>
      </c>
      <c r="C199" s="96" t="str">
        <f>IF($A199="","",VLOOKUP($A199,'Annex 2 Designated EHV charges'!$A:$O,3,0))</f>
        <v/>
      </c>
      <c r="D199" s="95" t="str">
        <f>IF($A199="","",VLOOKUP($A199,'Annex 2 Designated EHV charges'!$A:$O,7,0))</f>
        <v/>
      </c>
      <c r="E199" s="100" t="str">
        <f>IFERROR(IF(VLOOKUP($A199,'Annex 2 Designated EHV charges'!$A:$P,9,FALSE)=0,"",VLOOKUP($A199,'Annex 2 Designated EHV charges'!$A:$P,9,FALSE)),"")</f>
        <v/>
      </c>
      <c r="F199" s="101" t="str">
        <f>IFERROR(IF(VLOOKUP($A199,'Annex 2 Designated EHV charges'!$A:$P,10,FALSE)=0,"",VLOOKUP($A199,'Annex 2 Designated EHV charges'!$A:$P,10,FALSE)),"")</f>
        <v/>
      </c>
      <c r="G199" s="102" t="str">
        <f>IFERROR(IF(VLOOKUP($A199,'Annex 2 Designated EHV charges'!$A:$P,11,FALSE)=0,"",VLOOKUP($A199,'Annex 2 Designated EHV charges'!$A:$P,11,FALSE)),"")</f>
        <v/>
      </c>
      <c r="H199" s="102" t="str">
        <f>IFERROR(IF(VLOOKUP($A199,'Annex 2 Designated EHV charges'!$A:$P,12,FALSE)=0,"",VLOOKUP($A199,'Annex 2 Designated EHV charges'!$A:$P,12,FALSE)),"")</f>
        <v/>
      </c>
    </row>
    <row r="200" spans="1:8" x14ac:dyDescent="0.25">
      <c r="A200" s="95" t="str">
        <f t="array" ref="A200">IFERROR(INDEX('Annex 2 Designated EHV charges'!$A$11:$A$118, MATCH(0, IF(ISBLANK('Annex 2 Designated EHV charges'!$A$11:$A$118),1, COUNTIF(A$4:$A199, 'Annex 2 Designated EHV charges'!$A$11:$A$118)), 0)),"")</f>
        <v/>
      </c>
      <c r="B200" s="95" t="str">
        <f>IF($A200="","",VLOOKUP($A200,'Annex 2 Designated EHV charges'!$A:$O,2,0))</f>
        <v/>
      </c>
      <c r="C200" s="96" t="str">
        <f>IF($A200="","",VLOOKUP($A200,'Annex 2 Designated EHV charges'!$A:$O,3,0))</f>
        <v/>
      </c>
      <c r="D200" s="95" t="str">
        <f>IF($A200="","",VLOOKUP($A200,'Annex 2 Designated EHV charges'!$A:$O,7,0))</f>
        <v/>
      </c>
      <c r="E200" s="100" t="str">
        <f>IFERROR(IF(VLOOKUP($A200,'Annex 2 Designated EHV charges'!$A:$P,9,FALSE)=0,"",VLOOKUP($A200,'Annex 2 Designated EHV charges'!$A:$P,9,FALSE)),"")</f>
        <v/>
      </c>
      <c r="F200" s="101" t="str">
        <f>IFERROR(IF(VLOOKUP($A200,'Annex 2 Designated EHV charges'!$A:$P,10,FALSE)=0,"",VLOOKUP($A200,'Annex 2 Designated EHV charges'!$A:$P,10,FALSE)),"")</f>
        <v/>
      </c>
      <c r="G200" s="102" t="str">
        <f>IFERROR(IF(VLOOKUP($A200,'Annex 2 Designated EHV charges'!$A:$P,11,FALSE)=0,"",VLOOKUP($A200,'Annex 2 Designated EHV charges'!$A:$P,11,FALSE)),"")</f>
        <v/>
      </c>
      <c r="H200" s="102" t="str">
        <f>IFERROR(IF(VLOOKUP($A200,'Annex 2 Designated EHV charges'!$A:$P,12,FALSE)=0,"",VLOOKUP($A200,'Annex 2 Designated EHV charges'!$A:$P,12,FALSE)),"")</f>
        <v/>
      </c>
    </row>
    <row r="201" spans="1:8" x14ac:dyDescent="0.25">
      <c r="A201" s="95" t="str">
        <f t="array" ref="A201">IFERROR(INDEX('Annex 2 Designated EHV charges'!$A$11:$A$118, MATCH(0, IF(ISBLANK('Annex 2 Designated EHV charges'!$A$11:$A$118),1, COUNTIF(A$4:$A200, 'Annex 2 Designated EHV charges'!$A$11:$A$118)), 0)),"")</f>
        <v/>
      </c>
      <c r="B201" s="95" t="str">
        <f>IF($A201="","",VLOOKUP($A201,'Annex 2 Designated EHV charges'!$A:$O,2,0))</f>
        <v/>
      </c>
      <c r="C201" s="96" t="str">
        <f>IF($A201="","",VLOOKUP($A201,'Annex 2 Designated EHV charges'!$A:$O,3,0))</f>
        <v/>
      </c>
      <c r="D201" s="95" t="str">
        <f>IF($A201="","",VLOOKUP($A201,'Annex 2 Designated EHV charges'!$A:$O,7,0))</f>
        <v/>
      </c>
      <c r="E201" s="100" t="str">
        <f>IFERROR(IF(VLOOKUP($A201,'Annex 2 Designated EHV charges'!$A:$P,9,FALSE)=0,"",VLOOKUP($A201,'Annex 2 Designated EHV charges'!$A:$P,9,FALSE)),"")</f>
        <v/>
      </c>
      <c r="F201" s="101" t="str">
        <f>IFERROR(IF(VLOOKUP($A201,'Annex 2 Designated EHV charges'!$A:$P,10,FALSE)=0,"",VLOOKUP($A201,'Annex 2 Designated EHV charges'!$A:$P,10,FALSE)),"")</f>
        <v/>
      </c>
      <c r="G201" s="102" t="str">
        <f>IFERROR(IF(VLOOKUP($A201,'Annex 2 Designated EHV charges'!$A:$P,11,FALSE)=0,"",VLOOKUP($A201,'Annex 2 Designated EHV charges'!$A:$P,11,FALSE)),"")</f>
        <v/>
      </c>
      <c r="H201" s="102" t="str">
        <f>IFERROR(IF(VLOOKUP($A201,'Annex 2 Designated EHV charges'!$A:$P,12,FALSE)=0,"",VLOOKUP($A201,'Annex 2 Designated EHV charges'!$A:$P,12,FALSE)),"")</f>
        <v/>
      </c>
    </row>
    <row r="202" spans="1:8" x14ac:dyDescent="0.25">
      <c r="A202" s="95" t="str">
        <f t="array" ref="A202">IFERROR(INDEX('Annex 2 Designated EHV charges'!$A$11:$A$118, MATCH(0, IF(ISBLANK('Annex 2 Designated EHV charges'!$A$11:$A$118),1, COUNTIF(A$4:$A201, 'Annex 2 Designated EHV charges'!$A$11:$A$118)), 0)),"")</f>
        <v/>
      </c>
      <c r="B202" s="95" t="str">
        <f>IF($A202="","",VLOOKUP($A202,'Annex 2 Designated EHV charges'!$A:$O,2,0))</f>
        <v/>
      </c>
      <c r="C202" s="96" t="str">
        <f>IF($A202="","",VLOOKUP($A202,'Annex 2 Designated EHV charges'!$A:$O,3,0))</f>
        <v/>
      </c>
      <c r="D202" s="95" t="str">
        <f>IF($A202="","",VLOOKUP($A202,'Annex 2 Designated EHV charges'!$A:$O,7,0))</f>
        <v/>
      </c>
      <c r="E202" s="100" t="str">
        <f>IFERROR(IF(VLOOKUP($A202,'Annex 2 Designated EHV charges'!$A:$P,9,FALSE)=0,"",VLOOKUP($A202,'Annex 2 Designated EHV charges'!$A:$P,9,FALSE)),"")</f>
        <v/>
      </c>
      <c r="F202" s="101" t="str">
        <f>IFERROR(IF(VLOOKUP($A202,'Annex 2 Designated EHV charges'!$A:$P,10,FALSE)=0,"",VLOOKUP($A202,'Annex 2 Designated EHV charges'!$A:$P,10,FALSE)),"")</f>
        <v/>
      </c>
      <c r="G202" s="102" t="str">
        <f>IFERROR(IF(VLOOKUP($A202,'Annex 2 Designated EHV charges'!$A:$P,11,FALSE)=0,"",VLOOKUP($A202,'Annex 2 Designated EHV charges'!$A:$P,11,FALSE)),"")</f>
        <v/>
      </c>
      <c r="H202" s="102" t="str">
        <f>IFERROR(IF(VLOOKUP($A202,'Annex 2 Designated EHV charges'!$A:$P,12,FALSE)=0,"",VLOOKUP($A202,'Annex 2 Designated EHV charges'!$A:$P,12,FALSE)),"")</f>
        <v/>
      </c>
    </row>
    <row r="203" spans="1:8" x14ac:dyDescent="0.25">
      <c r="A203" s="95" t="str">
        <f t="array" ref="A203">IFERROR(INDEX('Annex 2 Designated EHV charges'!$A$11:$A$118, MATCH(0, IF(ISBLANK('Annex 2 Designated EHV charges'!$A$11:$A$118),1, COUNTIF(A$4:$A202, 'Annex 2 Designated EHV charges'!$A$11:$A$118)), 0)),"")</f>
        <v/>
      </c>
      <c r="B203" s="95" t="str">
        <f>IF($A203="","",VLOOKUP($A203,'Annex 2 Designated EHV charges'!$A:$O,2,0))</f>
        <v/>
      </c>
      <c r="C203" s="96" t="str">
        <f>IF($A203="","",VLOOKUP($A203,'Annex 2 Designated EHV charges'!$A:$O,3,0))</f>
        <v/>
      </c>
      <c r="D203" s="95" t="str">
        <f>IF($A203="","",VLOOKUP($A203,'Annex 2 Designated EHV charges'!$A:$O,7,0))</f>
        <v/>
      </c>
      <c r="E203" s="100" t="str">
        <f>IFERROR(IF(VLOOKUP($A203,'Annex 2 Designated EHV charges'!$A:$P,9,FALSE)=0,"",VLOOKUP($A203,'Annex 2 Designated EHV charges'!$A:$P,9,FALSE)),"")</f>
        <v/>
      </c>
      <c r="F203" s="101" t="str">
        <f>IFERROR(IF(VLOOKUP($A203,'Annex 2 Designated EHV charges'!$A:$P,10,FALSE)=0,"",VLOOKUP($A203,'Annex 2 Designated EHV charges'!$A:$P,10,FALSE)),"")</f>
        <v/>
      </c>
      <c r="G203" s="102" t="str">
        <f>IFERROR(IF(VLOOKUP($A203,'Annex 2 Designated EHV charges'!$A:$P,11,FALSE)=0,"",VLOOKUP($A203,'Annex 2 Designated EHV charges'!$A:$P,11,FALSE)),"")</f>
        <v/>
      </c>
      <c r="H203" s="102" t="str">
        <f>IFERROR(IF(VLOOKUP($A203,'Annex 2 Designated EHV charges'!$A:$P,12,FALSE)=0,"",VLOOKUP($A203,'Annex 2 Designated EHV charges'!$A:$P,12,FALSE)),"")</f>
        <v/>
      </c>
    </row>
    <row r="204" spans="1:8" x14ac:dyDescent="0.25">
      <c r="A204" s="95" t="str">
        <f t="array" ref="A204">IFERROR(INDEX('Annex 2 Designated EHV charges'!$A$11:$A$118, MATCH(0, IF(ISBLANK('Annex 2 Designated EHV charges'!$A$11:$A$118),1, COUNTIF(A$4:$A203, 'Annex 2 Designated EHV charges'!$A$11:$A$118)), 0)),"")</f>
        <v/>
      </c>
      <c r="B204" s="95" t="str">
        <f>IF($A204="","",VLOOKUP($A204,'Annex 2 Designated EHV charges'!$A:$O,2,0))</f>
        <v/>
      </c>
      <c r="C204" s="96" t="str">
        <f>IF($A204="","",VLOOKUP($A204,'Annex 2 Designated EHV charges'!$A:$O,3,0))</f>
        <v/>
      </c>
      <c r="D204" s="95" t="str">
        <f>IF($A204="","",VLOOKUP($A204,'Annex 2 Designated EHV charges'!$A:$O,7,0))</f>
        <v/>
      </c>
      <c r="E204" s="100" t="str">
        <f>IFERROR(IF(VLOOKUP($A204,'Annex 2 Designated EHV charges'!$A:$P,9,FALSE)=0,"",VLOOKUP($A204,'Annex 2 Designated EHV charges'!$A:$P,9,FALSE)),"")</f>
        <v/>
      </c>
      <c r="F204" s="101" t="str">
        <f>IFERROR(IF(VLOOKUP($A204,'Annex 2 Designated EHV charges'!$A:$P,10,FALSE)=0,"",VLOOKUP($A204,'Annex 2 Designated EHV charges'!$A:$P,10,FALSE)),"")</f>
        <v/>
      </c>
      <c r="G204" s="102" t="str">
        <f>IFERROR(IF(VLOOKUP($A204,'Annex 2 Designated EHV charges'!$A:$P,11,FALSE)=0,"",VLOOKUP($A204,'Annex 2 Designated EHV charges'!$A:$P,11,FALSE)),"")</f>
        <v/>
      </c>
      <c r="H204" s="102" t="str">
        <f>IFERROR(IF(VLOOKUP($A204,'Annex 2 Designated EHV charges'!$A:$P,12,FALSE)=0,"",VLOOKUP($A204,'Annex 2 Designated EHV charges'!$A:$P,12,FALSE)),"")</f>
        <v/>
      </c>
    </row>
    <row r="205" spans="1:8" x14ac:dyDescent="0.25">
      <c r="A205" s="95" t="str">
        <f t="array" ref="A205">IFERROR(INDEX('Annex 2 Designated EHV charges'!$A$11:$A$118, MATCH(0, IF(ISBLANK('Annex 2 Designated EHV charges'!$A$11:$A$118),1, COUNTIF(A$4:$A204, 'Annex 2 Designated EHV charges'!$A$11:$A$118)), 0)),"")</f>
        <v/>
      </c>
      <c r="B205" s="95" t="str">
        <f>IF($A205="","",VLOOKUP($A205,'Annex 2 Designated EHV charges'!$A:$O,2,0))</f>
        <v/>
      </c>
      <c r="C205" s="96" t="str">
        <f>IF($A205="","",VLOOKUP($A205,'Annex 2 Designated EHV charges'!$A:$O,3,0))</f>
        <v/>
      </c>
      <c r="D205" s="95" t="str">
        <f>IF($A205="","",VLOOKUP($A205,'Annex 2 Designated EHV charges'!$A:$O,7,0))</f>
        <v/>
      </c>
      <c r="E205" s="100" t="str">
        <f>IFERROR(IF(VLOOKUP($A205,'Annex 2 Designated EHV charges'!$A:$P,9,FALSE)=0,"",VLOOKUP($A205,'Annex 2 Designated EHV charges'!$A:$P,9,FALSE)),"")</f>
        <v/>
      </c>
      <c r="F205" s="101" t="str">
        <f>IFERROR(IF(VLOOKUP($A205,'Annex 2 Designated EHV charges'!$A:$P,10,FALSE)=0,"",VLOOKUP($A205,'Annex 2 Designated EHV charges'!$A:$P,10,FALSE)),"")</f>
        <v/>
      </c>
      <c r="G205" s="102" t="str">
        <f>IFERROR(IF(VLOOKUP($A205,'Annex 2 Designated EHV charges'!$A:$P,11,FALSE)=0,"",VLOOKUP($A205,'Annex 2 Designated EHV charges'!$A:$P,11,FALSE)),"")</f>
        <v/>
      </c>
      <c r="H205" s="102" t="str">
        <f>IFERROR(IF(VLOOKUP($A205,'Annex 2 Designated EHV charges'!$A:$P,12,FALSE)=0,"",VLOOKUP($A205,'Annex 2 Designated EHV charges'!$A:$P,12,FALSE)),"")</f>
        <v/>
      </c>
    </row>
    <row r="206" spans="1:8" x14ac:dyDescent="0.25">
      <c r="A206" s="95" t="str">
        <f t="array" ref="A206">IFERROR(INDEX('Annex 2 Designated EHV charges'!$A$11:$A$118, MATCH(0, IF(ISBLANK('Annex 2 Designated EHV charges'!$A$11:$A$118),1, COUNTIF(A$4:$A205, 'Annex 2 Designated EHV charges'!$A$11:$A$118)), 0)),"")</f>
        <v/>
      </c>
      <c r="B206" s="95" t="str">
        <f>IF($A206="","",VLOOKUP($A206,'Annex 2 Designated EHV charges'!$A:$O,2,0))</f>
        <v/>
      </c>
      <c r="C206" s="96" t="str">
        <f>IF($A206="","",VLOOKUP($A206,'Annex 2 Designated EHV charges'!$A:$O,3,0))</f>
        <v/>
      </c>
      <c r="D206" s="95" t="str">
        <f>IF($A206="","",VLOOKUP($A206,'Annex 2 Designated EHV charges'!$A:$O,7,0))</f>
        <v/>
      </c>
      <c r="E206" s="100" t="str">
        <f>IFERROR(IF(VLOOKUP($A206,'Annex 2 Designated EHV charges'!$A:$P,9,FALSE)=0,"",VLOOKUP($A206,'Annex 2 Designated EHV charges'!$A:$P,9,FALSE)),"")</f>
        <v/>
      </c>
      <c r="F206" s="101" t="str">
        <f>IFERROR(IF(VLOOKUP($A206,'Annex 2 Designated EHV charges'!$A:$P,10,FALSE)=0,"",VLOOKUP($A206,'Annex 2 Designated EHV charges'!$A:$P,10,FALSE)),"")</f>
        <v/>
      </c>
      <c r="G206" s="102" t="str">
        <f>IFERROR(IF(VLOOKUP($A206,'Annex 2 Designated EHV charges'!$A:$P,11,FALSE)=0,"",VLOOKUP($A206,'Annex 2 Designated EHV charges'!$A:$P,11,FALSE)),"")</f>
        <v/>
      </c>
      <c r="H206" s="102" t="str">
        <f>IFERROR(IF(VLOOKUP($A206,'Annex 2 Designated EHV charges'!$A:$P,12,FALSE)=0,"",VLOOKUP($A206,'Annex 2 Designated EHV charges'!$A:$P,12,FALSE)),"")</f>
        <v/>
      </c>
    </row>
    <row r="207" spans="1:8" x14ac:dyDescent="0.25">
      <c r="A207" s="95" t="str">
        <f t="array" ref="A207">IFERROR(INDEX('Annex 2 Designated EHV charges'!$A$11:$A$118, MATCH(0, IF(ISBLANK('Annex 2 Designated EHV charges'!$A$11:$A$118),1, COUNTIF(A$4:$A206, 'Annex 2 Designated EHV charges'!$A$11:$A$118)), 0)),"")</f>
        <v/>
      </c>
      <c r="B207" s="95" t="str">
        <f>IF($A207="","",VLOOKUP($A207,'Annex 2 Designated EHV charges'!$A:$O,2,0))</f>
        <v/>
      </c>
      <c r="C207" s="96" t="str">
        <f>IF($A207="","",VLOOKUP($A207,'Annex 2 Designated EHV charges'!$A:$O,3,0))</f>
        <v/>
      </c>
      <c r="D207" s="95" t="str">
        <f>IF($A207="","",VLOOKUP($A207,'Annex 2 Designated EHV charges'!$A:$O,7,0))</f>
        <v/>
      </c>
      <c r="E207" s="100" t="str">
        <f>IFERROR(IF(VLOOKUP($A207,'Annex 2 Designated EHV charges'!$A:$P,9,FALSE)=0,"",VLOOKUP($A207,'Annex 2 Designated EHV charges'!$A:$P,9,FALSE)),"")</f>
        <v/>
      </c>
      <c r="F207" s="101" t="str">
        <f>IFERROR(IF(VLOOKUP($A207,'Annex 2 Designated EHV charges'!$A:$P,10,FALSE)=0,"",VLOOKUP($A207,'Annex 2 Designated EHV charges'!$A:$P,10,FALSE)),"")</f>
        <v/>
      </c>
      <c r="G207" s="102" t="str">
        <f>IFERROR(IF(VLOOKUP($A207,'Annex 2 Designated EHV charges'!$A:$P,11,FALSE)=0,"",VLOOKUP($A207,'Annex 2 Designated EHV charges'!$A:$P,11,FALSE)),"")</f>
        <v/>
      </c>
      <c r="H207" s="102" t="str">
        <f>IFERROR(IF(VLOOKUP($A207,'Annex 2 Designated EHV charges'!$A:$P,12,FALSE)=0,"",VLOOKUP($A207,'Annex 2 Designated EHV charges'!$A:$P,12,FALSE)),"")</f>
        <v/>
      </c>
    </row>
    <row r="208" spans="1:8" x14ac:dyDescent="0.25">
      <c r="A208" s="95" t="str">
        <f t="array" ref="A208">IFERROR(INDEX('Annex 2 Designated EHV charges'!$A$11:$A$118, MATCH(0, IF(ISBLANK('Annex 2 Designated EHV charges'!$A$11:$A$118),1, COUNTIF(A$4:$A207, 'Annex 2 Designated EHV charges'!$A$11:$A$118)), 0)),"")</f>
        <v/>
      </c>
      <c r="B208" s="95" t="str">
        <f>IF($A208="","",VLOOKUP($A208,'Annex 2 Designated EHV charges'!$A:$O,2,0))</f>
        <v/>
      </c>
      <c r="C208" s="96" t="str">
        <f>IF($A208="","",VLOOKUP($A208,'Annex 2 Designated EHV charges'!$A:$O,3,0))</f>
        <v/>
      </c>
      <c r="D208" s="95" t="str">
        <f>IF($A208="","",VLOOKUP($A208,'Annex 2 Designated EHV charges'!$A:$O,7,0))</f>
        <v/>
      </c>
      <c r="E208" s="100" t="str">
        <f>IFERROR(IF(VLOOKUP($A208,'Annex 2 Designated EHV charges'!$A:$P,9,FALSE)=0,"",VLOOKUP($A208,'Annex 2 Designated EHV charges'!$A:$P,9,FALSE)),"")</f>
        <v/>
      </c>
      <c r="F208" s="101" t="str">
        <f>IFERROR(IF(VLOOKUP($A208,'Annex 2 Designated EHV charges'!$A:$P,10,FALSE)=0,"",VLOOKUP($A208,'Annex 2 Designated EHV charges'!$A:$P,10,FALSE)),"")</f>
        <v/>
      </c>
      <c r="G208" s="102" t="str">
        <f>IFERROR(IF(VLOOKUP($A208,'Annex 2 Designated EHV charges'!$A:$P,11,FALSE)=0,"",VLOOKUP($A208,'Annex 2 Designated EHV charges'!$A:$P,11,FALSE)),"")</f>
        <v/>
      </c>
      <c r="H208" s="102" t="str">
        <f>IFERROR(IF(VLOOKUP($A208,'Annex 2 Designated EHV charges'!$A:$P,12,FALSE)=0,"",VLOOKUP($A208,'Annex 2 Designated EHV charges'!$A:$P,12,FALSE)),"")</f>
        <v/>
      </c>
    </row>
    <row r="209" spans="1:8" x14ac:dyDescent="0.25">
      <c r="A209" s="95" t="str">
        <f t="array" ref="A209">IFERROR(INDEX('Annex 2 Designated EHV charges'!$A$11:$A$118, MATCH(0, IF(ISBLANK('Annex 2 Designated EHV charges'!$A$11:$A$118),1, COUNTIF(A$4:$A208, 'Annex 2 Designated EHV charges'!$A$11:$A$118)), 0)),"")</f>
        <v/>
      </c>
      <c r="B209" s="95" t="str">
        <f>IF($A209="","",VLOOKUP($A209,'Annex 2 Designated EHV charges'!$A:$O,2,0))</f>
        <v/>
      </c>
      <c r="C209" s="96" t="str">
        <f>IF($A209="","",VLOOKUP($A209,'Annex 2 Designated EHV charges'!$A:$O,3,0))</f>
        <v/>
      </c>
      <c r="D209" s="95" t="str">
        <f>IF($A209="","",VLOOKUP($A209,'Annex 2 Designated EHV charges'!$A:$O,7,0))</f>
        <v/>
      </c>
      <c r="E209" s="100" t="str">
        <f>IFERROR(IF(VLOOKUP($A209,'Annex 2 Designated EHV charges'!$A:$P,9,FALSE)=0,"",VLOOKUP($A209,'Annex 2 Designated EHV charges'!$A:$P,9,FALSE)),"")</f>
        <v/>
      </c>
      <c r="F209" s="101" t="str">
        <f>IFERROR(IF(VLOOKUP($A209,'Annex 2 Designated EHV charges'!$A:$P,10,FALSE)=0,"",VLOOKUP($A209,'Annex 2 Designated EHV charges'!$A:$P,10,FALSE)),"")</f>
        <v/>
      </c>
      <c r="G209" s="102" t="str">
        <f>IFERROR(IF(VLOOKUP($A209,'Annex 2 Designated EHV charges'!$A:$P,11,FALSE)=0,"",VLOOKUP($A209,'Annex 2 Designated EHV charges'!$A:$P,11,FALSE)),"")</f>
        <v/>
      </c>
      <c r="H209" s="102" t="str">
        <f>IFERROR(IF(VLOOKUP($A209,'Annex 2 Designated EHV charges'!$A:$P,12,FALSE)=0,"",VLOOKUP($A209,'Annex 2 Designated EHV charges'!$A:$P,12,FALSE)),"")</f>
        <v/>
      </c>
    </row>
    <row r="210" spans="1:8" x14ac:dyDescent="0.25">
      <c r="A210" s="95" t="str">
        <f t="array" ref="A210">IFERROR(INDEX('Annex 2 Designated EHV charges'!$A$11:$A$118, MATCH(0, IF(ISBLANK('Annex 2 Designated EHV charges'!$A$11:$A$118),1, COUNTIF(A$4:$A209, 'Annex 2 Designated EHV charges'!$A$11:$A$118)), 0)),"")</f>
        <v/>
      </c>
      <c r="B210" s="95" t="str">
        <f>IF($A210="","",VLOOKUP($A210,'Annex 2 Designated EHV charges'!$A:$O,2,0))</f>
        <v/>
      </c>
      <c r="C210" s="96" t="str">
        <f>IF($A210="","",VLOOKUP($A210,'Annex 2 Designated EHV charges'!$A:$O,3,0))</f>
        <v/>
      </c>
      <c r="D210" s="95" t="str">
        <f>IF($A210="","",VLOOKUP($A210,'Annex 2 Designated EHV charges'!$A:$O,7,0))</f>
        <v/>
      </c>
      <c r="E210" s="100" t="str">
        <f>IFERROR(IF(VLOOKUP($A210,'Annex 2 Designated EHV charges'!$A:$P,9,FALSE)=0,"",VLOOKUP($A210,'Annex 2 Designated EHV charges'!$A:$P,9,FALSE)),"")</f>
        <v/>
      </c>
      <c r="F210" s="101" t="str">
        <f>IFERROR(IF(VLOOKUP($A210,'Annex 2 Designated EHV charges'!$A:$P,10,FALSE)=0,"",VLOOKUP($A210,'Annex 2 Designated EHV charges'!$A:$P,10,FALSE)),"")</f>
        <v/>
      </c>
      <c r="G210" s="102" t="str">
        <f>IFERROR(IF(VLOOKUP($A210,'Annex 2 Designated EHV charges'!$A:$P,11,FALSE)=0,"",VLOOKUP($A210,'Annex 2 Designated EHV charges'!$A:$P,11,FALSE)),"")</f>
        <v/>
      </c>
      <c r="H210" s="102" t="str">
        <f>IFERROR(IF(VLOOKUP($A210,'Annex 2 Designated EHV charges'!$A:$P,12,FALSE)=0,"",VLOOKUP($A210,'Annex 2 Designated EHV charges'!$A:$P,12,FALSE)),"")</f>
        <v/>
      </c>
    </row>
    <row r="211" spans="1:8" x14ac:dyDescent="0.25">
      <c r="A211" s="95" t="str">
        <f t="array" ref="A211">IFERROR(INDEX('Annex 2 Designated EHV charges'!$A$11:$A$118, MATCH(0, IF(ISBLANK('Annex 2 Designated EHV charges'!$A$11:$A$118),1, COUNTIF(A$4:$A210, 'Annex 2 Designated EHV charges'!$A$11:$A$118)), 0)),"")</f>
        <v/>
      </c>
      <c r="B211" s="95" t="str">
        <f>IF($A211="","",VLOOKUP($A211,'Annex 2 Designated EHV charges'!$A:$O,2,0))</f>
        <v/>
      </c>
      <c r="C211" s="96" t="str">
        <f>IF($A211="","",VLOOKUP($A211,'Annex 2 Designated EHV charges'!$A:$O,3,0))</f>
        <v/>
      </c>
      <c r="D211" s="95" t="str">
        <f>IF($A211="","",VLOOKUP($A211,'Annex 2 Designated EHV charges'!$A:$O,7,0))</f>
        <v/>
      </c>
      <c r="E211" s="100" t="str">
        <f>IFERROR(IF(VLOOKUP($A211,'Annex 2 Designated EHV charges'!$A:$P,9,FALSE)=0,"",VLOOKUP($A211,'Annex 2 Designated EHV charges'!$A:$P,9,FALSE)),"")</f>
        <v/>
      </c>
      <c r="F211" s="101" t="str">
        <f>IFERROR(IF(VLOOKUP($A211,'Annex 2 Designated EHV charges'!$A:$P,10,FALSE)=0,"",VLOOKUP($A211,'Annex 2 Designated EHV charges'!$A:$P,10,FALSE)),"")</f>
        <v/>
      </c>
      <c r="G211" s="102" t="str">
        <f>IFERROR(IF(VLOOKUP($A211,'Annex 2 Designated EHV charges'!$A:$P,11,FALSE)=0,"",VLOOKUP($A211,'Annex 2 Designated EHV charges'!$A:$P,11,FALSE)),"")</f>
        <v/>
      </c>
      <c r="H211" s="102" t="str">
        <f>IFERROR(IF(VLOOKUP($A211,'Annex 2 Designated EHV charges'!$A:$P,12,FALSE)=0,"",VLOOKUP($A211,'Annex 2 Designated EHV charges'!$A:$P,12,FALSE)),"")</f>
        <v/>
      </c>
    </row>
    <row r="212" spans="1:8" x14ac:dyDescent="0.25">
      <c r="A212" s="95" t="str">
        <f t="array" ref="A212">IFERROR(INDEX('Annex 2 Designated EHV charges'!$A$11:$A$118, MATCH(0, IF(ISBLANK('Annex 2 Designated EHV charges'!$A$11:$A$118),1, COUNTIF(A$4:$A211, 'Annex 2 Designated EHV charges'!$A$11:$A$118)), 0)),"")</f>
        <v/>
      </c>
      <c r="B212" s="95" t="str">
        <f>IF($A212="","",VLOOKUP($A212,'Annex 2 Designated EHV charges'!$A:$O,2,0))</f>
        <v/>
      </c>
      <c r="C212" s="96" t="str">
        <f>IF($A212="","",VLOOKUP($A212,'Annex 2 Designated EHV charges'!$A:$O,3,0))</f>
        <v/>
      </c>
      <c r="D212" s="95" t="str">
        <f>IF($A212="","",VLOOKUP($A212,'Annex 2 Designated EHV charges'!$A:$O,7,0))</f>
        <v/>
      </c>
      <c r="E212" s="100" t="str">
        <f>IFERROR(IF(VLOOKUP($A212,'Annex 2 Designated EHV charges'!$A:$P,9,FALSE)=0,"",VLOOKUP($A212,'Annex 2 Designated EHV charges'!$A:$P,9,FALSE)),"")</f>
        <v/>
      </c>
      <c r="F212" s="101" t="str">
        <f>IFERROR(IF(VLOOKUP($A212,'Annex 2 Designated EHV charges'!$A:$P,10,FALSE)=0,"",VLOOKUP($A212,'Annex 2 Designated EHV charges'!$A:$P,10,FALSE)),"")</f>
        <v/>
      </c>
      <c r="G212" s="102" t="str">
        <f>IFERROR(IF(VLOOKUP($A212,'Annex 2 Designated EHV charges'!$A:$P,11,FALSE)=0,"",VLOOKUP($A212,'Annex 2 Designated EHV charges'!$A:$P,11,FALSE)),"")</f>
        <v/>
      </c>
      <c r="H212" s="102" t="str">
        <f>IFERROR(IF(VLOOKUP($A212,'Annex 2 Designated EHV charges'!$A:$P,12,FALSE)=0,"",VLOOKUP($A212,'Annex 2 Designated EHV charges'!$A:$P,12,FALSE)),"")</f>
        <v/>
      </c>
    </row>
    <row r="213" spans="1:8" x14ac:dyDescent="0.25">
      <c r="A213" s="95" t="str">
        <f t="array" ref="A213">IFERROR(INDEX('Annex 2 Designated EHV charges'!$A$11:$A$118, MATCH(0, IF(ISBLANK('Annex 2 Designated EHV charges'!$A$11:$A$118),1, COUNTIF(A$4:$A212, 'Annex 2 Designated EHV charges'!$A$11:$A$118)), 0)),"")</f>
        <v/>
      </c>
      <c r="B213" s="95" t="str">
        <f>IF($A213="","",VLOOKUP($A213,'Annex 2 Designated EHV charges'!$A:$O,2,0))</f>
        <v/>
      </c>
      <c r="C213" s="96" t="str">
        <f>IF($A213="","",VLOOKUP($A213,'Annex 2 Designated EHV charges'!$A:$O,3,0))</f>
        <v/>
      </c>
      <c r="D213" s="95" t="str">
        <f>IF($A213="","",VLOOKUP($A213,'Annex 2 Designated EHV charges'!$A:$O,7,0))</f>
        <v/>
      </c>
      <c r="E213" s="100" t="str">
        <f>IFERROR(IF(VLOOKUP($A213,'Annex 2 Designated EHV charges'!$A:$P,9,FALSE)=0,"",VLOOKUP($A213,'Annex 2 Designated EHV charges'!$A:$P,9,FALSE)),"")</f>
        <v/>
      </c>
      <c r="F213" s="101" t="str">
        <f>IFERROR(IF(VLOOKUP($A213,'Annex 2 Designated EHV charges'!$A:$P,10,FALSE)=0,"",VLOOKUP($A213,'Annex 2 Designated EHV charges'!$A:$P,10,FALSE)),"")</f>
        <v/>
      </c>
      <c r="G213" s="102" t="str">
        <f>IFERROR(IF(VLOOKUP($A213,'Annex 2 Designated EHV charges'!$A:$P,11,FALSE)=0,"",VLOOKUP($A213,'Annex 2 Designated EHV charges'!$A:$P,11,FALSE)),"")</f>
        <v/>
      </c>
      <c r="H213" s="102" t="str">
        <f>IFERROR(IF(VLOOKUP($A213,'Annex 2 Designated EHV charges'!$A:$P,12,FALSE)=0,"",VLOOKUP($A213,'Annex 2 Designated EHV charges'!$A:$P,12,FALSE)),"")</f>
        <v/>
      </c>
    </row>
    <row r="214" spans="1:8" x14ac:dyDescent="0.25">
      <c r="A214" s="95" t="str">
        <f t="array" ref="A214">IFERROR(INDEX('Annex 2 Designated EHV charges'!$A$11:$A$118, MATCH(0, IF(ISBLANK('Annex 2 Designated EHV charges'!$A$11:$A$118),1, COUNTIF(A$4:$A213, 'Annex 2 Designated EHV charges'!$A$11:$A$118)), 0)),"")</f>
        <v/>
      </c>
      <c r="B214" s="95" t="str">
        <f>IF($A214="","",VLOOKUP($A214,'Annex 2 Designated EHV charges'!$A:$O,2,0))</f>
        <v/>
      </c>
      <c r="C214" s="96" t="str">
        <f>IF($A214="","",VLOOKUP($A214,'Annex 2 Designated EHV charges'!$A:$O,3,0))</f>
        <v/>
      </c>
      <c r="D214" s="95" t="str">
        <f>IF($A214="","",VLOOKUP($A214,'Annex 2 Designated EHV charges'!$A:$O,7,0))</f>
        <v/>
      </c>
      <c r="E214" s="100" t="str">
        <f>IFERROR(IF(VLOOKUP($A214,'Annex 2 Designated EHV charges'!$A:$P,9,FALSE)=0,"",VLOOKUP($A214,'Annex 2 Designated EHV charges'!$A:$P,9,FALSE)),"")</f>
        <v/>
      </c>
      <c r="F214" s="101" t="str">
        <f>IFERROR(IF(VLOOKUP($A214,'Annex 2 Designated EHV charges'!$A:$P,10,FALSE)=0,"",VLOOKUP($A214,'Annex 2 Designated EHV charges'!$A:$P,10,FALSE)),"")</f>
        <v/>
      </c>
      <c r="G214" s="102" t="str">
        <f>IFERROR(IF(VLOOKUP($A214,'Annex 2 Designated EHV charges'!$A:$P,11,FALSE)=0,"",VLOOKUP($A214,'Annex 2 Designated EHV charges'!$A:$P,11,FALSE)),"")</f>
        <v/>
      </c>
      <c r="H214" s="102" t="str">
        <f>IFERROR(IF(VLOOKUP($A214,'Annex 2 Designated EHV charges'!$A:$P,12,FALSE)=0,"",VLOOKUP($A214,'Annex 2 Designated EHV charges'!$A:$P,12,FALSE)),"")</f>
        <v/>
      </c>
    </row>
    <row r="215" spans="1:8" x14ac:dyDescent="0.25">
      <c r="A215" s="95" t="str">
        <f t="array" ref="A215">IFERROR(INDEX('Annex 2 Designated EHV charges'!$A$11:$A$118, MATCH(0, IF(ISBLANK('Annex 2 Designated EHV charges'!$A$11:$A$118),1, COUNTIF(A$4:$A214, 'Annex 2 Designated EHV charges'!$A$11:$A$118)), 0)),"")</f>
        <v/>
      </c>
      <c r="B215" s="95" t="str">
        <f>IF($A215="","",VLOOKUP($A215,'Annex 2 Designated EHV charges'!$A:$O,2,0))</f>
        <v/>
      </c>
      <c r="C215" s="96" t="str">
        <f>IF($A215="","",VLOOKUP($A215,'Annex 2 Designated EHV charges'!$A:$O,3,0))</f>
        <v/>
      </c>
      <c r="D215" s="95" t="str">
        <f>IF($A215="","",VLOOKUP($A215,'Annex 2 Designated EHV charges'!$A:$O,7,0))</f>
        <v/>
      </c>
      <c r="E215" s="100" t="str">
        <f>IFERROR(IF(VLOOKUP($A215,'Annex 2 Designated EHV charges'!$A:$P,9,FALSE)=0,"",VLOOKUP($A215,'Annex 2 Designated EHV charges'!$A:$P,9,FALSE)),"")</f>
        <v/>
      </c>
      <c r="F215" s="101" t="str">
        <f>IFERROR(IF(VLOOKUP($A215,'Annex 2 Designated EHV charges'!$A:$P,10,FALSE)=0,"",VLOOKUP($A215,'Annex 2 Designated EHV charges'!$A:$P,10,FALSE)),"")</f>
        <v/>
      </c>
      <c r="G215" s="102" t="str">
        <f>IFERROR(IF(VLOOKUP($A215,'Annex 2 Designated EHV charges'!$A:$P,11,FALSE)=0,"",VLOOKUP($A215,'Annex 2 Designated EHV charges'!$A:$P,11,FALSE)),"")</f>
        <v/>
      </c>
      <c r="H215" s="102" t="str">
        <f>IFERROR(IF(VLOOKUP($A215,'Annex 2 Designated EHV charges'!$A:$P,12,FALSE)=0,"",VLOOKUP($A215,'Annex 2 Designated EHV charges'!$A:$P,12,FALSE)),"")</f>
        <v/>
      </c>
    </row>
    <row r="216" spans="1:8" x14ac:dyDescent="0.25">
      <c r="A216" s="95" t="str">
        <f t="array" ref="A216">IFERROR(INDEX('Annex 2 Designated EHV charges'!$A$11:$A$118, MATCH(0, IF(ISBLANK('Annex 2 Designated EHV charges'!$A$11:$A$118),1, COUNTIF(A$4:$A215, 'Annex 2 Designated EHV charges'!$A$11:$A$118)), 0)),"")</f>
        <v/>
      </c>
      <c r="B216" s="95" t="str">
        <f>IF($A216="","",VLOOKUP($A216,'Annex 2 Designated EHV charges'!$A:$O,2,0))</f>
        <v/>
      </c>
      <c r="C216" s="96" t="str">
        <f>IF($A216="","",VLOOKUP($A216,'Annex 2 Designated EHV charges'!$A:$O,3,0))</f>
        <v/>
      </c>
      <c r="D216" s="95" t="str">
        <f>IF($A216="","",VLOOKUP($A216,'Annex 2 Designated EHV charges'!$A:$O,7,0))</f>
        <v/>
      </c>
      <c r="E216" s="100" t="str">
        <f>IFERROR(IF(VLOOKUP($A216,'Annex 2 Designated EHV charges'!$A:$P,9,FALSE)=0,"",VLOOKUP($A216,'Annex 2 Designated EHV charges'!$A:$P,9,FALSE)),"")</f>
        <v/>
      </c>
      <c r="F216" s="101" t="str">
        <f>IFERROR(IF(VLOOKUP($A216,'Annex 2 Designated EHV charges'!$A:$P,10,FALSE)=0,"",VLOOKUP($A216,'Annex 2 Designated EHV charges'!$A:$P,10,FALSE)),"")</f>
        <v/>
      </c>
      <c r="G216" s="102" t="str">
        <f>IFERROR(IF(VLOOKUP($A216,'Annex 2 Designated EHV charges'!$A:$P,11,FALSE)=0,"",VLOOKUP($A216,'Annex 2 Designated EHV charges'!$A:$P,11,FALSE)),"")</f>
        <v/>
      </c>
      <c r="H216" s="102" t="str">
        <f>IFERROR(IF(VLOOKUP($A216,'Annex 2 Designated EHV charges'!$A:$P,12,FALSE)=0,"",VLOOKUP($A216,'Annex 2 Designated EHV charges'!$A:$P,12,FALSE)),"")</f>
        <v/>
      </c>
    </row>
    <row r="217" spans="1:8" x14ac:dyDescent="0.25">
      <c r="A217" s="95" t="str">
        <f t="array" ref="A217">IFERROR(INDEX('Annex 2 Designated EHV charges'!$A$11:$A$118, MATCH(0, IF(ISBLANK('Annex 2 Designated EHV charges'!$A$11:$A$118),1, COUNTIF(A$4:$A216, 'Annex 2 Designated EHV charges'!$A$11:$A$118)), 0)),"")</f>
        <v/>
      </c>
      <c r="B217" s="95" t="str">
        <f>IF($A217="","",VLOOKUP($A217,'Annex 2 Designated EHV charges'!$A:$O,2,0))</f>
        <v/>
      </c>
      <c r="C217" s="96" t="str">
        <f>IF($A217="","",VLOOKUP($A217,'Annex 2 Designated EHV charges'!$A:$O,3,0))</f>
        <v/>
      </c>
      <c r="D217" s="95" t="str">
        <f>IF($A217="","",VLOOKUP($A217,'Annex 2 Designated EHV charges'!$A:$O,7,0))</f>
        <v/>
      </c>
      <c r="E217" s="100" t="str">
        <f>IFERROR(IF(VLOOKUP($A217,'Annex 2 Designated EHV charges'!$A:$P,9,FALSE)=0,"",VLOOKUP($A217,'Annex 2 Designated EHV charges'!$A:$P,9,FALSE)),"")</f>
        <v/>
      </c>
      <c r="F217" s="101" t="str">
        <f>IFERROR(IF(VLOOKUP($A217,'Annex 2 Designated EHV charges'!$A:$P,10,FALSE)=0,"",VLOOKUP($A217,'Annex 2 Designated EHV charges'!$A:$P,10,FALSE)),"")</f>
        <v/>
      </c>
      <c r="G217" s="102" t="str">
        <f>IFERROR(IF(VLOOKUP($A217,'Annex 2 Designated EHV charges'!$A:$P,11,FALSE)=0,"",VLOOKUP($A217,'Annex 2 Designated EHV charges'!$A:$P,11,FALSE)),"")</f>
        <v/>
      </c>
      <c r="H217" s="102" t="str">
        <f>IFERROR(IF(VLOOKUP($A217,'Annex 2 Designated EHV charges'!$A:$P,12,FALSE)=0,"",VLOOKUP($A217,'Annex 2 Designated EHV charges'!$A:$P,12,FALSE)),"")</f>
        <v/>
      </c>
    </row>
    <row r="218" spans="1:8" x14ac:dyDescent="0.25">
      <c r="A218" s="95" t="str">
        <f t="array" ref="A218">IFERROR(INDEX('Annex 2 Designated EHV charges'!$A$11:$A$118, MATCH(0, IF(ISBLANK('Annex 2 Designated EHV charges'!$A$11:$A$118),1, COUNTIF(A$4:$A217, 'Annex 2 Designated EHV charges'!$A$11:$A$118)), 0)),"")</f>
        <v/>
      </c>
      <c r="B218" s="95" t="str">
        <f>IF($A218="","",VLOOKUP($A218,'Annex 2 Designated EHV charges'!$A:$O,2,0))</f>
        <v/>
      </c>
      <c r="C218" s="96" t="str">
        <f>IF($A218="","",VLOOKUP($A218,'Annex 2 Designated EHV charges'!$A:$O,3,0))</f>
        <v/>
      </c>
      <c r="D218" s="95" t="str">
        <f>IF($A218="","",VLOOKUP($A218,'Annex 2 Designated EHV charges'!$A:$O,7,0))</f>
        <v/>
      </c>
      <c r="E218" s="100" t="str">
        <f>IFERROR(IF(VLOOKUP($A218,'Annex 2 Designated EHV charges'!$A:$P,9,FALSE)=0,"",VLOOKUP($A218,'Annex 2 Designated EHV charges'!$A:$P,9,FALSE)),"")</f>
        <v/>
      </c>
      <c r="F218" s="101" t="str">
        <f>IFERROR(IF(VLOOKUP($A218,'Annex 2 Designated EHV charges'!$A:$P,10,FALSE)=0,"",VLOOKUP($A218,'Annex 2 Designated EHV charges'!$A:$P,10,FALSE)),"")</f>
        <v/>
      </c>
      <c r="G218" s="102" t="str">
        <f>IFERROR(IF(VLOOKUP($A218,'Annex 2 Designated EHV charges'!$A:$P,11,FALSE)=0,"",VLOOKUP($A218,'Annex 2 Designated EHV charges'!$A:$P,11,FALSE)),"")</f>
        <v/>
      </c>
      <c r="H218" s="102" t="str">
        <f>IFERROR(IF(VLOOKUP($A218,'Annex 2 Designated EHV charges'!$A:$P,12,FALSE)=0,"",VLOOKUP($A218,'Annex 2 Designated EHV charges'!$A:$P,12,FALSE)),"")</f>
        <v/>
      </c>
    </row>
    <row r="219" spans="1:8" x14ac:dyDescent="0.25">
      <c r="A219" s="95" t="str">
        <f t="array" ref="A219">IFERROR(INDEX('Annex 2 Designated EHV charges'!$A$11:$A$118, MATCH(0, IF(ISBLANK('Annex 2 Designated EHV charges'!$A$11:$A$118),1, COUNTIF(A$4:$A218, 'Annex 2 Designated EHV charges'!$A$11:$A$118)), 0)),"")</f>
        <v/>
      </c>
      <c r="B219" s="95" t="str">
        <f>IF($A219="","",VLOOKUP($A219,'Annex 2 Designated EHV charges'!$A:$O,2,0))</f>
        <v/>
      </c>
      <c r="C219" s="96" t="str">
        <f>IF($A219="","",VLOOKUP($A219,'Annex 2 Designated EHV charges'!$A:$O,3,0))</f>
        <v/>
      </c>
      <c r="D219" s="95" t="str">
        <f>IF($A219="","",VLOOKUP($A219,'Annex 2 Designated EHV charges'!$A:$O,7,0))</f>
        <v/>
      </c>
      <c r="E219" s="100" t="str">
        <f>IFERROR(IF(VLOOKUP($A219,'Annex 2 Designated EHV charges'!$A:$P,9,FALSE)=0,"",VLOOKUP($A219,'Annex 2 Designated EHV charges'!$A:$P,9,FALSE)),"")</f>
        <v/>
      </c>
      <c r="F219" s="101" t="str">
        <f>IFERROR(IF(VLOOKUP($A219,'Annex 2 Designated EHV charges'!$A:$P,10,FALSE)=0,"",VLOOKUP($A219,'Annex 2 Designated EHV charges'!$A:$P,10,FALSE)),"")</f>
        <v/>
      </c>
      <c r="G219" s="102" t="str">
        <f>IFERROR(IF(VLOOKUP($A219,'Annex 2 Designated EHV charges'!$A:$P,11,FALSE)=0,"",VLOOKUP($A219,'Annex 2 Designated EHV charges'!$A:$P,11,FALSE)),"")</f>
        <v/>
      </c>
      <c r="H219" s="102" t="str">
        <f>IFERROR(IF(VLOOKUP($A219,'Annex 2 Designated EHV charges'!$A:$P,12,FALSE)=0,"",VLOOKUP($A219,'Annex 2 Designated EHV charges'!$A:$P,12,FALSE)),"")</f>
        <v/>
      </c>
    </row>
    <row r="220" spans="1:8" x14ac:dyDescent="0.25">
      <c r="A220" s="95" t="str">
        <f t="array" ref="A220">IFERROR(INDEX('Annex 2 Designated EHV charges'!$A$11:$A$118, MATCH(0, IF(ISBLANK('Annex 2 Designated EHV charges'!$A$11:$A$118),1, COUNTIF(A$4:$A219, 'Annex 2 Designated EHV charges'!$A$11:$A$118)), 0)),"")</f>
        <v/>
      </c>
      <c r="B220" s="95" t="str">
        <f>IF($A220="","",VLOOKUP($A220,'Annex 2 Designated EHV charges'!$A:$O,2,0))</f>
        <v/>
      </c>
      <c r="C220" s="96" t="str">
        <f>IF($A220="","",VLOOKUP($A220,'Annex 2 Designated EHV charges'!$A:$O,3,0))</f>
        <v/>
      </c>
      <c r="D220" s="95" t="str">
        <f>IF($A220="","",VLOOKUP($A220,'Annex 2 Designated EHV charges'!$A:$O,7,0))</f>
        <v/>
      </c>
      <c r="E220" s="100" t="str">
        <f>IFERROR(IF(VLOOKUP($A220,'Annex 2 Designated EHV charges'!$A:$P,9,FALSE)=0,"",VLOOKUP($A220,'Annex 2 Designated EHV charges'!$A:$P,9,FALSE)),"")</f>
        <v/>
      </c>
      <c r="F220" s="101" t="str">
        <f>IFERROR(IF(VLOOKUP($A220,'Annex 2 Designated EHV charges'!$A:$P,10,FALSE)=0,"",VLOOKUP($A220,'Annex 2 Designated EHV charges'!$A:$P,10,FALSE)),"")</f>
        <v/>
      </c>
      <c r="G220" s="102" t="str">
        <f>IFERROR(IF(VLOOKUP($A220,'Annex 2 Designated EHV charges'!$A:$P,11,FALSE)=0,"",VLOOKUP($A220,'Annex 2 Designated EHV charges'!$A:$P,11,FALSE)),"")</f>
        <v/>
      </c>
      <c r="H220" s="102" t="str">
        <f>IFERROR(IF(VLOOKUP($A220,'Annex 2 Designated EHV charges'!$A:$P,12,FALSE)=0,"",VLOOKUP($A220,'Annex 2 Designated EHV charges'!$A:$P,12,FALSE)),"")</f>
        <v/>
      </c>
    </row>
    <row r="221" spans="1:8" x14ac:dyDescent="0.25">
      <c r="A221" s="95" t="str">
        <f t="array" ref="A221">IFERROR(INDEX('Annex 2 Designated EHV charges'!$A$11:$A$118, MATCH(0, IF(ISBLANK('Annex 2 Designated EHV charges'!$A$11:$A$118),1, COUNTIF(A$4:$A220, 'Annex 2 Designated EHV charges'!$A$11:$A$118)), 0)),"")</f>
        <v/>
      </c>
      <c r="B221" s="95" t="str">
        <f>IF($A221="","",VLOOKUP($A221,'Annex 2 Designated EHV charges'!$A:$O,2,0))</f>
        <v/>
      </c>
      <c r="C221" s="96" t="str">
        <f>IF($A221="","",VLOOKUP($A221,'Annex 2 Designated EHV charges'!$A:$O,3,0))</f>
        <v/>
      </c>
      <c r="D221" s="95" t="str">
        <f>IF($A221="","",VLOOKUP($A221,'Annex 2 Designated EHV charges'!$A:$O,7,0))</f>
        <v/>
      </c>
      <c r="E221" s="100" t="str">
        <f>IFERROR(IF(VLOOKUP($A221,'Annex 2 Designated EHV charges'!$A:$P,9,FALSE)=0,"",VLOOKUP($A221,'Annex 2 Designated EHV charges'!$A:$P,9,FALSE)),"")</f>
        <v/>
      </c>
      <c r="F221" s="101" t="str">
        <f>IFERROR(IF(VLOOKUP($A221,'Annex 2 Designated EHV charges'!$A:$P,10,FALSE)=0,"",VLOOKUP($A221,'Annex 2 Designated EHV charges'!$A:$P,10,FALSE)),"")</f>
        <v/>
      </c>
      <c r="G221" s="102" t="str">
        <f>IFERROR(IF(VLOOKUP($A221,'Annex 2 Designated EHV charges'!$A:$P,11,FALSE)=0,"",VLOOKUP($A221,'Annex 2 Designated EHV charges'!$A:$P,11,FALSE)),"")</f>
        <v/>
      </c>
      <c r="H221" s="102" t="str">
        <f>IFERROR(IF(VLOOKUP($A221,'Annex 2 Designated EHV charges'!$A:$P,12,FALSE)=0,"",VLOOKUP($A221,'Annex 2 Designated EHV charges'!$A:$P,12,FALSE)),"")</f>
        <v/>
      </c>
    </row>
    <row r="222" spans="1:8" x14ac:dyDescent="0.25">
      <c r="A222" s="95" t="str">
        <f t="array" ref="A222">IFERROR(INDEX('Annex 2 Designated EHV charges'!$A$11:$A$118, MATCH(0, IF(ISBLANK('Annex 2 Designated EHV charges'!$A$11:$A$118),1, COUNTIF(A$4:$A221, 'Annex 2 Designated EHV charges'!$A$11:$A$118)), 0)),"")</f>
        <v/>
      </c>
      <c r="B222" s="95" t="str">
        <f>IF($A222="","",VLOOKUP($A222,'Annex 2 Designated EHV charges'!$A:$O,2,0))</f>
        <v/>
      </c>
      <c r="C222" s="96" t="str">
        <f>IF($A222="","",VLOOKUP($A222,'Annex 2 Designated EHV charges'!$A:$O,3,0))</f>
        <v/>
      </c>
      <c r="D222" s="95" t="str">
        <f>IF($A222="","",VLOOKUP($A222,'Annex 2 Designated EHV charges'!$A:$O,7,0))</f>
        <v/>
      </c>
      <c r="E222" s="100" t="str">
        <f>IFERROR(IF(VLOOKUP($A222,'Annex 2 Designated EHV charges'!$A:$P,9,FALSE)=0,"",VLOOKUP($A222,'Annex 2 Designated EHV charges'!$A:$P,9,FALSE)),"")</f>
        <v/>
      </c>
      <c r="F222" s="101" t="str">
        <f>IFERROR(IF(VLOOKUP($A222,'Annex 2 Designated EHV charges'!$A:$P,10,FALSE)=0,"",VLOOKUP($A222,'Annex 2 Designated EHV charges'!$A:$P,10,FALSE)),"")</f>
        <v/>
      </c>
      <c r="G222" s="102" t="str">
        <f>IFERROR(IF(VLOOKUP($A222,'Annex 2 Designated EHV charges'!$A:$P,11,FALSE)=0,"",VLOOKUP($A222,'Annex 2 Designated EHV charges'!$A:$P,11,FALSE)),"")</f>
        <v/>
      </c>
      <c r="H222" s="102" t="str">
        <f>IFERROR(IF(VLOOKUP($A222,'Annex 2 Designated EHV charges'!$A:$P,12,FALSE)=0,"",VLOOKUP($A222,'Annex 2 Designated EHV charges'!$A:$P,12,FALSE)),"")</f>
        <v/>
      </c>
    </row>
    <row r="223" spans="1:8" x14ac:dyDescent="0.25">
      <c r="A223" s="95" t="str">
        <f t="array" ref="A223">IFERROR(INDEX('Annex 2 Designated EHV charges'!$A$11:$A$118, MATCH(0, IF(ISBLANK('Annex 2 Designated EHV charges'!$A$11:$A$118),1, COUNTIF(A$4:$A222, 'Annex 2 Designated EHV charges'!$A$11:$A$118)), 0)),"")</f>
        <v/>
      </c>
      <c r="B223" s="95" t="str">
        <f>IF($A223="","",VLOOKUP($A223,'Annex 2 Designated EHV charges'!$A:$O,2,0))</f>
        <v/>
      </c>
      <c r="C223" s="96" t="str">
        <f>IF($A223="","",VLOOKUP($A223,'Annex 2 Designated EHV charges'!$A:$O,3,0))</f>
        <v/>
      </c>
      <c r="D223" s="95" t="str">
        <f>IF($A223="","",VLOOKUP($A223,'Annex 2 Designated EHV charges'!$A:$O,7,0))</f>
        <v/>
      </c>
      <c r="E223" s="100" t="str">
        <f>IFERROR(IF(VLOOKUP($A223,'Annex 2 Designated EHV charges'!$A:$P,9,FALSE)=0,"",VLOOKUP($A223,'Annex 2 Designated EHV charges'!$A:$P,9,FALSE)),"")</f>
        <v/>
      </c>
      <c r="F223" s="101" t="str">
        <f>IFERROR(IF(VLOOKUP($A223,'Annex 2 Designated EHV charges'!$A:$P,10,FALSE)=0,"",VLOOKUP($A223,'Annex 2 Designated EHV charges'!$A:$P,10,FALSE)),"")</f>
        <v/>
      </c>
      <c r="G223" s="102" t="str">
        <f>IFERROR(IF(VLOOKUP($A223,'Annex 2 Designated EHV charges'!$A:$P,11,FALSE)=0,"",VLOOKUP($A223,'Annex 2 Designated EHV charges'!$A:$P,11,FALSE)),"")</f>
        <v/>
      </c>
      <c r="H223" s="102" t="str">
        <f>IFERROR(IF(VLOOKUP($A223,'Annex 2 Designated EHV charges'!$A:$P,12,FALSE)=0,"",VLOOKUP($A223,'Annex 2 Designated EHV charges'!$A:$P,12,FALSE)),"")</f>
        <v/>
      </c>
    </row>
    <row r="224" spans="1:8" x14ac:dyDescent="0.25">
      <c r="A224" s="95" t="str">
        <f t="array" ref="A224">IFERROR(INDEX('Annex 2 Designated EHV charges'!$A$11:$A$118, MATCH(0, IF(ISBLANK('Annex 2 Designated EHV charges'!$A$11:$A$118),1, COUNTIF(A$4:$A223, 'Annex 2 Designated EHV charges'!$A$11:$A$118)), 0)),"")</f>
        <v/>
      </c>
      <c r="B224" s="95" t="str">
        <f>IF($A224="","",VLOOKUP($A224,'Annex 2 Designated EHV charges'!$A:$O,2,0))</f>
        <v/>
      </c>
      <c r="C224" s="96" t="str">
        <f>IF($A224="","",VLOOKUP($A224,'Annex 2 Designated EHV charges'!$A:$O,3,0))</f>
        <v/>
      </c>
      <c r="D224" s="95" t="str">
        <f>IF($A224="","",VLOOKUP($A224,'Annex 2 Designated EHV charges'!$A:$O,7,0))</f>
        <v/>
      </c>
      <c r="E224" s="100" t="str">
        <f>IFERROR(IF(VLOOKUP($A224,'Annex 2 Designated EHV charges'!$A:$P,9,FALSE)=0,"",VLOOKUP($A224,'Annex 2 Designated EHV charges'!$A:$P,9,FALSE)),"")</f>
        <v/>
      </c>
      <c r="F224" s="101" t="str">
        <f>IFERROR(IF(VLOOKUP($A224,'Annex 2 Designated EHV charges'!$A:$P,10,FALSE)=0,"",VLOOKUP($A224,'Annex 2 Designated EHV charges'!$A:$P,10,FALSE)),"")</f>
        <v/>
      </c>
      <c r="G224" s="102" t="str">
        <f>IFERROR(IF(VLOOKUP($A224,'Annex 2 Designated EHV charges'!$A:$P,11,FALSE)=0,"",VLOOKUP($A224,'Annex 2 Designated EHV charges'!$A:$P,11,FALSE)),"")</f>
        <v/>
      </c>
      <c r="H224" s="102" t="str">
        <f>IFERROR(IF(VLOOKUP($A224,'Annex 2 Designated EHV charges'!$A:$P,12,FALSE)=0,"",VLOOKUP($A224,'Annex 2 Designated EHV charges'!$A:$P,12,FALSE)),"")</f>
        <v/>
      </c>
    </row>
    <row r="225" spans="1:8" x14ac:dyDescent="0.25">
      <c r="A225" s="95" t="str">
        <f t="array" ref="A225">IFERROR(INDEX('Annex 2 Designated EHV charges'!$A$11:$A$118, MATCH(0, IF(ISBLANK('Annex 2 Designated EHV charges'!$A$11:$A$118),1, COUNTIF(A$4:$A224, 'Annex 2 Designated EHV charges'!$A$11:$A$118)), 0)),"")</f>
        <v/>
      </c>
      <c r="B225" s="95" t="str">
        <f>IF($A225="","",VLOOKUP($A225,'Annex 2 Designated EHV charges'!$A:$O,2,0))</f>
        <v/>
      </c>
      <c r="C225" s="96" t="str">
        <f>IF($A225="","",VLOOKUP($A225,'Annex 2 Designated EHV charges'!$A:$O,3,0))</f>
        <v/>
      </c>
      <c r="D225" s="95" t="str">
        <f>IF($A225="","",VLOOKUP($A225,'Annex 2 Designated EHV charges'!$A:$O,7,0))</f>
        <v/>
      </c>
      <c r="E225" s="100" t="str">
        <f>IFERROR(IF(VLOOKUP($A225,'Annex 2 Designated EHV charges'!$A:$P,9,FALSE)=0,"",VLOOKUP($A225,'Annex 2 Designated EHV charges'!$A:$P,9,FALSE)),"")</f>
        <v/>
      </c>
      <c r="F225" s="101" t="str">
        <f>IFERROR(IF(VLOOKUP($A225,'Annex 2 Designated EHV charges'!$A:$P,10,FALSE)=0,"",VLOOKUP($A225,'Annex 2 Designated EHV charges'!$A:$P,10,FALSE)),"")</f>
        <v/>
      </c>
      <c r="G225" s="102" t="str">
        <f>IFERROR(IF(VLOOKUP($A225,'Annex 2 Designated EHV charges'!$A:$P,11,FALSE)=0,"",VLOOKUP($A225,'Annex 2 Designated EHV charges'!$A:$P,11,FALSE)),"")</f>
        <v/>
      </c>
      <c r="H225" s="102" t="str">
        <f>IFERROR(IF(VLOOKUP($A225,'Annex 2 Designated EHV charges'!$A:$P,12,FALSE)=0,"",VLOOKUP($A225,'Annex 2 Designated EHV charges'!$A:$P,12,FALSE)),"")</f>
        <v/>
      </c>
    </row>
    <row r="226" spans="1:8" x14ac:dyDescent="0.25">
      <c r="A226" s="95" t="str">
        <f t="array" ref="A226">IFERROR(INDEX('Annex 2 Designated EHV charges'!$A$11:$A$118, MATCH(0, IF(ISBLANK('Annex 2 Designated EHV charges'!$A$11:$A$118),1, COUNTIF(A$4:$A225, 'Annex 2 Designated EHV charges'!$A$11:$A$118)), 0)),"")</f>
        <v/>
      </c>
      <c r="B226" s="95" t="str">
        <f>IF($A226="","",VLOOKUP($A226,'Annex 2 Designated EHV charges'!$A:$O,2,0))</f>
        <v/>
      </c>
      <c r="C226" s="96" t="str">
        <f>IF($A226="","",VLOOKUP($A226,'Annex 2 Designated EHV charges'!$A:$O,3,0))</f>
        <v/>
      </c>
      <c r="D226" s="95" t="str">
        <f>IF($A226="","",VLOOKUP($A226,'Annex 2 Designated EHV charges'!$A:$O,7,0))</f>
        <v/>
      </c>
      <c r="E226" s="100" t="str">
        <f>IFERROR(IF(VLOOKUP($A226,'Annex 2 Designated EHV charges'!$A:$P,9,FALSE)=0,"",VLOOKUP($A226,'Annex 2 Designated EHV charges'!$A:$P,9,FALSE)),"")</f>
        <v/>
      </c>
      <c r="F226" s="101" t="str">
        <f>IFERROR(IF(VLOOKUP($A226,'Annex 2 Designated EHV charges'!$A:$P,10,FALSE)=0,"",VLOOKUP($A226,'Annex 2 Designated EHV charges'!$A:$P,10,FALSE)),"")</f>
        <v/>
      </c>
      <c r="G226" s="102" t="str">
        <f>IFERROR(IF(VLOOKUP($A226,'Annex 2 Designated EHV charges'!$A:$P,11,FALSE)=0,"",VLOOKUP($A226,'Annex 2 Designated EHV charges'!$A:$P,11,FALSE)),"")</f>
        <v/>
      </c>
      <c r="H226" s="102" t="str">
        <f>IFERROR(IF(VLOOKUP($A226,'Annex 2 Designated EHV charges'!$A:$P,12,FALSE)=0,"",VLOOKUP($A226,'Annex 2 Designated EHV charges'!$A:$P,12,FALSE)),"")</f>
        <v/>
      </c>
    </row>
    <row r="227" spans="1:8" x14ac:dyDescent="0.25">
      <c r="A227" s="95" t="str">
        <f t="array" ref="A227">IFERROR(INDEX('Annex 2 Designated EHV charges'!$A$11:$A$118, MATCH(0, IF(ISBLANK('Annex 2 Designated EHV charges'!$A$11:$A$118),1, COUNTIF(A$4:$A226, 'Annex 2 Designated EHV charges'!$A$11:$A$118)), 0)),"")</f>
        <v/>
      </c>
      <c r="B227" s="95" t="str">
        <f>IF($A227="","",VLOOKUP($A227,'Annex 2 Designated EHV charges'!$A:$O,2,0))</f>
        <v/>
      </c>
      <c r="C227" s="96" t="str">
        <f>IF($A227="","",VLOOKUP($A227,'Annex 2 Designated EHV charges'!$A:$O,3,0))</f>
        <v/>
      </c>
      <c r="D227" s="95" t="str">
        <f>IF($A227="","",VLOOKUP($A227,'Annex 2 Designated EHV charges'!$A:$O,7,0))</f>
        <v/>
      </c>
      <c r="E227" s="100" t="str">
        <f>IFERROR(IF(VLOOKUP($A227,'Annex 2 Designated EHV charges'!$A:$P,9,FALSE)=0,"",VLOOKUP($A227,'Annex 2 Designated EHV charges'!$A:$P,9,FALSE)),"")</f>
        <v/>
      </c>
      <c r="F227" s="101" t="str">
        <f>IFERROR(IF(VLOOKUP($A227,'Annex 2 Designated EHV charges'!$A:$P,10,FALSE)=0,"",VLOOKUP($A227,'Annex 2 Designated EHV charges'!$A:$P,10,FALSE)),"")</f>
        <v/>
      </c>
      <c r="G227" s="102" t="str">
        <f>IFERROR(IF(VLOOKUP($A227,'Annex 2 Designated EHV charges'!$A:$P,11,FALSE)=0,"",VLOOKUP($A227,'Annex 2 Designated EHV charges'!$A:$P,11,FALSE)),"")</f>
        <v/>
      </c>
      <c r="H227" s="102" t="str">
        <f>IFERROR(IF(VLOOKUP($A227,'Annex 2 Designated EHV charges'!$A:$P,12,FALSE)=0,"",VLOOKUP($A227,'Annex 2 Designated EHV charges'!$A:$P,12,FALSE)),"")</f>
        <v/>
      </c>
    </row>
    <row r="228" spans="1:8" x14ac:dyDescent="0.25">
      <c r="A228" s="95" t="str">
        <f t="array" ref="A228">IFERROR(INDEX('Annex 2 Designated EHV charges'!$A$11:$A$118, MATCH(0, IF(ISBLANK('Annex 2 Designated EHV charges'!$A$11:$A$118),1, COUNTIF(A$4:$A227, 'Annex 2 Designated EHV charges'!$A$11:$A$118)), 0)),"")</f>
        <v/>
      </c>
      <c r="B228" s="95" t="str">
        <f>IF($A228="","",VLOOKUP($A228,'Annex 2 Designated EHV charges'!$A:$O,2,0))</f>
        <v/>
      </c>
      <c r="C228" s="96" t="str">
        <f>IF($A228="","",VLOOKUP($A228,'Annex 2 Designated EHV charges'!$A:$O,3,0))</f>
        <v/>
      </c>
      <c r="D228" s="95" t="str">
        <f>IF($A228="","",VLOOKUP($A228,'Annex 2 Designated EHV charges'!$A:$O,7,0))</f>
        <v/>
      </c>
      <c r="E228" s="100" t="str">
        <f>IFERROR(IF(VLOOKUP($A228,'Annex 2 Designated EHV charges'!$A:$P,9,FALSE)=0,"",VLOOKUP($A228,'Annex 2 Designated EHV charges'!$A:$P,9,FALSE)),"")</f>
        <v/>
      </c>
      <c r="F228" s="101" t="str">
        <f>IFERROR(IF(VLOOKUP($A228,'Annex 2 Designated EHV charges'!$A:$P,10,FALSE)=0,"",VLOOKUP($A228,'Annex 2 Designated EHV charges'!$A:$P,10,FALSE)),"")</f>
        <v/>
      </c>
      <c r="G228" s="102" t="str">
        <f>IFERROR(IF(VLOOKUP($A228,'Annex 2 Designated EHV charges'!$A:$P,11,FALSE)=0,"",VLOOKUP($A228,'Annex 2 Designated EHV charges'!$A:$P,11,FALSE)),"")</f>
        <v/>
      </c>
      <c r="H228" s="102" t="str">
        <f>IFERROR(IF(VLOOKUP($A228,'Annex 2 Designated EHV charges'!$A:$P,12,FALSE)=0,"",VLOOKUP($A228,'Annex 2 Designated EHV charges'!$A:$P,12,FALSE)),"")</f>
        <v/>
      </c>
    </row>
    <row r="229" spans="1:8" x14ac:dyDescent="0.25">
      <c r="A229" s="95" t="str">
        <f t="array" ref="A229">IFERROR(INDEX('Annex 2 Designated EHV charges'!$A$11:$A$118, MATCH(0, IF(ISBLANK('Annex 2 Designated EHV charges'!$A$11:$A$118),1, COUNTIF(A$4:$A228, 'Annex 2 Designated EHV charges'!$A$11:$A$118)), 0)),"")</f>
        <v/>
      </c>
      <c r="B229" s="95" t="str">
        <f>IF($A229="","",VLOOKUP($A229,'Annex 2 Designated EHV charges'!$A:$O,2,0))</f>
        <v/>
      </c>
      <c r="C229" s="96" t="str">
        <f>IF($A229="","",VLOOKUP($A229,'Annex 2 Designated EHV charges'!$A:$O,3,0))</f>
        <v/>
      </c>
      <c r="D229" s="95" t="str">
        <f>IF($A229="","",VLOOKUP($A229,'Annex 2 Designated EHV charges'!$A:$O,7,0))</f>
        <v/>
      </c>
      <c r="E229" s="100" t="str">
        <f>IFERROR(IF(VLOOKUP($A229,'Annex 2 Designated EHV charges'!$A:$P,9,FALSE)=0,"",VLOOKUP($A229,'Annex 2 Designated EHV charges'!$A:$P,9,FALSE)),"")</f>
        <v/>
      </c>
      <c r="F229" s="101" t="str">
        <f>IFERROR(IF(VLOOKUP($A229,'Annex 2 Designated EHV charges'!$A:$P,10,FALSE)=0,"",VLOOKUP($A229,'Annex 2 Designated EHV charges'!$A:$P,10,FALSE)),"")</f>
        <v/>
      </c>
      <c r="G229" s="102" t="str">
        <f>IFERROR(IF(VLOOKUP($A229,'Annex 2 Designated EHV charges'!$A:$P,11,FALSE)=0,"",VLOOKUP($A229,'Annex 2 Designated EHV charges'!$A:$P,11,FALSE)),"")</f>
        <v/>
      </c>
      <c r="H229" s="102" t="str">
        <f>IFERROR(IF(VLOOKUP($A229,'Annex 2 Designated EHV charges'!$A:$P,12,FALSE)=0,"",VLOOKUP($A229,'Annex 2 Designated EHV charges'!$A:$P,12,FALSE)),"")</f>
        <v/>
      </c>
    </row>
    <row r="230" spans="1:8" x14ac:dyDescent="0.25">
      <c r="A230" s="95" t="str">
        <f t="array" ref="A230">IFERROR(INDEX('Annex 2 Designated EHV charges'!$A$11:$A$118, MATCH(0, IF(ISBLANK('Annex 2 Designated EHV charges'!$A$11:$A$118),1, COUNTIF(A$4:$A229, 'Annex 2 Designated EHV charges'!$A$11:$A$118)), 0)),"")</f>
        <v/>
      </c>
      <c r="B230" s="95" t="str">
        <f>IF($A230="","",VLOOKUP($A230,'Annex 2 Designated EHV charges'!$A:$O,2,0))</f>
        <v/>
      </c>
      <c r="C230" s="96" t="str">
        <f>IF($A230="","",VLOOKUP($A230,'Annex 2 Designated EHV charges'!$A:$O,3,0))</f>
        <v/>
      </c>
      <c r="D230" s="95" t="str">
        <f>IF($A230="","",VLOOKUP($A230,'Annex 2 Designated EHV charges'!$A:$O,7,0))</f>
        <v/>
      </c>
      <c r="E230" s="100" t="str">
        <f>IFERROR(IF(VLOOKUP($A230,'Annex 2 Designated EHV charges'!$A:$P,9,FALSE)=0,"",VLOOKUP($A230,'Annex 2 Designated EHV charges'!$A:$P,9,FALSE)),"")</f>
        <v/>
      </c>
      <c r="F230" s="101" t="str">
        <f>IFERROR(IF(VLOOKUP($A230,'Annex 2 Designated EHV charges'!$A:$P,10,FALSE)=0,"",VLOOKUP($A230,'Annex 2 Designated EHV charges'!$A:$P,10,FALSE)),"")</f>
        <v/>
      </c>
      <c r="G230" s="102" t="str">
        <f>IFERROR(IF(VLOOKUP($A230,'Annex 2 Designated EHV charges'!$A:$P,11,FALSE)=0,"",VLOOKUP($A230,'Annex 2 Designated EHV charges'!$A:$P,11,FALSE)),"")</f>
        <v/>
      </c>
      <c r="H230" s="102" t="str">
        <f>IFERROR(IF(VLOOKUP($A230,'Annex 2 Designated EHV charges'!$A:$P,12,FALSE)=0,"",VLOOKUP($A230,'Annex 2 Designated EHV charges'!$A:$P,12,FALSE)),"")</f>
        <v/>
      </c>
    </row>
    <row r="231" spans="1:8" x14ac:dyDescent="0.25">
      <c r="A231" s="95" t="str">
        <f t="array" ref="A231">IFERROR(INDEX('Annex 2 Designated EHV charges'!$A$11:$A$118, MATCH(0, IF(ISBLANK('Annex 2 Designated EHV charges'!$A$11:$A$118),1, COUNTIF(A$4:$A230, 'Annex 2 Designated EHV charges'!$A$11:$A$118)), 0)),"")</f>
        <v/>
      </c>
      <c r="B231" s="95" t="str">
        <f>IF($A231="","",VLOOKUP($A231,'Annex 2 Designated EHV charges'!$A:$O,2,0))</f>
        <v/>
      </c>
      <c r="C231" s="96" t="str">
        <f>IF($A231="","",VLOOKUP($A231,'Annex 2 Designated EHV charges'!$A:$O,3,0))</f>
        <v/>
      </c>
      <c r="D231" s="95" t="str">
        <f>IF($A231="","",VLOOKUP($A231,'Annex 2 Designated EHV charges'!$A:$O,7,0))</f>
        <v/>
      </c>
      <c r="E231" s="100" t="str">
        <f>IFERROR(IF(VLOOKUP($A231,'Annex 2 Designated EHV charges'!$A:$P,9,FALSE)=0,"",VLOOKUP($A231,'Annex 2 Designated EHV charges'!$A:$P,9,FALSE)),"")</f>
        <v/>
      </c>
      <c r="F231" s="101" t="str">
        <f>IFERROR(IF(VLOOKUP($A231,'Annex 2 Designated EHV charges'!$A:$P,10,FALSE)=0,"",VLOOKUP($A231,'Annex 2 Designated EHV charges'!$A:$P,10,FALSE)),"")</f>
        <v/>
      </c>
      <c r="G231" s="102" t="str">
        <f>IFERROR(IF(VLOOKUP($A231,'Annex 2 Designated EHV charges'!$A:$P,11,FALSE)=0,"",VLOOKUP($A231,'Annex 2 Designated EHV charges'!$A:$P,11,FALSE)),"")</f>
        <v/>
      </c>
      <c r="H231" s="102" t="str">
        <f>IFERROR(IF(VLOOKUP($A231,'Annex 2 Designated EHV charges'!$A:$P,12,FALSE)=0,"",VLOOKUP($A231,'Annex 2 Designated EHV charges'!$A:$P,12,FALSE)),"")</f>
        <v/>
      </c>
    </row>
    <row r="232" spans="1:8" x14ac:dyDescent="0.25">
      <c r="A232" s="95" t="str">
        <f t="array" ref="A232">IFERROR(INDEX('Annex 2 Designated EHV charges'!$A$11:$A$118, MATCH(0, IF(ISBLANK('Annex 2 Designated EHV charges'!$A$11:$A$118),1, COUNTIF(A$4:$A231, 'Annex 2 Designated EHV charges'!$A$11:$A$118)), 0)),"")</f>
        <v/>
      </c>
      <c r="B232" s="95" t="str">
        <f>IF($A232="","",VLOOKUP($A232,'Annex 2 Designated EHV charges'!$A:$O,2,0))</f>
        <v/>
      </c>
      <c r="C232" s="96" t="str">
        <f>IF($A232="","",VLOOKUP($A232,'Annex 2 Designated EHV charges'!$A:$O,3,0))</f>
        <v/>
      </c>
      <c r="D232" s="95" t="str">
        <f>IF($A232="","",VLOOKUP($A232,'Annex 2 Designated EHV charges'!$A:$O,7,0))</f>
        <v/>
      </c>
      <c r="E232" s="100" t="str">
        <f>IFERROR(IF(VLOOKUP($A232,'Annex 2 Designated EHV charges'!$A:$P,9,FALSE)=0,"",VLOOKUP($A232,'Annex 2 Designated EHV charges'!$A:$P,9,FALSE)),"")</f>
        <v/>
      </c>
      <c r="F232" s="101" t="str">
        <f>IFERROR(IF(VLOOKUP($A232,'Annex 2 Designated EHV charges'!$A:$P,10,FALSE)=0,"",VLOOKUP($A232,'Annex 2 Designated EHV charges'!$A:$P,10,FALSE)),"")</f>
        <v/>
      </c>
      <c r="G232" s="102" t="str">
        <f>IFERROR(IF(VLOOKUP($A232,'Annex 2 Designated EHV charges'!$A:$P,11,FALSE)=0,"",VLOOKUP($A232,'Annex 2 Designated EHV charges'!$A:$P,11,FALSE)),"")</f>
        <v/>
      </c>
      <c r="H232" s="102" t="str">
        <f>IFERROR(IF(VLOOKUP($A232,'Annex 2 Designated EHV charges'!$A:$P,12,FALSE)=0,"",VLOOKUP($A232,'Annex 2 Designated EHV charges'!$A:$P,12,FALSE)),"")</f>
        <v/>
      </c>
    </row>
    <row r="233" spans="1:8" x14ac:dyDescent="0.25">
      <c r="A233" s="95" t="str">
        <f t="array" ref="A233">IFERROR(INDEX('Annex 2 Designated EHV charges'!$A$11:$A$118, MATCH(0, IF(ISBLANK('Annex 2 Designated EHV charges'!$A$11:$A$118),1, COUNTIF(A$4:$A232, 'Annex 2 Designated EHV charges'!$A$11:$A$118)), 0)),"")</f>
        <v/>
      </c>
      <c r="B233" s="95" t="str">
        <f>IF($A233="","",VLOOKUP($A233,'Annex 2 Designated EHV charges'!$A:$O,2,0))</f>
        <v/>
      </c>
      <c r="C233" s="96" t="str">
        <f>IF($A233="","",VLOOKUP($A233,'Annex 2 Designated EHV charges'!$A:$O,3,0))</f>
        <v/>
      </c>
      <c r="D233" s="95" t="str">
        <f>IF($A233="","",VLOOKUP($A233,'Annex 2 Designated EHV charges'!$A:$O,7,0))</f>
        <v/>
      </c>
      <c r="E233" s="100" t="str">
        <f>IFERROR(IF(VLOOKUP($A233,'Annex 2 Designated EHV charges'!$A:$P,9,FALSE)=0,"",VLOOKUP($A233,'Annex 2 Designated EHV charges'!$A:$P,9,FALSE)),"")</f>
        <v/>
      </c>
      <c r="F233" s="101" t="str">
        <f>IFERROR(IF(VLOOKUP($A233,'Annex 2 Designated EHV charges'!$A:$P,10,FALSE)=0,"",VLOOKUP($A233,'Annex 2 Designated EHV charges'!$A:$P,10,FALSE)),"")</f>
        <v/>
      </c>
      <c r="G233" s="102" t="str">
        <f>IFERROR(IF(VLOOKUP($A233,'Annex 2 Designated EHV charges'!$A:$P,11,FALSE)=0,"",VLOOKUP($A233,'Annex 2 Designated EHV charges'!$A:$P,11,FALSE)),"")</f>
        <v/>
      </c>
      <c r="H233" s="102" t="str">
        <f>IFERROR(IF(VLOOKUP($A233,'Annex 2 Designated EHV charges'!$A:$P,12,FALSE)=0,"",VLOOKUP($A233,'Annex 2 Designated EHV charges'!$A:$P,12,FALSE)),"")</f>
        <v/>
      </c>
    </row>
    <row r="234" spans="1:8" x14ac:dyDescent="0.25">
      <c r="A234" s="95" t="str">
        <f t="array" ref="A234">IFERROR(INDEX('Annex 2 Designated EHV charges'!$A$11:$A$118, MATCH(0, IF(ISBLANK('Annex 2 Designated EHV charges'!$A$11:$A$118),1, COUNTIF(A$4:$A233, 'Annex 2 Designated EHV charges'!$A$11:$A$118)), 0)),"")</f>
        <v/>
      </c>
      <c r="B234" s="95" t="str">
        <f>IF($A234="","",VLOOKUP($A234,'Annex 2 Designated EHV charges'!$A:$O,2,0))</f>
        <v/>
      </c>
      <c r="C234" s="96" t="str">
        <f>IF($A234="","",VLOOKUP($A234,'Annex 2 Designated EHV charges'!$A:$O,3,0))</f>
        <v/>
      </c>
      <c r="D234" s="95" t="str">
        <f>IF($A234="","",VLOOKUP($A234,'Annex 2 Designated EHV charges'!$A:$O,7,0))</f>
        <v/>
      </c>
      <c r="E234" s="100" t="str">
        <f>IFERROR(IF(VLOOKUP($A234,'Annex 2 Designated EHV charges'!$A:$P,9,FALSE)=0,"",VLOOKUP($A234,'Annex 2 Designated EHV charges'!$A:$P,9,FALSE)),"")</f>
        <v/>
      </c>
      <c r="F234" s="101" t="str">
        <f>IFERROR(IF(VLOOKUP($A234,'Annex 2 Designated EHV charges'!$A:$P,10,FALSE)=0,"",VLOOKUP($A234,'Annex 2 Designated EHV charges'!$A:$P,10,FALSE)),"")</f>
        <v/>
      </c>
      <c r="G234" s="102" t="str">
        <f>IFERROR(IF(VLOOKUP($A234,'Annex 2 Designated EHV charges'!$A:$P,11,FALSE)=0,"",VLOOKUP($A234,'Annex 2 Designated EHV charges'!$A:$P,11,FALSE)),"")</f>
        <v/>
      </c>
      <c r="H234" s="102" t="str">
        <f>IFERROR(IF(VLOOKUP($A234,'Annex 2 Designated EHV charges'!$A:$P,12,FALSE)=0,"",VLOOKUP($A234,'Annex 2 Designated EHV charges'!$A:$P,12,FALSE)),"")</f>
        <v/>
      </c>
    </row>
    <row r="235" spans="1:8" x14ac:dyDescent="0.25">
      <c r="A235" s="95" t="str">
        <f t="array" ref="A235">IFERROR(INDEX('Annex 2 Designated EHV charges'!$A$11:$A$118, MATCH(0, IF(ISBLANK('Annex 2 Designated EHV charges'!$A$11:$A$118),1, COUNTIF(A$4:$A234, 'Annex 2 Designated EHV charges'!$A$11:$A$118)), 0)),"")</f>
        <v/>
      </c>
      <c r="B235" s="95" t="str">
        <f>IF($A235="","",VLOOKUP($A235,'Annex 2 Designated EHV charges'!$A:$O,2,0))</f>
        <v/>
      </c>
      <c r="C235" s="96" t="str">
        <f>IF($A235="","",VLOOKUP($A235,'Annex 2 Designated EHV charges'!$A:$O,3,0))</f>
        <v/>
      </c>
      <c r="D235" s="95" t="str">
        <f>IF($A235="","",VLOOKUP($A235,'Annex 2 Designated EHV charges'!$A:$O,7,0))</f>
        <v/>
      </c>
      <c r="E235" s="100" t="str">
        <f>IFERROR(IF(VLOOKUP($A235,'Annex 2 Designated EHV charges'!$A:$P,9,FALSE)=0,"",VLOOKUP($A235,'Annex 2 Designated EHV charges'!$A:$P,9,FALSE)),"")</f>
        <v/>
      </c>
      <c r="F235" s="101" t="str">
        <f>IFERROR(IF(VLOOKUP($A235,'Annex 2 Designated EHV charges'!$A:$P,10,FALSE)=0,"",VLOOKUP($A235,'Annex 2 Designated EHV charges'!$A:$P,10,FALSE)),"")</f>
        <v/>
      </c>
      <c r="G235" s="102" t="str">
        <f>IFERROR(IF(VLOOKUP($A235,'Annex 2 Designated EHV charges'!$A:$P,11,FALSE)=0,"",VLOOKUP($A235,'Annex 2 Designated EHV charges'!$A:$P,11,FALSE)),"")</f>
        <v/>
      </c>
      <c r="H235" s="102" t="str">
        <f>IFERROR(IF(VLOOKUP($A235,'Annex 2 Designated EHV charges'!$A:$P,12,FALSE)=0,"",VLOOKUP($A235,'Annex 2 Designated EHV charges'!$A:$P,12,FALSE)),"")</f>
        <v/>
      </c>
    </row>
    <row r="236" spans="1:8" x14ac:dyDescent="0.25">
      <c r="A236" s="95" t="str">
        <f t="array" ref="A236">IFERROR(INDEX('Annex 2 Designated EHV charges'!$A$11:$A$118, MATCH(0, IF(ISBLANK('Annex 2 Designated EHV charges'!$A$11:$A$118),1, COUNTIF(A$4:$A235, 'Annex 2 Designated EHV charges'!$A$11:$A$118)), 0)),"")</f>
        <v/>
      </c>
      <c r="B236" s="95" t="str">
        <f>IF($A236="","",VLOOKUP($A236,'Annex 2 Designated EHV charges'!$A:$O,2,0))</f>
        <v/>
      </c>
      <c r="C236" s="96" t="str">
        <f>IF($A236="","",VLOOKUP($A236,'Annex 2 Designated EHV charges'!$A:$O,3,0))</f>
        <v/>
      </c>
      <c r="D236" s="95" t="str">
        <f>IF($A236="","",VLOOKUP($A236,'Annex 2 Designated EHV charges'!$A:$O,7,0))</f>
        <v/>
      </c>
      <c r="E236" s="100" t="str">
        <f>IFERROR(IF(VLOOKUP($A236,'Annex 2 Designated EHV charges'!$A:$P,9,FALSE)=0,"",VLOOKUP($A236,'Annex 2 Designated EHV charges'!$A:$P,9,FALSE)),"")</f>
        <v/>
      </c>
      <c r="F236" s="101" t="str">
        <f>IFERROR(IF(VLOOKUP($A236,'Annex 2 Designated EHV charges'!$A:$P,10,FALSE)=0,"",VLOOKUP($A236,'Annex 2 Designated EHV charges'!$A:$P,10,FALSE)),"")</f>
        <v/>
      </c>
      <c r="G236" s="102" t="str">
        <f>IFERROR(IF(VLOOKUP($A236,'Annex 2 Designated EHV charges'!$A:$P,11,FALSE)=0,"",VLOOKUP($A236,'Annex 2 Designated EHV charges'!$A:$P,11,FALSE)),"")</f>
        <v/>
      </c>
      <c r="H236" s="102" t="str">
        <f>IFERROR(IF(VLOOKUP($A236,'Annex 2 Designated EHV charges'!$A:$P,12,FALSE)=0,"",VLOOKUP($A236,'Annex 2 Designated EHV charges'!$A:$P,12,FALSE)),"")</f>
        <v/>
      </c>
    </row>
    <row r="237" spans="1:8" x14ac:dyDescent="0.25">
      <c r="A237" s="95" t="str">
        <f t="array" ref="A237">IFERROR(INDEX('Annex 2 Designated EHV charges'!$A$11:$A$118, MATCH(0, IF(ISBLANK('Annex 2 Designated EHV charges'!$A$11:$A$118),1, COUNTIF(A$4:$A236, 'Annex 2 Designated EHV charges'!$A$11:$A$118)), 0)),"")</f>
        <v/>
      </c>
      <c r="B237" s="95" t="str">
        <f>IF($A237="","",VLOOKUP($A237,'Annex 2 Designated EHV charges'!$A:$O,2,0))</f>
        <v/>
      </c>
      <c r="C237" s="96" t="str">
        <f>IF($A237="","",VLOOKUP($A237,'Annex 2 Designated EHV charges'!$A:$O,3,0))</f>
        <v/>
      </c>
      <c r="D237" s="95" t="str">
        <f>IF($A237="","",VLOOKUP($A237,'Annex 2 Designated EHV charges'!$A:$O,7,0))</f>
        <v/>
      </c>
      <c r="E237" s="100" t="str">
        <f>IFERROR(IF(VLOOKUP($A237,'Annex 2 Designated EHV charges'!$A:$P,9,FALSE)=0,"",VLOOKUP($A237,'Annex 2 Designated EHV charges'!$A:$P,9,FALSE)),"")</f>
        <v/>
      </c>
      <c r="F237" s="101" t="str">
        <f>IFERROR(IF(VLOOKUP($A237,'Annex 2 Designated EHV charges'!$A:$P,10,FALSE)=0,"",VLOOKUP($A237,'Annex 2 Designated EHV charges'!$A:$P,10,FALSE)),"")</f>
        <v/>
      </c>
      <c r="G237" s="102" t="str">
        <f>IFERROR(IF(VLOOKUP($A237,'Annex 2 Designated EHV charges'!$A:$P,11,FALSE)=0,"",VLOOKUP($A237,'Annex 2 Designated EHV charges'!$A:$P,11,FALSE)),"")</f>
        <v/>
      </c>
      <c r="H237" s="102" t="str">
        <f>IFERROR(IF(VLOOKUP($A237,'Annex 2 Designated EHV charges'!$A:$P,12,FALSE)=0,"",VLOOKUP($A237,'Annex 2 Designated EHV charges'!$A:$P,12,FALSE)),"")</f>
        <v/>
      </c>
    </row>
    <row r="238" spans="1:8" x14ac:dyDescent="0.25">
      <c r="A238" s="95" t="str">
        <f t="array" ref="A238">IFERROR(INDEX('Annex 2 Designated EHV charges'!$A$11:$A$118, MATCH(0, IF(ISBLANK('Annex 2 Designated EHV charges'!$A$11:$A$118),1, COUNTIF(A$4:$A237, 'Annex 2 Designated EHV charges'!$A$11:$A$118)), 0)),"")</f>
        <v/>
      </c>
      <c r="B238" s="95" t="str">
        <f>IF($A238="","",VLOOKUP($A238,'Annex 2 Designated EHV charges'!$A:$O,2,0))</f>
        <v/>
      </c>
      <c r="C238" s="96" t="str">
        <f>IF($A238="","",VLOOKUP($A238,'Annex 2 Designated EHV charges'!$A:$O,3,0))</f>
        <v/>
      </c>
      <c r="D238" s="95" t="str">
        <f>IF($A238="","",VLOOKUP($A238,'Annex 2 Designated EHV charges'!$A:$O,7,0))</f>
        <v/>
      </c>
      <c r="E238" s="100" t="str">
        <f>IFERROR(IF(VLOOKUP($A238,'Annex 2 Designated EHV charges'!$A:$P,9,FALSE)=0,"",VLOOKUP($A238,'Annex 2 Designated EHV charges'!$A:$P,9,FALSE)),"")</f>
        <v/>
      </c>
      <c r="F238" s="101" t="str">
        <f>IFERROR(IF(VLOOKUP($A238,'Annex 2 Designated EHV charges'!$A:$P,10,FALSE)=0,"",VLOOKUP($A238,'Annex 2 Designated EHV charges'!$A:$P,10,FALSE)),"")</f>
        <v/>
      </c>
      <c r="G238" s="102" t="str">
        <f>IFERROR(IF(VLOOKUP($A238,'Annex 2 Designated EHV charges'!$A:$P,11,FALSE)=0,"",VLOOKUP($A238,'Annex 2 Designated EHV charges'!$A:$P,11,FALSE)),"")</f>
        <v/>
      </c>
      <c r="H238" s="102" t="str">
        <f>IFERROR(IF(VLOOKUP($A238,'Annex 2 Designated EHV charges'!$A:$P,12,FALSE)=0,"",VLOOKUP($A238,'Annex 2 Designated EHV charges'!$A:$P,12,FALSE)),"")</f>
        <v/>
      </c>
    </row>
    <row r="239" spans="1:8" x14ac:dyDescent="0.25">
      <c r="A239" s="95" t="str">
        <f t="array" ref="A239">IFERROR(INDEX('Annex 2 Designated EHV charges'!$A$11:$A$118, MATCH(0, IF(ISBLANK('Annex 2 Designated EHV charges'!$A$11:$A$118),1, COUNTIF(A$4:$A238, 'Annex 2 Designated EHV charges'!$A$11:$A$118)), 0)),"")</f>
        <v/>
      </c>
      <c r="B239" s="95" t="str">
        <f>IF($A239="","",VLOOKUP($A239,'Annex 2 Designated EHV charges'!$A:$O,2,0))</f>
        <v/>
      </c>
      <c r="C239" s="96" t="str">
        <f>IF($A239="","",VLOOKUP($A239,'Annex 2 Designated EHV charges'!$A:$O,3,0))</f>
        <v/>
      </c>
      <c r="D239" s="95" t="str">
        <f>IF($A239="","",VLOOKUP($A239,'Annex 2 Designated EHV charges'!$A:$O,7,0))</f>
        <v/>
      </c>
      <c r="E239" s="100" t="str">
        <f>IFERROR(IF(VLOOKUP($A239,'Annex 2 Designated EHV charges'!$A:$P,9,FALSE)=0,"",VLOOKUP($A239,'Annex 2 Designated EHV charges'!$A:$P,9,FALSE)),"")</f>
        <v/>
      </c>
      <c r="F239" s="101" t="str">
        <f>IFERROR(IF(VLOOKUP($A239,'Annex 2 Designated EHV charges'!$A:$P,10,FALSE)=0,"",VLOOKUP($A239,'Annex 2 Designated EHV charges'!$A:$P,10,FALSE)),"")</f>
        <v/>
      </c>
      <c r="G239" s="102" t="str">
        <f>IFERROR(IF(VLOOKUP($A239,'Annex 2 Designated EHV charges'!$A:$P,11,FALSE)=0,"",VLOOKUP($A239,'Annex 2 Designated EHV charges'!$A:$P,11,FALSE)),"")</f>
        <v/>
      </c>
      <c r="H239" s="102" t="str">
        <f>IFERROR(IF(VLOOKUP($A239,'Annex 2 Designated EHV charges'!$A:$P,12,FALSE)=0,"",VLOOKUP($A239,'Annex 2 Designated EHV charges'!$A:$P,12,FALSE)),"")</f>
        <v/>
      </c>
    </row>
    <row r="240" spans="1:8" x14ac:dyDescent="0.25">
      <c r="A240" s="95" t="str">
        <f t="array" ref="A240">IFERROR(INDEX('Annex 2 Designated EHV charges'!$A$11:$A$118, MATCH(0, IF(ISBLANK('Annex 2 Designated EHV charges'!$A$11:$A$118),1, COUNTIF(A$4:$A239, 'Annex 2 Designated EHV charges'!$A$11:$A$118)), 0)),"")</f>
        <v/>
      </c>
      <c r="B240" s="95" t="str">
        <f>IF($A240="","",VLOOKUP($A240,'Annex 2 Designated EHV charges'!$A:$O,2,0))</f>
        <v/>
      </c>
      <c r="C240" s="96" t="str">
        <f>IF($A240="","",VLOOKUP($A240,'Annex 2 Designated EHV charges'!$A:$O,3,0))</f>
        <v/>
      </c>
      <c r="D240" s="95" t="str">
        <f>IF($A240="","",VLOOKUP($A240,'Annex 2 Designated EHV charges'!$A:$O,7,0))</f>
        <v/>
      </c>
      <c r="E240" s="100" t="str">
        <f>IFERROR(IF(VLOOKUP($A240,'Annex 2 Designated EHV charges'!$A:$P,9,FALSE)=0,"",VLOOKUP($A240,'Annex 2 Designated EHV charges'!$A:$P,9,FALSE)),"")</f>
        <v/>
      </c>
      <c r="F240" s="101" t="str">
        <f>IFERROR(IF(VLOOKUP($A240,'Annex 2 Designated EHV charges'!$A:$P,10,FALSE)=0,"",VLOOKUP($A240,'Annex 2 Designated EHV charges'!$A:$P,10,FALSE)),"")</f>
        <v/>
      </c>
      <c r="G240" s="102" t="str">
        <f>IFERROR(IF(VLOOKUP($A240,'Annex 2 Designated EHV charges'!$A:$P,11,FALSE)=0,"",VLOOKUP($A240,'Annex 2 Designated EHV charges'!$A:$P,11,FALSE)),"")</f>
        <v/>
      </c>
      <c r="H240" s="102" t="str">
        <f>IFERROR(IF(VLOOKUP($A240,'Annex 2 Designated EHV charges'!$A:$P,12,FALSE)=0,"",VLOOKUP($A240,'Annex 2 Designated EHV charges'!$A:$P,12,FALSE)),"")</f>
        <v/>
      </c>
    </row>
    <row r="241" spans="1:8" x14ac:dyDescent="0.25">
      <c r="A241" s="95" t="str">
        <f t="array" ref="A241">IFERROR(INDEX('Annex 2 Designated EHV charges'!$A$11:$A$118, MATCH(0, IF(ISBLANK('Annex 2 Designated EHV charges'!$A$11:$A$118),1, COUNTIF(A$4:$A240, 'Annex 2 Designated EHV charges'!$A$11:$A$118)), 0)),"")</f>
        <v/>
      </c>
      <c r="B241" s="95" t="str">
        <f>IF($A241="","",VLOOKUP($A241,'Annex 2 Designated EHV charges'!$A:$O,2,0))</f>
        <v/>
      </c>
      <c r="C241" s="96" t="str">
        <f>IF($A241="","",VLOOKUP($A241,'Annex 2 Designated EHV charges'!$A:$O,3,0))</f>
        <v/>
      </c>
      <c r="D241" s="95" t="str">
        <f>IF($A241="","",VLOOKUP($A241,'Annex 2 Designated EHV charges'!$A:$O,7,0))</f>
        <v/>
      </c>
      <c r="E241" s="100" t="str">
        <f>IFERROR(IF(VLOOKUP($A241,'Annex 2 Designated EHV charges'!$A:$P,9,FALSE)=0,"",VLOOKUP($A241,'Annex 2 Designated EHV charges'!$A:$P,9,FALSE)),"")</f>
        <v/>
      </c>
      <c r="F241" s="101" t="str">
        <f>IFERROR(IF(VLOOKUP($A241,'Annex 2 Designated EHV charges'!$A:$P,10,FALSE)=0,"",VLOOKUP($A241,'Annex 2 Designated EHV charges'!$A:$P,10,FALSE)),"")</f>
        <v/>
      </c>
      <c r="G241" s="102" t="str">
        <f>IFERROR(IF(VLOOKUP($A241,'Annex 2 Designated EHV charges'!$A:$P,11,FALSE)=0,"",VLOOKUP($A241,'Annex 2 Designated EHV charges'!$A:$P,11,FALSE)),"")</f>
        <v/>
      </c>
      <c r="H241" s="102" t="str">
        <f>IFERROR(IF(VLOOKUP($A241,'Annex 2 Designated EHV charges'!$A:$P,12,FALSE)=0,"",VLOOKUP($A241,'Annex 2 Designated EHV charges'!$A:$P,12,FALSE)),"")</f>
        <v/>
      </c>
    </row>
    <row r="242" spans="1:8" x14ac:dyDescent="0.25">
      <c r="A242" s="95" t="str">
        <f t="array" ref="A242">IFERROR(INDEX('Annex 2 Designated EHV charges'!$A$11:$A$118, MATCH(0, IF(ISBLANK('Annex 2 Designated EHV charges'!$A$11:$A$118),1, COUNTIF(A$4:$A241, 'Annex 2 Designated EHV charges'!$A$11:$A$118)), 0)),"")</f>
        <v/>
      </c>
      <c r="B242" s="95" t="str">
        <f>IF($A242="","",VLOOKUP($A242,'Annex 2 Designated EHV charges'!$A:$O,2,0))</f>
        <v/>
      </c>
      <c r="C242" s="96" t="str">
        <f>IF($A242="","",VLOOKUP($A242,'Annex 2 Designated EHV charges'!$A:$O,3,0))</f>
        <v/>
      </c>
      <c r="D242" s="95" t="str">
        <f>IF($A242="","",VLOOKUP($A242,'Annex 2 Designated EHV charges'!$A:$O,7,0))</f>
        <v/>
      </c>
      <c r="E242" s="100" t="str">
        <f>IFERROR(IF(VLOOKUP($A242,'Annex 2 Designated EHV charges'!$A:$P,9,FALSE)=0,"",VLOOKUP($A242,'Annex 2 Designated EHV charges'!$A:$P,9,FALSE)),"")</f>
        <v/>
      </c>
      <c r="F242" s="101" t="str">
        <f>IFERROR(IF(VLOOKUP($A242,'Annex 2 Designated EHV charges'!$A:$P,10,FALSE)=0,"",VLOOKUP($A242,'Annex 2 Designated EHV charges'!$A:$P,10,FALSE)),"")</f>
        <v/>
      </c>
      <c r="G242" s="102" t="str">
        <f>IFERROR(IF(VLOOKUP($A242,'Annex 2 Designated EHV charges'!$A:$P,11,FALSE)=0,"",VLOOKUP($A242,'Annex 2 Designated EHV charges'!$A:$P,11,FALSE)),"")</f>
        <v/>
      </c>
      <c r="H242" s="102" t="str">
        <f>IFERROR(IF(VLOOKUP($A242,'Annex 2 Designated EHV charges'!$A:$P,12,FALSE)=0,"",VLOOKUP($A242,'Annex 2 Designated EHV charges'!$A:$P,12,FALSE)),"")</f>
        <v/>
      </c>
    </row>
    <row r="243" spans="1:8" x14ac:dyDescent="0.25">
      <c r="A243" s="95" t="str">
        <f t="array" ref="A243">IFERROR(INDEX('Annex 2 Designated EHV charges'!$A$11:$A$118, MATCH(0, IF(ISBLANK('Annex 2 Designated EHV charges'!$A$11:$A$118),1, COUNTIF(A$4:$A242, 'Annex 2 Designated EHV charges'!$A$11:$A$118)), 0)),"")</f>
        <v/>
      </c>
      <c r="B243" s="95" t="str">
        <f>IF($A243="","",VLOOKUP($A243,'Annex 2 Designated EHV charges'!$A:$O,2,0))</f>
        <v/>
      </c>
      <c r="C243" s="96" t="str">
        <f>IF($A243="","",VLOOKUP($A243,'Annex 2 Designated EHV charges'!$A:$O,3,0))</f>
        <v/>
      </c>
      <c r="D243" s="95" t="str">
        <f>IF($A243="","",VLOOKUP($A243,'Annex 2 Designated EHV charges'!$A:$O,7,0))</f>
        <v/>
      </c>
      <c r="E243" s="100" t="str">
        <f>IFERROR(IF(VLOOKUP($A243,'Annex 2 Designated EHV charges'!$A:$P,9,FALSE)=0,"",VLOOKUP($A243,'Annex 2 Designated EHV charges'!$A:$P,9,FALSE)),"")</f>
        <v/>
      </c>
      <c r="F243" s="101" t="str">
        <f>IFERROR(IF(VLOOKUP($A243,'Annex 2 Designated EHV charges'!$A:$P,10,FALSE)=0,"",VLOOKUP($A243,'Annex 2 Designated EHV charges'!$A:$P,10,FALSE)),"")</f>
        <v/>
      </c>
      <c r="G243" s="102" t="str">
        <f>IFERROR(IF(VLOOKUP($A243,'Annex 2 Designated EHV charges'!$A:$P,11,FALSE)=0,"",VLOOKUP($A243,'Annex 2 Designated EHV charges'!$A:$P,11,FALSE)),"")</f>
        <v/>
      </c>
      <c r="H243" s="102" t="str">
        <f>IFERROR(IF(VLOOKUP($A243,'Annex 2 Designated EHV charges'!$A:$P,12,FALSE)=0,"",VLOOKUP($A243,'Annex 2 Designated EHV charges'!$A:$P,12,FALSE)),"")</f>
        <v/>
      </c>
    </row>
    <row r="244" spans="1:8" x14ac:dyDescent="0.25">
      <c r="A244" s="95" t="str">
        <f t="array" ref="A244">IFERROR(INDEX('Annex 2 Designated EHV charges'!$A$11:$A$118, MATCH(0, IF(ISBLANK('Annex 2 Designated EHV charges'!$A$11:$A$118),1, COUNTIF(A$4:$A243, 'Annex 2 Designated EHV charges'!$A$11:$A$118)), 0)),"")</f>
        <v/>
      </c>
      <c r="B244" s="95" t="str">
        <f>IF($A244="","",VLOOKUP($A244,'Annex 2 Designated EHV charges'!$A:$O,2,0))</f>
        <v/>
      </c>
      <c r="C244" s="96" t="str">
        <f>IF($A244="","",VLOOKUP($A244,'Annex 2 Designated EHV charges'!$A:$O,3,0))</f>
        <v/>
      </c>
      <c r="D244" s="95" t="str">
        <f>IF($A244="","",VLOOKUP($A244,'Annex 2 Designated EHV charges'!$A:$O,7,0))</f>
        <v/>
      </c>
      <c r="E244" s="100" t="str">
        <f>IFERROR(IF(VLOOKUP($A244,'Annex 2 Designated EHV charges'!$A:$P,9,FALSE)=0,"",VLOOKUP($A244,'Annex 2 Designated EHV charges'!$A:$P,9,FALSE)),"")</f>
        <v/>
      </c>
      <c r="F244" s="101" t="str">
        <f>IFERROR(IF(VLOOKUP($A244,'Annex 2 Designated EHV charges'!$A:$P,10,FALSE)=0,"",VLOOKUP($A244,'Annex 2 Designated EHV charges'!$A:$P,10,FALSE)),"")</f>
        <v/>
      </c>
      <c r="G244" s="102" t="str">
        <f>IFERROR(IF(VLOOKUP($A244,'Annex 2 Designated EHV charges'!$A:$P,11,FALSE)=0,"",VLOOKUP($A244,'Annex 2 Designated EHV charges'!$A:$P,11,FALSE)),"")</f>
        <v/>
      </c>
      <c r="H244" s="102" t="str">
        <f>IFERROR(IF(VLOOKUP($A244,'Annex 2 Designated EHV charges'!$A:$P,12,FALSE)=0,"",VLOOKUP($A244,'Annex 2 Designated EHV charges'!$A:$P,12,FALSE)),"")</f>
        <v/>
      </c>
    </row>
    <row r="245" spans="1:8" x14ac:dyDescent="0.25">
      <c r="A245" s="95" t="str">
        <f t="array" ref="A245">IFERROR(INDEX('Annex 2 Designated EHV charges'!$A$11:$A$118, MATCH(0, IF(ISBLANK('Annex 2 Designated EHV charges'!$A$11:$A$118),1, COUNTIF(A$4:$A244, 'Annex 2 Designated EHV charges'!$A$11:$A$118)), 0)),"")</f>
        <v/>
      </c>
      <c r="B245" s="95" t="str">
        <f>IF($A245="","",VLOOKUP($A245,'Annex 2 Designated EHV charges'!$A:$O,2,0))</f>
        <v/>
      </c>
      <c r="C245" s="96" t="str">
        <f>IF($A245="","",VLOOKUP($A245,'Annex 2 Designated EHV charges'!$A:$O,3,0))</f>
        <v/>
      </c>
      <c r="D245" s="95" t="str">
        <f>IF($A245="","",VLOOKUP($A245,'Annex 2 Designated EHV charges'!$A:$O,7,0))</f>
        <v/>
      </c>
      <c r="E245" s="100" t="str">
        <f>IFERROR(IF(VLOOKUP($A245,'Annex 2 Designated EHV charges'!$A:$P,9,FALSE)=0,"",VLOOKUP($A245,'Annex 2 Designated EHV charges'!$A:$P,9,FALSE)),"")</f>
        <v/>
      </c>
      <c r="F245" s="101" t="str">
        <f>IFERROR(IF(VLOOKUP($A245,'Annex 2 Designated EHV charges'!$A:$P,10,FALSE)=0,"",VLOOKUP($A245,'Annex 2 Designated EHV charges'!$A:$P,10,FALSE)),"")</f>
        <v/>
      </c>
      <c r="G245" s="102" t="str">
        <f>IFERROR(IF(VLOOKUP($A245,'Annex 2 Designated EHV charges'!$A:$P,11,FALSE)=0,"",VLOOKUP($A245,'Annex 2 Designated EHV charges'!$A:$P,11,FALSE)),"")</f>
        <v/>
      </c>
      <c r="H245" s="102" t="str">
        <f>IFERROR(IF(VLOOKUP($A245,'Annex 2 Designated EHV charges'!$A:$P,12,FALSE)=0,"",VLOOKUP($A245,'Annex 2 Designated EHV charges'!$A:$P,12,FALSE)),"")</f>
        <v/>
      </c>
    </row>
    <row r="246" spans="1:8" x14ac:dyDescent="0.25">
      <c r="A246" s="95" t="str">
        <f t="array" ref="A246">IFERROR(INDEX('Annex 2 Designated EHV charges'!$A$11:$A$118, MATCH(0, IF(ISBLANK('Annex 2 Designated EHV charges'!$A$11:$A$118),1, COUNTIF(A$4:$A245, 'Annex 2 Designated EHV charges'!$A$11:$A$118)), 0)),"")</f>
        <v/>
      </c>
      <c r="B246" s="95" t="str">
        <f>IF($A246="","",VLOOKUP($A246,'Annex 2 Designated EHV charges'!$A:$O,2,0))</f>
        <v/>
      </c>
      <c r="C246" s="96" t="str">
        <f>IF($A246="","",VLOOKUP($A246,'Annex 2 Designated EHV charges'!$A:$O,3,0))</f>
        <v/>
      </c>
      <c r="D246" s="95" t="str">
        <f>IF($A246="","",VLOOKUP($A246,'Annex 2 Designated EHV charges'!$A:$O,7,0))</f>
        <v/>
      </c>
      <c r="E246" s="100" t="str">
        <f>IFERROR(IF(VLOOKUP($A246,'Annex 2 Designated EHV charges'!$A:$P,9,FALSE)=0,"",VLOOKUP($A246,'Annex 2 Designated EHV charges'!$A:$P,9,FALSE)),"")</f>
        <v/>
      </c>
      <c r="F246" s="101" t="str">
        <f>IFERROR(IF(VLOOKUP($A246,'Annex 2 Designated EHV charges'!$A:$P,10,FALSE)=0,"",VLOOKUP($A246,'Annex 2 Designated EHV charges'!$A:$P,10,FALSE)),"")</f>
        <v/>
      </c>
      <c r="G246" s="102" t="str">
        <f>IFERROR(IF(VLOOKUP($A246,'Annex 2 Designated EHV charges'!$A:$P,11,FALSE)=0,"",VLOOKUP($A246,'Annex 2 Designated EHV charges'!$A:$P,11,FALSE)),"")</f>
        <v/>
      </c>
      <c r="H246" s="102" t="str">
        <f>IFERROR(IF(VLOOKUP($A246,'Annex 2 Designated EHV charges'!$A:$P,12,FALSE)=0,"",VLOOKUP($A246,'Annex 2 Designated EHV charges'!$A:$P,12,FALSE)),"")</f>
        <v/>
      </c>
    </row>
    <row r="247" spans="1:8" x14ac:dyDescent="0.25">
      <c r="A247" s="95" t="str">
        <f t="array" ref="A247">IFERROR(INDEX('Annex 2 Designated EHV charges'!$A$11:$A$118, MATCH(0, IF(ISBLANK('Annex 2 Designated EHV charges'!$A$11:$A$118),1, COUNTIF(A$4:$A246, 'Annex 2 Designated EHV charges'!$A$11:$A$118)), 0)),"")</f>
        <v/>
      </c>
      <c r="B247" s="95" t="str">
        <f>IF($A247="","",VLOOKUP($A247,'Annex 2 Designated EHV charges'!$A:$O,2,0))</f>
        <v/>
      </c>
      <c r="C247" s="96" t="str">
        <f>IF($A247="","",VLOOKUP($A247,'Annex 2 Designated EHV charges'!$A:$O,3,0))</f>
        <v/>
      </c>
      <c r="D247" s="95" t="str">
        <f>IF($A247="","",VLOOKUP($A247,'Annex 2 Designated EHV charges'!$A:$O,7,0))</f>
        <v/>
      </c>
      <c r="E247" s="100" t="str">
        <f>IFERROR(IF(VLOOKUP($A247,'Annex 2 Designated EHV charges'!$A:$P,9,FALSE)=0,"",VLOOKUP($A247,'Annex 2 Designated EHV charges'!$A:$P,9,FALSE)),"")</f>
        <v/>
      </c>
      <c r="F247" s="101" t="str">
        <f>IFERROR(IF(VLOOKUP($A247,'Annex 2 Designated EHV charges'!$A:$P,10,FALSE)=0,"",VLOOKUP($A247,'Annex 2 Designated EHV charges'!$A:$P,10,FALSE)),"")</f>
        <v/>
      </c>
      <c r="G247" s="102" t="str">
        <f>IFERROR(IF(VLOOKUP($A247,'Annex 2 Designated EHV charges'!$A:$P,11,FALSE)=0,"",VLOOKUP($A247,'Annex 2 Designated EHV charges'!$A:$P,11,FALSE)),"")</f>
        <v/>
      </c>
      <c r="H247" s="102" t="str">
        <f>IFERROR(IF(VLOOKUP($A247,'Annex 2 Designated EHV charges'!$A:$P,12,FALSE)=0,"",VLOOKUP($A247,'Annex 2 Designated EHV charges'!$A:$P,12,FALSE)),"")</f>
        <v/>
      </c>
    </row>
    <row r="248" spans="1:8" x14ac:dyDescent="0.25">
      <c r="A248" s="95" t="str">
        <f t="array" ref="A248">IFERROR(INDEX('Annex 2 Designated EHV charges'!$A$11:$A$118, MATCH(0, IF(ISBLANK('Annex 2 Designated EHV charges'!$A$11:$A$118),1, COUNTIF(A$4:$A247, 'Annex 2 Designated EHV charges'!$A$11:$A$118)), 0)),"")</f>
        <v/>
      </c>
      <c r="B248" s="95" t="str">
        <f>IF($A248="","",VLOOKUP($A248,'Annex 2 Designated EHV charges'!$A:$O,2,0))</f>
        <v/>
      </c>
      <c r="C248" s="96" t="str">
        <f>IF($A248="","",VLOOKUP($A248,'Annex 2 Designated EHV charges'!$A:$O,3,0))</f>
        <v/>
      </c>
      <c r="D248" s="95" t="str">
        <f>IF($A248="","",VLOOKUP($A248,'Annex 2 Designated EHV charges'!$A:$O,7,0))</f>
        <v/>
      </c>
      <c r="E248" s="100" t="str">
        <f>IFERROR(IF(VLOOKUP($A248,'Annex 2 Designated EHV charges'!$A:$P,9,FALSE)=0,"",VLOOKUP($A248,'Annex 2 Designated EHV charges'!$A:$P,9,FALSE)),"")</f>
        <v/>
      </c>
      <c r="F248" s="101" t="str">
        <f>IFERROR(IF(VLOOKUP($A248,'Annex 2 Designated EHV charges'!$A:$P,10,FALSE)=0,"",VLOOKUP($A248,'Annex 2 Designated EHV charges'!$A:$P,10,FALSE)),"")</f>
        <v/>
      </c>
      <c r="G248" s="102" t="str">
        <f>IFERROR(IF(VLOOKUP($A248,'Annex 2 Designated EHV charges'!$A:$P,11,FALSE)=0,"",VLOOKUP($A248,'Annex 2 Designated EHV charges'!$A:$P,11,FALSE)),"")</f>
        <v/>
      </c>
      <c r="H248" s="102" t="str">
        <f>IFERROR(IF(VLOOKUP($A248,'Annex 2 Designated EHV charges'!$A:$P,12,FALSE)=0,"",VLOOKUP($A248,'Annex 2 Designated EHV charges'!$A:$P,12,FALSE)),"")</f>
        <v/>
      </c>
    </row>
    <row r="249" spans="1:8" x14ac:dyDescent="0.25">
      <c r="A249" s="95" t="str">
        <f t="array" ref="A249">IFERROR(INDEX('Annex 2 Designated EHV charges'!$A$11:$A$118, MATCH(0, IF(ISBLANK('Annex 2 Designated EHV charges'!$A$11:$A$118),1, COUNTIF(A$4:$A248, 'Annex 2 Designated EHV charges'!$A$11:$A$118)), 0)),"")</f>
        <v/>
      </c>
      <c r="B249" s="95" t="str">
        <f>IF($A249="","",VLOOKUP($A249,'Annex 2 Designated EHV charges'!$A:$O,2,0))</f>
        <v/>
      </c>
      <c r="C249" s="96" t="str">
        <f>IF($A249="","",VLOOKUP($A249,'Annex 2 Designated EHV charges'!$A:$O,3,0))</f>
        <v/>
      </c>
      <c r="D249" s="95" t="str">
        <f>IF($A249="","",VLOOKUP($A249,'Annex 2 Designated EHV charges'!$A:$O,7,0))</f>
        <v/>
      </c>
      <c r="E249" s="100" t="str">
        <f>IFERROR(IF(VLOOKUP($A249,'Annex 2 Designated EHV charges'!$A:$P,9,FALSE)=0,"",VLOOKUP($A249,'Annex 2 Designated EHV charges'!$A:$P,9,FALSE)),"")</f>
        <v/>
      </c>
      <c r="F249" s="101" t="str">
        <f>IFERROR(IF(VLOOKUP($A249,'Annex 2 Designated EHV charges'!$A:$P,10,FALSE)=0,"",VLOOKUP($A249,'Annex 2 Designated EHV charges'!$A:$P,10,FALSE)),"")</f>
        <v/>
      </c>
      <c r="G249" s="102" t="str">
        <f>IFERROR(IF(VLOOKUP($A249,'Annex 2 Designated EHV charges'!$A:$P,11,FALSE)=0,"",VLOOKUP($A249,'Annex 2 Designated EHV charges'!$A:$P,11,FALSE)),"")</f>
        <v/>
      </c>
      <c r="H249" s="102" t="str">
        <f>IFERROR(IF(VLOOKUP($A249,'Annex 2 Designated EHV charges'!$A:$P,12,FALSE)=0,"",VLOOKUP($A249,'Annex 2 Designated EHV charges'!$A:$P,12,FALSE)),"")</f>
        <v/>
      </c>
    </row>
    <row r="250" spans="1:8" x14ac:dyDescent="0.25">
      <c r="A250" s="95" t="str">
        <f t="array" ref="A250">IFERROR(INDEX('Annex 2 Designated EHV charges'!$A$11:$A$118, MATCH(0, IF(ISBLANK('Annex 2 Designated EHV charges'!$A$11:$A$118),1, COUNTIF(A$4:$A249, 'Annex 2 Designated EHV charges'!$A$11:$A$118)), 0)),"")</f>
        <v/>
      </c>
      <c r="B250" s="95" t="str">
        <f>IF($A250="","",VLOOKUP($A250,'Annex 2 Designated EHV charges'!$A:$O,2,0))</f>
        <v/>
      </c>
      <c r="C250" s="96" t="str">
        <f>IF($A250="","",VLOOKUP($A250,'Annex 2 Designated EHV charges'!$A:$O,3,0))</f>
        <v/>
      </c>
      <c r="D250" s="95" t="str">
        <f>IF($A250="","",VLOOKUP($A250,'Annex 2 Designated EHV charges'!$A:$O,7,0))</f>
        <v/>
      </c>
      <c r="E250" s="100" t="str">
        <f>IFERROR(IF(VLOOKUP($A250,'Annex 2 Designated EHV charges'!$A:$P,9,FALSE)=0,"",VLOOKUP($A250,'Annex 2 Designated EHV charges'!$A:$P,9,FALSE)),"")</f>
        <v/>
      </c>
      <c r="F250" s="101" t="str">
        <f>IFERROR(IF(VLOOKUP($A250,'Annex 2 Designated EHV charges'!$A:$P,10,FALSE)=0,"",VLOOKUP($A250,'Annex 2 Designated EHV charges'!$A:$P,10,FALSE)),"")</f>
        <v/>
      </c>
      <c r="G250" s="102" t="str">
        <f>IFERROR(IF(VLOOKUP($A250,'Annex 2 Designated EHV charges'!$A:$P,11,FALSE)=0,"",VLOOKUP($A250,'Annex 2 Designated EHV charges'!$A:$P,11,FALSE)),"")</f>
        <v/>
      </c>
      <c r="H250" s="102" t="str">
        <f>IFERROR(IF(VLOOKUP($A250,'Annex 2 Designated EHV charges'!$A:$P,12,FALSE)=0,"",VLOOKUP($A250,'Annex 2 Designated EHV charges'!$A:$P,12,FALSE)),"")</f>
        <v/>
      </c>
    </row>
    <row r="251" spans="1:8" x14ac:dyDescent="0.25">
      <c r="A251" s="95" t="str">
        <f t="array" ref="A251">IFERROR(INDEX('Annex 2 Designated EHV charges'!$A$11:$A$118, MATCH(0, IF(ISBLANK('Annex 2 Designated EHV charges'!$A$11:$A$118),1, COUNTIF(A$4:$A250, 'Annex 2 Designated EHV charges'!$A$11:$A$118)), 0)),"")</f>
        <v/>
      </c>
      <c r="B251" s="95" t="str">
        <f>IF($A251="","",VLOOKUP($A251,'Annex 2 Designated EHV charges'!$A:$O,2,0))</f>
        <v/>
      </c>
      <c r="C251" s="96" t="str">
        <f>IF($A251="","",VLOOKUP($A251,'Annex 2 Designated EHV charges'!$A:$O,3,0))</f>
        <v/>
      </c>
      <c r="D251" s="95" t="str">
        <f>IF($A251="","",VLOOKUP($A251,'Annex 2 Designated EHV charges'!$A:$O,7,0))</f>
        <v/>
      </c>
      <c r="E251" s="100" t="str">
        <f>IFERROR(IF(VLOOKUP($A251,'Annex 2 Designated EHV charges'!$A:$P,9,FALSE)=0,"",VLOOKUP($A251,'Annex 2 Designated EHV charges'!$A:$P,9,FALSE)),"")</f>
        <v/>
      </c>
      <c r="F251" s="101" t="str">
        <f>IFERROR(IF(VLOOKUP($A251,'Annex 2 Designated EHV charges'!$A:$P,10,FALSE)=0,"",VLOOKUP($A251,'Annex 2 Designated EHV charges'!$A:$P,10,FALSE)),"")</f>
        <v/>
      </c>
      <c r="G251" s="102" t="str">
        <f>IFERROR(IF(VLOOKUP($A251,'Annex 2 Designated EHV charges'!$A:$P,11,FALSE)=0,"",VLOOKUP($A251,'Annex 2 Designated EHV charges'!$A:$P,11,FALSE)),"")</f>
        <v/>
      </c>
      <c r="H251" s="102" t="str">
        <f>IFERROR(IF(VLOOKUP($A251,'Annex 2 Designated EHV charges'!$A:$P,12,FALSE)=0,"",VLOOKUP($A251,'Annex 2 Designated EHV charges'!$A:$P,12,FALSE)),"")</f>
        <v/>
      </c>
    </row>
    <row r="252" spans="1:8" x14ac:dyDescent="0.25">
      <c r="A252" s="95" t="str">
        <f t="array" ref="A252">IFERROR(INDEX('Annex 2 Designated EHV charges'!$A$11:$A$118, MATCH(0, IF(ISBLANK('Annex 2 Designated EHV charges'!$A$11:$A$118),1, COUNTIF(A$4:$A251, 'Annex 2 Designated EHV charges'!$A$11:$A$118)), 0)),"")</f>
        <v/>
      </c>
      <c r="B252" s="95" t="str">
        <f>IF($A252="","",VLOOKUP($A252,'Annex 2 Designated EHV charges'!$A:$O,2,0))</f>
        <v/>
      </c>
      <c r="C252" s="96" t="str">
        <f>IF($A252="","",VLOOKUP($A252,'Annex 2 Designated EHV charges'!$A:$O,3,0))</f>
        <v/>
      </c>
      <c r="D252" s="95" t="str">
        <f>IF($A252="","",VLOOKUP($A252,'Annex 2 Designated EHV charges'!$A:$O,7,0))</f>
        <v/>
      </c>
      <c r="E252" s="100" t="str">
        <f>IFERROR(IF(VLOOKUP($A252,'Annex 2 Designated EHV charges'!$A:$P,9,FALSE)=0,"",VLOOKUP($A252,'Annex 2 Designated EHV charges'!$A:$P,9,FALSE)),"")</f>
        <v/>
      </c>
      <c r="F252" s="101" t="str">
        <f>IFERROR(IF(VLOOKUP($A252,'Annex 2 Designated EHV charges'!$A:$P,10,FALSE)=0,"",VLOOKUP($A252,'Annex 2 Designated EHV charges'!$A:$P,10,FALSE)),"")</f>
        <v/>
      </c>
      <c r="G252" s="102" t="str">
        <f>IFERROR(IF(VLOOKUP($A252,'Annex 2 Designated EHV charges'!$A:$P,11,FALSE)=0,"",VLOOKUP($A252,'Annex 2 Designated EHV charges'!$A:$P,11,FALSE)),"")</f>
        <v/>
      </c>
      <c r="H252" s="102" t="str">
        <f>IFERROR(IF(VLOOKUP($A252,'Annex 2 Designated EHV charges'!$A:$P,12,FALSE)=0,"",VLOOKUP($A252,'Annex 2 Designated EHV charges'!$A:$P,12,FALSE)),"")</f>
        <v/>
      </c>
    </row>
    <row r="253" spans="1:8" x14ac:dyDescent="0.25">
      <c r="A253" s="95" t="str">
        <f t="array" ref="A253">IFERROR(INDEX('Annex 2 Designated EHV charges'!$A$11:$A$118, MATCH(0, IF(ISBLANK('Annex 2 Designated EHV charges'!$A$11:$A$118),1, COUNTIF(A$4:$A252, 'Annex 2 Designated EHV charges'!$A$11:$A$118)), 0)),"")</f>
        <v/>
      </c>
      <c r="B253" s="95" t="str">
        <f>IF($A253="","",VLOOKUP($A253,'Annex 2 Designated EHV charges'!$A:$O,2,0))</f>
        <v/>
      </c>
      <c r="C253" s="96" t="str">
        <f>IF($A253="","",VLOOKUP($A253,'Annex 2 Designated EHV charges'!$A:$O,3,0))</f>
        <v/>
      </c>
      <c r="D253" s="95" t="str">
        <f>IF($A253="","",VLOOKUP($A253,'Annex 2 Designated EHV charges'!$A:$O,7,0))</f>
        <v/>
      </c>
      <c r="E253" s="100" t="str">
        <f>IFERROR(IF(VLOOKUP($A253,'Annex 2 Designated EHV charges'!$A:$P,9,FALSE)=0,"",VLOOKUP($A253,'Annex 2 Designated EHV charges'!$A:$P,9,FALSE)),"")</f>
        <v/>
      </c>
      <c r="F253" s="101" t="str">
        <f>IFERROR(IF(VLOOKUP($A253,'Annex 2 Designated EHV charges'!$A:$P,10,FALSE)=0,"",VLOOKUP($A253,'Annex 2 Designated EHV charges'!$A:$P,10,FALSE)),"")</f>
        <v/>
      </c>
      <c r="G253" s="102" t="str">
        <f>IFERROR(IF(VLOOKUP($A253,'Annex 2 Designated EHV charges'!$A:$P,11,FALSE)=0,"",VLOOKUP($A253,'Annex 2 Designated EHV charges'!$A:$P,11,FALSE)),"")</f>
        <v/>
      </c>
      <c r="H253" s="102" t="str">
        <f>IFERROR(IF(VLOOKUP($A253,'Annex 2 Designated EHV charges'!$A:$P,12,FALSE)=0,"",VLOOKUP($A253,'Annex 2 Designated EHV charges'!$A:$P,12,FALSE)),"")</f>
        <v/>
      </c>
    </row>
    <row r="254" spans="1:8" x14ac:dyDescent="0.25">
      <c r="A254" s="95" t="str">
        <f t="array" ref="A254">IFERROR(INDEX('Annex 2 Designated EHV charges'!$A$11:$A$118, MATCH(0, IF(ISBLANK('Annex 2 Designated EHV charges'!$A$11:$A$118),1, COUNTIF(A$4:$A253, 'Annex 2 Designated EHV charges'!$A$11:$A$118)), 0)),"")</f>
        <v/>
      </c>
      <c r="B254" s="95" t="str">
        <f>IF($A254="","",VLOOKUP($A254,'Annex 2 Designated EHV charges'!$A:$O,2,0))</f>
        <v/>
      </c>
      <c r="C254" s="96" t="str">
        <f>IF($A254="","",VLOOKUP($A254,'Annex 2 Designated EHV charges'!$A:$O,3,0))</f>
        <v/>
      </c>
      <c r="D254" s="95" t="str">
        <f>IF($A254="","",VLOOKUP($A254,'Annex 2 Designated EHV charges'!$A:$O,7,0))</f>
        <v/>
      </c>
      <c r="E254" s="100" t="str">
        <f>IFERROR(IF(VLOOKUP($A254,'Annex 2 Designated EHV charges'!$A:$P,9,FALSE)=0,"",VLOOKUP($A254,'Annex 2 Designated EHV charges'!$A:$P,9,FALSE)),"")</f>
        <v/>
      </c>
      <c r="F254" s="101" t="str">
        <f>IFERROR(IF(VLOOKUP($A254,'Annex 2 Designated EHV charges'!$A:$P,10,FALSE)=0,"",VLOOKUP($A254,'Annex 2 Designated EHV charges'!$A:$P,10,FALSE)),"")</f>
        <v/>
      </c>
      <c r="G254" s="102" t="str">
        <f>IFERROR(IF(VLOOKUP($A254,'Annex 2 Designated EHV charges'!$A:$P,11,FALSE)=0,"",VLOOKUP($A254,'Annex 2 Designated EHV charges'!$A:$P,11,FALSE)),"")</f>
        <v/>
      </c>
      <c r="H254" s="102" t="str">
        <f>IFERROR(IF(VLOOKUP($A254,'Annex 2 Designated EHV charges'!$A:$P,12,FALSE)=0,"",VLOOKUP($A254,'Annex 2 Designated EHV charges'!$A:$P,12,FALSE)),"")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&amp;R&amp;P of &amp;N&amp;L&amp;"Calibri"&amp;11&amp;K000000&amp;8Note: The list of MPANs / MSIDs provided may be incomplete; the DNO reserves the right to apply the listed charges to any other MPANs / MSIDs associated with the site._x000D_&amp;1#&amp;"Arial"&amp;6&amp;K737373Confidentiality: C1 - Public</oddFooter>
    <firstHeader>&amp;L
Annex 2a - Schedule of Import Charges for use of the Distribution System by Designated EHV Properties (including LDNOs with Designated EHV Properties/end-users).</firstHeader>
    <firstFooter>&amp;R&amp;P of &amp;N&amp;L&amp;"Calibri"&amp;11&amp;K000000&amp;8Note: The list of MPANs / MSIDs provided may be incomplete; the DNO reserves the right to apply the listed charges to any other MPANs / MSIDs associated with the site._x000D_&amp;1#&amp;"Arial"&amp;6&amp;K737373Confidentiality: C1 - Public</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90" zoomScaleNormal="90" zoomScaleSheetLayoutView="100" workbookViewId="0">
      <selection activeCell="H24" sqref="H24"/>
    </sheetView>
  </sheetViews>
  <sheetFormatPr defaultColWidth="9.109375" defaultRowHeight="13.2" x14ac:dyDescent="0.25"/>
  <cols>
    <col min="1" max="1" width="14.6640625" style="50" customWidth="1"/>
    <col min="2" max="2" width="8.6640625" style="50" customWidth="1"/>
    <col min="3" max="3" width="15.6640625" style="58" bestFit="1" customWidth="1"/>
    <col min="4" max="4" width="50.6640625" style="58" customWidth="1"/>
    <col min="5" max="5" width="14.6640625" style="59" customWidth="1"/>
    <col min="6" max="7" width="14.6640625" style="60" customWidth="1"/>
    <col min="8" max="8" width="14.6640625" style="50" customWidth="1"/>
    <col min="9" max="9" width="15.5546875" style="50" customWidth="1"/>
    <col min="10" max="16384" width="9.109375" style="50"/>
  </cols>
  <sheetData>
    <row r="1" spans="1:15" ht="66.75" customHeight="1" x14ac:dyDescent="0.25">
      <c r="A1" s="259" t="s">
        <v>117</v>
      </c>
      <c r="B1" s="259"/>
      <c r="C1" s="259"/>
      <c r="D1" s="259"/>
      <c r="E1" s="259"/>
      <c r="F1" s="259"/>
      <c r="G1" s="259"/>
      <c r="H1" s="259"/>
    </row>
    <row r="2" spans="1:15" s="51" customFormat="1" ht="25.5" customHeight="1" x14ac:dyDescent="0.25">
      <c r="A2" s="256" t="str">
        <f>Overview!B4&amp; " - Effective from "&amp;Overview!D4&amp;" - "&amp;Overview!E4&amp;" EDCM export charges"</f>
        <v>Eclipse Power Distribution Limited - GSP N - Effective from 1 April 2025 - Final EDCM export charges</v>
      </c>
      <c r="B2" s="257"/>
      <c r="C2" s="257"/>
      <c r="D2" s="257"/>
      <c r="E2" s="257"/>
      <c r="F2" s="257"/>
      <c r="G2" s="257"/>
      <c r="H2" s="258"/>
    </row>
    <row r="3" spans="1:15" s="83" customFormat="1" ht="17.399999999999999" x14ac:dyDescent="0.25">
      <c r="A3" s="87"/>
      <c r="B3" s="87"/>
      <c r="C3" s="87"/>
      <c r="D3" s="88"/>
      <c r="E3" s="89"/>
      <c r="F3" s="89"/>
      <c r="G3" s="90"/>
      <c r="H3" s="90"/>
      <c r="I3" s="82"/>
      <c r="J3" s="82"/>
      <c r="K3" s="82"/>
      <c r="L3" s="82"/>
      <c r="M3" s="82"/>
      <c r="N3" s="82"/>
      <c r="O3" s="82"/>
    </row>
    <row r="4" spans="1:15" ht="60.75" customHeight="1" x14ac:dyDescent="0.25">
      <c r="A4" s="52" t="s">
        <v>118</v>
      </c>
      <c r="B4" s="53" t="s">
        <v>103</v>
      </c>
      <c r="C4" s="52" t="s">
        <v>106</v>
      </c>
      <c r="D4" s="54" t="s">
        <v>107</v>
      </c>
      <c r="E4" s="54" t="str">
        <f>'Annex 2 Designated EHV charges'!M10</f>
        <v>Export
Super Red
unit charge
(p/kWh)</v>
      </c>
      <c r="F4" s="54" t="str">
        <f>'Annex 2 Designated EHV charges'!N10</f>
        <v>Export
fixed charge
(p/day)</v>
      </c>
      <c r="G4" s="54" t="str">
        <f>'Annex 2 Designated EHV charges'!O10</f>
        <v>Export
capacity charge
(p/kVA/day)</v>
      </c>
      <c r="H4" s="54" t="str">
        <f>'Annex 2 Designated EHV charges'!P10</f>
        <v>Export
exceeded capacity charge
(p/kVA/day)</v>
      </c>
    </row>
    <row r="5" spans="1:15" ht="12.75" customHeight="1" x14ac:dyDescent="0.25">
      <c r="A5" s="96" t="str">
        <f t="array" ref="A5">IFERROR(INDEX('Annex 2 Designated EHV charges'!$D$11:$D$118, MATCH(0, IF(ISBLANK('Annex 2 Designated EHV charges'!$D$11:$D$118),1, COUNTIF(A$4:$A4, 'Annex 2 Designated EHV charges'!$D$11:$D$118)), 0)),"")</f>
        <v/>
      </c>
      <c r="B5" s="95" t="str">
        <f>IF($A5="","",VLOOKUP($A5,'Annex 2 Designated EHV charges'!$D:$O,2,0))</f>
        <v/>
      </c>
      <c r="C5" s="96" t="str">
        <f>IF($A5="","",VLOOKUP($A5,'Annex 2 Designated EHV charges'!$D:$O,3,0))</f>
        <v/>
      </c>
      <c r="D5" s="95" t="str">
        <f>IF($A5="","",VLOOKUP($A5,'Annex 2 Designated EHV charges'!$D:$O,4,0))</f>
        <v/>
      </c>
      <c r="E5" s="97" t="str">
        <f>IFERROR(IF(VLOOKUP($A5,'Annex 2 Designated EHV charges'!$D:$P,10,FALSE)=0,"",VLOOKUP($A5,'Annex 2 Designated EHV charges'!$D:$P,10,FALSE)),"")</f>
        <v/>
      </c>
      <c r="F5" s="98" t="str">
        <f>IFERROR(IF(VLOOKUP($A5,'Annex 2 Designated EHV charges'!$D:$P,11,FALSE)=0,"",VLOOKUP($A5,'Annex 2 Designated EHV charges'!$D:$P,11,FALSE)),"")</f>
        <v/>
      </c>
      <c r="G5" s="99" t="str">
        <f>IFERROR(IF(VLOOKUP($A5,'Annex 2 Designated EHV charges'!$D:$P,12,FALSE)=0,"",VLOOKUP($A5,'Annex 2 Designated EHV charges'!$D:$P,12,FALSE)),"")</f>
        <v/>
      </c>
      <c r="H5" s="99" t="str">
        <f>IFERROR(IF(VLOOKUP($A5,'Annex 2 Designated EHV charges'!$D:$P,13,FALSE)=0,"",VLOOKUP($A5,'Annex 2 Designated EHV charges'!$D:$P,13,FALSE)),"")</f>
        <v/>
      </c>
    </row>
    <row r="6" spans="1:15" ht="12.75" customHeight="1" x14ac:dyDescent="0.25">
      <c r="A6" s="96" t="str">
        <f t="array" ref="A6">IFERROR(INDEX('Annex 2 Designated EHV charges'!$D$11:$D$118, MATCH(0, IF(ISBLANK('Annex 2 Designated EHV charges'!$D$11:$D$118),1, COUNTIF(A$4:$A5, 'Annex 2 Designated EHV charges'!$D$11:$D$118)), 0)),"")</f>
        <v/>
      </c>
      <c r="B6" s="95" t="str">
        <f>IF($A6="","",VLOOKUP($A6,'Annex 2 Designated EHV charges'!$D:$O,2,0))</f>
        <v/>
      </c>
      <c r="C6" s="96" t="str">
        <f>IF($A6="","",VLOOKUP($A6,'Annex 2 Designated EHV charges'!$D:$O,3,0))</f>
        <v/>
      </c>
      <c r="D6" s="95" t="str">
        <f>IF($A6="","",VLOOKUP($A6,'Annex 2 Designated EHV charges'!$D:$O,4,0))</f>
        <v/>
      </c>
      <c r="E6" s="97" t="str">
        <f>IFERROR(IF(VLOOKUP($A6,'Annex 2 Designated EHV charges'!$D:$P,10,FALSE)=0,"",VLOOKUP($A6,'Annex 2 Designated EHV charges'!$D:$P,10,FALSE)),"")</f>
        <v/>
      </c>
      <c r="F6" s="98" t="str">
        <f>IFERROR(IF(VLOOKUP($A6,'Annex 2 Designated EHV charges'!$D:$P,11,FALSE)=0,"",VLOOKUP($A6,'Annex 2 Designated EHV charges'!$D:$P,11,FALSE)),"")</f>
        <v/>
      </c>
      <c r="G6" s="99" t="str">
        <f>IFERROR(IF(VLOOKUP($A6,'Annex 2 Designated EHV charges'!$D:$P,12,FALSE)=0,"",VLOOKUP($A6,'Annex 2 Designated EHV charges'!$D:$P,12,FALSE)),"")</f>
        <v/>
      </c>
      <c r="H6" s="99" t="str">
        <f>IFERROR(IF(VLOOKUP($A6,'Annex 2 Designated EHV charges'!$D:$P,13,FALSE)=0,"",VLOOKUP($A6,'Annex 2 Designated EHV charges'!$D:$P,13,FALSE)),"")</f>
        <v/>
      </c>
    </row>
    <row r="7" spans="1:15" ht="12.75" customHeight="1" x14ac:dyDescent="0.25">
      <c r="A7" s="96" t="str">
        <f t="array" ref="A7">IFERROR(INDEX('Annex 2 Designated EHV charges'!$D$11:$D$118, MATCH(0, IF(ISBLANK('Annex 2 Designated EHV charges'!$D$11:$D$118),1, COUNTIF(A$4:$A6, 'Annex 2 Designated EHV charges'!$D$11:$D$118)), 0)),"")</f>
        <v/>
      </c>
      <c r="B7" s="95" t="str">
        <f>IF($A7="","",VLOOKUP($A7,'Annex 2 Designated EHV charges'!$D:$O,2,0))</f>
        <v/>
      </c>
      <c r="C7" s="96" t="str">
        <f>IF($A7="","",VLOOKUP($A7,'Annex 2 Designated EHV charges'!$D:$O,3,0))</f>
        <v/>
      </c>
      <c r="D7" s="95" t="str">
        <f>IF($A7="","",VLOOKUP($A7,'Annex 2 Designated EHV charges'!$D:$O,4,0))</f>
        <v/>
      </c>
      <c r="E7" s="97" t="str">
        <f>IFERROR(IF(VLOOKUP($A7,'Annex 2 Designated EHV charges'!$D:$P,10,FALSE)=0,"",VLOOKUP($A7,'Annex 2 Designated EHV charges'!$D:$P,10,FALSE)),"")</f>
        <v/>
      </c>
      <c r="F7" s="98" t="str">
        <f>IFERROR(IF(VLOOKUP($A7,'Annex 2 Designated EHV charges'!$D:$P,11,FALSE)=0,"",VLOOKUP($A7,'Annex 2 Designated EHV charges'!$D:$P,11,FALSE)),"")</f>
        <v/>
      </c>
      <c r="G7" s="99" t="str">
        <f>IFERROR(IF(VLOOKUP($A7,'Annex 2 Designated EHV charges'!$D:$P,12,FALSE)=0,"",VLOOKUP($A7,'Annex 2 Designated EHV charges'!$D:$P,12,FALSE)),"")</f>
        <v/>
      </c>
      <c r="H7" s="99" t="str">
        <f>IFERROR(IF(VLOOKUP($A7,'Annex 2 Designated EHV charges'!$D:$P,13,FALSE)=0,"",VLOOKUP($A7,'Annex 2 Designated EHV charges'!$D:$P,13,FALSE)),"")</f>
        <v/>
      </c>
    </row>
    <row r="8" spans="1:15" ht="12.75" customHeight="1" x14ac:dyDescent="0.25">
      <c r="A8" s="96" t="str">
        <f t="array" ref="A8">IFERROR(INDEX('Annex 2 Designated EHV charges'!$D$11:$D$118, MATCH(0, IF(ISBLANK('Annex 2 Designated EHV charges'!$D$11:$D$118),1, COUNTIF(A$4:$A7, 'Annex 2 Designated EHV charges'!$D$11:$D$118)), 0)),"")</f>
        <v/>
      </c>
      <c r="B8" s="95" t="str">
        <f>IF($A8="","",VLOOKUP($A8,'Annex 2 Designated EHV charges'!$D:$O,2,0))</f>
        <v/>
      </c>
      <c r="C8" s="96" t="str">
        <f>IF($A8="","",VLOOKUP($A8,'Annex 2 Designated EHV charges'!$D:$O,3,0))</f>
        <v/>
      </c>
      <c r="D8" s="95" t="str">
        <f>IF($A8="","",VLOOKUP($A8,'Annex 2 Designated EHV charges'!$D:$O,4,0))</f>
        <v/>
      </c>
      <c r="E8" s="97" t="str">
        <f>IFERROR(IF(VLOOKUP($A8,'Annex 2 Designated EHV charges'!$D:$P,10,FALSE)=0,"",VLOOKUP($A8,'Annex 2 Designated EHV charges'!$D:$P,10,FALSE)),"")</f>
        <v/>
      </c>
      <c r="F8" s="98" t="str">
        <f>IFERROR(IF(VLOOKUP($A8,'Annex 2 Designated EHV charges'!$D:$P,11,FALSE)=0,"",VLOOKUP($A8,'Annex 2 Designated EHV charges'!$D:$P,11,FALSE)),"")</f>
        <v/>
      </c>
      <c r="G8" s="99" t="str">
        <f>IFERROR(IF(VLOOKUP($A8,'Annex 2 Designated EHV charges'!$D:$P,12,FALSE)=0,"",VLOOKUP($A8,'Annex 2 Designated EHV charges'!$D:$P,12,FALSE)),"")</f>
        <v/>
      </c>
      <c r="H8" s="99" t="str">
        <f>IFERROR(IF(VLOOKUP($A8,'Annex 2 Designated EHV charges'!$D:$P,13,FALSE)=0,"",VLOOKUP($A8,'Annex 2 Designated EHV charges'!$D:$P,13,FALSE)),"")</f>
        <v/>
      </c>
    </row>
    <row r="9" spans="1:15" ht="12.75" customHeight="1" x14ac:dyDescent="0.25">
      <c r="A9" s="96" t="str">
        <f t="array" ref="A9">IFERROR(INDEX('Annex 2 Designated EHV charges'!$D$11:$D$118, MATCH(0, IF(ISBLANK('Annex 2 Designated EHV charges'!$D$11:$D$118),1, COUNTIF(A$4:$A8, 'Annex 2 Designated EHV charges'!$D$11:$D$118)), 0)),"")</f>
        <v/>
      </c>
      <c r="B9" s="95" t="str">
        <f>IF($A9="","",VLOOKUP($A9,'Annex 2 Designated EHV charges'!$D:$O,2,0))</f>
        <v/>
      </c>
      <c r="C9" s="96" t="str">
        <f>IF($A9="","",VLOOKUP($A9,'Annex 2 Designated EHV charges'!$D:$O,3,0))</f>
        <v/>
      </c>
      <c r="D9" s="95" t="str">
        <f>IF($A9="","",VLOOKUP($A9,'Annex 2 Designated EHV charges'!$D:$O,4,0))</f>
        <v/>
      </c>
      <c r="E9" s="97" t="str">
        <f>IFERROR(IF(VLOOKUP($A9,'Annex 2 Designated EHV charges'!$D:$P,10,FALSE)=0,"",VLOOKUP($A9,'Annex 2 Designated EHV charges'!$D:$P,10,FALSE)),"")</f>
        <v/>
      </c>
      <c r="F9" s="98" t="str">
        <f>IFERROR(IF(VLOOKUP($A9,'Annex 2 Designated EHV charges'!$D:$P,11,FALSE)=0,"",VLOOKUP($A9,'Annex 2 Designated EHV charges'!$D:$P,11,FALSE)),"")</f>
        <v/>
      </c>
      <c r="G9" s="99" t="str">
        <f>IFERROR(IF(VLOOKUP($A9,'Annex 2 Designated EHV charges'!$D:$P,12,FALSE)=0,"",VLOOKUP($A9,'Annex 2 Designated EHV charges'!$D:$P,12,FALSE)),"")</f>
        <v/>
      </c>
      <c r="H9" s="99" t="str">
        <f>IFERROR(IF(VLOOKUP($A9,'Annex 2 Designated EHV charges'!$D:$P,13,FALSE)=0,"",VLOOKUP($A9,'Annex 2 Designated EHV charges'!$D:$P,13,FALSE)),"")</f>
        <v/>
      </c>
    </row>
    <row r="10" spans="1:15" ht="12.75" customHeight="1" x14ac:dyDescent="0.25">
      <c r="A10" s="96" t="str">
        <f t="array" ref="A10">IFERROR(INDEX('Annex 2 Designated EHV charges'!$D$11:$D$118, MATCH(0, IF(ISBLANK('Annex 2 Designated EHV charges'!$D$11:$D$118),1, COUNTIF(A$4:$A9, 'Annex 2 Designated EHV charges'!$D$11:$D$118)), 0)),"")</f>
        <v/>
      </c>
      <c r="B10" s="95" t="str">
        <f>IF($A10="","",VLOOKUP($A10,'Annex 2 Designated EHV charges'!$D:$O,2,0))</f>
        <v/>
      </c>
      <c r="C10" s="96" t="str">
        <f>IF($A10="","",VLOOKUP($A10,'Annex 2 Designated EHV charges'!$D:$O,3,0))</f>
        <v/>
      </c>
      <c r="D10" s="95" t="str">
        <f>IF($A10="","",VLOOKUP($A10,'Annex 2 Designated EHV charges'!$D:$O,4,0))</f>
        <v/>
      </c>
      <c r="E10" s="97" t="str">
        <f>IFERROR(IF(VLOOKUP($A10,'Annex 2 Designated EHV charges'!$D:$P,10,FALSE)=0,"",VLOOKUP($A10,'Annex 2 Designated EHV charges'!$D:$P,10,FALSE)),"")</f>
        <v/>
      </c>
      <c r="F10" s="98" t="str">
        <f>IFERROR(IF(VLOOKUP($A10,'Annex 2 Designated EHV charges'!$D:$P,11,FALSE)=0,"",VLOOKUP($A10,'Annex 2 Designated EHV charges'!$D:$P,11,FALSE)),"")</f>
        <v/>
      </c>
      <c r="G10" s="99" t="str">
        <f>IFERROR(IF(VLOOKUP($A10,'Annex 2 Designated EHV charges'!$D:$P,12,FALSE)=0,"",VLOOKUP($A10,'Annex 2 Designated EHV charges'!$D:$P,12,FALSE)),"")</f>
        <v/>
      </c>
      <c r="H10" s="99" t="str">
        <f>IFERROR(IF(VLOOKUP($A10,'Annex 2 Designated EHV charges'!$D:$P,13,FALSE)=0,"",VLOOKUP($A10,'Annex 2 Designated EHV charges'!$D:$P,13,FALSE)),"")</f>
        <v/>
      </c>
    </row>
    <row r="11" spans="1:15" ht="12.75" customHeight="1" x14ac:dyDescent="0.25">
      <c r="A11" s="96" t="str">
        <f t="array" ref="A11">IFERROR(INDEX('Annex 2 Designated EHV charges'!$D$11:$D$118, MATCH(0, IF(ISBLANK('Annex 2 Designated EHV charges'!$D$11:$D$118),1, COUNTIF(A$4:$A10, 'Annex 2 Designated EHV charges'!$D$11:$D$118)), 0)),"")</f>
        <v/>
      </c>
      <c r="B11" s="95" t="str">
        <f>IF($A11="","",VLOOKUP($A11,'Annex 2 Designated EHV charges'!$D:$O,2,0))</f>
        <v/>
      </c>
      <c r="C11" s="96" t="str">
        <f>IF($A11="","",VLOOKUP($A11,'Annex 2 Designated EHV charges'!$D:$O,3,0))</f>
        <v/>
      </c>
      <c r="D11" s="95" t="str">
        <f>IF($A11="","",VLOOKUP($A11,'Annex 2 Designated EHV charges'!$D:$O,4,0))</f>
        <v/>
      </c>
      <c r="E11" s="97" t="str">
        <f>IFERROR(IF(VLOOKUP($A11,'Annex 2 Designated EHV charges'!$D:$P,10,FALSE)=0,"",VLOOKUP($A11,'Annex 2 Designated EHV charges'!$D:$P,10,FALSE)),"")</f>
        <v/>
      </c>
      <c r="F11" s="98" t="str">
        <f>IFERROR(IF(VLOOKUP($A11,'Annex 2 Designated EHV charges'!$D:$P,11,FALSE)=0,"",VLOOKUP($A11,'Annex 2 Designated EHV charges'!$D:$P,11,FALSE)),"")</f>
        <v/>
      </c>
      <c r="G11" s="99" t="str">
        <f>IFERROR(IF(VLOOKUP($A11,'Annex 2 Designated EHV charges'!$D:$P,12,FALSE)=0,"",VLOOKUP($A11,'Annex 2 Designated EHV charges'!$D:$P,12,FALSE)),"")</f>
        <v/>
      </c>
      <c r="H11" s="99" t="str">
        <f>IFERROR(IF(VLOOKUP($A11,'Annex 2 Designated EHV charges'!$D:$P,13,FALSE)=0,"",VLOOKUP($A11,'Annex 2 Designated EHV charges'!$D:$P,13,FALSE)),"")</f>
        <v/>
      </c>
    </row>
    <row r="12" spans="1:15" ht="12.75" customHeight="1" x14ac:dyDescent="0.25">
      <c r="A12" s="96" t="str">
        <f t="array" ref="A12">IFERROR(INDEX('Annex 2 Designated EHV charges'!$D$11:$D$118, MATCH(0, IF(ISBLANK('Annex 2 Designated EHV charges'!$D$11:$D$118),1, COUNTIF(A$4:$A11, 'Annex 2 Designated EHV charges'!$D$11:$D$118)), 0)),"")</f>
        <v/>
      </c>
      <c r="B12" s="95" t="str">
        <f>IF($A12="","",VLOOKUP($A12,'Annex 2 Designated EHV charges'!$D:$O,2,0))</f>
        <v/>
      </c>
      <c r="C12" s="96" t="str">
        <f>IF($A12="","",VLOOKUP($A12,'Annex 2 Designated EHV charges'!$D:$O,3,0))</f>
        <v/>
      </c>
      <c r="D12" s="95" t="str">
        <f>IF($A12="","",VLOOKUP($A12,'Annex 2 Designated EHV charges'!$D:$O,4,0))</f>
        <v/>
      </c>
      <c r="E12" s="97" t="str">
        <f>IFERROR(IF(VLOOKUP($A12,'Annex 2 Designated EHV charges'!$D:$P,10,FALSE)=0,"",VLOOKUP($A12,'Annex 2 Designated EHV charges'!$D:$P,10,FALSE)),"")</f>
        <v/>
      </c>
      <c r="F12" s="98" t="str">
        <f>IFERROR(IF(VLOOKUP($A12,'Annex 2 Designated EHV charges'!$D:$P,11,FALSE)=0,"",VLOOKUP($A12,'Annex 2 Designated EHV charges'!$D:$P,11,FALSE)),"")</f>
        <v/>
      </c>
      <c r="G12" s="99" t="str">
        <f>IFERROR(IF(VLOOKUP($A12,'Annex 2 Designated EHV charges'!$D:$P,12,FALSE)=0,"",VLOOKUP($A12,'Annex 2 Designated EHV charges'!$D:$P,12,FALSE)),"")</f>
        <v/>
      </c>
      <c r="H12" s="99" t="str">
        <f>IFERROR(IF(VLOOKUP($A12,'Annex 2 Designated EHV charges'!$D:$P,13,FALSE)=0,"",VLOOKUP($A12,'Annex 2 Designated EHV charges'!$D:$P,13,FALSE)),"")</f>
        <v/>
      </c>
    </row>
    <row r="13" spans="1:15" ht="12.75" customHeight="1" x14ac:dyDescent="0.25">
      <c r="A13" s="96" t="str">
        <f t="array" ref="A13">IFERROR(INDEX('Annex 2 Designated EHV charges'!$D$11:$D$118, MATCH(0, IF(ISBLANK('Annex 2 Designated EHV charges'!$D$11:$D$118),1, COUNTIF(A$4:$A12, 'Annex 2 Designated EHV charges'!$D$11:$D$118)), 0)),"")</f>
        <v/>
      </c>
      <c r="B13" s="95" t="str">
        <f>IF($A13="","",VLOOKUP($A13,'Annex 2 Designated EHV charges'!$D:$O,2,0))</f>
        <v/>
      </c>
      <c r="C13" s="96" t="str">
        <f>IF($A13="","",VLOOKUP($A13,'Annex 2 Designated EHV charges'!$D:$O,3,0))</f>
        <v/>
      </c>
      <c r="D13" s="95" t="str">
        <f>IF($A13="","",VLOOKUP($A13,'Annex 2 Designated EHV charges'!$D:$O,4,0))</f>
        <v/>
      </c>
      <c r="E13" s="97" t="str">
        <f>IFERROR(IF(VLOOKUP($A13,'Annex 2 Designated EHV charges'!$D:$P,10,FALSE)=0,"",VLOOKUP($A13,'Annex 2 Designated EHV charges'!$D:$P,10,FALSE)),"")</f>
        <v/>
      </c>
      <c r="F13" s="98" t="str">
        <f>IFERROR(IF(VLOOKUP($A13,'Annex 2 Designated EHV charges'!$D:$P,11,FALSE)=0,"",VLOOKUP($A13,'Annex 2 Designated EHV charges'!$D:$P,11,FALSE)),"")</f>
        <v/>
      </c>
      <c r="G13" s="99" t="str">
        <f>IFERROR(IF(VLOOKUP($A13,'Annex 2 Designated EHV charges'!$D:$P,12,FALSE)=0,"",VLOOKUP($A13,'Annex 2 Designated EHV charges'!$D:$P,12,FALSE)),"")</f>
        <v/>
      </c>
      <c r="H13" s="99" t="str">
        <f>IFERROR(IF(VLOOKUP($A13,'Annex 2 Designated EHV charges'!$D:$P,13,FALSE)=0,"",VLOOKUP($A13,'Annex 2 Designated EHV charges'!$D:$P,13,FALSE)),"")</f>
        <v/>
      </c>
    </row>
    <row r="14" spans="1:15" ht="12.75" customHeight="1" x14ac:dyDescent="0.25">
      <c r="A14" s="96" t="str">
        <f t="array" ref="A14">IFERROR(INDEX('Annex 2 Designated EHV charges'!$D$11:$D$118, MATCH(0, IF(ISBLANK('Annex 2 Designated EHV charges'!$D$11:$D$118),1, COUNTIF(A$4:$A13, 'Annex 2 Designated EHV charges'!$D$11:$D$118)), 0)),"")</f>
        <v/>
      </c>
      <c r="B14" s="95" t="str">
        <f>IF($A14="","",VLOOKUP($A14,'Annex 2 Designated EHV charges'!$D:$O,2,0))</f>
        <v/>
      </c>
      <c r="C14" s="96" t="str">
        <f>IF($A14="","",VLOOKUP($A14,'Annex 2 Designated EHV charges'!$D:$O,3,0))</f>
        <v/>
      </c>
      <c r="D14" s="95" t="str">
        <f>IF($A14="","",VLOOKUP($A14,'Annex 2 Designated EHV charges'!$D:$O,4,0))</f>
        <v/>
      </c>
      <c r="E14" s="97" t="str">
        <f>IFERROR(IF(VLOOKUP($A14,'Annex 2 Designated EHV charges'!$D:$P,10,FALSE)=0,"",VLOOKUP($A14,'Annex 2 Designated EHV charges'!$D:$P,10,FALSE)),"")</f>
        <v/>
      </c>
      <c r="F14" s="98" t="str">
        <f>IFERROR(IF(VLOOKUP($A14,'Annex 2 Designated EHV charges'!$D:$P,11,FALSE)=0,"",VLOOKUP($A14,'Annex 2 Designated EHV charges'!$D:$P,11,FALSE)),"")</f>
        <v/>
      </c>
      <c r="G14" s="99" t="str">
        <f>IFERROR(IF(VLOOKUP($A14,'Annex 2 Designated EHV charges'!$D:$P,12,FALSE)=0,"",VLOOKUP($A14,'Annex 2 Designated EHV charges'!$D:$P,12,FALSE)),"")</f>
        <v/>
      </c>
      <c r="H14" s="99" t="str">
        <f>IFERROR(IF(VLOOKUP($A14,'Annex 2 Designated EHV charges'!$D:$P,13,FALSE)=0,"",VLOOKUP($A14,'Annex 2 Designated EHV charges'!$D:$P,13,FALSE)),"")</f>
        <v/>
      </c>
    </row>
    <row r="15" spans="1:15" ht="12.75" customHeight="1" x14ac:dyDescent="0.25">
      <c r="A15" s="96" t="str">
        <f t="array" ref="A15">IFERROR(INDEX('Annex 2 Designated EHV charges'!$D$11:$D$118, MATCH(0, IF(ISBLANK('Annex 2 Designated EHV charges'!$D$11:$D$118),1, COUNTIF(A$4:$A14, 'Annex 2 Designated EHV charges'!$D$11:$D$118)), 0)),"")</f>
        <v/>
      </c>
      <c r="B15" s="95" t="str">
        <f>IF($A15="","",VLOOKUP($A15,'Annex 2 Designated EHV charges'!$D:$O,2,0))</f>
        <v/>
      </c>
      <c r="C15" s="96" t="str">
        <f>IF($A15="","",VLOOKUP($A15,'Annex 2 Designated EHV charges'!$D:$O,3,0))</f>
        <v/>
      </c>
      <c r="D15" s="95" t="str">
        <f>IF($A15="","",VLOOKUP($A15,'Annex 2 Designated EHV charges'!$D:$O,4,0))</f>
        <v/>
      </c>
      <c r="E15" s="97" t="str">
        <f>IFERROR(IF(VLOOKUP($A15,'Annex 2 Designated EHV charges'!$D:$P,10,FALSE)=0,"",VLOOKUP($A15,'Annex 2 Designated EHV charges'!$D:$P,10,FALSE)),"")</f>
        <v/>
      </c>
      <c r="F15" s="98" t="str">
        <f>IFERROR(IF(VLOOKUP($A15,'Annex 2 Designated EHV charges'!$D:$P,11,FALSE)=0,"",VLOOKUP($A15,'Annex 2 Designated EHV charges'!$D:$P,11,FALSE)),"")</f>
        <v/>
      </c>
      <c r="G15" s="99" t="str">
        <f>IFERROR(IF(VLOOKUP($A15,'Annex 2 Designated EHV charges'!$D:$P,12,FALSE)=0,"",VLOOKUP($A15,'Annex 2 Designated EHV charges'!$D:$P,12,FALSE)),"")</f>
        <v/>
      </c>
      <c r="H15" s="99" t="str">
        <f>IFERROR(IF(VLOOKUP($A15,'Annex 2 Designated EHV charges'!$D:$P,13,FALSE)=0,"",VLOOKUP($A15,'Annex 2 Designated EHV charges'!$D:$P,13,FALSE)),"")</f>
        <v/>
      </c>
    </row>
    <row r="16" spans="1:15" ht="12.75" customHeight="1" x14ac:dyDescent="0.25">
      <c r="A16" s="96" t="str">
        <f t="array" ref="A16">IFERROR(INDEX('Annex 2 Designated EHV charges'!$D$11:$D$118, MATCH(0, IF(ISBLANK('Annex 2 Designated EHV charges'!$D$11:$D$118),1, COUNTIF(A$4:$A15, 'Annex 2 Designated EHV charges'!$D$11:$D$118)), 0)),"")</f>
        <v/>
      </c>
      <c r="B16" s="95" t="str">
        <f>IF($A16="","",VLOOKUP($A16,'Annex 2 Designated EHV charges'!$D:$O,2,0))</f>
        <v/>
      </c>
      <c r="C16" s="96" t="str">
        <f>IF($A16="","",VLOOKUP($A16,'Annex 2 Designated EHV charges'!$D:$O,3,0))</f>
        <v/>
      </c>
      <c r="D16" s="95" t="str">
        <f>IF($A16="","",VLOOKUP($A16,'Annex 2 Designated EHV charges'!$D:$O,4,0))</f>
        <v/>
      </c>
      <c r="E16" s="97" t="str">
        <f>IFERROR(IF(VLOOKUP($A16,'Annex 2 Designated EHV charges'!$D:$P,10,FALSE)=0,"",VLOOKUP($A16,'Annex 2 Designated EHV charges'!$D:$P,10,FALSE)),"")</f>
        <v/>
      </c>
      <c r="F16" s="98" t="str">
        <f>IFERROR(IF(VLOOKUP($A16,'Annex 2 Designated EHV charges'!$D:$P,11,FALSE)=0,"",VLOOKUP($A16,'Annex 2 Designated EHV charges'!$D:$P,11,FALSE)),"")</f>
        <v/>
      </c>
      <c r="G16" s="99" t="str">
        <f>IFERROR(IF(VLOOKUP($A16,'Annex 2 Designated EHV charges'!$D:$P,12,FALSE)=0,"",VLOOKUP($A16,'Annex 2 Designated EHV charges'!$D:$P,12,FALSE)),"")</f>
        <v/>
      </c>
      <c r="H16" s="99" t="str">
        <f>IFERROR(IF(VLOOKUP($A16,'Annex 2 Designated EHV charges'!$D:$P,13,FALSE)=0,"",VLOOKUP($A16,'Annex 2 Designated EHV charges'!$D:$P,13,FALSE)),"")</f>
        <v/>
      </c>
    </row>
    <row r="17" spans="1:8" ht="12.75" customHeight="1" x14ac:dyDescent="0.25">
      <c r="A17" s="96" t="str">
        <f t="array" ref="A17">IFERROR(INDEX('Annex 2 Designated EHV charges'!$D$11:$D$118, MATCH(0, IF(ISBLANK('Annex 2 Designated EHV charges'!$D$11:$D$118),1, COUNTIF(A$4:$A16, 'Annex 2 Designated EHV charges'!$D$11:$D$118)), 0)),"")</f>
        <v/>
      </c>
      <c r="B17" s="95" t="str">
        <f>IF($A17="","",VLOOKUP($A17,'Annex 2 Designated EHV charges'!$D:$O,2,0))</f>
        <v/>
      </c>
      <c r="C17" s="96" t="str">
        <f>IF($A17="","",VLOOKUP($A17,'Annex 2 Designated EHV charges'!$D:$O,3,0))</f>
        <v/>
      </c>
      <c r="D17" s="95" t="str">
        <f>IF($A17="","",VLOOKUP($A17,'Annex 2 Designated EHV charges'!$D:$O,4,0))</f>
        <v/>
      </c>
      <c r="E17" s="97" t="str">
        <f>IFERROR(IF(VLOOKUP($A17,'Annex 2 Designated EHV charges'!$D:$P,10,FALSE)=0,"",VLOOKUP($A17,'Annex 2 Designated EHV charges'!$D:$P,10,FALSE)),"")</f>
        <v/>
      </c>
      <c r="F17" s="98" t="str">
        <f>IFERROR(IF(VLOOKUP($A17,'Annex 2 Designated EHV charges'!$D:$P,11,FALSE)=0,"",VLOOKUP($A17,'Annex 2 Designated EHV charges'!$D:$P,11,FALSE)),"")</f>
        <v/>
      </c>
      <c r="G17" s="99" t="str">
        <f>IFERROR(IF(VLOOKUP($A17,'Annex 2 Designated EHV charges'!$D:$P,12,FALSE)=0,"",VLOOKUP($A17,'Annex 2 Designated EHV charges'!$D:$P,12,FALSE)),"")</f>
        <v/>
      </c>
      <c r="H17" s="99" t="str">
        <f>IFERROR(IF(VLOOKUP($A17,'Annex 2 Designated EHV charges'!$D:$P,13,FALSE)=0,"",VLOOKUP($A17,'Annex 2 Designated EHV charges'!$D:$P,13,FALSE)),"")</f>
        <v/>
      </c>
    </row>
    <row r="18" spans="1:8" ht="12.75" customHeight="1" x14ac:dyDescent="0.25">
      <c r="A18" s="96" t="str">
        <f t="array" ref="A18">IFERROR(INDEX('Annex 2 Designated EHV charges'!$D$11:$D$118, MATCH(0, IF(ISBLANK('Annex 2 Designated EHV charges'!$D$11:$D$118),1, COUNTIF(A$4:$A17, 'Annex 2 Designated EHV charges'!$D$11:$D$118)), 0)),"")</f>
        <v/>
      </c>
      <c r="B18" s="95" t="str">
        <f>IF($A18="","",VLOOKUP($A18,'Annex 2 Designated EHV charges'!$D:$O,2,0))</f>
        <v/>
      </c>
      <c r="C18" s="96" t="str">
        <f>IF($A18="","",VLOOKUP($A18,'Annex 2 Designated EHV charges'!$D:$O,3,0))</f>
        <v/>
      </c>
      <c r="D18" s="95" t="str">
        <f>IF($A18="","",VLOOKUP($A18,'Annex 2 Designated EHV charges'!$D:$O,4,0))</f>
        <v/>
      </c>
      <c r="E18" s="97" t="str">
        <f>IFERROR(IF(VLOOKUP($A18,'Annex 2 Designated EHV charges'!$D:$P,10,FALSE)=0,"",VLOOKUP($A18,'Annex 2 Designated EHV charges'!$D:$P,10,FALSE)),"")</f>
        <v/>
      </c>
      <c r="F18" s="98" t="str">
        <f>IFERROR(IF(VLOOKUP($A18,'Annex 2 Designated EHV charges'!$D:$P,11,FALSE)=0,"",VLOOKUP($A18,'Annex 2 Designated EHV charges'!$D:$P,11,FALSE)),"")</f>
        <v/>
      </c>
      <c r="G18" s="99" t="str">
        <f>IFERROR(IF(VLOOKUP($A18,'Annex 2 Designated EHV charges'!$D:$P,12,FALSE)=0,"",VLOOKUP($A18,'Annex 2 Designated EHV charges'!$D:$P,12,FALSE)),"")</f>
        <v/>
      </c>
      <c r="H18" s="99" t="str">
        <f>IFERROR(IF(VLOOKUP($A18,'Annex 2 Designated EHV charges'!$D:$P,13,FALSE)=0,"",VLOOKUP($A18,'Annex 2 Designated EHV charges'!$D:$P,13,FALSE)),"")</f>
        <v/>
      </c>
    </row>
    <row r="19" spans="1:8" ht="12.75" customHeight="1" x14ac:dyDescent="0.25">
      <c r="A19" s="96" t="str">
        <f t="array" ref="A19">IFERROR(INDEX('Annex 2 Designated EHV charges'!$D$11:$D$118, MATCH(0, IF(ISBLANK('Annex 2 Designated EHV charges'!$D$11:$D$118),1, COUNTIF(A$4:$A18, 'Annex 2 Designated EHV charges'!$D$11:$D$118)), 0)),"")</f>
        <v/>
      </c>
      <c r="B19" s="95" t="str">
        <f>IF($A19="","",VLOOKUP($A19,'Annex 2 Designated EHV charges'!$D:$O,2,0))</f>
        <v/>
      </c>
      <c r="C19" s="96" t="str">
        <f>IF($A19="","",VLOOKUP($A19,'Annex 2 Designated EHV charges'!$D:$O,3,0))</f>
        <v/>
      </c>
      <c r="D19" s="95" t="str">
        <f>IF($A19="","",VLOOKUP($A19,'Annex 2 Designated EHV charges'!$D:$O,4,0))</f>
        <v/>
      </c>
      <c r="E19" s="97" t="str">
        <f>IFERROR(IF(VLOOKUP($A19,'Annex 2 Designated EHV charges'!$D:$P,10,FALSE)=0,"",VLOOKUP($A19,'Annex 2 Designated EHV charges'!$D:$P,10,FALSE)),"")</f>
        <v/>
      </c>
      <c r="F19" s="98" t="str">
        <f>IFERROR(IF(VLOOKUP($A19,'Annex 2 Designated EHV charges'!$D:$P,11,FALSE)=0,"",VLOOKUP($A19,'Annex 2 Designated EHV charges'!$D:$P,11,FALSE)),"")</f>
        <v/>
      </c>
      <c r="G19" s="99" t="str">
        <f>IFERROR(IF(VLOOKUP($A19,'Annex 2 Designated EHV charges'!$D:$P,12,FALSE)=0,"",VLOOKUP($A19,'Annex 2 Designated EHV charges'!$D:$P,12,FALSE)),"")</f>
        <v/>
      </c>
      <c r="H19" s="99" t="str">
        <f>IFERROR(IF(VLOOKUP($A19,'Annex 2 Designated EHV charges'!$D:$P,13,FALSE)=0,"",VLOOKUP($A19,'Annex 2 Designated EHV charges'!$D:$P,13,FALSE)),"")</f>
        <v/>
      </c>
    </row>
    <row r="20" spans="1:8" ht="12.75" customHeight="1" x14ac:dyDescent="0.25">
      <c r="A20" s="96" t="str">
        <f t="array" ref="A20">IFERROR(INDEX('Annex 2 Designated EHV charges'!$D$11:$D$118, MATCH(0, IF(ISBLANK('Annex 2 Designated EHV charges'!$D$11:$D$118),1, COUNTIF(A$4:$A19, 'Annex 2 Designated EHV charges'!$D$11:$D$118)), 0)),"")</f>
        <v/>
      </c>
      <c r="B20" s="95" t="str">
        <f>IF($A20="","",VLOOKUP($A20,'Annex 2 Designated EHV charges'!$D:$O,2,0))</f>
        <v/>
      </c>
      <c r="C20" s="96" t="str">
        <f>IF($A20="","",VLOOKUP($A20,'Annex 2 Designated EHV charges'!$D:$O,3,0))</f>
        <v/>
      </c>
      <c r="D20" s="95" t="str">
        <f>IF($A20="","",VLOOKUP($A20,'Annex 2 Designated EHV charges'!$D:$O,4,0))</f>
        <v/>
      </c>
      <c r="E20" s="97" t="str">
        <f>IFERROR(IF(VLOOKUP($A20,'Annex 2 Designated EHV charges'!$D:$P,10,FALSE)=0,"",VLOOKUP($A20,'Annex 2 Designated EHV charges'!$D:$P,10,FALSE)),"")</f>
        <v/>
      </c>
      <c r="F20" s="98" t="str">
        <f>IFERROR(IF(VLOOKUP($A20,'Annex 2 Designated EHV charges'!$D:$P,11,FALSE)=0,"",VLOOKUP($A20,'Annex 2 Designated EHV charges'!$D:$P,11,FALSE)),"")</f>
        <v/>
      </c>
      <c r="G20" s="99" t="str">
        <f>IFERROR(IF(VLOOKUP($A20,'Annex 2 Designated EHV charges'!$D:$P,12,FALSE)=0,"",VLOOKUP($A20,'Annex 2 Designated EHV charges'!$D:$P,12,FALSE)),"")</f>
        <v/>
      </c>
      <c r="H20" s="99" t="str">
        <f>IFERROR(IF(VLOOKUP($A20,'Annex 2 Designated EHV charges'!$D:$P,13,FALSE)=0,"",VLOOKUP($A20,'Annex 2 Designated EHV charges'!$D:$P,13,FALSE)),"")</f>
        <v/>
      </c>
    </row>
    <row r="21" spans="1:8" ht="12.75" customHeight="1" x14ac:dyDescent="0.25">
      <c r="A21" s="96" t="str">
        <f t="array" ref="A21">IFERROR(INDEX('Annex 2 Designated EHV charges'!$D$11:$D$118, MATCH(0, IF(ISBLANK('Annex 2 Designated EHV charges'!$D$11:$D$118),1, COUNTIF(A$4:$A20, 'Annex 2 Designated EHV charges'!$D$11:$D$118)), 0)),"")</f>
        <v/>
      </c>
      <c r="B21" s="95" t="str">
        <f>IF($A21="","",VLOOKUP($A21,'Annex 2 Designated EHV charges'!$D:$O,2,0))</f>
        <v/>
      </c>
      <c r="C21" s="96" t="str">
        <f>IF($A21="","",VLOOKUP($A21,'Annex 2 Designated EHV charges'!$D:$O,3,0))</f>
        <v/>
      </c>
      <c r="D21" s="95" t="str">
        <f>IF($A21="","",VLOOKUP($A21,'Annex 2 Designated EHV charges'!$D:$O,4,0))</f>
        <v/>
      </c>
      <c r="E21" s="97" t="str">
        <f>IFERROR(IF(VLOOKUP($A21,'Annex 2 Designated EHV charges'!$D:$P,10,FALSE)=0,"",VLOOKUP($A21,'Annex 2 Designated EHV charges'!$D:$P,10,FALSE)),"")</f>
        <v/>
      </c>
      <c r="F21" s="98" t="str">
        <f>IFERROR(IF(VLOOKUP($A21,'Annex 2 Designated EHV charges'!$D:$P,11,FALSE)=0,"",VLOOKUP($A21,'Annex 2 Designated EHV charges'!$D:$P,11,FALSE)),"")</f>
        <v/>
      </c>
      <c r="G21" s="99" t="str">
        <f>IFERROR(IF(VLOOKUP($A21,'Annex 2 Designated EHV charges'!$D:$P,12,FALSE)=0,"",VLOOKUP($A21,'Annex 2 Designated EHV charges'!$D:$P,12,FALSE)),"")</f>
        <v/>
      </c>
      <c r="H21" s="99" t="str">
        <f>IFERROR(IF(VLOOKUP($A21,'Annex 2 Designated EHV charges'!$D:$P,13,FALSE)=0,"",VLOOKUP($A21,'Annex 2 Designated EHV charges'!$D:$P,13,FALSE)),"")</f>
        <v/>
      </c>
    </row>
    <row r="22" spans="1:8" ht="12.75" customHeight="1" x14ac:dyDescent="0.25">
      <c r="A22" s="96" t="str">
        <f t="array" ref="A22">IFERROR(INDEX('Annex 2 Designated EHV charges'!$D$11:$D$118, MATCH(0, IF(ISBLANK('Annex 2 Designated EHV charges'!$D$11:$D$118),1, COUNTIF(A$4:$A21, 'Annex 2 Designated EHV charges'!$D$11:$D$118)), 0)),"")</f>
        <v/>
      </c>
      <c r="B22" s="95" t="str">
        <f>IF($A22="","",VLOOKUP($A22,'Annex 2 Designated EHV charges'!$D:$O,2,0))</f>
        <v/>
      </c>
      <c r="C22" s="96" t="str">
        <f>IF($A22="","",VLOOKUP($A22,'Annex 2 Designated EHV charges'!$D:$O,3,0))</f>
        <v/>
      </c>
      <c r="D22" s="95" t="str">
        <f>IF($A22="","",VLOOKUP($A22,'Annex 2 Designated EHV charges'!$D:$O,4,0))</f>
        <v/>
      </c>
      <c r="E22" s="97" t="str">
        <f>IFERROR(IF(VLOOKUP($A22,'Annex 2 Designated EHV charges'!$D:$P,10,FALSE)=0,"",VLOOKUP($A22,'Annex 2 Designated EHV charges'!$D:$P,10,FALSE)),"")</f>
        <v/>
      </c>
      <c r="F22" s="98" t="str">
        <f>IFERROR(IF(VLOOKUP($A22,'Annex 2 Designated EHV charges'!$D:$P,11,FALSE)=0,"",VLOOKUP($A22,'Annex 2 Designated EHV charges'!$D:$P,11,FALSE)),"")</f>
        <v/>
      </c>
      <c r="G22" s="99" t="str">
        <f>IFERROR(IF(VLOOKUP($A22,'Annex 2 Designated EHV charges'!$D:$P,12,FALSE)=0,"",VLOOKUP($A22,'Annex 2 Designated EHV charges'!$D:$P,12,FALSE)),"")</f>
        <v/>
      </c>
      <c r="H22" s="99" t="str">
        <f>IFERROR(IF(VLOOKUP($A22,'Annex 2 Designated EHV charges'!$D:$P,13,FALSE)=0,"",VLOOKUP($A22,'Annex 2 Designated EHV charges'!$D:$P,13,FALSE)),"")</f>
        <v/>
      </c>
    </row>
    <row r="23" spans="1:8" ht="12.75" customHeight="1" x14ac:dyDescent="0.25">
      <c r="A23" s="96" t="str">
        <f t="array" ref="A23">IFERROR(INDEX('Annex 2 Designated EHV charges'!$D$11:$D$118, MATCH(0, IF(ISBLANK('Annex 2 Designated EHV charges'!$D$11:$D$118),1, COUNTIF(A$4:$A22, 'Annex 2 Designated EHV charges'!$D$11:$D$118)), 0)),"")</f>
        <v/>
      </c>
      <c r="B23" s="95" t="str">
        <f>IF($A23="","",VLOOKUP($A23,'Annex 2 Designated EHV charges'!$D:$O,2,0))</f>
        <v/>
      </c>
      <c r="C23" s="96" t="str">
        <f>IF($A23="","",VLOOKUP($A23,'Annex 2 Designated EHV charges'!$D:$O,3,0))</f>
        <v/>
      </c>
      <c r="D23" s="95" t="str">
        <f>IF($A23="","",VLOOKUP($A23,'Annex 2 Designated EHV charges'!$D:$O,4,0))</f>
        <v/>
      </c>
      <c r="E23" s="97" t="str">
        <f>IFERROR(IF(VLOOKUP($A23,'Annex 2 Designated EHV charges'!$D:$P,10,FALSE)=0,"",VLOOKUP($A23,'Annex 2 Designated EHV charges'!$D:$P,10,FALSE)),"")</f>
        <v/>
      </c>
      <c r="F23" s="98" t="str">
        <f>IFERROR(IF(VLOOKUP($A23,'Annex 2 Designated EHV charges'!$D:$P,11,FALSE)=0,"",VLOOKUP($A23,'Annex 2 Designated EHV charges'!$D:$P,11,FALSE)),"")</f>
        <v/>
      </c>
      <c r="G23" s="99" t="str">
        <f>IFERROR(IF(VLOOKUP($A23,'Annex 2 Designated EHV charges'!$D:$P,12,FALSE)=0,"",VLOOKUP($A23,'Annex 2 Designated EHV charges'!$D:$P,12,FALSE)),"")</f>
        <v/>
      </c>
      <c r="H23" s="99" t="str">
        <f>IFERROR(IF(VLOOKUP($A23,'Annex 2 Designated EHV charges'!$D:$P,13,FALSE)=0,"",VLOOKUP($A23,'Annex 2 Designated EHV charges'!$D:$P,13,FALSE)),"")</f>
        <v/>
      </c>
    </row>
    <row r="24" spans="1:8" ht="12.75" customHeight="1" x14ac:dyDescent="0.25">
      <c r="A24" s="96" t="str">
        <f t="array" ref="A24">IFERROR(INDEX('Annex 2 Designated EHV charges'!$D$11:$D$118, MATCH(0, IF(ISBLANK('Annex 2 Designated EHV charges'!$D$11:$D$118),1, COUNTIF(A$4:$A23, 'Annex 2 Designated EHV charges'!$D$11:$D$118)), 0)),"")</f>
        <v/>
      </c>
      <c r="B24" s="95" t="str">
        <f>IF($A24="","",VLOOKUP($A24,'Annex 2 Designated EHV charges'!$D:$O,2,0))</f>
        <v/>
      </c>
      <c r="C24" s="96" t="str">
        <f>IF($A24="","",VLOOKUP($A24,'Annex 2 Designated EHV charges'!$D:$O,3,0))</f>
        <v/>
      </c>
      <c r="D24" s="95" t="str">
        <f>IF($A24="","",VLOOKUP($A24,'Annex 2 Designated EHV charges'!$D:$O,4,0))</f>
        <v/>
      </c>
      <c r="E24" s="97" t="str">
        <f>IFERROR(IF(VLOOKUP($A24,'Annex 2 Designated EHV charges'!$D:$P,10,FALSE)=0,"",VLOOKUP($A24,'Annex 2 Designated EHV charges'!$D:$P,10,FALSE)),"")</f>
        <v/>
      </c>
      <c r="F24" s="98" t="str">
        <f>IFERROR(IF(VLOOKUP($A24,'Annex 2 Designated EHV charges'!$D:$P,11,FALSE)=0,"",VLOOKUP($A24,'Annex 2 Designated EHV charges'!$D:$P,11,FALSE)),"")</f>
        <v/>
      </c>
      <c r="G24" s="99" t="str">
        <f>IFERROR(IF(VLOOKUP($A24,'Annex 2 Designated EHV charges'!$D:$P,12,FALSE)=0,"",VLOOKUP($A24,'Annex 2 Designated EHV charges'!$D:$P,12,FALSE)),"")</f>
        <v/>
      </c>
      <c r="H24" s="99" t="str">
        <f>IFERROR(IF(VLOOKUP($A24,'Annex 2 Designated EHV charges'!$D:$P,13,FALSE)=0,"",VLOOKUP($A24,'Annex 2 Designated EHV charges'!$D:$P,13,FALSE)),"")</f>
        <v/>
      </c>
    </row>
    <row r="25" spans="1:8" ht="12.75" customHeight="1" x14ac:dyDescent="0.25">
      <c r="A25" s="96" t="str">
        <f t="array" ref="A25">IFERROR(INDEX('Annex 2 Designated EHV charges'!$D$11:$D$118, MATCH(0, IF(ISBLANK('Annex 2 Designated EHV charges'!$D$11:$D$118),1, COUNTIF(A$4:$A24, 'Annex 2 Designated EHV charges'!$D$11:$D$118)), 0)),"")</f>
        <v/>
      </c>
      <c r="B25" s="95" t="str">
        <f>IF($A25="","",VLOOKUP($A25,'Annex 2 Designated EHV charges'!$D:$O,2,0))</f>
        <v/>
      </c>
      <c r="C25" s="96" t="str">
        <f>IF($A25="","",VLOOKUP($A25,'Annex 2 Designated EHV charges'!$D:$O,3,0))</f>
        <v/>
      </c>
      <c r="D25" s="95" t="str">
        <f>IF($A25="","",VLOOKUP($A25,'Annex 2 Designated EHV charges'!$D:$O,4,0))</f>
        <v/>
      </c>
      <c r="E25" s="97" t="str">
        <f>IFERROR(IF(VLOOKUP($A25,'Annex 2 Designated EHV charges'!$D:$P,10,FALSE)=0,"",VLOOKUP($A25,'Annex 2 Designated EHV charges'!$D:$P,10,FALSE)),"")</f>
        <v/>
      </c>
      <c r="F25" s="98" t="str">
        <f>IFERROR(IF(VLOOKUP($A25,'Annex 2 Designated EHV charges'!$D:$P,11,FALSE)=0,"",VLOOKUP($A25,'Annex 2 Designated EHV charges'!$D:$P,11,FALSE)),"")</f>
        <v/>
      </c>
      <c r="G25" s="99" t="str">
        <f>IFERROR(IF(VLOOKUP($A25,'Annex 2 Designated EHV charges'!$D:$P,12,FALSE)=0,"",VLOOKUP($A25,'Annex 2 Designated EHV charges'!$D:$P,12,FALSE)),"")</f>
        <v/>
      </c>
      <c r="H25" s="99" t="str">
        <f>IFERROR(IF(VLOOKUP($A25,'Annex 2 Designated EHV charges'!$D:$P,13,FALSE)=0,"",VLOOKUP($A25,'Annex 2 Designated EHV charges'!$D:$P,13,FALSE)),"")</f>
        <v/>
      </c>
    </row>
    <row r="26" spans="1:8" ht="12.75" customHeight="1" x14ac:dyDescent="0.25">
      <c r="A26" s="96" t="str">
        <f t="array" ref="A26">IFERROR(INDEX('Annex 2 Designated EHV charges'!$D$11:$D$118, MATCH(0, IF(ISBLANK('Annex 2 Designated EHV charges'!$D$11:$D$118),1, COUNTIF(A$4:$A25, 'Annex 2 Designated EHV charges'!$D$11:$D$118)), 0)),"")</f>
        <v/>
      </c>
      <c r="B26" s="95" t="str">
        <f>IF($A26="","",VLOOKUP($A26,'Annex 2 Designated EHV charges'!$D:$O,2,0))</f>
        <v/>
      </c>
      <c r="C26" s="96" t="str">
        <f>IF($A26="","",VLOOKUP($A26,'Annex 2 Designated EHV charges'!$D:$O,3,0))</f>
        <v/>
      </c>
      <c r="D26" s="95" t="str">
        <f>IF($A26="","",VLOOKUP($A26,'Annex 2 Designated EHV charges'!$D:$O,4,0))</f>
        <v/>
      </c>
      <c r="E26" s="97" t="str">
        <f>IFERROR(IF(VLOOKUP($A26,'Annex 2 Designated EHV charges'!$D:$P,10,FALSE)=0,"",VLOOKUP($A26,'Annex 2 Designated EHV charges'!$D:$P,10,FALSE)),"")</f>
        <v/>
      </c>
      <c r="F26" s="98" t="str">
        <f>IFERROR(IF(VLOOKUP($A26,'Annex 2 Designated EHV charges'!$D:$P,11,FALSE)=0,"",VLOOKUP($A26,'Annex 2 Designated EHV charges'!$D:$P,11,FALSE)),"")</f>
        <v/>
      </c>
      <c r="G26" s="99" t="str">
        <f>IFERROR(IF(VLOOKUP($A26,'Annex 2 Designated EHV charges'!$D:$P,12,FALSE)=0,"",VLOOKUP($A26,'Annex 2 Designated EHV charges'!$D:$P,12,FALSE)),"")</f>
        <v/>
      </c>
      <c r="H26" s="99" t="str">
        <f>IFERROR(IF(VLOOKUP($A26,'Annex 2 Designated EHV charges'!$D:$P,13,FALSE)=0,"",VLOOKUP($A26,'Annex 2 Designated EHV charges'!$D:$P,13,FALSE)),"")</f>
        <v/>
      </c>
    </row>
    <row r="27" spans="1:8" ht="12.75" customHeight="1" x14ac:dyDescent="0.25">
      <c r="A27" s="96" t="str">
        <f t="array" ref="A27">IFERROR(INDEX('Annex 2 Designated EHV charges'!$D$11:$D$118, MATCH(0, IF(ISBLANK('Annex 2 Designated EHV charges'!$D$11:$D$118),1, COUNTIF(A$4:$A26, 'Annex 2 Designated EHV charges'!$D$11:$D$118)), 0)),"")</f>
        <v/>
      </c>
      <c r="B27" s="95" t="str">
        <f>IF($A27="","",VLOOKUP($A27,'Annex 2 Designated EHV charges'!$D:$O,2,0))</f>
        <v/>
      </c>
      <c r="C27" s="96" t="str">
        <f>IF($A27="","",VLOOKUP($A27,'Annex 2 Designated EHV charges'!$D:$O,3,0))</f>
        <v/>
      </c>
      <c r="D27" s="95" t="str">
        <f>IF($A27="","",VLOOKUP($A27,'Annex 2 Designated EHV charges'!$D:$O,4,0))</f>
        <v/>
      </c>
      <c r="E27" s="97" t="str">
        <f>IFERROR(IF(VLOOKUP($A27,'Annex 2 Designated EHV charges'!$D:$P,10,FALSE)=0,"",VLOOKUP($A27,'Annex 2 Designated EHV charges'!$D:$P,10,FALSE)),"")</f>
        <v/>
      </c>
      <c r="F27" s="98" t="str">
        <f>IFERROR(IF(VLOOKUP($A27,'Annex 2 Designated EHV charges'!$D:$P,11,FALSE)=0,"",VLOOKUP($A27,'Annex 2 Designated EHV charges'!$D:$P,11,FALSE)),"")</f>
        <v/>
      </c>
      <c r="G27" s="99" t="str">
        <f>IFERROR(IF(VLOOKUP($A27,'Annex 2 Designated EHV charges'!$D:$P,12,FALSE)=0,"",VLOOKUP($A27,'Annex 2 Designated EHV charges'!$D:$P,12,FALSE)),"")</f>
        <v/>
      </c>
      <c r="H27" s="99" t="str">
        <f>IFERROR(IF(VLOOKUP($A27,'Annex 2 Designated EHV charges'!$D:$P,13,FALSE)=0,"",VLOOKUP($A27,'Annex 2 Designated EHV charges'!$D:$P,13,FALSE)),"")</f>
        <v/>
      </c>
    </row>
    <row r="28" spans="1:8" ht="12.75" customHeight="1" x14ac:dyDescent="0.25">
      <c r="A28" s="96" t="str">
        <f t="array" ref="A28">IFERROR(INDEX('Annex 2 Designated EHV charges'!$D$11:$D$118, MATCH(0, IF(ISBLANK('Annex 2 Designated EHV charges'!$D$11:$D$118),1, COUNTIF(A$4:$A27, 'Annex 2 Designated EHV charges'!$D$11:$D$118)), 0)),"")</f>
        <v/>
      </c>
      <c r="B28" s="95" t="str">
        <f>IF($A28="","",VLOOKUP($A28,'Annex 2 Designated EHV charges'!$D:$O,2,0))</f>
        <v/>
      </c>
      <c r="C28" s="96" t="str">
        <f>IF($A28="","",VLOOKUP($A28,'Annex 2 Designated EHV charges'!$D:$O,3,0))</f>
        <v/>
      </c>
      <c r="D28" s="95" t="str">
        <f>IF($A28="","",VLOOKUP($A28,'Annex 2 Designated EHV charges'!$D:$O,4,0))</f>
        <v/>
      </c>
      <c r="E28" s="97" t="str">
        <f>IFERROR(IF(VLOOKUP($A28,'Annex 2 Designated EHV charges'!$D:$P,10,FALSE)=0,"",VLOOKUP($A28,'Annex 2 Designated EHV charges'!$D:$P,10,FALSE)),"")</f>
        <v/>
      </c>
      <c r="F28" s="98" t="str">
        <f>IFERROR(IF(VLOOKUP($A28,'Annex 2 Designated EHV charges'!$D:$P,11,FALSE)=0,"",VLOOKUP($A28,'Annex 2 Designated EHV charges'!$D:$P,11,FALSE)),"")</f>
        <v/>
      </c>
      <c r="G28" s="99" t="str">
        <f>IFERROR(IF(VLOOKUP($A28,'Annex 2 Designated EHV charges'!$D:$P,12,FALSE)=0,"",VLOOKUP($A28,'Annex 2 Designated EHV charges'!$D:$P,12,FALSE)),"")</f>
        <v/>
      </c>
      <c r="H28" s="99" t="str">
        <f>IFERROR(IF(VLOOKUP($A28,'Annex 2 Designated EHV charges'!$D:$P,13,FALSE)=0,"",VLOOKUP($A28,'Annex 2 Designated EHV charges'!$D:$P,13,FALSE)),"")</f>
        <v/>
      </c>
    </row>
    <row r="29" spans="1:8" ht="12.75" customHeight="1" x14ac:dyDescent="0.25">
      <c r="A29" s="96" t="str">
        <f t="array" ref="A29">IFERROR(INDEX('Annex 2 Designated EHV charges'!$D$11:$D$118, MATCH(0, IF(ISBLANK('Annex 2 Designated EHV charges'!$D$11:$D$118),1, COUNTIF(A$4:$A28, 'Annex 2 Designated EHV charges'!$D$11:$D$118)), 0)),"")</f>
        <v/>
      </c>
      <c r="B29" s="95" t="str">
        <f>IF($A29="","",VLOOKUP($A29,'Annex 2 Designated EHV charges'!$D:$O,2,0))</f>
        <v/>
      </c>
      <c r="C29" s="96" t="str">
        <f>IF($A29="","",VLOOKUP($A29,'Annex 2 Designated EHV charges'!$D:$O,3,0))</f>
        <v/>
      </c>
      <c r="D29" s="95" t="str">
        <f>IF($A29="","",VLOOKUP($A29,'Annex 2 Designated EHV charges'!$D:$O,4,0))</f>
        <v/>
      </c>
      <c r="E29" s="97" t="str">
        <f>IFERROR(IF(VLOOKUP($A29,'Annex 2 Designated EHV charges'!$D:$P,10,FALSE)=0,"",VLOOKUP($A29,'Annex 2 Designated EHV charges'!$D:$P,10,FALSE)),"")</f>
        <v/>
      </c>
      <c r="F29" s="98" t="str">
        <f>IFERROR(IF(VLOOKUP($A29,'Annex 2 Designated EHV charges'!$D:$P,11,FALSE)=0,"",VLOOKUP($A29,'Annex 2 Designated EHV charges'!$D:$P,11,FALSE)),"")</f>
        <v/>
      </c>
      <c r="G29" s="99" t="str">
        <f>IFERROR(IF(VLOOKUP($A29,'Annex 2 Designated EHV charges'!$D:$P,12,FALSE)=0,"",VLOOKUP($A29,'Annex 2 Designated EHV charges'!$D:$P,12,FALSE)),"")</f>
        <v/>
      </c>
      <c r="H29" s="99" t="str">
        <f>IFERROR(IF(VLOOKUP($A29,'Annex 2 Designated EHV charges'!$D:$P,13,FALSE)=0,"",VLOOKUP($A29,'Annex 2 Designated EHV charges'!$D:$P,13,FALSE)),"")</f>
        <v/>
      </c>
    </row>
    <row r="30" spans="1:8" ht="12.75" customHeight="1" x14ac:dyDescent="0.25">
      <c r="A30" s="96" t="str">
        <f t="array" ref="A30">IFERROR(INDEX('Annex 2 Designated EHV charges'!$D$11:$D$118, MATCH(0, IF(ISBLANK('Annex 2 Designated EHV charges'!$D$11:$D$118),1, COUNTIF(A$4:$A29, 'Annex 2 Designated EHV charges'!$D$11:$D$118)), 0)),"")</f>
        <v/>
      </c>
      <c r="B30" s="95" t="str">
        <f>IF($A30="","",VLOOKUP($A30,'Annex 2 Designated EHV charges'!$D:$O,2,0))</f>
        <v/>
      </c>
      <c r="C30" s="96" t="str">
        <f>IF($A30="","",VLOOKUP($A30,'Annex 2 Designated EHV charges'!$D:$O,3,0))</f>
        <v/>
      </c>
      <c r="D30" s="95" t="str">
        <f>IF($A30="","",VLOOKUP($A30,'Annex 2 Designated EHV charges'!$D:$O,4,0))</f>
        <v/>
      </c>
      <c r="E30" s="97" t="str">
        <f>IFERROR(IF(VLOOKUP($A30,'Annex 2 Designated EHV charges'!$D:$P,10,FALSE)=0,"",VLOOKUP($A30,'Annex 2 Designated EHV charges'!$D:$P,10,FALSE)),"")</f>
        <v/>
      </c>
      <c r="F30" s="98" t="str">
        <f>IFERROR(IF(VLOOKUP($A30,'Annex 2 Designated EHV charges'!$D:$P,11,FALSE)=0,"",VLOOKUP($A30,'Annex 2 Designated EHV charges'!$D:$P,11,FALSE)),"")</f>
        <v/>
      </c>
      <c r="G30" s="99" t="str">
        <f>IFERROR(IF(VLOOKUP($A30,'Annex 2 Designated EHV charges'!$D:$P,12,FALSE)=0,"",VLOOKUP($A30,'Annex 2 Designated EHV charges'!$D:$P,12,FALSE)),"")</f>
        <v/>
      </c>
      <c r="H30" s="99" t="str">
        <f>IFERROR(IF(VLOOKUP($A30,'Annex 2 Designated EHV charges'!$D:$P,13,FALSE)=0,"",VLOOKUP($A30,'Annex 2 Designated EHV charges'!$D:$P,13,FALSE)),"")</f>
        <v/>
      </c>
    </row>
    <row r="31" spans="1:8" ht="12.75" customHeight="1" x14ac:dyDescent="0.25">
      <c r="A31" s="96" t="str">
        <f t="array" ref="A31">IFERROR(INDEX('Annex 2 Designated EHV charges'!$D$11:$D$118, MATCH(0, IF(ISBLANK('Annex 2 Designated EHV charges'!$D$11:$D$118),1, COUNTIF(A$4:$A30, 'Annex 2 Designated EHV charges'!$D$11:$D$118)), 0)),"")</f>
        <v/>
      </c>
      <c r="B31" s="95" t="str">
        <f>IF($A31="","",VLOOKUP($A31,'Annex 2 Designated EHV charges'!$D:$O,2,0))</f>
        <v/>
      </c>
      <c r="C31" s="96" t="str">
        <f>IF($A31="","",VLOOKUP($A31,'Annex 2 Designated EHV charges'!$D:$O,3,0))</f>
        <v/>
      </c>
      <c r="D31" s="95" t="str">
        <f>IF($A31="","",VLOOKUP($A31,'Annex 2 Designated EHV charges'!$D:$O,4,0))</f>
        <v/>
      </c>
      <c r="E31" s="97" t="str">
        <f>IFERROR(IF(VLOOKUP($A31,'Annex 2 Designated EHV charges'!$D:$P,10,FALSE)=0,"",VLOOKUP($A31,'Annex 2 Designated EHV charges'!$D:$P,10,FALSE)),"")</f>
        <v/>
      </c>
      <c r="F31" s="98" t="str">
        <f>IFERROR(IF(VLOOKUP($A31,'Annex 2 Designated EHV charges'!$D:$P,11,FALSE)=0,"",VLOOKUP($A31,'Annex 2 Designated EHV charges'!$D:$P,11,FALSE)),"")</f>
        <v/>
      </c>
      <c r="G31" s="99" t="str">
        <f>IFERROR(IF(VLOOKUP($A31,'Annex 2 Designated EHV charges'!$D:$P,12,FALSE)=0,"",VLOOKUP($A31,'Annex 2 Designated EHV charges'!$D:$P,12,FALSE)),"")</f>
        <v/>
      </c>
      <c r="H31" s="99" t="str">
        <f>IFERROR(IF(VLOOKUP($A31,'Annex 2 Designated EHV charges'!$D:$P,13,FALSE)=0,"",VLOOKUP($A31,'Annex 2 Designated EHV charges'!$D:$P,13,FALSE)),"")</f>
        <v/>
      </c>
    </row>
    <row r="32" spans="1:8" ht="12.75" customHeight="1" x14ac:dyDescent="0.25">
      <c r="A32" s="96" t="str">
        <f t="array" ref="A32">IFERROR(INDEX('Annex 2 Designated EHV charges'!$D$11:$D$118, MATCH(0, IF(ISBLANK('Annex 2 Designated EHV charges'!$D$11:$D$118),1, COUNTIF(A$4:$A31, 'Annex 2 Designated EHV charges'!$D$11:$D$118)), 0)),"")</f>
        <v/>
      </c>
      <c r="B32" s="95" t="str">
        <f>IF($A32="","",VLOOKUP($A32,'Annex 2 Designated EHV charges'!$D:$O,2,0))</f>
        <v/>
      </c>
      <c r="C32" s="96" t="str">
        <f>IF($A32="","",VLOOKUP($A32,'Annex 2 Designated EHV charges'!$D:$O,3,0))</f>
        <v/>
      </c>
      <c r="D32" s="95" t="str">
        <f>IF($A32="","",VLOOKUP($A32,'Annex 2 Designated EHV charges'!$D:$O,4,0))</f>
        <v/>
      </c>
      <c r="E32" s="97" t="str">
        <f>IFERROR(IF(VLOOKUP($A32,'Annex 2 Designated EHV charges'!$D:$P,10,FALSE)=0,"",VLOOKUP($A32,'Annex 2 Designated EHV charges'!$D:$P,10,FALSE)),"")</f>
        <v/>
      </c>
      <c r="F32" s="98" t="str">
        <f>IFERROR(IF(VLOOKUP($A32,'Annex 2 Designated EHV charges'!$D:$P,11,FALSE)=0,"",VLOOKUP($A32,'Annex 2 Designated EHV charges'!$D:$P,11,FALSE)),"")</f>
        <v/>
      </c>
      <c r="G32" s="99" t="str">
        <f>IFERROR(IF(VLOOKUP($A32,'Annex 2 Designated EHV charges'!$D:$P,12,FALSE)=0,"",VLOOKUP($A32,'Annex 2 Designated EHV charges'!$D:$P,12,FALSE)),"")</f>
        <v/>
      </c>
      <c r="H32" s="99" t="str">
        <f>IFERROR(IF(VLOOKUP($A32,'Annex 2 Designated EHV charges'!$D:$P,13,FALSE)=0,"",VLOOKUP($A32,'Annex 2 Designated EHV charges'!$D:$P,13,FALSE)),"")</f>
        <v/>
      </c>
    </row>
    <row r="33" spans="1:8" ht="12.75" customHeight="1" x14ac:dyDescent="0.25">
      <c r="A33" s="96" t="str">
        <f t="array" ref="A33">IFERROR(INDEX('Annex 2 Designated EHV charges'!$D$11:$D$118, MATCH(0, IF(ISBLANK('Annex 2 Designated EHV charges'!$D$11:$D$118),1, COUNTIF(A$4:$A32, 'Annex 2 Designated EHV charges'!$D$11:$D$118)), 0)),"")</f>
        <v/>
      </c>
      <c r="B33" s="95" t="str">
        <f>IF($A33="","",VLOOKUP($A33,'Annex 2 Designated EHV charges'!$D:$O,2,0))</f>
        <v/>
      </c>
      <c r="C33" s="96" t="str">
        <f>IF($A33="","",VLOOKUP($A33,'Annex 2 Designated EHV charges'!$D:$O,3,0))</f>
        <v/>
      </c>
      <c r="D33" s="95" t="str">
        <f>IF($A33="","",VLOOKUP($A33,'Annex 2 Designated EHV charges'!$D:$O,4,0))</f>
        <v/>
      </c>
      <c r="E33" s="97" t="str">
        <f>IFERROR(IF(VLOOKUP($A33,'Annex 2 Designated EHV charges'!$D:$P,10,FALSE)=0,"",VLOOKUP($A33,'Annex 2 Designated EHV charges'!$D:$P,10,FALSE)),"")</f>
        <v/>
      </c>
      <c r="F33" s="98" t="str">
        <f>IFERROR(IF(VLOOKUP($A33,'Annex 2 Designated EHV charges'!$D:$P,11,FALSE)=0,"",VLOOKUP($A33,'Annex 2 Designated EHV charges'!$D:$P,11,FALSE)),"")</f>
        <v/>
      </c>
      <c r="G33" s="99" t="str">
        <f>IFERROR(IF(VLOOKUP($A33,'Annex 2 Designated EHV charges'!$D:$P,12,FALSE)=0,"",VLOOKUP($A33,'Annex 2 Designated EHV charges'!$D:$P,12,FALSE)),"")</f>
        <v/>
      </c>
      <c r="H33" s="99" t="str">
        <f>IFERROR(IF(VLOOKUP($A33,'Annex 2 Designated EHV charges'!$D:$P,13,FALSE)=0,"",VLOOKUP($A33,'Annex 2 Designated EHV charges'!$D:$P,13,FALSE)),"")</f>
        <v/>
      </c>
    </row>
    <row r="34" spans="1:8" ht="12.75" customHeight="1" x14ac:dyDescent="0.25">
      <c r="A34" s="96" t="str">
        <f t="array" ref="A34">IFERROR(INDEX('Annex 2 Designated EHV charges'!$D$11:$D$118, MATCH(0, IF(ISBLANK('Annex 2 Designated EHV charges'!$D$11:$D$118),1, COUNTIF(A$4:$A33, 'Annex 2 Designated EHV charges'!$D$11:$D$118)), 0)),"")</f>
        <v/>
      </c>
      <c r="B34" s="95" t="str">
        <f>IF($A34="","",VLOOKUP($A34,'Annex 2 Designated EHV charges'!$D:$O,2,0))</f>
        <v/>
      </c>
      <c r="C34" s="96" t="str">
        <f>IF($A34="","",VLOOKUP($A34,'Annex 2 Designated EHV charges'!$D:$O,3,0))</f>
        <v/>
      </c>
      <c r="D34" s="95" t="str">
        <f>IF($A34="","",VLOOKUP($A34,'Annex 2 Designated EHV charges'!$D:$O,4,0))</f>
        <v/>
      </c>
      <c r="E34" s="97" t="str">
        <f>IFERROR(IF(VLOOKUP($A34,'Annex 2 Designated EHV charges'!$D:$P,10,FALSE)=0,"",VLOOKUP($A34,'Annex 2 Designated EHV charges'!$D:$P,10,FALSE)),"")</f>
        <v/>
      </c>
      <c r="F34" s="98" t="str">
        <f>IFERROR(IF(VLOOKUP($A34,'Annex 2 Designated EHV charges'!$D:$P,11,FALSE)=0,"",VLOOKUP($A34,'Annex 2 Designated EHV charges'!$D:$P,11,FALSE)),"")</f>
        <v/>
      </c>
      <c r="G34" s="99" t="str">
        <f>IFERROR(IF(VLOOKUP($A34,'Annex 2 Designated EHV charges'!$D:$P,12,FALSE)=0,"",VLOOKUP($A34,'Annex 2 Designated EHV charges'!$D:$P,12,FALSE)),"")</f>
        <v/>
      </c>
      <c r="H34" s="99" t="str">
        <f>IFERROR(IF(VLOOKUP($A34,'Annex 2 Designated EHV charges'!$D:$P,13,FALSE)=0,"",VLOOKUP($A34,'Annex 2 Designated EHV charges'!$D:$P,13,FALSE)),"")</f>
        <v/>
      </c>
    </row>
    <row r="35" spans="1:8" ht="12.75" customHeight="1" x14ac:dyDescent="0.25">
      <c r="A35" s="96" t="str">
        <f t="array" ref="A35">IFERROR(INDEX('Annex 2 Designated EHV charges'!$D$11:$D$118, MATCH(0, IF(ISBLANK('Annex 2 Designated EHV charges'!$D$11:$D$118),1, COUNTIF(A$4:$A34, 'Annex 2 Designated EHV charges'!$D$11:$D$118)), 0)),"")</f>
        <v/>
      </c>
      <c r="B35" s="95" t="str">
        <f>IF($A35="","",VLOOKUP($A35,'Annex 2 Designated EHV charges'!$D:$O,2,0))</f>
        <v/>
      </c>
      <c r="C35" s="96" t="str">
        <f>IF($A35="","",VLOOKUP($A35,'Annex 2 Designated EHV charges'!$D:$O,3,0))</f>
        <v/>
      </c>
      <c r="D35" s="95" t="str">
        <f>IF($A35="","",VLOOKUP($A35,'Annex 2 Designated EHV charges'!$D:$O,4,0))</f>
        <v/>
      </c>
      <c r="E35" s="97" t="str">
        <f>IFERROR(IF(VLOOKUP($A35,'Annex 2 Designated EHV charges'!$D:$P,10,FALSE)=0,"",VLOOKUP($A35,'Annex 2 Designated EHV charges'!$D:$P,10,FALSE)),"")</f>
        <v/>
      </c>
      <c r="F35" s="98" t="str">
        <f>IFERROR(IF(VLOOKUP($A35,'Annex 2 Designated EHV charges'!$D:$P,11,FALSE)=0,"",VLOOKUP($A35,'Annex 2 Designated EHV charges'!$D:$P,11,FALSE)),"")</f>
        <v/>
      </c>
      <c r="G35" s="99" t="str">
        <f>IFERROR(IF(VLOOKUP($A35,'Annex 2 Designated EHV charges'!$D:$P,12,FALSE)=0,"",VLOOKUP($A35,'Annex 2 Designated EHV charges'!$D:$P,12,FALSE)),"")</f>
        <v/>
      </c>
      <c r="H35" s="99" t="str">
        <f>IFERROR(IF(VLOOKUP($A35,'Annex 2 Designated EHV charges'!$D:$P,13,FALSE)=0,"",VLOOKUP($A35,'Annex 2 Designated EHV charges'!$D:$P,13,FALSE)),"")</f>
        <v/>
      </c>
    </row>
    <row r="36" spans="1:8" ht="12.75" customHeight="1" x14ac:dyDescent="0.25">
      <c r="A36" s="96" t="str">
        <f t="array" ref="A36">IFERROR(INDEX('Annex 2 Designated EHV charges'!$D$11:$D$118, MATCH(0, IF(ISBLANK('Annex 2 Designated EHV charges'!$D$11:$D$118),1, COUNTIF(A$4:$A35, 'Annex 2 Designated EHV charges'!$D$11:$D$118)), 0)),"")</f>
        <v/>
      </c>
      <c r="B36" s="95" t="str">
        <f>IF($A36="","",VLOOKUP($A36,'Annex 2 Designated EHV charges'!$D:$O,2,0))</f>
        <v/>
      </c>
      <c r="C36" s="96" t="str">
        <f>IF($A36="","",VLOOKUP($A36,'Annex 2 Designated EHV charges'!$D:$O,3,0))</f>
        <v/>
      </c>
      <c r="D36" s="95" t="str">
        <f>IF($A36="","",VLOOKUP($A36,'Annex 2 Designated EHV charges'!$D:$O,4,0))</f>
        <v/>
      </c>
      <c r="E36" s="97" t="str">
        <f>IFERROR(IF(VLOOKUP($A36,'Annex 2 Designated EHV charges'!$D:$P,10,FALSE)=0,"",VLOOKUP($A36,'Annex 2 Designated EHV charges'!$D:$P,10,FALSE)),"")</f>
        <v/>
      </c>
      <c r="F36" s="98" t="str">
        <f>IFERROR(IF(VLOOKUP($A36,'Annex 2 Designated EHV charges'!$D:$P,11,FALSE)=0,"",VLOOKUP($A36,'Annex 2 Designated EHV charges'!$D:$P,11,FALSE)),"")</f>
        <v/>
      </c>
      <c r="G36" s="99" t="str">
        <f>IFERROR(IF(VLOOKUP($A36,'Annex 2 Designated EHV charges'!$D:$P,12,FALSE)=0,"",VLOOKUP($A36,'Annex 2 Designated EHV charges'!$D:$P,12,FALSE)),"")</f>
        <v/>
      </c>
      <c r="H36" s="99" t="str">
        <f>IFERROR(IF(VLOOKUP($A36,'Annex 2 Designated EHV charges'!$D:$P,13,FALSE)=0,"",VLOOKUP($A36,'Annex 2 Designated EHV charges'!$D:$P,13,FALSE)),"")</f>
        <v/>
      </c>
    </row>
    <row r="37" spans="1:8" ht="12.75" customHeight="1" x14ac:dyDescent="0.25">
      <c r="A37" s="96" t="str">
        <f t="array" ref="A37">IFERROR(INDEX('Annex 2 Designated EHV charges'!$D$11:$D$118, MATCH(0, IF(ISBLANK('Annex 2 Designated EHV charges'!$D$11:$D$118),1, COUNTIF(A$4:$A36, 'Annex 2 Designated EHV charges'!$D$11:$D$118)), 0)),"")</f>
        <v/>
      </c>
      <c r="B37" s="95" t="str">
        <f>IF($A37="","",VLOOKUP($A37,'Annex 2 Designated EHV charges'!$D:$O,2,0))</f>
        <v/>
      </c>
      <c r="C37" s="96" t="str">
        <f>IF($A37="","",VLOOKUP($A37,'Annex 2 Designated EHV charges'!$D:$O,3,0))</f>
        <v/>
      </c>
      <c r="D37" s="95" t="str">
        <f>IF($A37="","",VLOOKUP($A37,'Annex 2 Designated EHV charges'!$D:$O,4,0))</f>
        <v/>
      </c>
      <c r="E37" s="97" t="str">
        <f>IFERROR(IF(VLOOKUP($A37,'Annex 2 Designated EHV charges'!$D:$P,10,FALSE)=0,"",VLOOKUP($A37,'Annex 2 Designated EHV charges'!$D:$P,10,FALSE)),"")</f>
        <v/>
      </c>
      <c r="F37" s="98" t="str">
        <f>IFERROR(IF(VLOOKUP($A37,'Annex 2 Designated EHV charges'!$D:$P,11,FALSE)=0,"",VLOOKUP($A37,'Annex 2 Designated EHV charges'!$D:$P,11,FALSE)),"")</f>
        <v/>
      </c>
      <c r="G37" s="99" t="str">
        <f>IFERROR(IF(VLOOKUP($A37,'Annex 2 Designated EHV charges'!$D:$P,12,FALSE)=0,"",VLOOKUP($A37,'Annex 2 Designated EHV charges'!$D:$P,12,FALSE)),"")</f>
        <v/>
      </c>
      <c r="H37" s="99" t="str">
        <f>IFERROR(IF(VLOOKUP($A37,'Annex 2 Designated EHV charges'!$D:$P,13,FALSE)=0,"",VLOOKUP($A37,'Annex 2 Designated EHV charges'!$D:$P,13,FALSE)),"")</f>
        <v/>
      </c>
    </row>
    <row r="38" spans="1:8" ht="12.75" customHeight="1" x14ac:dyDescent="0.25">
      <c r="A38" s="96" t="str">
        <f t="array" ref="A38">IFERROR(INDEX('Annex 2 Designated EHV charges'!$D$11:$D$118, MATCH(0, IF(ISBLANK('Annex 2 Designated EHV charges'!$D$11:$D$118),1, COUNTIF(A$4:$A37, 'Annex 2 Designated EHV charges'!$D$11:$D$118)), 0)),"")</f>
        <v/>
      </c>
      <c r="B38" s="95" t="str">
        <f>IF($A38="","",VLOOKUP($A38,'Annex 2 Designated EHV charges'!$D:$O,2,0))</f>
        <v/>
      </c>
      <c r="C38" s="96" t="str">
        <f>IF($A38="","",VLOOKUP($A38,'Annex 2 Designated EHV charges'!$D:$O,3,0))</f>
        <v/>
      </c>
      <c r="D38" s="95" t="str">
        <f>IF($A38="","",VLOOKUP($A38,'Annex 2 Designated EHV charges'!$D:$O,4,0))</f>
        <v/>
      </c>
      <c r="E38" s="97" t="str">
        <f>IFERROR(IF(VLOOKUP($A38,'Annex 2 Designated EHV charges'!$D:$P,10,FALSE)=0,"",VLOOKUP($A38,'Annex 2 Designated EHV charges'!$D:$P,10,FALSE)),"")</f>
        <v/>
      </c>
      <c r="F38" s="98" t="str">
        <f>IFERROR(IF(VLOOKUP($A38,'Annex 2 Designated EHV charges'!$D:$P,11,FALSE)=0,"",VLOOKUP($A38,'Annex 2 Designated EHV charges'!$D:$P,11,FALSE)),"")</f>
        <v/>
      </c>
      <c r="G38" s="99" t="str">
        <f>IFERROR(IF(VLOOKUP($A38,'Annex 2 Designated EHV charges'!$D:$P,12,FALSE)=0,"",VLOOKUP($A38,'Annex 2 Designated EHV charges'!$D:$P,12,FALSE)),"")</f>
        <v/>
      </c>
      <c r="H38" s="99" t="str">
        <f>IFERROR(IF(VLOOKUP($A38,'Annex 2 Designated EHV charges'!$D:$P,13,FALSE)=0,"",VLOOKUP($A38,'Annex 2 Designated EHV charges'!$D:$P,13,FALSE)),"")</f>
        <v/>
      </c>
    </row>
    <row r="39" spans="1:8" ht="12.75" customHeight="1" x14ac:dyDescent="0.25">
      <c r="A39" s="96" t="str">
        <f t="array" ref="A39">IFERROR(INDEX('Annex 2 Designated EHV charges'!$D$11:$D$118, MATCH(0, IF(ISBLANK('Annex 2 Designated EHV charges'!$D$11:$D$118),1, COUNTIF(A$4:$A38, 'Annex 2 Designated EHV charges'!$D$11:$D$118)), 0)),"")</f>
        <v/>
      </c>
      <c r="B39" s="95" t="str">
        <f>IF($A39="","",VLOOKUP($A39,'Annex 2 Designated EHV charges'!$D:$O,2,0))</f>
        <v/>
      </c>
      <c r="C39" s="96" t="str">
        <f>IF($A39="","",VLOOKUP($A39,'Annex 2 Designated EHV charges'!$D:$O,3,0))</f>
        <v/>
      </c>
      <c r="D39" s="95" t="str">
        <f>IF($A39="","",VLOOKUP($A39,'Annex 2 Designated EHV charges'!$D:$O,4,0))</f>
        <v/>
      </c>
      <c r="E39" s="97" t="str">
        <f>IFERROR(IF(VLOOKUP($A39,'Annex 2 Designated EHV charges'!$D:$P,10,FALSE)=0,"",VLOOKUP($A39,'Annex 2 Designated EHV charges'!$D:$P,10,FALSE)),"")</f>
        <v/>
      </c>
      <c r="F39" s="98" t="str">
        <f>IFERROR(IF(VLOOKUP($A39,'Annex 2 Designated EHV charges'!$D:$P,11,FALSE)=0,"",VLOOKUP($A39,'Annex 2 Designated EHV charges'!$D:$P,11,FALSE)),"")</f>
        <v/>
      </c>
      <c r="G39" s="99" t="str">
        <f>IFERROR(IF(VLOOKUP($A39,'Annex 2 Designated EHV charges'!$D:$P,12,FALSE)=0,"",VLOOKUP($A39,'Annex 2 Designated EHV charges'!$D:$P,12,FALSE)),"")</f>
        <v/>
      </c>
      <c r="H39" s="99" t="str">
        <f>IFERROR(IF(VLOOKUP($A39,'Annex 2 Designated EHV charges'!$D:$P,13,FALSE)=0,"",VLOOKUP($A39,'Annex 2 Designated EHV charges'!$D:$P,13,FALSE)),"")</f>
        <v/>
      </c>
    </row>
    <row r="40" spans="1:8" ht="12.75" customHeight="1" x14ac:dyDescent="0.25">
      <c r="A40" s="96" t="str">
        <f t="array" ref="A40">IFERROR(INDEX('Annex 2 Designated EHV charges'!$D$11:$D$118, MATCH(0, IF(ISBLANK('Annex 2 Designated EHV charges'!$D$11:$D$118),1, COUNTIF(A$4:$A39, 'Annex 2 Designated EHV charges'!$D$11:$D$118)), 0)),"")</f>
        <v/>
      </c>
      <c r="B40" s="95" t="str">
        <f>IF($A40="","",VLOOKUP($A40,'Annex 2 Designated EHV charges'!$D:$O,2,0))</f>
        <v/>
      </c>
      <c r="C40" s="96" t="str">
        <f>IF($A40="","",VLOOKUP($A40,'Annex 2 Designated EHV charges'!$D:$O,3,0))</f>
        <v/>
      </c>
      <c r="D40" s="95" t="str">
        <f>IF($A40="","",VLOOKUP($A40,'Annex 2 Designated EHV charges'!$D:$O,4,0))</f>
        <v/>
      </c>
      <c r="E40" s="97" t="str">
        <f>IFERROR(IF(VLOOKUP($A40,'Annex 2 Designated EHV charges'!$D:$P,10,FALSE)=0,"",VLOOKUP($A40,'Annex 2 Designated EHV charges'!$D:$P,10,FALSE)),"")</f>
        <v/>
      </c>
      <c r="F40" s="98" t="str">
        <f>IFERROR(IF(VLOOKUP($A40,'Annex 2 Designated EHV charges'!$D:$P,11,FALSE)=0,"",VLOOKUP($A40,'Annex 2 Designated EHV charges'!$D:$P,11,FALSE)),"")</f>
        <v/>
      </c>
      <c r="G40" s="99" t="str">
        <f>IFERROR(IF(VLOOKUP($A40,'Annex 2 Designated EHV charges'!$D:$P,12,FALSE)=0,"",VLOOKUP($A40,'Annex 2 Designated EHV charges'!$D:$P,12,FALSE)),"")</f>
        <v/>
      </c>
      <c r="H40" s="99" t="str">
        <f>IFERROR(IF(VLOOKUP($A40,'Annex 2 Designated EHV charges'!$D:$P,13,FALSE)=0,"",VLOOKUP($A40,'Annex 2 Designated EHV charges'!$D:$P,13,FALSE)),"")</f>
        <v/>
      </c>
    </row>
    <row r="41" spans="1:8" ht="12.75" customHeight="1" x14ac:dyDescent="0.25">
      <c r="A41" s="96" t="str">
        <f t="array" ref="A41">IFERROR(INDEX('Annex 2 Designated EHV charges'!$D$11:$D$118, MATCH(0, IF(ISBLANK('Annex 2 Designated EHV charges'!$D$11:$D$118),1, COUNTIF(A$4:$A40, 'Annex 2 Designated EHV charges'!$D$11:$D$118)), 0)),"")</f>
        <v/>
      </c>
      <c r="B41" s="95" t="str">
        <f>IF($A41="","",VLOOKUP($A41,'Annex 2 Designated EHV charges'!$D:$O,2,0))</f>
        <v/>
      </c>
      <c r="C41" s="96" t="str">
        <f>IF($A41="","",VLOOKUP($A41,'Annex 2 Designated EHV charges'!$D:$O,3,0))</f>
        <v/>
      </c>
      <c r="D41" s="95" t="str">
        <f>IF($A41="","",VLOOKUP($A41,'Annex 2 Designated EHV charges'!$D:$O,4,0))</f>
        <v/>
      </c>
      <c r="E41" s="97" t="str">
        <f>IFERROR(IF(VLOOKUP($A41,'Annex 2 Designated EHV charges'!$D:$P,10,FALSE)=0,"",VLOOKUP($A41,'Annex 2 Designated EHV charges'!$D:$P,10,FALSE)),"")</f>
        <v/>
      </c>
      <c r="F41" s="98" t="str">
        <f>IFERROR(IF(VLOOKUP($A41,'Annex 2 Designated EHV charges'!$D:$P,11,FALSE)=0,"",VLOOKUP($A41,'Annex 2 Designated EHV charges'!$D:$P,11,FALSE)),"")</f>
        <v/>
      </c>
      <c r="G41" s="99" t="str">
        <f>IFERROR(IF(VLOOKUP($A41,'Annex 2 Designated EHV charges'!$D:$P,12,FALSE)=0,"",VLOOKUP($A41,'Annex 2 Designated EHV charges'!$D:$P,12,FALSE)),"")</f>
        <v/>
      </c>
      <c r="H41" s="99" t="str">
        <f>IFERROR(IF(VLOOKUP($A41,'Annex 2 Designated EHV charges'!$D:$P,13,FALSE)=0,"",VLOOKUP($A41,'Annex 2 Designated EHV charges'!$D:$P,13,FALSE)),"")</f>
        <v/>
      </c>
    </row>
    <row r="42" spans="1:8" ht="12.75" customHeight="1" x14ac:dyDescent="0.25">
      <c r="A42" s="96" t="str">
        <f t="array" ref="A42">IFERROR(INDEX('Annex 2 Designated EHV charges'!$D$11:$D$118, MATCH(0, IF(ISBLANK('Annex 2 Designated EHV charges'!$D$11:$D$118),1, COUNTIF(A$4:$A41, 'Annex 2 Designated EHV charges'!$D$11:$D$118)), 0)),"")</f>
        <v/>
      </c>
      <c r="B42" s="95" t="str">
        <f>IF($A42="","",VLOOKUP($A42,'Annex 2 Designated EHV charges'!$D:$O,2,0))</f>
        <v/>
      </c>
      <c r="C42" s="96" t="str">
        <f>IF($A42="","",VLOOKUP($A42,'Annex 2 Designated EHV charges'!$D:$O,3,0))</f>
        <v/>
      </c>
      <c r="D42" s="95" t="str">
        <f>IF($A42="","",VLOOKUP($A42,'Annex 2 Designated EHV charges'!$D:$O,4,0))</f>
        <v/>
      </c>
      <c r="E42" s="97" t="str">
        <f>IFERROR(IF(VLOOKUP($A42,'Annex 2 Designated EHV charges'!$D:$P,10,FALSE)=0,"",VLOOKUP($A42,'Annex 2 Designated EHV charges'!$D:$P,10,FALSE)),"")</f>
        <v/>
      </c>
      <c r="F42" s="98" t="str">
        <f>IFERROR(IF(VLOOKUP($A42,'Annex 2 Designated EHV charges'!$D:$P,11,FALSE)=0,"",VLOOKUP($A42,'Annex 2 Designated EHV charges'!$D:$P,11,FALSE)),"")</f>
        <v/>
      </c>
      <c r="G42" s="99" t="str">
        <f>IFERROR(IF(VLOOKUP($A42,'Annex 2 Designated EHV charges'!$D:$P,12,FALSE)=0,"",VLOOKUP($A42,'Annex 2 Designated EHV charges'!$D:$P,12,FALSE)),"")</f>
        <v/>
      </c>
      <c r="H42" s="99" t="str">
        <f>IFERROR(IF(VLOOKUP($A42,'Annex 2 Designated EHV charges'!$D:$P,13,FALSE)=0,"",VLOOKUP($A42,'Annex 2 Designated EHV charges'!$D:$P,13,FALSE)),"")</f>
        <v/>
      </c>
    </row>
    <row r="43" spans="1:8" ht="12.75" customHeight="1" x14ac:dyDescent="0.25">
      <c r="A43" s="96" t="str">
        <f t="array" ref="A43">IFERROR(INDEX('Annex 2 Designated EHV charges'!$D$11:$D$118, MATCH(0, IF(ISBLANK('Annex 2 Designated EHV charges'!$D$11:$D$118),1, COUNTIF(A$4:$A42, 'Annex 2 Designated EHV charges'!$D$11:$D$118)), 0)),"")</f>
        <v/>
      </c>
      <c r="B43" s="95" t="str">
        <f>IF($A43="","",VLOOKUP($A43,'Annex 2 Designated EHV charges'!$D:$O,2,0))</f>
        <v/>
      </c>
      <c r="C43" s="96" t="str">
        <f>IF($A43="","",VLOOKUP($A43,'Annex 2 Designated EHV charges'!$D:$O,3,0))</f>
        <v/>
      </c>
      <c r="D43" s="95" t="str">
        <f>IF($A43="","",VLOOKUP($A43,'Annex 2 Designated EHV charges'!$D:$O,4,0))</f>
        <v/>
      </c>
      <c r="E43" s="97" t="str">
        <f>IFERROR(IF(VLOOKUP($A43,'Annex 2 Designated EHV charges'!$D:$P,10,FALSE)=0,"",VLOOKUP($A43,'Annex 2 Designated EHV charges'!$D:$P,10,FALSE)),"")</f>
        <v/>
      </c>
      <c r="F43" s="98" t="str">
        <f>IFERROR(IF(VLOOKUP($A43,'Annex 2 Designated EHV charges'!$D:$P,11,FALSE)=0,"",VLOOKUP($A43,'Annex 2 Designated EHV charges'!$D:$P,11,FALSE)),"")</f>
        <v/>
      </c>
      <c r="G43" s="99" t="str">
        <f>IFERROR(IF(VLOOKUP($A43,'Annex 2 Designated EHV charges'!$D:$P,12,FALSE)=0,"",VLOOKUP($A43,'Annex 2 Designated EHV charges'!$D:$P,12,FALSE)),"")</f>
        <v/>
      </c>
      <c r="H43" s="99" t="str">
        <f>IFERROR(IF(VLOOKUP($A43,'Annex 2 Designated EHV charges'!$D:$P,13,FALSE)=0,"",VLOOKUP($A43,'Annex 2 Designated EHV charges'!$D:$P,13,FALSE)),"")</f>
        <v/>
      </c>
    </row>
    <row r="44" spans="1:8" ht="12.75" customHeight="1" x14ac:dyDescent="0.25">
      <c r="A44" s="96" t="str">
        <f t="array" ref="A44">IFERROR(INDEX('Annex 2 Designated EHV charges'!$D$11:$D$118, MATCH(0, IF(ISBLANK('Annex 2 Designated EHV charges'!$D$11:$D$118),1, COUNTIF(A$4:$A43, 'Annex 2 Designated EHV charges'!$D$11:$D$118)), 0)),"")</f>
        <v/>
      </c>
      <c r="B44" s="95" t="str">
        <f>IF($A44="","",VLOOKUP($A44,'Annex 2 Designated EHV charges'!$D:$O,2,0))</f>
        <v/>
      </c>
      <c r="C44" s="96" t="str">
        <f>IF($A44="","",VLOOKUP($A44,'Annex 2 Designated EHV charges'!$D:$O,3,0))</f>
        <v/>
      </c>
      <c r="D44" s="95" t="str">
        <f>IF($A44="","",VLOOKUP($A44,'Annex 2 Designated EHV charges'!$D:$O,4,0))</f>
        <v/>
      </c>
      <c r="E44" s="97" t="str">
        <f>IFERROR(IF(VLOOKUP($A44,'Annex 2 Designated EHV charges'!$D:$P,10,FALSE)=0,"",VLOOKUP($A44,'Annex 2 Designated EHV charges'!$D:$P,10,FALSE)),"")</f>
        <v/>
      </c>
      <c r="F44" s="98" t="str">
        <f>IFERROR(IF(VLOOKUP($A44,'Annex 2 Designated EHV charges'!$D:$P,11,FALSE)=0,"",VLOOKUP($A44,'Annex 2 Designated EHV charges'!$D:$P,11,FALSE)),"")</f>
        <v/>
      </c>
      <c r="G44" s="99" t="str">
        <f>IFERROR(IF(VLOOKUP($A44,'Annex 2 Designated EHV charges'!$D:$P,12,FALSE)=0,"",VLOOKUP($A44,'Annex 2 Designated EHV charges'!$D:$P,12,FALSE)),"")</f>
        <v/>
      </c>
      <c r="H44" s="99" t="str">
        <f>IFERROR(IF(VLOOKUP($A44,'Annex 2 Designated EHV charges'!$D:$P,13,FALSE)=0,"",VLOOKUP($A44,'Annex 2 Designated EHV charges'!$D:$P,13,FALSE)),"")</f>
        <v/>
      </c>
    </row>
    <row r="45" spans="1:8" ht="12.75" customHeight="1" x14ac:dyDescent="0.25">
      <c r="A45" s="96" t="str">
        <f t="array" ref="A45">IFERROR(INDEX('Annex 2 Designated EHV charges'!$D$11:$D$118, MATCH(0, IF(ISBLANK('Annex 2 Designated EHV charges'!$D$11:$D$118),1, COUNTIF(A$4:$A44, 'Annex 2 Designated EHV charges'!$D$11:$D$118)), 0)),"")</f>
        <v/>
      </c>
      <c r="B45" s="95" t="str">
        <f>IF($A45="","",VLOOKUP($A45,'Annex 2 Designated EHV charges'!$D:$O,2,0))</f>
        <v/>
      </c>
      <c r="C45" s="96" t="str">
        <f>IF($A45="","",VLOOKUP($A45,'Annex 2 Designated EHV charges'!$D:$O,3,0))</f>
        <v/>
      </c>
      <c r="D45" s="95" t="str">
        <f>IF($A45="","",VLOOKUP($A45,'Annex 2 Designated EHV charges'!$D:$O,4,0))</f>
        <v/>
      </c>
      <c r="E45" s="97" t="str">
        <f>IFERROR(IF(VLOOKUP($A45,'Annex 2 Designated EHV charges'!$D:$P,10,FALSE)=0,"",VLOOKUP($A45,'Annex 2 Designated EHV charges'!$D:$P,10,FALSE)),"")</f>
        <v/>
      </c>
      <c r="F45" s="98" t="str">
        <f>IFERROR(IF(VLOOKUP($A45,'Annex 2 Designated EHV charges'!$D:$P,11,FALSE)=0,"",VLOOKUP($A45,'Annex 2 Designated EHV charges'!$D:$P,11,FALSE)),"")</f>
        <v/>
      </c>
      <c r="G45" s="99" t="str">
        <f>IFERROR(IF(VLOOKUP($A45,'Annex 2 Designated EHV charges'!$D:$P,12,FALSE)=0,"",VLOOKUP($A45,'Annex 2 Designated EHV charges'!$D:$P,12,FALSE)),"")</f>
        <v/>
      </c>
      <c r="H45" s="99" t="str">
        <f>IFERROR(IF(VLOOKUP($A45,'Annex 2 Designated EHV charges'!$D:$P,13,FALSE)=0,"",VLOOKUP($A45,'Annex 2 Designated EHV charges'!$D:$P,13,FALSE)),"")</f>
        <v/>
      </c>
    </row>
    <row r="46" spans="1:8" ht="12.75" customHeight="1" x14ac:dyDescent="0.25">
      <c r="A46" s="96" t="str">
        <f t="array" ref="A46">IFERROR(INDEX('Annex 2 Designated EHV charges'!$D$11:$D$118, MATCH(0, IF(ISBLANK('Annex 2 Designated EHV charges'!$D$11:$D$118),1, COUNTIF(A$4:$A45, 'Annex 2 Designated EHV charges'!$D$11:$D$118)), 0)),"")</f>
        <v/>
      </c>
      <c r="B46" s="95" t="str">
        <f>IF($A46="","",VLOOKUP($A46,'Annex 2 Designated EHV charges'!$D:$O,2,0))</f>
        <v/>
      </c>
      <c r="C46" s="96" t="str">
        <f>IF($A46="","",VLOOKUP($A46,'Annex 2 Designated EHV charges'!$D:$O,3,0))</f>
        <v/>
      </c>
      <c r="D46" s="95" t="str">
        <f>IF($A46="","",VLOOKUP($A46,'Annex 2 Designated EHV charges'!$D:$O,4,0))</f>
        <v/>
      </c>
      <c r="E46" s="97" t="str">
        <f>IFERROR(IF(VLOOKUP($A46,'Annex 2 Designated EHV charges'!$D:$P,10,FALSE)=0,"",VLOOKUP($A46,'Annex 2 Designated EHV charges'!$D:$P,10,FALSE)),"")</f>
        <v/>
      </c>
      <c r="F46" s="98" t="str">
        <f>IFERROR(IF(VLOOKUP($A46,'Annex 2 Designated EHV charges'!$D:$P,11,FALSE)=0,"",VLOOKUP($A46,'Annex 2 Designated EHV charges'!$D:$P,11,FALSE)),"")</f>
        <v/>
      </c>
      <c r="G46" s="99" t="str">
        <f>IFERROR(IF(VLOOKUP($A46,'Annex 2 Designated EHV charges'!$D:$P,12,FALSE)=0,"",VLOOKUP($A46,'Annex 2 Designated EHV charges'!$D:$P,12,FALSE)),"")</f>
        <v/>
      </c>
      <c r="H46" s="99" t="str">
        <f>IFERROR(IF(VLOOKUP($A46,'Annex 2 Designated EHV charges'!$D:$P,13,FALSE)=0,"",VLOOKUP($A46,'Annex 2 Designated EHV charges'!$D:$P,13,FALSE)),"")</f>
        <v/>
      </c>
    </row>
    <row r="47" spans="1:8" ht="12.75" customHeight="1" x14ac:dyDescent="0.25">
      <c r="A47" s="96" t="str">
        <f t="array" ref="A47">IFERROR(INDEX('Annex 2 Designated EHV charges'!$D$11:$D$118, MATCH(0, IF(ISBLANK('Annex 2 Designated EHV charges'!$D$11:$D$118),1, COUNTIF(A$4:$A46, 'Annex 2 Designated EHV charges'!$D$11:$D$118)), 0)),"")</f>
        <v/>
      </c>
      <c r="B47" s="95" t="str">
        <f>IF($A47="","",VLOOKUP($A47,'Annex 2 Designated EHV charges'!$D:$O,2,0))</f>
        <v/>
      </c>
      <c r="C47" s="96" t="str">
        <f>IF($A47="","",VLOOKUP($A47,'Annex 2 Designated EHV charges'!$D:$O,3,0))</f>
        <v/>
      </c>
      <c r="D47" s="95" t="str">
        <f>IF($A47="","",VLOOKUP($A47,'Annex 2 Designated EHV charges'!$D:$O,4,0))</f>
        <v/>
      </c>
      <c r="E47" s="97" t="str">
        <f>IFERROR(IF(VLOOKUP($A47,'Annex 2 Designated EHV charges'!$D:$P,10,FALSE)=0,"",VLOOKUP($A47,'Annex 2 Designated EHV charges'!$D:$P,10,FALSE)),"")</f>
        <v/>
      </c>
      <c r="F47" s="98" t="str">
        <f>IFERROR(IF(VLOOKUP($A47,'Annex 2 Designated EHV charges'!$D:$P,11,FALSE)=0,"",VLOOKUP($A47,'Annex 2 Designated EHV charges'!$D:$P,11,FALSE)),"")</f>
        <v/>
      </c>
      <c r="G47" s="99" t="str">
        <f>IFERROR(IF(VLOOKUP($A47,'Annex 2 Designated EHV charges'!$D:$P,12,FALSE)=0,"",VLOOKUP($A47,'Annex 2 Designated EHV charges'!$D:$P,12,FALSE)),"")</f>
        <v/>
      </c>
      <c r="H47" s="99" t="str">
        <f>IFERROR(IF(VLOOKUP($A47,'Annex 2 Designated EHV charges'!$D:$P,13,FALSE)=0,"",VLOOKUP($A47,'Annex 2 Designated EHV charges'!$D:$P,13,FALSE)),"")</f>
        <v/>
      </c>
    </row>
    <row r="48" spans="1:8" ht="12.75" customHeight="1" x14ac:dyDescent="0.25">
      <c r="A48" s="96" t="str">
        <f t="array" ref="A48">IFERROR(INDEX('Annex 2 Designated EHV charges'!$D$11:$D$118, MATCH(0, IF(ISBLANK('Annex 2 Designated EHV charges'!$D$11:$D$118),1, COUNTIF(A$4:$A47, 'Annex 2 Designated EHV charges'!$D$11:$D$118)), 0)),"")</f>
        <v/>
      </c>
      <c r="B48" s="95" t="str">
        <f>IF($A48="","",VLOOKUP($A48,'Annex 2 Designated EHV charges'!$D:$O,2,0))</f>
        <v/>
      </c>
      <c r="C48" s="96" t="str">
        <f>IF($A48="","",VLOOKUP($A48,'Annex 2 Designated EHV charges'!$D:$O,3,0))</f>
        <v/>
      </c>
      <c r="D48" s="95" t="str">
        <f>IF($A48="","",VLOOKUP($A48,'Annex 2 Designated EHV charges'!$D:$O,4,0))</f>
        <v/>
      </c>
      <c r="E48" s="97" t="str">
        <f>IFERROR(IF(VLOOKUP($A48,'Annex 2 Designated EHV charges'!$D:$P,10,FALSE)=0,"",VLOOKUP($A48,'Annex 2 Designated EHV charges'!$D:$P,10,FALSE)),"")</f>
        <v/>
      </c>
      <c r="F48" s="98" t="str">
        <f>IFERROR(IF(VLOOKUP($A48,'Annex 2 Designated EHV charges'!$D:$P,11,FALSE)=0,"",VLOOKUP($A48,'Annex 2 Designated EHV charges'!$D:$P,11,FALSE)),"")</f>
        <v/>
      </c>
      <c r="G48" s="99" t="str">
        <f>IFERROR(IF(VLOOKUP($A48,'Annex 2 Designated EHV charges'!$D:$P,12,FALSE)=0,"",VLOOKUP($A48,'Annex 2 Designated EHV charges'!$D:$P,12,FALSE)),"")</f>
        <v/>
      </c>
      <c r="H48" s="99" t="str">
        <f>IFERROR(IF(VLOOKUP($A48,'Annex 2 Designated EHV charges'!$D:$P,13,FALSE)=0,"",VLOOKUP($A48,'Annex 2 Designated EHV charges'!$D:$P,13,FALSE)),"")</f>
        <v/>
      </c>
    </row>
    <row r="49" spans="1:8" ht="12.75" customHeight="1" x14ac:dyDescent="0.25">
      <c r="A49" s="96" t="str">
        <f t="array" ref="A49">IFERROR(INDEX('Annex 2 Designated EHV charges'!$D$11:$D$118, MATCH(0, IF(ISBLANK('Annex 2 Designated EHV charges'!$D$11:$D$118),1, COUNTIF(A$4:$A48, 'Annex 2 Designated EHV charges'!$D$11:$D$118)), 0)),"")</f>
        <v/>
      </c>
      <c r="B49" s="95" t="str">
        <f>IF($A49="","",VLOOKUP($A49,'Annex 2 Designated EHV charges'!$D:$O,2,0))</f>
        <v/>
      </c>
      <c r="C49" s="96" t="str">
        <f>IF($A49="","",VLOOKUP($A49,'Annex 2 Designated EHV charges'!$D:$O,3,0))</f>
        <v/>
      </c>
      <c r="D49" s="95" t="str">
        <f>IF($A49="","",VLOOKUP($A49,'Annex 2 Designated EHV charges'!$D:$O,4,0))</f>
        <v/>
      </c>
      <c r="E49" s="97" t="str">
        <f>IFERROR(IF(VLOOKUP($A49,'Annex 2 Designated EHV charges'!$D:$P,10,FALSE)=0,"",VLOOKUP($A49,'Annex 2 Designated EHV charges'!$D:$P,10,FALSE)),"")</f>
        <v/>
      </c>
      <c r="F49" s="98" t="str">
        <f>IFERROR(IF(VLOOKUP($A49,'Annex 2 Designated EHV charges'!$D:$P,11,FALSE)=0,"",VLOOKUP($A49,'Annex 2 Designated EHV charges'!$D:$P,11,FALSE)),"")</f>
        <v/>
      </c>
      <c r="G49" s="99" t="str">
        <f>IFERROR(IF(VLOOKUP($A49,'Annex 2 Designated EHV charges'!$D:$P,12,FALSE)=0,"",VLOOKUP($A49,'Annex 2 Designated EHV charges'!$D:$P,12,FALSE)),"")</f>
        <v/>
      </c>
      <c r="H49" s="99" t="str">
        <f>IFERROR(IF(VLOOKUP($A49,'Annex 2 Designated EHV charges'!$D:$P,13,FALSE)=0,"",VLOOKUP($A49,'Annex 2 Designated EHV charges'!$D:$P,13,FALSE)),"")</f>
        <v/>
      </c>
    </row>
    <row r="50" spans="1:8" ht="12.75" customHeight="1" x14ac:dyDescent="0.25">
      <c r="A50" s="96" t="str">
        <f t="array" ref="A50">IFERROR(INDEX('Annex 2 Designated EHV charges'!$D$11:$D$118, MATCH(0, IF(ISBLANK('Annex 2 Designated EHV charges'!$D$11:$D$118),1, COUNTIF(A$4:$A49, 'Annex 2 Designated EHV charges'!$D$11:$D$118)), 0)),"")</f>
        <v/>
      </c>
      <c r="B50" s="95" t="str">
        <f>IF($A50="","",VLOOKUP($A50,'Annex 2 Designated EHV charges'!$D:$O,2,0))</f>
        <v/>
      </c>
      <c r="C50" s="96" t="str">
        <f>IF($A50="","",VLOOKUP($A50,'Annex 2 Designated EHV charges'!$D:$O,3,0))</f>
        <v/>
      </c>
      <c r="D50" s="95" t="str">
        <f>IF($A50="","",VLOOKUP($A50,'Annex 2 Designated EHV charges'!$D:$O,4,0))</f>
        <v/>
      </c>
      <c r="E50" s="97" t="str">
        <f>IFERROR(IF(VLOOKUP($A50,'Annex 2 Designated EHV charges'!$D:$P,10,FALSE)=0,"",VLOOKUP($A50,'Annex 2 Designated EHV charges'!$D:$P,10,FALSE)),"")</f>
        <v/>
      </c>
      <c r="F50" s="98" t="str">
        <f>IFERROR(IF(VLOOKUP($A50,'Annex 2 Designated EHV charges'!$D:$P,11,FALSE)=0,"",VLOOKUP($A50,'Annex 2 Designated EHV charges'!$D:$P,11,FALSE)),"")</f>
        <v/>
      </c>
      <c r="G50" s="99" t="str">
        <f>IFERROR(IF(VLOOKUP($A50,'Annex 2 Designated EHV charges'!$D:$P,12,FALSE)=0,"",VLOOKUP($A50,'Annex 2 Designated EHV charges'!$D:$P,12,FALSE)),"")</f>
        <v/>
      </c>
      <c r="H50" s="99" t="str">
        <f>IFERROR(IF(VLOOKUP($A50,'Annex 2 Designated EHV charges'!$D:$P,13,FALSE)=0,"",VLOOKUP($A50,'Annex 2 Designated EHV charges'!$D:$P,13,FALSE)),"")</f>
        <v/>
      </c>
    </row>
    <row r="51" spans="1:8" ht="12.75" customHeight="1" x14ac:dyDescent="0.25">
      <c r="A51" s="96" t="str">
        <f t="array" ref="A51">IFERROR(INDEX('Annex 2 Designated EHV charges'!$D$11:$D$118, MATCH(0, IF(ISBLANK('Annex 2 Designated EHV charges'!$D$11:$D$118),1, COUNTIF(A$4:$A50, 'Annex 2 Designated EHV charges'!$D$11:$D$118)), 0)),"")</f>
        <v/>
      </c>
      <c r="B51" s="95" t="str">
        <f>IF($A51="","",VLOOKUP($A51,'Annex 2 Designated EHV charges'!$D:$O,2,0))</f>
        <v/>
      </c>
      <c r="C51" s="96" t="str">
        <f>IF($A51="","",VLOOKUP($A51,'Annex 2 Designated EHV charges'!$D:$O,3,0))</f>
        <v/>
      </c>
      <c r="D51" s="95" t="str">
        <f>IF($A51="","",VLOOKUP($A51,'Annex 2 Designated EHV charges'!$D:$O,4,0))</f>
        <v/>
      </c>
      <c r="E51" s="97" t="str">
        <f>IFERROR(IF(VLOOKUP($A51,'Annex 2 Designated EHV charges'!$D:$P,10,FALSE)=0,"",VLOOKUP($A51,'Annex 2 Designated EHV charges'!$D:$P,10,FALSE)),"")</f>
        <v/>
      </c>
      <c r="F51" s="98" t="str">
        <f>IFERROR(IF(VLOOKUP($A51,'Annex 2 Designated EHV charges'!$D:$P,11,FALSE)=0,"",VLOOKUP($A51,'Annex 2 Designated EHV charges'!$D:$P,11,FALSE)),"")</f>
        <v/>
      </c>
      <c r="G51" s="99" t="str">
        <f>IFERROR(IF(VLOOKUP($A51,'Annex 2 Designated EHV charges'!$D:$P,12,FALSE)=0,"",VLOOKUP($A51,'Annex 2 Designated EHV charges'!$D:$P,12,FALSE)),"")</f>
        <v/>
      </c>
      <c r="H51" s="99" t="str">
        <f>IFERROR(IF(VLOOKUP($A51,'Annex 2 Designated EHV charges'!$D:$P,13,FALSE)=0,"",VLOOKUP($A51,'Annex 2 Designated EHV charges'!$D:$P,13,FALSE)),"")</f>
        <v/>
      </c>
    </row>
    <row r="52" spans="1:8" ht="12.75" customHeight="1" x14ac:dyDescent="0.25">
      <c r="A52" s="96" t="str">
        <f t="array" ref="A52">IFERROR(INDEX('Annex 2 Designated EHV charges'!$D$11:$D$118, MATCH(0, IF(ISBLANK('Annex 2 Designated EHV charges'!$D$11:$D$118),1, COUNTIF(A$4:$A51, 'Annex 2 Designated EHV charges'!$D$11:$D$118)), 0)),"")</f>
        <v/>
      </c>
      <c r="B52" s="95" t="str">
        <f>IF($A52="","",VLOOKUP($A52,'Annex 2 Designated EHV charges'!$D:$O,2,0))</f>
        <v/>
      </c>
      <c r="C52" s="96" t="str">
        <f>IF($A52="","",VLOOKUP($A52,'Annex 2 Designated EHV charges'!$D:$O,3,0))</f>
        <v/>
      </c>
      <c r="D52" s="95" t="str">
        <f>IF($A52="","",VLOOKUP($A52,'Annex 2 Designated EHV charges'!$D:$O,4,0))</f>
        <v/>
      </c>
      <c r="E52" s="97" t="str">
        <f>IFERROR(IF(VLOOKUP($A52,'Annex 2 Designated EHV charges'!$D:$P,10,FALSE)=0,"",VLOOKUP($A52,'Annex 2 Designated EHV charges'!$D:$P,10,FALSE)),"")</f>
        <v/>
      </c>
      <c r="F52" s="98" t="str">
        <f>IFERROR(IF(VLOOKUP($A52,'Annex 2 Designated EHV charges'!$D:$P,11,FALSE)=0,"",VLOOKUP($A52,'Annex 2 Designated EHV charges'!$D:$P,11,FALSE)),"")</f>
        <v/>
      </c>
      <c r="G52" s="99" t="str">
        <f>IFERROR(IF(VLOOKUP($A52,'Annex 2 Designated EHV charges'!$D:$P,12,FALSE)=0,"",VLOOKUP($A52,'Annex 2 Designated EHV charges'!$D:$P,12,FALSE)),"")</f>
        <v/>
      </c>
      <c r="H52" s="99" t="str">
        <f>IFERROR(IF(VLOOKUP($A52,'Annex 2 Designated EHV charges'!$D:$P,13,FALSE)=0,"",VLOOKUP($A52,'Annex 2 Designated EHV charges'!$D:$P,13,FALSE)),"")</f>
        <v/>
      </c>
    </row>
    <row r="53" spans="1:8" ht="12.75" customHeight="1" x14ac:dyDescent="0.25">
      <c r="A53" s="96" t="str">
        <f t="array" ref="A53">IFERROR(INDEX('Annex 2 Designated EHV charges'!$D$11:$D$118, MATCH(0, IF(ISBLANK('Annex 2 Designated EHV charges'!$D$11:$D$118),1, COUNTIF(A$4:$A52, 'Annex 2 Designated EHV charges'!$D$11:$D$118)), 0)),"")</f>
        <v/>
      </c>
      <c r="B53" s="95" t="str">
        <f>IF($A53="","",VLOOKUP($A53,'Annex 2 Designated EHV charges'!$D:$O,2,0))</f>
        <v/>
      </c>
      <c r="C53" s="96" t="str">
        <f>IF($A53="","",VLOOKUP($A53,'Annex 2 Designated EHV charges'!$D:$O,3,0))</f>
        <v/>
      </c>
      <c r="D53" s="95" t="str">
        <f>IF($A53="","",VLOOKUP($A53,'Annex 2 Designated EHV charges'!$D:$O,4,0))</f>
        <v/>
      </c>
      <c r="E53" s="97" t="str">
        <f>IFERROR(IF(VLOOKUP($A53,'Annex 2 Designated EHV charges'!$D:$P,10,FALSE)=0,"",VLOOKUP($A53,'Annex 2 Designated EHV charges'!$D:$P,10,FALSE)),"")</f>
        <v/>
      </c>
      <c r="F53" s="98" t="str">
        <f>IFERROR(IF(VLOOKUP($A53,'Annex 2 Designated EHV charges'!$D:$P,11,FALSE)=0,"",VLOOKUP($A53,'Annex 2 Designated EHV charges'!$D:$P,11,FALSE)),"")</f>
        <v/>
      </c>
      <c r="G53" s="99" t="str">
        <f>IFERROR(IF(VLOOKUP($A53,'Annex 2 Designated EHV charges'!$D:$P,12,FALSE)=0,"",VLOOKUP($A53,'Annex 2 Designated EHV charges'!$D:$P,12,FALSE)),"")</f>
        <v/>
      </c>
      <c r="H53" s="99" t="str">
        <f>IFERROR(IF(VLOOKUP($A53,'Annex 2 Designated EHV charges'!$D:$P,13,FALSE)=0,"",VLOOKUP($A53,'Annex 2 Designated EHV charges'!$D:$P,13,FALSE)),"")</f>
        <v/>
      </c>
    </row>
    <row r="54" spans="1:8" ht="12.75" customHeight="1" x14ac:dyDescent="0.25">
      <c r="A54" s="96" t="str">
        <f t="array" ref="A54">IFERROR(INDEX('Annex 2 Designated EHV charges'!$D$11:$D$118, MATCH(0, IF(ISBLANK('Annex 2 Designated EHV charges'!$D$11:$D$118),1, COUNTIF(A$4:$A53, 'Annex 2 Designated EHV charges'!$D$11:$D$118)), 0)),"")</f>
        <v/>
      </c>
      <c r="B54" s="95" t="str">
        <f>IF($A54="","",VLOOKUP($A54,'Annex 2 Designated EHV charges'!$D:$O,2,0))</f>
        <v/>
      </c>
      <c r="C54" s="96" t="str">
        <f>IF($A54="","",VLOOKUP($A54,'Annex 2 Designated EHV charges'!$D:$O,3,0))</f>
        <v/>
      </c>
      <c r="D54" s="95" t="str">
        <f>IF($A54="","",VLOOKUP($A54,'Annex 2 Designated EHV charges'!$D:$O,4,0))</f>
        <v/>
      </c>
      <c r="E54" s="97" t="str">
        <f>IFERROR(IF(VLOOKUP($A54,'Annex 2 Designated EHV charges'!$D:$P,10,FALSE)=0,"",VLOOKUP($A54,'Annex 2 Designated EHV charges'!$D:$P,10,FALSE)),"")</f>
        <v/>
      </c>
      <c r="F54" s="98" t="str">
        <f>IFERROR(IF(VLOOKUP($A54,'Annex 2 Designated EHV charges'!$D:$P,11,FALSE)=0,"",VLOOKUP($A54,'Annex 2 Designated EHV charges'!$D:$P,11,FALSE)),"")</f>
        <v/>
      </c>
      <c r="G54" s="99" t="str">
        <f>IFERROR(IF(VLOOKUP($A54,'Annex 2 Designated EHV charges'!$D:$P,12,FALSE)=0,"",VLOOKUP($A54,'Annex 2 Designated EHV charges'!$D:$P,12,FALSE)),"")</f>
        <v/>
      </c>
      <c r="H54" s="99" t="str">
        <f>IFERROR(IF(VLOOKUP($A54,'Annex 2 Designated EHV charges'!$D:$P,13,FALSE)=0,"",VLOOKUP($A54,'Annex 2 Designated EHV charges'!$D:$P,13,FALSE)),"")</f>
        <v/>
      </c>
    </row>
    <row r="55" spans="1:8" ht="12.75" customHeight="1" x14ac:dyDescent="0.25">
      <c r="A55" s="96" t="str">
        <f t="array" ref="A55">IFERROR(INDEX('Annex 2 Designated EHV charges'!$D$11:$D$118, MATCH(0, IF(ISBLANK('Annex 2 Designated EHV charges'!$D$11:$D$118),1, COUNTIF(A$4:$A54, 'Annex 2 Designated EHV charges'!$D$11:$D$118)), 0)),"")</f>
        <v/>
      </c>
      <c r="B55" s="95" t="str">
        <f>IF($A55="","",VLOOKUP($A55,'Annex 2 Designated EHV charges'!$D:$O,2,0))</f>
        <v/>
      </c>
      <c r="C55" s="96" t="str">
        <f>IF($A55="","",VLOOKUP($A55,'Annex 2 Designated EHV charges'!$D:$O,3,0))</f>
        <v/>
      </c>
      <c r="D55" s="95" t="str">
        <f>IF($A55="","",VLOOKUP($A55,'Annex 2 Designated EHV charges'!$D:$O,4,0))</f>
        <v/>
      </c>
      <c r="E55" s="97" t="str">
        <f>IFERROR(IF(VLOOKUP($A55,'Annex 2 Designated EHV charges'!$D:$P,10,FALSE)=0,"",VLOOKUP($A55,'Annex 2 Designated EHV charges'!$D:$P,10,FALSE)),"")</f>
        <v/>
      </c>
      <c r="F55" s="98" t="str">
        <f>IFERROR(IF(VLOOKUP($A55,'Annex 2 Designated EHV charges'!$D:$P,11,FALSE)=0,"",VLOOKUP($A55,'Annex 2 Designated EHV charges'!$D:$P,11,FALSE)),"")</f>
        <v/>
      </c>
      <c r="G55" s="99" t="str">
        <f>IFERROR(IF(VLOOKUP($A55,'Annex 2 Designated EHV charges'!$D:$P,12,FALSE)=0,"",VLOOKUP($A55,'Annex 2 Designated EHV charges'!$D:$P,12,FALSE)),"")</f>
        <v/>
      </c>
      <c r="H55" s="99" t="str">
        <f>IFERROR(IF(VLOOKUP($A55,'Annex 2 Designated EHV charges'!$D:$P,13,FALSE)=0,"",VLOOKUP($A55,'Annex 2 Designated EHV charges'!$D:$P,13,FALSE)),"")</f>
        <v/>
      </c>
    </row>
    <row r="56" spans="1:8" ht="12.75" customHeight="1" x14ac:dyDescent="0.25">
      <c r="A56" s="96" t="str">
        <f t="array" ref="A56">IFERROR(INDEX('Annex 2 Designated EHV charges'!$D$11:$D$118, MATCH(0, IF(ISBLANK('Annex 2 Designated EHV charges'!$D$11:$D$118),1, COUNTIF(A$4:$A55, 'Annex 2 Designated EHV charges'!$D$11:$D$118)), 0)),"")</f>
        <v/>
      </c>
      <c r="B56" s="95" t="str">
        <f>IF($A56="","",VLOOKUP($A56,'Annex 2 Designated EHV charges'!$D:$O,2,0))</f>
        <v/>
      </c>
      <c r="C56" s="96" t="str">
        <f>IF($A56="","",VLOOKUP($A56,'Annex 2 Designated EHV charges'!$D:$O,3,0))</f>
        <v/>
      </c>
      <c r="D56" s="95" t="str">
        <f>IF($A56="","",VLOOKUP($A56,'Annex 2 Designated EHV charges'!$D:$O,4,0))</f>
        <v/>
      </c>
      <c r="E56" s="97" t="str">
        <f>IFERROR(IF(VLOOKUP($A56,'Annex 2 Designated EHV charges'!$D:$P,10,FALSE)=0,"",VLOOKUP($A56,'Annex 2 Designated EHV charges'!$D:$P,10,FALSE)),"")</f>
        <v/>
      </c>
      <c r="F56" s="98" t="str">
        <f>IFERROR(IF(VLOOKUP($A56,'Annex 2 Designated EHV charges'!$D:$P,11,FALSE)=0,"",VLOOKUP($A56,'Annex 2 Designated EHV charges'!$D:$P,11,FALSE)),"")</f>
        <v/>
      </c>
      <c r="G56" s="99" t="str">
        <f>IFERROR(IF(VLOOKUP($A56,'Annex 2 Designated EHV charges'!$D:$P,12,FALSE)=0,"",VLOOKUP($A56,'Annex 2 Designated EHV charges'!$D:$P,12,FALSE)),"")</f>
        <v/>
      </c>
      <c r="H56" s="99" t="str">
        <f>IFERROR(IF(VLOOKUP($A56,'Annex 2 Designated EHV charges'!$D:$P,13,FALSE)=0,"",VLOOKUP($A56,'Annex 2 Designated EHV charges'!$D:$P,13,FALSE)),"")</f>
        <v/>
      </c>
    </row>
    <row r="57" spans="1:8" ht="12.75" customHeight="1" x14ac:dyDescent="0.25">
      <c r="A57" s="96" t="str">
        <f t="array" ref="A57">IFERROR(INDEX('Annex 2 Designated EHV charges'!$D$11:$D$118, MATCH(0, IF(ISBLANK('Annex 2 Designated EHV charges'!$D$11:$D$118),1, COUNTIF(A$4:$A56, 'Annex 2 Designated EHV charges'!$D$11:$D$118)), 0)),"")</f>
        <v/>
      </c>
      <c r="B57" s="95" t="str">
        <f>IF($A57="","",VLOOKUP($A57,'Annex 2 Designated EHV charges'!$D:$O,2,0))</f>
        <v/>
      </c>
      <c r="C57" s="96" t="str">
        <f>IF($A57="","",VLOOKUP($A57,'Annex 2 Designated EHV charges'!$D:$O,3,0))</f>
        <v/>
      </c>
      <c r="D57" s="95" t="str">
        <f>IF($A57="","",VLOOKUP($A57,'Annex 2 Designated EHV charges'!$D:$O,4,0))</f>
        <v/>
      </c>
      <c r="E57" s="97" t="str">
        <f>IFERROR(IF(VLOOKUP($A57,'Annex 2 Designated EHV charges'!$D:$P,10,FALSE)=0,"",VLOOKUP($A57,'Annex 2 Designated EHV charges'!$D:$P,10,FALSE)),"")</f>
        <v/>
      </c>
      <c r="F57" s="98" t="str">
        <f>IFERROR(IF(VLOOKUP($A57,'Annex 2 Designated EHV charges'!$D:$P,11,FALSE)=0,"",VLOOKUP($A57,'Annex 2 Designated EHV charges'!$D:$P,11,FALSE)),"")</f>
        <v/>
      </c>
      <c r="G57" s="99" t="str">
        <f>IFERROR(IF(VLOOKUP($A57,'Annex 2 Designated EHV charges'!$D:$P,12,FALSE)=0,"",VLOOKUP($A57,'Annex 2 Designated EHV charges'!$D:$P,12,FALSE)),"")</f>
        <v/>
      </c>
      <c r="H57" s="99" t="str">
        <f>IFERROR(IF(VLOOKUP($A57,'Annex 2 Designated EHV charges'!$D:$P,13,FALSE)=0,"",VLOOKUP($A57,'Annex 2 Designated EHV charges'!$D:$P,13,FALSE)),"")</f>
        <v/>
      </c>
    </row>
    <row r="58" spans="1:8" ht="12.75" customHeight="1" x14ac:dyDescent="0.25">
      <c r="A58" s="96" t="str">
        <f t="array" ref="A58">IFERROR(INDEX('Annex 2 Designated EHV charges'!$D$11:$D$118, MATCH(0, IF(ISBLANK('Annex 2 Designated EHV charges'!$D$11:$D$118),1, COUNTIF(A$4:$A57, 'Annex 2 Designated EHV charges'!$D$11:$D$118)), 0)),"")</f>
        <v/>
      </c>
      <c r="B58" s="95" t="str">
        <f>IF($A58="","",VLOOKUP($A58,'Annex 2 Designated EHV charges'!$D:$O,2,0))</f>
        <v/>
      </c>
      <c r="C58" s="96" t="str">
        <f>IF($A58="","",VLOOKUP($A58,'Annex 2 Designated EHV charges'!$D:$O,3,0))</f>
        <v/>
      </c>
      <c r="D58" s="95" t="str">
        <f>IF($A58="","",VLOOKUP($A58,'Annex 2 Designated EHV charges'!$D:$O,4,0))</f>
        <v/>
      </c>
      <c r="E58" s="97" t="str">
        <f>IFERROR(IF(VLOOKUP($A58,'Annex 2 Designated EHV charges'!$D:$P,10,FALSE)=0,"",VLOOKUP($A58,'Annex 2 Designated EHV charges'!$D:$P,10,FALSE)),"")</f>
        <v/>
      </c>
      <c r="F58" s="98" t="str">
        <f>IFERROR(IF(VLOOKUP($A58,'Annex 2 Designated EHV charges'!$D:$P,11,FALSE)=0,"",VLOOKUP($A58,'Annex 2 Designated EHV charges'!$D:$P,11,FALSE)),"")</f>
        <v/>
      </c>
      <c r="G58" s="99" t="str">
        <f>IFERROR(IF(VLOOKUP($A58,'Annex 2 Designated EHV charges'!$D:$P,12,FALSE)=0,"",VLOOKUP($A58,'Annex 2 Designated EHV charges'!$D:$P,12,FALSE)),"")</f>
        <v/>
      </c>
      <c r="H58" s="99" t="str">
        <f>IFERROR(IF(VLOOKUP($A58,'Annex 2 Designated EHV charges'!$D:$P,13,FALSE)=0,"",VLOOKUP($A58,'Annex 2 Designated EHV charges'!$D:$P,13,FALSE)),"")</f>
        <v/>
      </c>
    </row>
    <row r="59" spans="1:8" ht="12.75" customHeight="1" x14ac:dyDescent="0.25">
      <c r="A59" s="96" t="str">
        <f t="array" ref="A59">IFERROR(INDEX('Annex 2 Designated EHV charges'!$D$11:$D$118, MATCH(0, IF(ISBLANK('Annex 2 Designated EHV charges'!$D$11:$D$118),1, COUNTIF(A$4:$A58, 'Annex 2 Designated EHV charges'!$D$11:$D$118)), 0)),"")</f>
        <v/>
      </c>
      <c r="B59" s="95" t="str">
        <f>IF($A59="","",VLOOKUP($A59,'Annex 2 Designated EHV charges'!$D:$O,2,0))</f>
        <v/>
      </c>
      <c r="C59" s="96" t="str">
        <f>IF($A59="","",VLOOKUP($A59,'Annex 2 Designated EHV charges'!$D:$O,3,0))</f>
        <v/>
      </c>
      <c r="D59" s="95" t="str">
        <f>IF($A59="","",VLOOKUP($A59,'Annex 2 Designated EHV charges'!$D:$O,4,0))</f>
        <v/>
      </c>
      <c r="E59" s="97" t="str">
        <f>IFERROR(IF(VLOOKUP($A59,'Annex 2 Designated EHV charges'!$D:$P,10,FALSE)=0,"",VLOOKUP($A59,'Annex 2 Designated EHV charges'!$D:$P,10,FALSE)),"")</f>
        <v/>
      </c>
      <c r="F59" s="98" t="str">
        <f>IFERROR(IF(VLOOKUP($A59,'Annex 2 Designated EHV charges'!$D:$P,11,FALSE)=0,"",VLOOKUP($A59,'Annex 2 Designated EHV charges'!$D:$P,11,FALSE)),"")</f>
        <v/>
      </c>
      <c r="G59" s="99" t="str">
        <f>IFERROR(IF(VLOOKUP($A59,'Annex 2 Designated EHV charges'!$D:$P,12,FALSE)=0,"",VLOOKUP($A59,'Annex 2 Designated EHV charges'!$D:$P,12,FALSE)),"")</f>
        <v/>
      </c>
      <c r="H59" s="99" t="str">
        <f>IFERROR(IF(VLOOKUP($A59,'Annex 2 Designated EHV charges'!$D:$P,13,FALSE)=0,"",VLOOKUP($A59,'Annex 2 Designated EHV charges'!$D:$P,13,FALSE)),"")</f>
        <v/>
      </c>
    </row>
    <row r="60" spans="1:8" ht="12.75" customHeight="1" x14ac:dyDescent="0.25">
      <c r="A60" s="96" t="str">
        <f t="array" ref="A60">IFERROR(INDEX('Annex 2 Designated EHV charges'!$D$11:$D$118, MATCH(0, IF(ISBLANK('Annex 2 Designated EHV charges'!$D$11:$D$118),1, COUNTIF(A$4:$A59, 'Annex 2 Designated EHV charges'!$D$11:$D$118)), 0)),"")</f>
        <v/>
      </c>
      <c r="B60" s="95" t="str">
        <f>IF($A60="","",VLOOKUP($A60,'Annex 2 Designated EHV charges'!$D:$O,2,0))</f>
        <v/>
      </c>
      <c r="C60" s="96" t="str">
        <f>IF($A60="","",VLOOKUP($A60,'Annex 2 Designated EHV charges'!$D:$O,3,0))</f>
        <v/>
      </c>
      <c r="D60" s="95" t="str">
        <f>IF($A60="","",VLOOKUP($A60,'Annex 2 Designated EHV charges'!$D:$O,4,0))</f>
        <v/>
      </c>
      <c r="E60" s="97" t="str">
        <f>IFERROR(IF(VLOOKUP($A60,'Annex 2 Designated EHV charges'!$D:$P,10,FALSE)=0,"",VLOOKUP($A60,'Annex 2 Designated EHV charges'!$D:$P,10,FALSE)),"")</f>
        <v/>
      </c>
      <c r="F60" s="98" t="str">
        <f>IFERROR(IF(VLOOKUP($A60,'Annex 2 Designated EHV charges'!$D:$P,11,FALSE)=0,"",VLOOKUP($A60,'Annex 2 Designated EHV charges'!$D:$P,11,FALSE)),"")</f>
        <v/>
      </c>
      <c r="G60" s="99" t="str">
        <f>IFERROR(IF(VLOOKUP($A60,'Annex 2 Designated EHV charges'!$D:$P,12,FALSE)=0,"",VLOOKUP($A60,'Annex 2 Designated EHV charges'!$D:$P,12,FALSE)),"")</f>
        <v/>
      </c>
      <c r="H60" s="99" t="str">
        <f>IFERROR(IF(VLOOKUP($A60,'Annex 2 Designated EHV charges'!$D:$P,13,FALSE)=0,"",VLOOKUP($A60,'Annex 2 Designated EHV charges'!$D:$P,13,FALSE)),"")</f>
        <v/>
      </c>
    </row>
    <row r="61" spans="1:8" ht="12.75" customHeight="1" x14ac:dyDescent="0.25">
      <c r="A61" s="96" t="str">
        <f t="array" ref="A61">IFERROR(INDEX('Annex 2 Designated EHV charges'!$D$11:$D$118, MATCH(0, IF(ISBLANK('Annex 2 Designated EHV charges'!$D$11:$D$118),1, COUNTIF(A$4:$A60, 'Annex 2 Designated EHV charges'!$D$11:$D$118)), 0)),"")</f>
        <v/>
      </c>
      <c r="B61" s="95" t="str">
        <f>IF($A61="","",VLOOKUP($A61,'Annex 2 Designated EHV charges'!$D:$O,2,0))</f>
        <v/>
      </c>
      <c r="C61" s="96" t="str">
        <f>IF($A61="","",VLOOKUP($A61,'Annex 2 Designated EHV charges'!$D:$O,3,0))</f>
        <v/>
      </c>
      <c r="D61" s="95" t="str">
        <f>IF($A61="","",VLOOKUP($A61,'Annex 2 Designated EHV charges'!$D:$O,4,0))</f>
        <v/>
      </c>
      <c r="E61" s="97" t="str">
        <f>IFERROR(IF(VLOOKUP($A61,'Annex 2 Designated EHV charges'!$D:$P,10,FALSE)=0,"",VLOOKUP($A61,'Annex 2 Designated EHV charges'!$D:$P,10,FALSE)),"")</f>
        <v/>
      </c>
      <c r="F61" s="98" t="str">
        <f>IFERROR(IF(VLOOKUP($A61,'Annex 2 Designated EHV charges'!$D:$P,11,FALSE)=0,"",VLOOKUP($A61,'Annex 2 Designated EHV charges'!$D:$P,11,FALSE)),"")</f>
        <v/>
      </c>
      <c r="G61" s="99" t="str">
        <f>IFERROR(IF(VLOOKUP($A61,'Annex 2 Designated EHV charges'!$D:$P,12,FALSE)=0,"",VLOOKUP($A61,'Annex 2 Designated EHV charges'!$D:$P,12,FALSE)),"")</f>
        <v/>
      </c>
      <c r="H61" s="99" t="str">
        <f>IFERROR(IF(VLOOKUP($A61,'Annex 2 Designated EHV charges'!$D:$P,13,FALSE)=0,"",VLOOKUP($A61,'Annex 2 Designated EHV charges'!$D:$P,13,FALSE)),"")</f>
        <v/>
      </c>
    </row>
    <row r="62" spans="1:8" ht="12.75" customHeight="1" x14ac:dyDescent="0.25">
      <c r="A62" s="96" t="str">
        <f t="array" ref="A62">IFERROR(INDEX('Annex 2 Designated EHV charges'!$D$11:$D$118, MATCH(0, IF(ISBLANK('Annex 2 Designated EHV charges'!$D$11:$D$118),1, COUNTIF(A$4:$A61, 'Annex 2 Designated EHV charges'!$D$11:$D$118)), 0)),"")</f>
        <v/>
      </c>
      <c r="B62" s="95" t="str">
        <f>IF($A62="","",VLOOKUP($A62,'Annex 2 Designated EHV charges'!$D:$O,2,0))</f>
        <v/>
      </c>
      <c r="C62" s="96" t="str">
        <f>IF($A62="","",VLOOKUP($A62,'Annex 2 Designated EHV charges'!$D:$O,3,0))</f>
        <v/>
      </c>
      <c r="D62" s="95" t="str">
        <f>IF($A62="","",VLOOKUP($A62,'Annex 2 Designated EHV charges'!$D:$O,4,0))</f>
        <v/>
      </c>
      <c r="E62" s="97" t="str">
        <f>IFERROR(IF(VLOOKUP($A62,'Annex 2 Designated EHV charges'!$D:$P,10,FALSE)=0,"",VLOOKUP($A62,'Annex 2 Designated EHV charges'!$D:$P,10,FALSE)),"")</f>
        <v/>
      </c>
      <c r="F62" s="98" t="str">
        <f>IFERROR(IF(VLOOKUP($A62,'Annex 2 Designated EHV charges'!$D:$P,11,FALSE)=0,"",VLOOKUP($A62,'Annex 2 Designated EHV charges'!$D:$P,11,FALSE)),"")</f>
        <v/>
      </c>
      <c r="G62" s="99" t="str">
        <f>IFERROR(IF(VLOOKUP($A62,'Annex 2 Designated EHV charges'!$D:$P,12,FALSE)=0,"",VLOOKUP($A62,'Annex 2 Designated EHV charges'!$D:$P,12,FALSE)),"")</f>
        <v/>
      </c>
      <c r="H62" s="99" t="str">
        <f>IFERROR(IF(VLOOKUP($A62,'Annex 2 Designated EHV charges'!$D:$P,13,FALSE)=0,"",VLOOKUP($A62,'Annex 2 Designated EHV charges'!$D:$P,13,FALSE)),"")</f>
        <v/>
      </c>
    </row>
    <row r="63" spans="1:8" ht="12.75" customHeight="1" x14ac:dyDescent="0.25">
      <c r="A63" s="96" t="str">
        <f t="array" ref="A63">IFERROR(INDEX('Annex 2 Designated EHV charges'!$D$11:$D$118, MATCH(0, IF(ISBLANK('Annex 2 Designated EHV charges'!$D$11:$D$118),1, COUNTIF(A$4:$A62, 'Annex 2 Designated EHV charges'!$D$11:$D$118)), 0)),"")</f>
        <v/>
      </c>
      <c r="B63" s="95" t="str">
        <f>IF($A63="","",VLOOKUP($A63,'Annex 2 Designated EHV charges'!$D:$O,2,0))</f>
        <v/>
      </c>
      <c r="C63" s="96" t="str">
        <f>IF($A63="","",VLOOKUP($A63,'Annex 2 Designated EHV charges'!$D:$O,3,0))</f>
        <v/>
      </c>
      <c r="D63" s="95" t="str">
        <f>IF($A63="","",VLOOKUP($A63,'Annex 2 Designated EHV charges'!$D:$O,4,0))</f>
        <v/>
      </c>
      <c r="E63" s="97" t="str">
        <f>IFERROR(IF(VLOOKUP($A63,'Annex 2 Designated EHV charges'!$D:$P,10,FALSE)=0,"",VLOOKUP($A63,'Annex 2 Designated EHV charges'!$D:$P,10,FALSE)),"")</f>
        <v/>
      </c>
      <c r="F63" s="98" t="str">
        <f>IFERROR(IF(VLOOKUP($A63,'Annex 2 Designated EHV charges'!$D:$P,11,FALSE)=0,"",VLOOKUP($A63,'Annex 2 Designated EHV charges'!$D:$P,11,FALSE)),"")</f>
        <v/>
      </c>
      <c r="G63" s="99" t="str">
        <f>IFERROR(IF(VLOOKUP($A63,'Annex 2 Designated EHV charges'!$D:$P,12,FALSE)=0,"",VLOOKUP($A63,'Annex 2 Designated EHV charges'!$D:$P,12,FALSE)),"")</f>
        <v/>
      </c>
      <c r="H63" s="99" t="str">
        <f>IFERROR(IF(VLOOKUP($A63,'Annex 2 Designated EHV charges'!$D:$P,13,FALSE)=0,"",VLOOKUP($A63,'Annex 2 Designated EHV charges'!$D:$P,13,FALSE)),"")</f>
        <v/>
      </c>
    </row>
    <row r="64" spans="1:8" ht="12.75" customHeight="1" x14ac:dyDescent="0.25">
      <c r="A64" s="96" t="str">
        <f t="array" ref="A64">IFERROR(INDEX('Annex 2 Designated EHV charges'!$D$11:$D$118, MATCH(0, IF(ISBLANK('Annex 2 Designated EHV charges'!$D$11:$D$118),1, COUNTIF(A$4:$A63, 'Annex 2 Designated EHV charges'!$D$11:$D$118)), 0)),"")</f>
        <v/>
      </c>
      <c r="B64" s="95" t="str">
        <f>IF($A64="","",VLOOKUP($A64,'Annex 2 Designated EHV charges'!$D:$O,2,0))</f>
        <v/>
      </c>
      <c r="C64" s="96" t="str">
        <f>IF($A64="","",VLOOKUP($A64,'Annex 2 Designated EHV charges'!$D:$O,3,0))</f>
        <v/>
      </c>
      <c r="D64" s="95" t="str">
        <f>IF($A64="","",VLOOKUP($A64,'Annex 2 Designated EHV charges'!$D:$O,4,0))</f>
        <v/>
      </c>
      <c r="E64" s="97" t="str">
        <f>IFERROR(IF(VLOOKUP($A64,'Annex 2 Designated EHV charges'!$D:$P,10,FALSE)=0,"",VLOOKUP($A64,'Annex 2 Designated EHV charges'!$D:$P,10,FALSE)),"")</f>
        <v/>
      </c>
      <c r="F64" s="98" t="str">
        <f>IFERROR(IF(VLOOKUP($A64,'Annex 2 Designated EHV charges'!$D:$P,11,FALSE)=0,"",VLOOKUP($A64,'Annex 2 Designated EHV charges'!$D:$P,11,FALSE)),"")</f>
        <v/>
      </c>
      <c r="G64" s="99" t="str">
        <f>IFERROR(IF(VLOOKUP($A64,'Annex 2 Designated EHV charges'!$D:$P,12,FALSE)=0,"",VLOOKUP($A64,'Annex 2 Designated EHV charges'!$D:$P,12,FALSE)),"")</f>
        <v/>
      </c>
      <c r="H64" s="99" t="str">
        <f>IFERROR(IF(VLOOKUP($A64,'Annex 2 Designated EHV charges'!$D:$P,13,FALSE)=0,"",VLOOKUP($A64,'Annex 2 Designated EHV charges'!$D:$P,13,FALSE)),"")</f>
        <v/>
      </c>
    </row>
    <row r="65" spans="1:8" ht="12.75" customHeight="1" x14ac:dyDescent="0.25">
      <c r="A65" s="96" t="str">
        <f t="array" ref="A65">IFERROR(INDEX('Annex 2 Designated EHV charges'!$D$11:$D$118, MATCH(0, IF(ISBLANK('Annex 2 Designated EHV charges'!$D$11:$D$118),1, COUNTIF(A$4:$A64, 'Annex 2 Designated EHV charges'!$D$11:$D$118)), 0)),"")</f>
        <v/>
      </c>
      <c r="B65" s="95" t="str">
        <f>IF($A65="","",VLOOKUP($A65,'Annex 2 Designated EHV charges'!$D:$O,2,0))</f>
        <v/>
      </c>
      <c r="C65" s="96" t="str">
        <f>IF($A65="","",VLOOKUP($A65,'Annex 2 Designated EHV charges'!$D:$O,3,0))</f>
        <v/>
      </c>
      <c r="D65" s="95" t="str">
        <f>IF($A65="","",VLOOKUP($A65,'Annex 2 Designated EHV charges'!$D:$O,4,0))</f>
        <v/>
      </c>
      <c r="E65" s="97" t="str">
        <f>IFERROR(IF(VLOOKUP($A65,'Annex 2 Designated EHV charges'!$D:$P,10,FALSE)=0,"",VLOOKUP($A65,'Annex 2 Designated EHV charges'!$D:$P,10,FALSE)),"")</f>
        <v/>
      </c>
      <c r="F65" s="98" t="str">
        <f>IFERROR(IF(VLOOKUP($A65,'Annex 2 Designated EHV charges'!$D:$P,11,FALSE)=0,"",VLOOKUP($A65,'Annex 2 Designated EHV charges'!$D:$P,11,FALSE)),"")</f>
        <v/>
      </c>
      <c r="G65" s="99" t="str">
        <f>IFERROR(IF(VLOOKUP($A65,'Annex 2 Designated EHV charges'!$D:$P,12,FALSE)=0,"",VLOOKUP($A65,'Annex 2 Designated EHV charges'!$D:$P,12,FALSE)),"")</f>
        <v/>
      </c>
      <c r="H65" s="99" t="str">
        <f>IFERROR(IF(VLOOKUP($A65,'Annex 2 Designated EHV charges'!$D:$P,13,FALSE)=0,"",VLOOKUP($A65,'Annex 2 Designated EHV charges'!$D:$P,13,FALSE)),"")</f>
        <v/>
      </c>
    </row>
    <row r="66" spans="1:8" ht="12.75" customHeight="1" x14ac:dyDescent="0.25">
      <c r="A66" s="96" t="str">
        <f t="array" ref="A66">IFERROR(INDEX('Annex 2 Designated EHV charges'!$D$11:$D$118, MATCH(0, IF(ISBLANK('Annex 2 Designated EHV charges'!$D$11:$D$118),1, COUNTIF(A$4:$A65, 'Annex 2 Designated EHV charges'!$D$11:$D$118)), 0)),"")</f>
        <v/>
      </c>
      <c r="B66" s="95" t="str">
        <f>IF($A66="","",VLOOKUP($A66,'Annex 2 Designated EHV charges'!$D:$O,2,0))</f>
        <v/>
      </c>
      <c r="C66" s="96" t="str">
        <f>IF($A66="","",VLOOKUP($A66,'Annex 2 Designated EHV charges'!$D:$O,3,0))</f>
        <v/>
      </c>
      <c r="D66" s="95" t="str">
        <f>IF($A66="","",VLOOKUP($A66,'Annex 2 Designated EHV charges'!$D:$O,4,0))</f>
        <v/>
      </c>
      <c r="E66" s="97" t="str">
        <f>IFERROR(IF(VLOOKUP($A66,'Annex 2 Designated EHV charges'!$D:$P,10,FALSE)=0,"",VLOOKUP($A66,'Annex 2 Designated EHV charges'!$D:$P,10,FALSE)),"")</f>
        <v/>
      </c>
      <c r="F66" s="98" t="str">
        <f>IFERROR(IF(VLOOKUP($A66,'Annex 2 Designated EHV charges'!$D:$P,11,FALSE)=0,"",VLOOKUP($A66,'Annex 2 Designated EHV charges'!$D:$P,11,FALSE)),"")</f>
        <v/>
      </c>
      <c r="G66" s="99" t="str">
        <f>IFERROR(IF(VLOOKUP($A66,'Annex 2 Designated EHV charges'!$D:$P,12,FALSE)=0,"",VLOOKUP($A66,'Annex 2 Designated EHV charges'!$D:$P,12,FALSE)),"")</f>
        <v/>
      </c>
      <c r="H66" s="99" t="str">
        <f>IFERROR(IF(VLOOKUP($A66,'Annex 2 Designated EHV charges'!$D:$P,13,FALSE)=0,"",VLOOKUP($A66,'Annex 2 Designated EHV charges'!$D:$P,13,FALSE)),"")</f>
        <v/>
      </c>
    </row>
    <row r="67" spans="1:8" ht="12.75" customHeight="1" x14ac:dyDescent="0.25">
      <c r="A67" s="96" t="str">
        <f t="array" ref="A67">IFERROR(INDEX('Annex 2 Designated EHV charges'!$D$11:$D$118, MATCH(0, IF(ISBLANK('Annex 2 Designated EHV charges'!$D$11:$D$118),1, COUNTIF(A$4:$A66, 'Annex 2 Designated EHV charges'!$D$11:$D$118)), 0)),"")</f>
        <v/>
      </c>
      <c r="B67" s="95" t="str">
        <f>IF($A67="","",VLOOKUP($A67,'Annex 2 Designated EHV charges'!$D:$O,2,0))</f>
        <v/>
      </c>
      <c r="C67" s="96" t="str">
        <f>IF($A67="","",VLOOKUP($A67,'Annex 2 Designated EHV charges'!$D:$O,3,0))</f>
        <v/>
      </c>
      <c r="D67" s="95" t="str">
        <f>IF($A67="","",VLOOKUP($A67,'Annex 2 Designated EHV charges'!$D:$O,4,0))</f>
        <v/>
      </c>
      <c r="E67" s="97" t="str">
        <f>IFERROR(IF(VLOOKUP($A67,'Annex 2 Designated EHV charges'!$D:$P,10,FALSE)=0,"",VLOOKUP($A67,'Annex 2 Designated EHV charges'!$D:$P,10,FALSE)),"")</f>
        <v/>
      </c>
      <c r="F67" s="98" t="str">
        <f>IFERROR(IF(VLOOKUP($A67,'Annex 2 Designated EHV charges'!$D:$P,11,FALSE)=0,"",VLOOKUP($A67,'Annex 2 Designated EHV charges'!$D:$P,11,FALSE)),"")</f>
        <v/>
      </c>
      <c r="G67" s="99" t="str">
        <f>IFERROR(IF(VLOOKUP($A67,'Annex 2 Designated EHV charges'!$D:$P,12,FALSE)=0,"",VLOOKUP($A67,'Annex 2 Designated EHV charges'!$D:$P,12,FALSE)),"")</f>
        <v/>
      </c>
      <c r="H67" s="99" t="str">
        <f>IFERROR(IF(VLOOKUP($A67,'Annex 2 Designated EHV charges'!$D:$P,13,FALSE)=0,"",VLOOKUP($A67,'Annex 2 Designated EHV charges'!$D:$P,13,FALSE)),"")</f>
        <v/>
      </c>
    </row>
    <row r="68" spans="1:8" ht="12.75" customHeight="1" x14ac:dyDescent="0.25">
      <c r="A68" s="96" t="str">
        <f t="array" ref="A68">IFERROR(INDEX('Annex 2 Designated EHV charges'!$D$11:$D$118, MATCH(0, IF(ISBLANK('Annex 2 Designated EHV charges'!$D$11:$D$118),1, COUNTIF(A$4:$A67, 'Annex 2 Designated EHV charges'!$D$11:$D$118)), 0)),"")</f>
        <v/>
      </c>
      <c r="B68" s="95" t="str">
        <f>IF($A68="","",VLOOKUP($A68,'Annex 2 Designated EHV charges'!$D:$O,2,0))</f>
        <v/>
      </c>
      <c r="C68" s="96" t="str">
        <f>IF($A68="","",VLOOKUP($A68,'Annex 2 Designated EHV charges'!$D:$O,3,0))</f>
        <v/>
      </c>
      <c r="D68" s="95" t="str">
        <f>IF($A68="","",VLOOKUP($A68,'Annex 2 Designated EHV charges'!$D:$O,4,0))</f>
        <v/>
      </c>
      <c r="E68" s="97" t="str">
        <f>IFERROR(IF(VLOOKUP($A68,'Annex 2 Designated EHV charges'!$D:$P,10,FALSE)=0,"",VLOOKUP($A68,'Annex 2 Designated EHV charges'!$D:$P,10,FALSE)),"")</f>
        <v/>
      </c>
      <c r="F68" s="98" t="str">
        <f>IFERROR(IF(VLOOKUP($A68,'Annex 2 Designated EHV charges'!$D:$P,11,FALSE)=0,"",VLOOKUP($A68,'Annex 2 Designated EHV charges'!$D:$P,11,FALSE)),"")</f>
        <v/>
      </c>
      <c r="G68" s="99" t="str">
        <f>IFERROR(IF(VLOOKUP($A68,'Annex 2 Designated EHV charges'!$D:$P,12,FALSE)=0,"",VLOOKUP($A68,'Annex 2 Designated EHV charges'!$D:$P,12,FALSE)),"")</f>
        <v/>
      </c>
      <c r="H68" s="99" t="str">
        <f>IFERROR(IF(VLOOKUP($A68,'Annex 2 Designated EHV charges'!$D:$P,13,FALSE)=0,"",VLOOKUP($A68,'Annex 2 Designated EHV charges'!$D:$P,13,FALSE)),"")</f>
        <v/>
      </c>
    </row>
    <row r="69" spans="1:8" ht="12.75" customHeight="1" x14ac:dyDescent="0.25">
      <c r="A69" s="96" t="str">
        <f t="array" ref="A69">IFERROR(INDEX('Annex 2 Designated EHV charges'!$D$11:$D$118, MATCH(0, IF(ISBLANK('Annex 2 Designated EHV charges'!$D$11:$D$118),1, COUNTIF(A$4:$A68, 'Annex 2 Designated EHV charges'!$D$11:$D$118)), 0)),"")</f>
        <v/>
      </c>
      <c r="B69" s="95" t="str">
        <f>IF($A69="","",VLOOKUP($A69,'Annex 2 Designated EHV charges'!$D:$O,2,0))</f>
        <v/>
      </c>
      <c r="C69" s="96" t="str">
        <f>IF($A69="","",VLOOKUP($A69,'Annex 2 Designated EHV charges'!$D:$O,3,0))</f>
        <v/>
      </c>
      <c r="D69" s="95" t="str">
        <f>IF($A69="","",VLOOKUP($A69,'Annex 2 Designated EHV charges'!$D:$O,4,0))</f>
        <v/>
      </c>
      <c r="E69" s="97" t="str">
        <f>IFERROR(IF(VLOOKUP($A69,'Annex 2 Designated EHV charges'!$D:$P,10,FALSE)=0,"",VLOOKUP($A69,'Annex 2 Designated EHV charges'!$D:$P,10,FALSE)),"")</f>
        <v/>
      </c>
      <c r="F69" s="98" t="str">
        <f>IFERROR(IF(VLOOKUP($A69,'Annex 2 Designated EHV charges'!$D:$P,11,FALSE)=0,"",VLOOKUP($A69,'Annex 2 Designated EHV charges'!$D:$P,11,FALSE)),"")</f>
        <v/>
      </c>
      <c r="G69" s="99" t="str">
        <f>IFERROR(IF(VLOOKUP($A69,'Annex 2 Designated EHV charges'!$D:$P,12,FALSE)=0,"",VLOOKUP($A69,'Annex 2 Designated EHV charges'!$D:$P,12,FALSE)),"")</f>
        <v/>
      </c>
      <c r="H69" s="99" t="str">
        <f>IFERROR(IF(VLOOKUP($A69,'Annex 2 Designated EHV charges'!$D:$P,13,FALSE)=0,"",VLOOKUP($A69,'Annex 2 Designated EHV charges'!$D:$P,13,FALSE)),"")</f>
        <v/>
      </c>
    </row>
    <row r="70" spans="1:8" ht="12.75" customHeight="1" x14ac:dyDescent="0.25">
      <c r="A70" s="96" t="str">
        <f t="array" ref="A70">IFERROR(INDEX('Annex 2 Designated EHV charges'!$D$11:$D$118, MATCH(0, IF(ISBLANK('Annex 2 Designated EHV charges'!$D$11:$D$118),1, COUNTIF(A$4:$A69, 'Annex 2 Designated EHV charges'!$D$11:$D$118)), 0)),"")</f>
        <v/>
      </c>
      <c r="B70" s="95" t="str">
        <f>IF($A70="","",VLOOKUP($A70,'Annex 2 Designated EHV charges'!$D:$O,2,0))</f>
        <v/>
      </c>
      <c r="C70" s="96" t="str">
        <f>IF($A70="","",VLOOKUP($A70,'Annex 2 Designated EHV charges'!$D:$O,3,0))</f>
        <v/>
      </c>
      <c r="D70" s="95" t="str">
        <f>IF($A70="","",VLOOKUP($A70,'Annex 2 Designated EHV charges'!$D:$O,4,0))</f>
        <v/>
      </c>
      <c r="E70" s="97" t="str">
        <f>IFERROR(IF(VLOOKUP($A70,'Annex 2 Designated EHV charges'!$D:$P,10,FALSE)=0,"",VLOOKUP($A70,'Annex 2 Designated EHV charges'!$D:$P,10,FALSE)),"")</f>
        <v/>
      </c>
      <c r="F70" s="98" t="str">
        <f>IFERROR(IF(VLOOKUP($A70,'Annex 2 Designated EHV charges'!$D:$P,11,FALSE)=0,"",VLOOKUP($A70,'Annex 2 Designated EHV charges'!$D:$P,11,FALSE)),"")</f>
        <v/>
      </c>
      <c r="G70" s="99" t="str">
        <f>IFERROR(IF(VLOOKUP($A70,'Annex 2 Designated EHV charges'!$D:$P,12,FALSE)=0,"",VLOOKUP($A70,'Annex 2 Designated EHV charges'!$D:$P,12,FALSE)),"")</f>
        <v/>
      </c>
      <c r="H70" s="99" t="str">
        <f>IFERROR(IF(VLOOKUP($A70,'Annex 2 Designated EHV charges'!$D:$P,13,FALSE)=0,"",VLOOKUP($A70,'Annex 2 Designated EHV charges'!$D:$P,13,FALSE)),"")</f>
        <v/>
      </c>
    </row>
    <row r="71" spans="1:8" ht="12.75" customHeight="1" x14ac:dyDescent="0.25">
      <c r="A71" s="96" t="str">
        <f t="array" ref="A71">IFERROR(INDEX('Annex 2 Designated EHV charges'!$D$11:$D$118, MATCH(0, IF(ISBLANK('Annex 2 Designated EHV charges'!$D$11:$D$118),1, COUNTIF(A$4:$A70, 'Annex 2 Designated EHV charges'!$D$11:$D$118)), 0)),"")</f>
        <v/>
      </c>
      <c r="B71" s="95" t="str">
        <f>IF($A71="","",VLOOKUP($A71,'Annex 2 Designated EHV charges'!$D:$O,2,0))</f>
        <v/>
      </c>
      <c r="C71" s="96" t="str">
        <f>IF($A71="","",VLOOKUP($A71,'Annex 2 Designated EHV charges'!$D:$O,3,0))</f>
        <v/>
      </c>
      <c r="D71" s="95" t="str">
        <f>IF($A71="","",VLOOKUP($A71,'Annex 2 Designated EHV charges'!$D:$O,4,0))</f>
        <v/>
      </c>
      <c r="E71" s="97" t="str">
        <f>IFERROR(IF(VLOOKUP($A71,'Annex 2 Designated EHV charges'!$D:$P,10,FALSE)=0,"",VLOOKUP($A71,'Annex 2 Designated EHV charges'!$D:$P,10,FALSE)),"")</f>
        <v/>
      </c>
      <c r="F71" s="98" t="str">
        <f>IFERROR(IF(VLOOKUP($A71,'Annex 2 Designated EHV charges'!$D:$P,11,FALSE)=0,"",VLOOKUP($A71,'Annex 2 Designated EHV charges'!$D:$P,11,FALSE)),"")</f>
        <v/>
      </c>
      <c r="G71" s="99" t="str">
        <f>IFERROR(IF(VLOOKUP($A71,'Annex 2 Designated EHV charges'!$D:$P,12,FALSE)=0,"",VLOOKUP($A71,'Annex 2 Designated EHV charges'!$D:$P,12,FALSE)),"")</f>
        <v/>
      </c>
      <c r="H71" s="99" t="str">
        <f>IFERROR(IF(VLOOKUP($A71,'Annex 2 Designated EHV charges'!$D:$P,13,FALSE)=0,"",VLOOKUP($A71,'Annex 2 Designated EHV charges'!$D:$P,13,FALSE)),"")</f>
        <v/>
      </c>
    </row>
    <row r="72" spans="1:8" ht="12.75" customHeight="1" x14ac:dyDescent="0.25">
      <c r="A72" s="96" t="str">
        <f t="array" ref="A72">IFERROR(INDEX('Annex 2 Designated EHV charges'!$D$11:$D$118, MATCH(0, IF(ISBLANK('Annex 2 Designated EHV charges'!$D$11:$D$118),1, COUNTIF(A$4:$A71, 'Annex 2 Designated EHV charges'!$D$11:$D$118)), 0)),"")</f>
        <v/>
      </c>
      <c r="B72" s="95" t="str">
        <f>IF($A72="","",VLOOKUP($A72,'Annex 2 Designated EHV charges'!$D:$O,2,0))</f>
        <v/>
      </c>
      <c r="C72" s="96" t="str">
        <f>IF($A72="","",VLOOKUP($A72,'Annex 2 Designated EHV charges'!$D:$O,3,0))</f>
        <v/>
      </c>
      <c r="D72" s="95" t="str">
        <f>IF($A72="","",VLOOKUP($A72,'Annex 2 Designated EHV charges'!$D:$O,4,0))</f>
        <v/>
      </c>
      <c r="E72" s="97" t="str">
        <f>IFERROR(IF(VLOOKUP($A72,'Annex 2 Designated EHV charges'!$D:$P,10,FALSE)=0,"",VLOOKUP($A72,'Annex 2 Designated EHV charges'!$D:$P,10,FALSE)),"")</f>
        <v/>
      </c>
      <c r="F72" s="98" t="str">
        <f>IFERROR(IF(VLOOKUP($A72,'Annex 2 Designated EHV charges'!$D:$P,11,FALSE)=0,"",VLOOKUP($A72,'Annex 2 Designated EHV charges'!$D:$P,11,FALSE)),"")</f>
        <v/>
      </c>
      <c r="G72" s="99" t="str">
        <f>IFERROR(IF(VLOOKUP($A72,'Annex 2 Designated EHV charges'!$D:$P,12,FALSE)=0,"",VLOOKUP($A72,'Annex 2 Designated EHV charges'!$D:$P,12,FALSE)),"")</f>
        <v/>
      </c>
      <c r="H72" s="99" t="str">
        <f>IFERROR(IF(VLOOKUP($A72,'Annex 2 Designated EHV charges'!$D:$P,13,FALSE)=0,"",VLOOKUP($A72,'Annex 2 Designated EHV charges'!$D:$P,13,FALSE)),"")</f>
        <v/>
      </c>
    </row>
    <row r="73" spans="1:8" ht="12.75" customHeight="1" x14ac:dyDescent="0.25">
      <c r="A73" s="96" t="str">
        <f t="array" ref="A73">IFERROR(INDEX('Annex 2 Designated EHV charges'!$D$11:$D$118, MATCH(0, IF(ISBLANK('Annex 2 Designated EHV charges'!$D$11:$D$118),1, COUNTIF(A$4:$A72, 'Annex 2 Designated EHV charges'!$D$11:$D$118)), 0)),"")</f>
        <v/>
      </c>
      <c r="B73" s="95" t="str">
        <f>IF($A73="","",VLOOKUP($A73,'Annex 2 Designated EHV charges'!$D:$O,2,0))</f>
        <v/>
      </c>
      <c r="C73" s="96" t="str">
        <f>IF($A73="","",VLOOKUP($A73,'Annex 2 Designated EHV charges'!$D:$O,3,0))</f>
        <v/>
      </c>
      <c r="D73" s="95" t="str">
        <f>IF($A73="","",VLOOKUP($A73,'Annex 2 Designated EHV charges'!$D:$O,4,0))</f>
        <v/>
      </c>
      <c r="E73" s="97" t="str">
        <f>IFERROR(IF(VLOOKUP($A73,'Annex 2 Designated EHV charges'!$D:$P,10,FALSE)=0,"",VLOOKUP($A73,'Annex 2 Designated EHV charges'!$D:$P,10,FALSE)),"")</f>
        <v/>
      </c>
      <c r="F73" s="98" t="str">
        <f>IFERROR(IF(VLOOKUP($A73,'Annex 2 Designated EHV charges'!$D:$P,11,FALSE)=0,"",VLOOKUP($A73,'Annex 2 Designated EHV charges'!$D:$P,11,FALSE)),"")</f>
        <v/>
      </c>
      <c r="G73" s="99" t="str">
        <f>IFERROR(IF(VLOOKUP($A73,'Annex 2 Designated EHV charges'!$D:$P,12,FALSE)=0,"",VLOOKUP($A73,'Annex 2 Designated EHV charges'!$D:$P,12,FALSE)),"")</f>
        <v/>
      </c>
      <c r="H73" s="99" t="str">
        <f>IFERROR(IF(VLOOKUP($A73,'Annex 2 Designated EHV charges'!$D:$P,13,FALSE)=0,"",VLOOKUP($A73,'Annex 2 Designated EHV charges'!$D:$P,13,FALSE)),"")</f>
        <v/>
      </c>
    </row>
    <row r="74" spans="1:8" ht="12.75" customHeight="1" x14ac:dyDescent="0.25">
      <c r="A74" s="96" t="str">
        <f t="array" ref="A74">IFERROR(INDEX('Annex 2 Designated EHV charges'!$D$11:$D$118, MATCH(0, IF(ISBLANK('Annex 2 Designated EHV charges'!$D$11:$D$118),1, COUNTIF(A$4:$A73, 'Annex 2 Designated EHV charges'!$D$11:$D$118)), 0)),"")</f>
        <v/>
      </c>
      <c r="B74" s="95" t="str">
        <f>IF($A74="","",VLOOKUP($A74,'Annex 2 Designated EHV charges'!$D:$O,2,0))</f>
        <v/>
      </c>
      <c r="C74" s="96" t="str">
        <f>IF($A74="","",VLOOKUP($A74,'Annex 2 Designated EHV charges'!$D:$O,3,0))</f>
        <v/>
      </c>
      <c r="D74" s="95" t="str">
        <f>IF($A74="","",VLOOKUP($A74,'Annex 2 Designated EHV charges'!$D:$O,4,0))</f>
        <v/>
      </c>
      <c r="E74" s="97" t="str">
        <f>IFERROR(IF(VLOOKUP($A74,'Annex 2 Designated EHV charges'!$D:$P,10,FALSE)=0,"",VLOOKUP($A74,'Annex 2 Designated EHV charges'!$D:$P,10,FALSE)),"")</f>
        <v/>
      </c>
      <c r="F74" s="98" t="str">
        <f>IFERROR(IF(VLOOKUP($A74,'Annex 2 Designated EHV charges'!$D:$P,11,FALSE)=0,"",VLOOKUP($A74,'Annex 2 Designated EHV charges'!$D:$P,11,FALSE)),"")</f>
        <v/>
      </c>
      <c r="G74" s="99" t="str">
        <f>IFERROR(IF(VLOOKUP($A74,'Annex 2 Designated EHV charges'!$D:$P,12,FALSE)=0,"",VLOOKUP($A74,'Annex 2 Designated EHV charges'!$D:$P,12,FALSE)),"")</f>
        <v/>
      </c>
      <c r="H74" s="99" t="str">
        <f>IFERROR(IF(VLOOKUP($A74,'Annex 2 Designated EHV charges'!$D:$P,13,FALSE)=0,"",VLOOKUP($A74,'Annex 2 Designated EHV charges'!$D:$P,13,FALSE)),"")</f>
        <v/>
      </c>
    </row>
    <row r="75" spans="1:8" ht="12.75" customHeight="1" x14ac:dyDescent="0.25">
      <c r="A75" s="96" t="str">
        <f t="array" ref="A75">IFERROR(INDEX('Annex 2 Designated EHV charges'!$D$11:$D$118, MATCH(0, IF(ISBLANK('Annex 2 Designated EHV charges'!$D$11:$D$118),1, COUNTIF(A$4:$A74, 'Annex 2 Designated EHV charges'!$D$11:$D$118)), 0)),"")</f>
        <v/>
      </c>
      <c r="B75" s="95" t="str">
        <f>IF($A75="","",VLOOKUP($A75,'Annex 2 Designated EHV charges'!$D:$O,2,0))</f>
        <v/>
      </c>
      <c r="C75" s="96" t="str">
        <f>IF($A75="","",VLOOKUP($A75,'Annex 2 Designated EHV charges'!$D:$O,3,0))</f>
        <v/>
      </c>
      <c r="D75" s="95" t="str">
        <f>IF($A75="","",VLOOKUP($A75,'Annex 2 Designated EHV charges'!$D:$O,4,0))</f>
        <v/>
      </c>
      <c r="E75" s="97" t="str">
        <f>IFERROR(IF(VLOOKUP($A75,'Annex 2 Designated EHV charges'!$D:$P,10,FALSE)=0,"",VLOOKUP($A75,'Annex 2 Designated EHV charges'!$D:$P,10,FALSE)),"")</f>
        <v/>
      </c>
      <c r="F75" s="98" t="str">
        <f>IFERROR(IF(VLOOKUP($A75,'Annex 2 Designated EHV charges'!$D:$P,11,FALSE)=0,"",VLOOKUP($A75,'Annex 2 Designated EHV charges'!$D:$P,11,FALSE)),"")</f>
        <v/>
      </c>
      <c r="G75" s="99" t="str">
        <f>IFERROR(IF(VLOOKUP($A75,'Annex 2 Designated EHV charges'!$D:$P,12,FALSE)=0,"",VLOOKUP($A75,'Annex 2 Designated EHV charges'!$D:$P,12,FALSE)),"")</f>
        <v/>
      </c>
      <c r="H75" s="99" t="str">
        <f>IFERROR(IF(VLOOKUP($A75,'Annex 2 Designated EHV charges'!$D:$P,13,FALSE)=0,"",VLOOKUP($A75,'Annex 2 Designated EHV charges'!$D:$P,13,FALSE)),"")</f>
        <v/>
      </c>
    </row>
    <row r="76" spans="1:8" ht="12.75" customHeight="1" x14ac:dyDescent="0.25">
      <c r="A76" s="96" t="str">
        <f t="array" ref="A76">IFERROR(INDEX('Annex 2 Designated EHV charges'!$D$11:$D$118, MATCH(0, IF(ISBLANK('Annex 2 Designated EHV charges'!$D$11:$D$118),1, COUNTIF(A$4:$A75, 'Annex 2 Designated EHV charges'!$D$11:$D$118)), 0)),"")</f>
        <v/>
      </c>
      <c r="B76" s="95" t="str">
        <f>IF($A76="","",VLOOKUP($A76,'Annex 2 Designated EHV charges'!$D:$O,2,0))</f>
        <v/>
      </c>
      <c r="C76" s="96" t="str">
        <f>IF($A76="","",VLOOKUP($A76,'Annex 2 Designated EHV charges'!$D:$O,3,0))</f>
        <v/>
      </c>
      <c r="D76" s="95" t="str">
        <f>IF($A76="","",VLOOKUP($A76,'Annex 2 Designated EHV charges'!$D:$O,4,0))</f>
        <v/>
      </c>
      <c r="E76" s="97" t="str">
        <f>IFERROR(IF(VLOOKUP($A76,'Annex 2 Designated EHV charges'!$D:$P,10,FALSE)=0,"",VLOOKUP($A76,'Annex 2 Designated EHV charges'!$D:$P,10,FALSE)),"")</f>
        <v/>
      </c>
      <c r="F76" s="98" t="str">
        <f>IFERROR(IF(VLOOKUP($A76,'Annex 2 Designated EHV charges'!$D:$P,11,FALSE)=0,"",VLOOKUP($A76,'Annex 2 Designated EHV charges'!$D:$P,11,FALSE)),"")</f>
        <v/>
      </c>
      <c r="G76" s="99" t="str">
        <f>IFERROR(IF(VLOOKUP($A76,'Annex 2 Designated EHV charges'!$D:$P,12,FALSE)=0,"",VLOOKUP($A76,'Annex 2 Designated EHV charges'!$D:$P,12,FALSE)),"")</f>
        <v/>
      </c>
      <c r="H76" s="99" t="str">
        <f>IFERROR(IF(VLOOKUP($A76,'Annex 2 Designated EHV charges'!$D:$P,13,FALSE)=0,"",VLOOKUP($A76,'Annex 2 Designated EHV charges'!$D:$P,13,FALSE)),"")</f>
        <v/>
      </c>
    </row>
    <row r="77" spans="1:8" ht="12.75" customHeight="1" x14ac:dyDescent="0.25">
      <c r="A77" s="96" t="str">
        <f t="array" ref="A77">IFERROR(INDEX('Annex 2 Designated EHV charges'!$D$11:$D$118, MATCH(0, IF(ISBLANK('Annex 2 Designated EHV charges'!$D$11:$D$118),1, COUNTIF(A$4:$A76, 'Annex 2 Designated EHV charges'!$D$11:$D$118)), 0)),"")</f>
        <v/>
      </c>
      <c r="B77" s="95" t="str">
        <f>IF($A77="","",VLOOKUP($A77,'Annex 2 Designated EHV charges'!$D:$O,2,0))</f>
        <v/>
      </c>
      <c r="C77" s="96" t="str">
        <f>IF($A77="","",VLOOKUP($A77,'Annex 2 Designated EHV charges'!$D:$O,3,0))</f>
        <v/>
      </c>
      <c r="D77" s="95" t="str">
        <f>IF($A77="","",VLOOKUP($A77,'Annex 2 Designated EHV charges'!$D:$O,4,0))</f>
        <v/>
      </c>
      <c r="E77" s="97" t="str">
        <f>IFERROR(IF(VLOOKUP($A77,'Annex 2 Designated EHV charges'!$D:$P,10,FALSE)=0,"",VLOOKUP($A77,'Annex 2 Designated EHV charges'!$D:$P,10,FALSE)),"")</f>
        <v/>
      </c>
      <c r="F77" s="98" t="str">
        <f>IFERROR(IF(VLOOKUP($A77,'Annex 2 Designated EHV charges'!$D:$P,11,FALSE)=0,"",VLOOKUP($A77,'Annex 2 Designated EHV charges'!$D:$P,11,FALSE)),"")</f>
        <v/>
      </c>
      <c r="G77" s="99" t="str">
        <f>IFERROR(IF(VLOOKUP($A77,'Annex 2 Designated EHV charges'!$D:$P,12,FALSE)=0,"",VLOOKUP($A77,'Annex 2 Designated EHV charges'!$D:$P,12,FALSE)),"")</f>
        <v/>
      </c>
      <c r="H77" s="99" t="str">
        <f>IFERROR(IF(VLOOKUP($A77,'Annex 2 Designated EHV charges'!$D:$P,13,FALSE)=0,"",VLOOKUP($A77,'Annex 2 Designated EHV charges'!$D:$P,13,FALSE)),"")</f>
        <v/>
      </c>
    </row>
    <row r="78" spans="1:8" ht="12.75" customHeight="1" x14ac:dyDescent="0.25">
      <c r="A78" s="96" t="str">
        <f t="array" ref="A78">IFERROR(INDEX('Annex 2 Designated EHV charges'!$D$11:$D$118, MATCH(0, IF(ISBLANK('Annex 2 Designated EHV charges'!$D$11:$D$118),1, COUNTIF(A$4:$A77, 'Annex 2 Designated EHV charges'!$D$11:$D$118)), 0)),"")</f>
        <v/>
      </c>
      <c r="B78" s="95" t="str">
        <f>IF($A78="","",VLOOKUP($A78,'Annex 2 Designated EHV charges'!$D:$O,2,0))</f>
        <v/>
      </c>
      <c r="C78" s="96" t="str">
        <f>IF($A78="","",VLOOKUP($A78,'Annex 2 Designated EHV charges'!$D:$O,3,0))</f>
        <v/>
      </c>
      <c r="D78" s="95" t="str">
        <f>IF($A78="","",VLOOKUP($A78,'Annex 2 Designated EHV charges'!$D:$O,4,0))</f>
        <v/>
      </c>
      <c r="E78" s="97" t="str">
        <f>IFERROR(IF(VLOOKUP($A78,'Annex 2 Designated EHV charges'!$D:$P,10,FALSE)=0,"",VLOOKUP($A78,'Annex 2 Designated EHV charges'!$D:$P,10,FALSE)),"")</f>
        <v/>
      </c>
      <c r="F78" s="98" t="str">
        <f>IFERROR(IF(VLOOKUP($A78,'Annex 2 Designated EHV charges'!$D:$P,11,FALSE)=0,"",VLOOKUP($A78,'Annex 2 Designated EHV charges'!$D:$P,11,FALSE)),"")</f>
        <v/>
      </c>
      <c r="G78" s="99" t="str">
        <f>IFERROR(IF(VLOOKUP($A78,'Annex 2 Designated EHV charges'!$D:$P,12,FALSE)=0,"",VLOOKUP($A78,'Annex 2 Designated EHV charges'!$D:$P,12,FALSE)),"")</f>
        <v/>
      </c>
      <c r="H78" s="99" t="str">
        <f>IFERROR(IF(VLOOKUP($A78,'Annex 2 Designated EHV charges'!$D:$P,13,FALSE)=0,"",VLOOKUP($A78,'Annex 2 Designated EHV charges'!$D:$P,13,FALSE)),"")</f>
        <v/>
      </c>
    </row>
    <row r="79" spans="1:8" ht="12.75" customHeight="1" x14ac:dyDescent="0.25">
      <c r="A79" s="96" t="str">
        <f t="array" ref="A79">IFERROR(INDEX('Annex 2 Designated EHV charges'!$D$11:$D$118, MATCH(0, IF(ISBLANK('Annex 2 Designated EHV charges'!$D$11:$D$118),1, COUNTIF(A$4:$A78, 'Annex 2 Designated EHV charges'!$D$11:$D$118)), 0)),"")</f>
        <v/>
      </c>
      <c r="B79" s="95" t="str">
        <f>IF($A79="","",VLOOKUP($A79,'Annex 2 Designated EHV charges'!$D:$O,2,0))</f>
        <v/>
      </c>
      <c r="C79" s="96" t="str">
        <f>IF($A79="","",VLOOKUP($A79,'Annex 2 Designated EHV charges'!$D:$O,3,0))</f>
        <v/>
      </c>
      <c r="D79" s="95" t="str">
        <f>IF($A79="","",VLOOKUP($A79,'Annex 2 Designated EHV charges'!$D:$O,4,0))</f>
        <v/>
      </c>
      <c r="E79" s="97" t="str">
        <f>IFERROR(IF(VLOOKUP($A79,'Annex 2 Designated EHV charges'!$D:$P,10,FALSE)=0,"",VLOOKUP($A79,'Annex 2 Designated EHV charges'!$D:$P,10,FALSE)),"")</f>
        <v/>
      </c>
      <c r="F79" s="98" t="str">
        <f>IFERROR(IF(VLOOKUP($A79,'Annex 2 Designated EHV charges'!$D:$P,11,FALSE)=0,"",VLOOKUP($A79,'Annex 2 Designated EHV charges'!$D:$P,11,FALSE)),"")</f>
        <v/>
      </c>
      <c r="G79" s="99" t="str">
        <f>IFERROR(IF(VLOOKUP($A79,'Annex 2 Designated EHV charges'!$D:$P,12,FALSE)=0,"",VLOOKUP($A79,'Annex 2 Designated EHV charges'!$D:$P,12,FALSE)),"")</f>
        <v/>
      </c>
      <c r="H79" s="99" t="str">
        <f>IFERROR(IF(VLOOKUP($A79,'Annex 2 Designated EHV charges'!$D:$P,13,FALSE)=0,"",VLOOKUP($A79,'Annex 2 Designated EHV charges'!$D:$P,13,FALSE)),"")</f>
        <v/>
      </c>
    </row>
    <row r="80" spans="1:8" ht="12.75" customHeight="1" x14ac:dyDescent="0.25">
      <c r="A80" s="96" t="str">
        <f t="array" ref="A80">IFERROR(INDEX('Annex 2 Designated EHV charges'!$D$11:$D$118, MATCH(0, IF(ISBLANK('Annex 2 Designated EHV charges'!$D$11:$D$118),1, COUNTIF(A$4:$A79, 'Annex 2 Designated EHV charges'!$D$11:$D$118)), 0)),"")</f>
        <v/>
      </c>
      <c r="B80" s="95" t="str">
        <f>IF($A80="","",VLOOKUP($A80,'Annex 2 Designated EHV charges'!$D:$O,2,0))</f>
        <v/>
      </c>
      <c r="C80" s="96" t="str">
        <f>IF($A80="","",VLOOKUP($A80,'Annex 2 Designated EHV charges'!$D:$O,3,0))</f>
        <v/>
      </c>
      <c r="D80" s="95" t="str">
        <f>IF($A80="","",VLOOKUP($A80,'Annex 2 Designated EHV charges'!$D:$O,4,0))</f>
        <v/>
      </c>
      <c r="E80" s="97" t="str">
        <f>IFERROR(IF(VLOOKUP($A80,'Annex 2 Designated EHV charges'!$D:$P,10,FALSE)=0,"",VLOOKUP($A80,'Annex 2 Designated EHV charges'!$D:$P,10,FALSE)),"")</f>
        <v/>
      </c>
      <c r="F80" s="98" t="str">
        <f>IFERROR(IF(VLOOKUP($A80,'Annex 2 Designated EHV charges'!$D:$P,11,FALSE)=0,"",VLOOKUP($A80,'Annex 2 Designated EHV charges'!$D:$P,11,FALSE)),"")</f>
        <v/>
      </c>
      <c r="G80" s="99" t="str">
        <f>IFERROR(IF(VLOOKUP($A80,'Annex 2 Designated EHV charges'!$D:$P,12,FALSE)=0,"",VLOOKUP($A80,'Annex 2 Designated EHV charges'!$D:$P,12,FALSE)),"")</f>
        <v/>
      </c>
      <c r="H80" s="99" t="str">
        <f>IFERROR(IF(VLOOKUP($A80,'Annex 2 Designated EHV charges'!$D:$P,13,FALSE)=0,"",VLOOKUP($A80,'Annex 2 Designated EHV charges'!$D:$P,13,FALSE)),"")</f>
        <v/>
      </c>
    </row>
    <row r="81" spans="1:8" ht="12.75" customHeight="1" x14ac:dyDescent="0.25">
      <c r="A81" s="96" t="str">
        <f t="array" ref="A81">IFERROR(INDEX('Annex 2 Designated EHV charges'!$D$11:$D$118, MATCH(0, IF(ISBLANK('Annex 2 Designated EHV charges'!$D$11:$D$118),1, COUNTIF(A$4:$A80, 'Annex 2 Designated EHV charges'!$D$11:$D$118)), 0)),"")</f>
        <v/>
      </c>
      <c r="B81" s="95" t="str">
        <f>IF($A81="","",VLOOKUP($A81,'Annex 2 Designated EHV charges'!$D:$O,2,0))</f>
        <v/>
      </c>
      <c r="C81" s="96" t="str">
        <f>IF($A81="","",VLOOKUP($A81,'Annex 2 Designated EHV charges'!$D:$O,3,0))</f>
        <v/>
      </c>
      <c r="D81" s="95" t="str">
        <f>IF($A81="","",VLOOKUP($A81,'Annex 2 Designated EHV charges'!$D:$O,4,0))</f>
        <v/>
      </c>
      <c r="E81" s="97" t="str">
        <f>IFERROR(IF(VLOOKUP($A81,'Annex 2 Designated EHV charges'!$D:$P,10,FALSE)=0,"",VLOOKUP($A81,'Annex 2 Designated EHV charges'!$D:$P,10,FALSE)),"")</f>
        <v/>
      </c>
      <c r="F81" s="98" t="str">
        <f>IFERROR(IF(VLOOKUP($A81,'Annex 2 Designated EHV charges'!$D:$P,11,FALSE)=0,"",VLOOKUP($A81,'Annex 2 Designated EHV charges'!$D:$P,11,FALSE)),"")</f>
        <v/>
      </c>
      <c r="G81" s="99" t="str">
        <f>IFERROR(IF(VLOOKUP($A81,'Annex 2 Designated EHV charges'!$D:$P,12,FALSE)=0,"",VLOOKUP($A81,'Annex 2 Designated EHV charges'!$D:$P,12,FALSE)),"")</f>
        <v/>
      </c>
      <c r="H81" s="99" t="str">
        <f>IFERROR(IF(VLOOKUP($A81,'Annex 2 Designated EHV charges'!$D:$P,13,FALSE)=0,"",VLOOKUP($A81,'Annex 2 Designated EHV charges'!$D:$P,13,FALSE)),"")</f>
        <v/>
      </c>
    </row>
    <row r="82" spans="1:8" ht="12.75" customHeight="1" x14ac:dyDescent="0.25">
      <c r="A82" s="96" t="str">
        <f t="array" ref="A82">IFERROR(INDEX('Annex 2 Designated EHV charges'!$D$11:$D$118, MATCH(0, IF(ISBLANK('Annex 2 Designated EHV charges'!$D$11:$D$118),1, COUNTIF(A$4:$A81, 'Annex 2 Designated EHV charges'!$D$11:$D$118)), 0)),"")</f>
        <v/>
      </c>
      <c r="B82" s="95" t="str">
        <f>IF($A82="","",VLOOKUP($A82,'Annex 2 Designated EHV charges'!$D:$O,2,0))</f>
        <v/>
      </c>
      <c r="C82" s="96" t="str">
        <f>IF($A82="","",VLOOKUP($A82,'Annex 2 Designated EHV charges'!$D:$O,3,0))</f>
        <v/>
      </c>
      <c r="D82" s="95" t="str">
        <f>IF($A82="","",VLOOKUP($A82,'Annex 2 Designated EHV charges'!$D:$O,4,0))</f>
        <v/>
      </c>
      <c r="E82" s="97" t="str">
        <f>IFERROR(IF(VLOOKUP($A82,'Annex 2 Designated EHV charges'!$D:$P,10,FALSE)=0,"",VLOOKUP($A82,'Annex 2 Designated EHV charges'!$D:$P,10,FALSE)),"")</f>
        <v/>
      </c>
      <c r="F82" s="98" t="str">
        <f>IFERROR(IF(VLOOKUP($A82,'Annex 2 Designated EHV charges'!$D:$P,11,FALSE)=0,"",VLOOKUP($A82,'Annex 2 Designated EHV charges'!$D:$P,11,FALSE)),"")</f>
        <v/>
      </c>
      <c r="G82" s="99" t="str">
        <f>IFERROR(IF(VLOOKUP($A82,'Annex 2 Designated EHV charges'!$D:$P,12,FALSE)=0,"",VLOOKUP($A82,'Annex 2 Designated EHV charges'!$D:$P,12,FALSE)),"")</f>
        <v/>
      </c>
      <c r="H82" s="99" t="str">
        <f>IFERROR(IF(VLOOKUP($A82,'Annex 2 Designated EHV charges'!$D:$P,13,FALSE)=0,"",VLOOKUP($A82,'Annex 2 Designated EHV charges'!$D:$P,13,FALSE)),"")</f>
        <v/>
      </c>
    </row>
    <row r="83" spans="1:8" ht="12.75" customHeight="1" x14ac:dyDescent="0.25">
      <c r="A83" s="96" t="str">
        <f t="array" ref="A83">IFERROR(INDEX('Annex 2 Designated EHV charges'!$D$11:$D$118, MATCH(0, IF(ISBLANK('Annex 2 Designated EHV charges'!$D$11:$D$118),1, COUNTIF(A$4:$A82, 'Annex 2 Designated EHV charges'!$D$11:$D$118)), 0)),"")</f>
        <v/>
      </c>
      <c r="B83" s="95" t="str">
        <f>IF($A83="","",VLOOKUP($A83,'Annex 2 Designated EHV charges'!$D:$O,2,0))</f>
        <v/>
      </c>
      <c r="C83" s="96" t="str">
        <f>IF($A83="","",VLOOKUP($A83,'Annex 2 Designated EHV charges'!$D:$O,3,0))</f>
        <v/>
      </c>
      <c r="D83" s="95" t="str">
        <f>IF($A83="","",VLOOKUP($A83,'Annex 2 Designated EHV charges'!$D:$O,4,0))</f>
        <v/>
      </c>
      <c r="E83" s="97" t="str">
        <f>IFERROR(IF(VLOOKUP($A83,'Annex 2 Designated EHV charges'!$D:$P,10,FALSE)=0,"",VLOOKUP($A83,'Annex 2 Designated EHV charges'!$D:$P,10,FALSE)),"")</f>
        <v/>
      </c>
      <c r="F83" s="98" t="str">
        <f>IFERROR(IF(VLOOKUP($A83,'Annex 2 Designated EHV charges'!$D:$P,11,FALSE)=0,"",VLOOKUP($A83,'Annex 2 Designated EHV charges'!$D:$P,11,FALSE)),"")</f>
        <v/>
      </c>
      <c r="G83" s="99" t="str">
        <f>IFERROR(IF(VLOOKUP($A83,'Annex 2 Designated EHV charges'!$D:$P,12,FALSE)=0,"",VLOOKUP($A83,'Annex 2 Designated EHV charges'!$D:$P,12,FALSE)),"")</f>
        <v/>
      </c>
      <c r="H83" s="99" t="str">
        <f>IFERROR(IF(VLOOKUP($A83,'Annex 2 Designated EHV charges'!$D:$P,13,FALSE)=0,"",VLOOKUP($A83,'Annex 2 Designated EHV charges'!$D:$P,13,FALSE)),"")</f>
        <v/>
      </c>
    </row>
    <row r="84" spans="1:8" ht="12.75" customHeight="1" x14ac:dyDescent="0.25">
      <c r="A84" s="96" t="str">
        <f t="array" ref="A84">IFERROR(INDEX('Annex 2 Designated EHV charges'!$D$11:$D$118, MATCH(0, IF(ISBLANK('Annex 2 Designated EHV charges'!$D$11:$D$118),1, COUNTIF(A$4:$A83, 'Annex 2 Designated EHV charges'!$D$11:$D$118)), 0)),"")</f>
        <v/>
      </c>
      <c r="B84" s="95" t="str">
        <f>IF($A84="","",VLOOKUP($A84,'Annex 2 Designated EHV charges'!$D:$O,2,0))</f>
        <v/>
      </c>
      <c r="C84" s="96" t="str">
        <f>IF($A84="","",VLOOKUP($A84,'Annex 2 Designated EHV charges'!$D:$O,3,0))</f>
        <v/>
      </c>
      <c r="D84" s="95" t="str">
        <f>IF($A84="","",VLOOKUP($A84,'Annex 2 Designated EHV charges'!$D:$O,4,0))</f>
        <v/>
      </c>
      <c r="E84" s="97" t="str">
        <f>IFERROR(IF(VLOOKUP($A84,'Annex 2 Designated EHV charges'!$D:$P,10,FALSE)=0,"",VLOOKUP($A84,'Annex 2 Designated EHV charges'!$D:$P,10,FALSE)),"")</f>
        <v/>
      </c>
      <c r="F84" s="98" t="str">
        <f>IFERROR(IF(VLOOKUP($A84,'Annex 2 Designated EHV charges'!$D:$P,11,FALSE)=0,"",VLOOKUP($A84,'Annex 2 Designated EHV charges'!$D:$P,11,FALSE)),"")</f>
        <v/>
      </c>
      <c r="G84" s="99" t="str">
        <f>IFERROR(IF(VLOOKUP($A84,'Annex 2 Designated EHV charges'!$D:$P,12,FALSE)=0,"",VLOOKUP($A84,'Annex 2 Designated EHV charges'!$D:$P,12,FALSE)),"")</f>
        <v/>
      </c>
      <c r="H84" s="99" t="str">
        <f>IFERROR(IF(VLOOKUP($A84,'Annex 2 Designated EHV charges'!$D:$P,13,FALSE)=0,"",VLOOKUP($A84,'Annex 2 Designated EHV charges'!$D:$P,13,FALSE)),"")</f>
        <v/>
      </c>
    </row>
    <row r="85" spans="1:8" ht="12.75" customHeight="1" x14ac:dyDescent="0.25">
      <c r="A85" s="96" t="str">
        <f t="array" ref="A85">IFERROR(INDEX('Annex 2 Designated EHV charges'!$D$11:$D$118, MATCH(0, IF(ISBLANK('Annex 2 Designated EHV charges'!$D$11:$D$118),1, COUNTIF(A$4:$A84, 'Annex 2 Designated EHV charges'!$D$11:$D$118)), 0)),"")</f>
        <v/>
      </c>
      <c r="B85" s="95" t="str">
        <f>IF($A85="","",VLOOKUP($A85,'Annex 2 Designated EHV charges'!$D:$O,2,0))</f>
        <v/>
      </c>
      <c r="C85" s="96" t="str">
        <f>IF($A85="","",VLOOKUP($A85,'Annex 2 Designated EHV charges'!$D:$O,3,0))</f>
        <v/>
      </c>
      <c r="D85" s="95" t="str">
        <f>IF($A85="","",VLOOKUP($A85,'Annex 2 Designated EHV charges'!$D:$O,4,0))</f>
        <v/>
      </c>
      <c r="E85" s="97" t="str">
        <f>IFERROR(IF(VLOOKUP($A85,'Annex 2 Designated EHV charges'!$D:$P,10,FALSE)=0,"",VLOOKUP($A85,'Annex 2 Designated EHV charges'!$D:$P,10,FALSE)),"")</f>
        <v/>
      </c>
      <c r="F85" s="98" t="str">
        <f>IFERROR(IF(VLOOKUP($A85,'Annex 2 Designated EHV charges'!$D:$P,11,FALSE)=0,"",VLOOKUP($A85,'Annex 2 Designated EHV charges'!$D:$P,11,FALSE)),"")</f>
        <v/>
      </c>
      <c r="G85" s="99" t="str">
        <f>IFERROR(IF(VLOOKUP($A85,'Annex 2 Designated EHV charges'!$D:$P,12,FALSE)=0,"",VLOOKUP($A85,'Annex 2 Designated EHV charges'!$D:$P,12,FALSE)),"")</f>
        <v/>
      </c>
      <c r="H85" s="99" t="str">
        <f>IFERROR(IF(VLOOKUP($A85,'Annex 2 Designated EHV charges'!$D:$P,13,FALSE)=0,"",VLOOKUP($A85,'Annex 2 Designated EHV charges'!$D:$P,13,FALSE)),"")</f>
        <v/>
      </c>
    </row>
    <row r="86" spans="1:8" ht="12.75" customHeight="1" x14ac:dyDescent="0.25">
      <c r="A86" s="96" t="str">
        <f t="array" ref="A86">IFERROR(INDEX('Annex 2 Designated EHV charges'!$D$11:$D$118, MATCH(0, IF(ISBLANK('Annex 2 Designated EHV charges'!$D$11:$D$118),1, COUNTIF(A$4:$A85, 'Annex 2 Designated EHV charges'!$D$11:$D$118)), 0)),"")</f>
        <v/>
      </c>
      <c r="B86" s="95" t="str">
        <f>IF($A86="","",VLOOKUP($A86,'Annex 2 Designated EHV charges'!$D:$O,2,0))</f>
        <v/>
      </c>
      <c r="C86" s="96" t="str">
        <f>IF($A86="","",VLOOKUP($A86,'Annex 2 Designated EHV charges'!$D:$O,3,0))</f>
        <v/>
      </c>
      <c r="D86" s="95" t="str">
        <f>IF($A86="","",VLOOKUP($A86,'Annex 2 Designated EHV charges'!$D:$O,4,0))</f>
        <v/>
      </c>
      <c r="E86" s="97" t="str">
        <f>IFERROR(IF(VLOOKUP($A86,'Annex 2 Designated EHV charges'!$D:$P,10,FALSE)=0,"",VLOOKUP($A86,'Annex 2 Designated EHV charges'!$D:$P,10,FALSE)),"")</f>
        <v/>
      </c>
      <c r="F86" s="98" t="str">
        <f>IFERROR(IF(VLOOKUP($A86,'Annex 2 Designated EHV charges'!$D:$P,11,FALSE)=0,"",VLOOKUP($A86,'Annex 2 Designated EHV charges'!$D:$P,11,FALSE)),"")</f>
        <v/>
      </c>
      <c r="G86" s="99" t="str">
        <f>IFERROR(IF(VLOOKUP($A86,'Annex 2 Designated EHV charges'!$D:$P,12,FALSE)=0,"",VLOOKUP($A86,'Annex 2 Designated EHV charges'!$D:$P,12,FALSE)),"")</f>
        <v/>
      </c>
      <c r="H86" s="99" t="str">
        <f>IFERROR(IF(VLOOKUP($A86,'Annex 2 Designated EHV charges'!$D:$P,13,FALSE)=0,"",VLOOKUP($A86,'Annex 2 Designated EHV charges'!$D:$P,13,FALSE)),"")</f>
        <v/>
      </c>
    </row>
    <row r="87" spans="1:8" ht="12.75" customHeight="1" x14ac:dyDescent="0.25">
      <c r="A87" s="96" t="str">
        <f t="array" ref="A87">IFERROR(INDEX('Annex 2 Designated EHV charges'!$D$11:$D$118, MATCH(0, IF(ISBLANK('Annex 2 Designated EHV charges'!$D$11:$D$118),1, COUNTIF(A$4:$A86, 'Annex 2 Designated EHV charges'!$D$11:$D$118)), 0)),"")</f>
        <v/>
      </c>
      <c r="B87" s="95" t="str">
        <f>IF($A87="","",VLOOKUP($A87,'Annex 2 Designated EHV charges'!$D:$O,2,0))</f>
        <v/>
      </c>
      <c r="C87" s="96" t="str">
        <f>IF($A87="","",VLOOKUP($A87,'Annex 2 Designated EHV charges'!$D:$O,3,0))</f>
        <v/>
      </c>
      <c r="D87" s="95" t="str">
        <f>IF($A87="","",VLOOKUP($A87,'Annex 2 Designated EHV charges'!$D:$O,4,0))</f>
        <v/>
      </c>
      <c r="E87" s="97" t="str">
        <f>IFERROR(IF(VLOOKUP($A87,'Annex 2 Designated EHV charges'!$D:$P,10,FALSE)=0,"",VLOOKUP($A87,'Annex 2 Designated EHV charges'!$D:$P,10,FALSE)),"")</f>
        <v/>
      </c>
      <c r="F87" s="98" t="str">
        <f>IFERROR(IF(VLOOKUP($A87,'Annex 2 Designated EHV charges'!$D:$P,11,FALSE)=0,"",VLOOKUP($A87,'Annex 2 Designated EHV charges'!$D:$P,11,FALSE)),"")</f>
        <v/>
      </c>
      <c r="G87" s="99" t="str">
        <f>IFERROR(IF(VLOOKUP($A87,'Annex 2 Designated EHV charges'!$D:$P,12,FALSE)=0,"",VLOOKUP($A87,'Annex 2 Designated EHV charges'!$D:$P,12,FALSE)),"")</f>
        <v/>
      </c>
      <c r="H87" s="99" t="str">
        <f>IFERROR(IF(VLOOKUP($A87,'Annex 2 Designated EHV charges'!$D:$P,13,FALSE)=0,"",VLOOKUP($A87,'Annex 2 Designated EHV charges'!$D:$P,13,FALSE)),"")</f>
        <v/>
      </c>
    </row>
    <row r="88" spans="1:8" ht="12.75" customHeight="1" x14ac:dyDescent="0.25">
      <c r="A88" s="96" t="str">
        <f t="array" ref="A88">IFERROR(INDEX('Annex 2 Designated EHV charges'!$D$11:$D$118, MATCH(0, IF(ISBLANK('Annex 2 Designated EHV charges'!$D$11:$D$118),1, COUNTIF(A$4:$A87, 'Annex 2 Designated EHV charges'!$D$11:$D$118)), 0)),"")</f>
        <v/>
      </c>
      <c r="B88" s="95" t="str">
        <f>IF($A88="","",VLOOKUP($A88,'Annex 2 Designated EHV charges'!$D:$O,2,0))</f>
        <v/>
      </c>
      <c r="C88" s="96" t="str">
        <f>IF($A88="","",VLOOKUP($A88,'Annex 2 Designated EHV charges'!$D:$O,3,0))</f>
        <v/>
      </c>
      <c r="D88" s="95" t="str">
        <f>IF($A88="","",VLOOKUP($A88,'Annex 2 Designated EHV charges'!$D:$O,4,0))</f>
        <v/>
      </c>
      <c r="E88" s="97" t="str">
        <f>IFERROR(IF(VLOOKUP($A88,'Annex 2 Designated EHV charges'!$D:$P,10,FALSE)=0,"",VLOOKUP($A88,'Annex 2 Designated EHV charges'!$D:$P,10,FALSE)),"")</f>
        <v/>
      </c>
      <c r="F88" s="98" t="str">
        <f>IFERROR(IF(VLOOKUP($A88,'Annex 2 Designated EHV charges'!$D:$P,11,FALSE)=0,"",VLOOKUP($A88,'Annex 2 Designated EHV charges'!$D:$P,11,FALSE)),"")</f>
        <v/>
      </c>
      <c r="G88" s="99" t="str">
        <f>IFERROR(IF(VLOOKUP($A88,'Annex 2 Designated EHV charges'!$D:$P,12,FALSE)=0,"",VLOOKUP($A88,'Annex 2 Designated EHV charges'!$D:$P,12,FALSE)),"")</f>
        <v/>
      </c>
      <c r="H88" s="99" t="str">
        <f>IFERROR(IF(VLOOKUP($A88,'Annex 2 Designated EHV charges'!$D:$P,13,FALSE)=0,"",VLOOKUP($A88,'Annex 2 Designated EHV charges'!$D:$P,13,FALSE)),"")</f>
        <v/>
      </c>
    </row>
    <row r="89" spans="1:8" ht="12.75" customHeight="1" x14ac:dyDescent="0.25">
      <c r="A89" s="96" t="str">
        <f t="array" ref="A89">IFERROR(INDEX('Annex 2 Designated EHV charges'!$D$11:$D$118, MATCH(0, IF(ISBLANK('Annex 2 Designated EHV charges'!$D$11:$D$118),1, COUNTIF(A$4:$A88, 'Annex 2 Designated EHV charges'!$D$11:$D$118)), 0)),"")</f>
        <v/>
      </c>
      <c r="B89" s="95" t="str">
        <f>IF($A89="","",VLOOKUP($A89,'Annex 2 Designated EHV charges'!$D:$O,2,0))</f>
        <v/>
      </c>
      <c r="C89" s="96" t="str">
        <f>IF($A89="","",VLOOKUP($A89,'Annex 2 Designated EHV charges'!$D:$O,3,0))</f>
        <v/>
      </c>
      <c r="D89" s="95" t="str">
        <f>IF($A89="","",VLOOKUP($A89,'Annex 2 Designated EHV charges'!$D:$O,4,0))</f>
        <v/>
      </c>
      <c r="E89" s="97" t="str">
        <f>IFERROR(IF(VLOOKUP($A89,'Annex 2 Designated EHV charges'!$D:$P,10,FALSE)=0,"",VLOOKUP($A89,'Annex 2 Designated EHV charges'!$D:$P,10,FALSE)),"")</f>
        <v/>
      </c>
      <c r="F89" s="98" t="str">
        <f>IFERROR(IF(VLOOKUP($A89,'Annex 2 Designated EHV charges'!$D:$P,11,FALSE)=0,"",VLOOKUP($A89,'Annex 2 Designated EHV charges'!$D:$P,11,FALSE)),"")</f>
        <v/>
      </c>
      <c r="G89" s="99" t="str">
        <f>IFERROR(IF(VLOOKUP($A89,'Annex 2 Designated EHV charges'!$D:$P,12,FALSE)=0,"",VLOOKUP($A89,'Annex 2 Designated EHV charges'!$D:$P,12,FALSE)),"")</f>
        <v/>
      </c>
      <c r="H89" s="99" t="str">
        <f>IFERROR(IF(VLOOKUP($A89,'Annex 2 Designated EHV charges'!$D:$P,13,FALSE)=0,"",VLOOKUP($A89,'Annex 2 Designated EHV charges'!$D:$P,13,FALSE)),"")</f>
        <v/>
      </c>
    </row>
    <row r="90" spans="1:8" ht="12.75" customHeight="1" x14ac:dyDescent="0.25">
      <c r="A90" s="96" t="str">
        <f t="array" ref="A90">IFERROR(INDEX('Annex 2 Designated EHV charges'!$D$11:$D$118, MATCH(0, IF(ISBLANK('Annex 2 Designated EHV charges'!$D$11:$D$118),1, COUNTIF(A$4:$A89, 'Annex 2 Designated EHV charges'!$D$11:$D$118)), 0)),"")</f>
        <v/>
      </c>
      <c r="B90" s="95" t="str">
        <f>IF($A90="","",VLOOKUP($A90,'Annex 2 Designated EHV charges'!$D:$O,2,0))</f>
        <v/>
      </c>
      <c r="C90" s="96" t="str">
        <f>IF($A90="","",VLOOKUP($A90,'Annex 2 Designated EHV charges'!$D:$O,3,0))</f>
        <v/>
      </c>
      <c r="D90" s="95" t="str">
        <f>IF($A90="","",VLOOKUP($A90,'Annex 2 Designated EHV charges'!$D:$O,4,0))</f>
        <v/>
      </c>
      <c r="E90" s="97" t="str">
        <f>IFERROR(IF(VLOOKUP($A90,'Annex 2 Designated EHV charges'!$D:$P,10,FALSE)=0,"",VLOOKUP($A90,'Annex 2 Designated EHV charges'!$D:$P,10,FALSE)),"")</f>
        <v/>
      </c>
      <c r="F90" s="98" t="str">
        <f>IFERROR(IF(VLOOKUP($A90,'Annex 2 Designated EHV charges'!$D:$P,11,FALSE)=0,"",VLOOKUP($A90,'Annex 2 Designated EHV charges'!$D:$P,11,FALSE)),"")</f>
        <v/>
      </c>
      <c r="G90" s="99" t="str">
        <f>IFERROR(IF(VLOOKUP($A90,'Annex 2 Designated EHV charges'!$D:$P,12,FALSE)=0,"",VLOOKUP($A90,'Annex 2 Designated EHV charges'!$D:$P,12,FALSE)),"")</f>
        <v/>
      </c>
      <c r="H90" s="99" t="str">
        <f>IFERROR(IF(VLOOKUP($A90,'Annex 2 Designated EHV charges'!$D:$P,13,FALSE)=0,"",VLOOKUP($A90,'Annex 2 Designated EHV charges'!$D:$P,13,FALSE)),"")</f>
        <v/>
      </c>
    </row>
    <row r="91" spans="1:8" ht="12.75" customHeight="1" x14ac:dyDescent="0.25">
      <c r="A91" s="96" t="str">
        <f t="array" ref="A91">IFERROR(INDEX('Annex 2 Designated EHV charges'!$D$11:$D$118, MATCH(0, IF(ISBLANK('Annex 2 Designated EHV charges'!$D$11:$D$118),1, COUNTIF(A$4:$A90, 'Annex 2 Designated EHV charges'!$D$11:$D$118)), 0)),"")</f>
        <v/>
      </c>
      <c r="B91" s="95" t="str">
        <f>IF($A91="","",VLOOKUP($A91,'Annex 2 Designated EHV charges'!$D:$O,2,0))</f>
        <v/>
      </c>
      <c r="C91" s="96" t="str">
        <f>IF($A91="","",VLOOKUP($A91,'Annex 2 Designated EHV charges'!$D:$O,3,0))</f>
        <v/>
      </c>
      <c r="D91" s="95" t="str">
        <f>IF($A91="","",VLOOKUP($A91,'Annex 2 Designated EHV charges'!$D:$O,4,0))</f>
        <v/>
      </c>
      <c r="E91" s="97" t="str">
        <f>IFERROR(IF(VLOOKUP($A91,'Annex 2 Designated EHV charges'!$D:$P,10,FALSE)=0,"",VLOOKUP($A91,'Annex 2 Designated EHV charges'!$D:$P,10,FALSE)),"")</f>
        <v/>
      </c>
      <c r="F91" s="98" t="str">
        <f>IFERROR(IF(VLOOKUP($A91,'Annex 2 Designated EHV charges'!$D:$P,11,FALSE)=0,"",VLOOKUP($A91,'Annex 2 Designated EHV charges'!$D:$P,11,FALSE)),"")</f>
        <v/>
      </c>
      <c r="G91" s="99" t="str">
        <f>IFERROR(IF(VLOOKUP($A91,'Annex 2 Designated EHV charges'!$D:$P,12,FALSE)=0,"",VLOOKUP($A91,'Annex 2 Designated EHV charges'!$D:$P,12,FALSE)),"")</f>
        <v/>
      </c>
      <c r="H91" s="99" t="str">
        <f>IFERROR(IF(VLOOKUP($A91,'Annex 2 Designated EHV charges'!$D:$P,13,FALSE)=0,"",VLOOKUP($A91,'Annex 2 Designated EHV charges'!$D:$P,13,FALSE)),"")</f>
        <v/>
      </c>
    </row>
    <row r="92" spans="1:8" ht="12.75" customHeight="1" x14ac:dyDescent="0.25">
      <c r="A92" s="96" t="str">
        <f t="array" ref="A92">IFERROR(INDEX('Annex 2 Designated EHV charges'!$D$11:$D$118, MATCH(0, IF(ISBLANK('Annex 2 Designated EHV charges'!$D$11:$D$118),1, COUNTIF(A$4:$A91, 'Annex 2 Designated EHV charges'!$D$11:$D$118)), 0)),"")</f>
        <v/>
      </c>
      <c r="B92" s="95" t="str">
        <f>IF($A92="","",VLOOKUP($A92,'Annex 2 Designated EHV charges'!$D:$O,2,0))</f>
        <v/>
      </c>
      <c r="C92" s="96" t="str">
        <f>IF($A92="","",VLOOKUP($A92,'Annex 2 Designated EHV charges'!$D:$O,3,0))</f>
        <v/>
      </c>
      <c r="D92" s="95" t="str">
        <f>IF($A92="","",VLOOKUP($A92,'Annex 2 Designated EHV charges'!$D:$O,4,0))</f>
        <v/>
      </c>
      <c r="E92" s="97" t="str">
        <f>IFERROR(IF(VLOOKUP($A92,'Annex 2 Designated EHV charges'!$D:$P,10,FALSE)=0,"",VLOOKUP($A92,'Annex 2 Designated EHV charges'!$D:$P,10,FALSE)),"")</f>
        <v/>
      </c>
      <c r="F92" s="98" t="str">
        <f>IFERROR(IF(VLOOKUP($A92,'Annex 2 Designated EHV charges'!$D:$P,11,FALSE)=0,"",VLOOKUP($A92,'Annex 2 Designated EHV charges'!$D:$P,11,FALSE)),"")</f>
        <v/>
      </c>
      <c r="G92" s="99" t="str">
        <f>IFERROR(IF(VLOOKUP($A92,'Annex 2 Designated EHV charges'!$D:$P,12,FALSE)=0,"",VLOOKUP($A92,'Annex 2 Designated EHV charges'!$D:$P,12,FALSE)),"")</f>
        <v/>
      </c>
      <c r="H92" s="99" t="str">
        <f>IFERROR(IF(VLOOKUP($A92,'Annex 2 Designated EHV charges'!$D:$P,13,FALSE)=0,"",VLOOKUP($A92,'Annex 2 Designated EHV charges'!$D:$P,13,FALSE)),"")</f>
        <v/>
      </c>
    </row>
    <row r="93" spans="1:8" ht="12.75" customHeight="1" x14ac:dyDescent="0.25">
      <c r="A93" s="96" t="str">
        <f t="array" ref="A93">IFERROR(INDEX('Annex 2 Designated EHV charges'!$D$11:$D$118, MATCH(0, IF(ISBLANK('Annex 2 Designated EHV charges'!$D$11:$D$118),1, COUNTIF(A$4:$A92, 'Annex 2 Designated EHV charges'!$D$11:$D$118)), 0)),"")</f>
        <v/>
      </c>
      <c r="B93" s="95" t="str">
        <f>IF($A93="","",VLOOKUP($A93,'Annex 2 Designated EHV charges'!$D:$O,2,0))</f>
        <v/>
      </c>
      <c r="C93" s="96" t="str">
        <f>IF($A93="","",VLOOKUP($A93,'Annex 2 Designated EHV charges'!$D:$O,3,0))</f>
        <v/>
      </c>
      <c r="D93" s="95" t="str">
        <f>IF($A93="","",VLOOKUP($A93,'Annex 2 Designated EHV charges'!$D:$O,4,0))</f>
        <v/>
      </c>
      <c r="E93" s="97" t="str">
        <f>IFERROR(IF(VLOOKUP($A93,'Annex 2 Designated EHV charges'!$D:$P,10,FALSE)=0,"",VLOOKUP($A93,'Annex 2 Designated EHV charges'!$D:$P,10,FALSE)),"")</f>
        <v/>
      </c>
      <c r="F93" s="98" t="str">
        <f>IFERROR(IF(VLOOKUP($A93,'Annex 2 Designated EHV charges'!$D:$P,11,FALSE)=0,"",VLOOKUP($A93,'Annex 2 Designated EHV charges'!$D:$P,11,FALSE)),"")</f>
        <v/>
      </c>
      <c r="G93" s="99" t="str">
        <f>IFERROR(IF(VLOOKUP($A93,'Annex 2 Designated EHV charges'!$D:$P,12,FALSE)=0,"",VLOOKUP($A93,'Annex 2 Designated EHV charges'!$D:$P,12,FALSE)),"")</f>
        <v/>
      </c>
      <c r="H93" s="99" t="str">
        <f>IFERROR(IF(VLOOKUP($A93,'Annex 2 Designated EHV charges'!$D:$P,13,FALSE)=0,"",VLOOKUP($A93,'Annex 2 Designated EHV charges'!$D:$P,13,FALSE)),"")</f>
        <v/>
      </c>
    </row>
    <row r="94" spans="1:8" ht="12.75" customHeight="1" x14ac:dyDescent="0.25">
      <c r="A94" s="96" t="str">
        <f t="array" ref="A94">IFERROR(INDEX('Annex 2 Designated EHV charges'!$D$11:$D$118, MATCH(0, IF(ISBLANK('Annex 2 Designated EHV charges'!$D$11:$D$118),1, COUNTIF(A$4:$A93, 'Annex 2 Designated EHV charges'!$D$11:$D$118)), 0)),"")</f>
        <v/>
      </c>
      <c r="B94" s="95" t="str">
        <f>IF($A94="","",VLOOKUP($A94,'Annex 2 Designated EHV charges'!$D:$O,2,0))</f>
        <v/>
      </c>
      <c r="C94" s="96" t="str">
        <f>IF($A94="","",VLOOKUP($A94,'Annex 2 Designated EHV charges'!$D:$O,3,0))</f>
        <v/>
      </c>
      <c r="D94" s="95" t="str">
        <f>IF($A94="","",VLOOKUP($A94,'Annex 2 Designated EHV charges'!$D:$O,4,0))</f>
        <v/>
      </c>
      <c r="E94" s="97" t="str">
        <f>IFERROR(IF(VLOOKUP($A94,'Annex 2 Designated EHV charges'!$D:$P,10,FALSE)=0,"",VLOOKUP($A94,'Annex 2 Designated EHV charges'!$D:$P,10,FALSE)),"")</f>
        <v/>
      </c>
      <c r="F94" s="98" t="str">
        <f>IFERROR(IF(VLOOKUP($A94,'Annex 2 Designated EHV charges'!$D:$P,11,FALSE)=0,"",VLOOKUP($A94,'Annex 2 Designated EHV charges'!$D:$P,11,FALSE)),"")</f>
        <v/>
      </c>
      <c r="G94" s="99" t="str">
        <f>IFERROR(IF(VLOOKUP($A94,'Annex 2 Designated EHV charges'!$D:$P,12,FALSE)=0,"",VLOOKUP($A94,'Annex 2 Designated EHV charges'!$D:$P,12,FALSE)),"")</f>
        <v/>
      </c>
      <c r="H94" s="99" t="str">
        <f>IFERROR(IF(VLOOKUP($A94,'Annex 2 Designated EHV charges'!$D:$P,13,FALSE)=0,"",VLOOKUP($A94,'Annex 2 Designated EHV charges'!$D:$P,13,FALSE)),"")</f>
        <v/>
      </c>
    </row>
    <row r="95" spans="1:8" ht="12.75" customHeight="1" x14ac:dyDescent="0.25">
      <c r="A95" s="96" t="str">
        <f t="array" ref="A95">IFERROR(INDEX('Annex 2 Designated EHV charges'!$D$11:$D$118, MATCH(0, IF(ISBLANK('Annex 2 Designated EHV charges'!$D$11:$D$118),1, COUNTIF(A$4:$A94, 'Annex 2 Designated EHV charges'!$D$11:$D$118)), 0)),"")</f>
        <v/>
      </c>
      <c r="B95" s="95" t="str">
        <f>IF($A95="","",VLOOKUP($A95,'Annex 2 Designated EHV charges'!$D:$O,2,0))</f>
        <v/>
      </c>
      <c r="C95" s="96" t="str">
        <f>IF($A95="","",VLOOKUP($A95,'Annex 2 Designated EHV charges'!$D:$O,3,0))</f>
        <v/>
      </c>
      <c r="D95" s="95" t="str">
        <f>IF($A95="","",VLOOKUP($A95,'Annex 2 Designated EHV charges'!$D:$O,4,0))</f>
        <v/>
      </c>
      <c r="E95" s="97" t="str">
        <f>IFERROR(IF(VLOOKUP($A95,'Annex 2 Designated EHV charges'!$D:$P,10,FALSE)=0,"",VLOOKUP($A95,'Annex 2 Designated EHV charges'!$D:$P,10,FALSE)),"")</f>
        <v/>
      </c>
      <c r="F95" s="98" t="str">
        <f>IFERROR(IF(VLOOKUP($A95,'Annex 2 Designated EHV charges'!$D:$P,11,FALSE)=0,"",VLOOKUP($A95,'Annex 2 Designated EHV charges'!$D:$P,11,FALSE)),"")</f>
        <v/>
      </c>
      <c r="G95" s="99" t="str">
        <f>IFERROR(IF(VLOOKUP($A95,'Annex 2 Designated EHV charges'!$D:$P,12,FALSE)=0,"",VLOOKUP($A95,'Annex 2 Designated EHV charges'!$D:$P,12,FALSE)),"")</f>
        <v/>
      </c>
      <c r="H95" s="99" t="str">
        <f>IFERROR(IF(VLOOKUP($A95,'Annex 2 Designated EHV charges'!$D:$P,13,FALSE)=0,"",VLOOKUP($A95,'Annex 2 Designated EHV charges'!$D:$P,13,FALSE)),"")</f>
        <v/>
      </c>
    </row>
    <row r="96" spans="1:8" ht="12.75" customHeight="1" x14ac:dyDescent="0.25">
      <c r="A96" s="96" t="str">
        <f t="array" ref="A96">IFERROR(INDEX('Annex 2 Designated EHV charges'!$D$11:$D$118, MATCH(0, IF(ISBLANK('Annex 2 Designated EHV charges'!$D$11:$D$118),1, COUNTIF(A$4:$A95, 'Annex 2 Designated EHV charges'!$D$11:$D$118)), 0)),"")</f>
        <v/>
      </c>
      <c r="B96" s="95" t="str">
        <f>IF($A96="","",VLOOKUP($A96,'Annex 2 Designated EHV charges'!$D:$O,2,0))</f>
        <v/>
      </c>
      <c r="C96" s="96" t="str">
        <f>IF($A96="","",VLOOKUP($A96,'Annex 2 Designated EHV charges'!$D:$O,3,0))</f>
        <v/>
      </c>
      <c r="D96" s="95" t="str">
        <f>IF($A96="","",VLOOKUP($A96,'Annex 2 Designated EHV charges'!$D:$O,4,0))</f>
        <v/>
      </c>
      <c r="E96" s="97" t="str">
        <f>IFERROR(IF(VLOOKUP($A96,'Annex 2 Designated EHV charges'!$D:$P,10,FALSE)=0,"",VLOOKUP($A96,'Annex 2 Designated EHV charges'!$D:$P,10,FALSE)),"")</f>
        <v/>
      </c>
      <c r="F96" s="98" t="str">
        <f>IFERROR(IF(VLOOKUP($A96,'Annex 2 Designated EHV charges'!$D:$P,11,FALSE)=0,"",VLOOKUP($A96,'Annex 2 Designated EHV charges'!$D:$P,11,FALSE)),"")</f>
        <v/>
      </c>
      <c r="G96" s="99" t="str">
        <f>IFERROR(IF(VLOOKUP($A96,'Annex 2 Designated EHV charges'!$D:$P,12,FALSE)=0,"",VLOOKUP($A96,'Annex 2 Designated EHV charges'!$D:$P,12,FALSE)),"")</f>
        <v/>
      </c>
      <c r="H96" s="99" t="str">
        <f>IFERROR(IF(VLOOKUP($A96,'Annex 2 Designated EHV charges'!$D:$P,13,FALSE)=0,"",VLOOKUP($A96,'Annex 2 Designated EHV charges'!$D:$P,13,FALSE)),"")</f>
        <v/>
      </c>
    </row>
    <row r="97" spans="1:8" ht="12.75" customHeight="1" x14ac:dyDescent="0.25">
      <c r="A97" s="96" t="str">
        <f t="array" ref="A97">IFERROR(INDEX('Annex 2 Designated EHV charges'!$D$11:$D$118, MATCH(0, IF(ISBLANK('Annex 2 Designated EHV charges'!$D$11:$D$118),1, COUNTIF(A$4:$A96, 'Annex 2 Designated EHV charges'!$D$11:$D$118)), 0)),"")</f>
        <v/>
      </c>
      <c r="B97" s="95" t="str">
        <f>IF($A97="","",VLOOKUP($A97,'Annex 2 Designated EHV charges'!$D:$O,2,0))</f>
        <v/>
      </c>
      <c r="C97" s="96" t="str">
        <f>IF($A97="","",VLOOKUP($A97,'Annex 2 Designated EHV charges'!$D:$O,3,0))</f>
        <v/>
      </c>
      <c r="D97" s="95" t="str">
        <f>IF($A97="","",VLOOKUP($A97,'Annex 2 Designated EHV charges'!$D:$O,4,0))</f>
        <v/>
      </c>
      <c r="E97" s="97" t="str">
        <f>IFERROR(IF(VLOOKUP($A97,'Annex 2 Designated EHV charges'!$D:$P,10,FALSE)=0,"",VLOOKUP($A97,'Annex 2 Designated EHV charges'!$D:$P,10,FALSE)),"")</f>
        <v/>
      </c>
      <c r="F97" s="98" t="str">
        <f>IFERROR(IF(VLOOKUP($A97,'Annex 2 Designated EHV charges'!$D:$P,11,FALSE)=0,"",VLOOKUP($A97,'Annex 2 Designated EHV charges'!$D:$P,11,FALSE)),"")</f>
        <v/>
      </c>
      <c r="G97" s="99" t="str">
        <f>IFERROR(IF(VLOOKUP($A97,'Annex 2 Designated EHV charges'!$D:$P,12,FALSE)=0,"",VLOOKUP($A97,'Annex 2 Designated EHV charges'!$D:$P,12,FALSE)),"")</f>
        <v/>
      </c>
      <c r="H97" s="99" t="str">
        <f>IFERROR(IF(VLOOKUP($A97,'Annex 2 Designated EHV charges'!$D:$P,13,FALSE)=0,"",VLOOKUP($A97,'Annex 2 Designated EHV charges'!$D:$P,13,FALSE)),"")</f>
        <v/>
      </c>
    </row>
    <row r="98" spans="1:8" ht="12.75" customHeight="1" x14ac:dyDescent="0.25">
      <c r="A98" s="96" t="str">
        <f t="array" ref="A98">IFERROR(INDEX('Annex 2 Designated EHV charges'!$D$11:$D$118, MATCH(0, IF(ISBLANK('Annex 2 Designated EHV charges'!$D$11:$D$118),1, COUNTIF(A$4:$A97, 'Annex 2 Designated EHV charges'!$D$11:$D$118)), 0)),"")</f>
        <v/>
      </c>
      <c r="B98" s="95" t="str">
        <f>IF($A98="","",VLOOKUP($A98,'Annex 2 Designated EHV charges'!$D:$O,2,0))</f>
        <v/>
      </c>
      <c r="C98" s="96" t="str">
        <f>IF($A98="","",VLOOKUP($A98,'Annex 2 Designated EHV charges'!$D:$O,3,0))</f>
        <v/>
      </c>
      <c r="D98" s="95" t="str">
        <f>IF($A98="","",VLOOKUP($A98,'Annex 2 Designated EHV charges'!$D:$O,4,0))</f>
        <v/>
      </c>
      <c r="E98" s="97" t="str">
        <f>IFERROR(IF(VLOOKUP($A98,'Annex 2 Designated EHV charges'!$D:$P,10,FALSE)=0,"",VLOOKUP($A98,'Annex 2 Designated EHV charges'!$D:$P,10,FALSE)),"")</f>
        <v/>
      </c>
      <c r="F98" s="98" t="str">
        <f>IFERROR(IF(VLOOKUP($A98,'Annex 2 Designated EHV charges'!$D:$P,11,FALSE)=0,"",VLOOKUP($A98,'Annex 2 Designated EHV charges'!$D:$P,11,FALSE)),"")</f>
        <v/>
      </c>
      <c r="G98" s="99" t="str">
        <f>IFERROR(IF(VLOOKUP($A98,'Annex 2 Designated EHV charges'!$D:$P,12,FALSE)=0,"",VLOOKUP($A98,'Annex 2 Designated EHV charges'!$D:$P,12,FALSE)),"")</f>
        <v/>
      </c>
      <c r="H98" s="99" t="str">
        <f>IFERROR(IF(VLOOKUP($A98,'Annex 2 Designated EHV charges'!$D:$P,13,FALSE)=0,"",VLOOKUP($A98,'Annex 2 Designated EHV charges'!$D:$P,13,FALSE)),"")</f>
        <v/>
      </c>
    </row>
    <row r="99" spans="1:8" ht="12.75" customHeight="1" x14ac:dyDescent="0.25">
      <c r="A99" s="96" t="str">
        <f t="array" ref="A99">IFERROR(INDEX('Annex 2 Designated EHV charges'!$D$11:$D$118, MATCH(0, IF(ISBLANK('Annex 2 Designated EHV charges'!$D$11:$D$118),1, COUNTIF(A$4:$A98, 'Annex 2 Designated EHV charges'!$D$11:$D$118)), 0)),"")</f>
        <v/>
      </c>
      <c r="B99" s="95" t="str">
        <f>IF($A99="","",VLOOKUP($A99,'Annex 2 Designated EHV charges'!$D:$O,2,0))</f>
        <v/>
      </c>
      <c r="C99" s="96" t="str">
        <f>IF($A99="","",VLOOKUP($A99,'Annex 2 Designated EHV charges'!$D:$O,3,0))</f>
        <v/>
      </c>
      <c r="D99" s="95" t="str">
        <f>IF($A99="","",VLOOKUP($A99,'Annex 2 Designated EHV charges'!$D:$O,4,0))</f>
        <v/>
      </c>
      <c r="E99" s="97" t="str">
        <f>IFERROR(IF(VLOOKUP($A99,'Annex 2 Designated EHV charges'!$D:$P,10,FALSE)=0,"",VLOOKUP($A99,'Annex 2 Designated EHV charges'!$D:$P,10,FALSE)),"")</f>
        <v/>
      </c>
      <c r="F99" s="98" t="str">
        <f>IFERROR(IF(VLOOKUP($A99,'Annex 2 Designated EHV charges'!$D:$P,11,FALSE)=0,"",VLOOKUP($A99,'Annex 2 Designated EHV charges'!$D:$P,11,FALSE)),"")</f>
        <v/>
      </c>
      <c r="G99" s="99" t="str">
        <f>IFERROR(IF(VLOOKUP($A99,'Annex 2 Designated EHV charges'!$D:$P,12,FALSE)=0,"",VLOOKUP($A99,'Annex 2 Designated EHV charges'!$D:$P,12,FALSE)),"")</f>
        <v/>
      </c>
      <c r="H99" s="99" t="str">
        <f>IFERROR(IF(VLOOKUP($A99,'Annex 2 Designated EHV charges'!$D:$P,13,FALSE)=0,"",VLOOKUP($A99,'Annex 2 Designated EHV charges'!$D:$P,13,FALSE)),"")</f>
        <v/>
      </c>
    </row>
    <row r="100" spans="1:8" ht="12.75" customHeight="1" x14ac:dyDescent="0.25">
      <c r="A100" s="96" t="str">
        <f t="array" ref="A100">IFERROR(INDEX('Annex 2 Designated EHV charges'!$D$11:$D$118, MATCH(0, IF(ISBLANK('Annex 2 Designated EHV charges'!$D$11:$D$118),1, COUNTIF(A$4:$A99, 'Annex 2 Designated EHV charges'!$D$11:$D$118)), 0)),"")</f>
        <v/>
      </c>
      <c r="B100" s="95" t="str">
        <f>IF($A100="","",VLOOKUP($A100,'Annex 2 Designated EHV charges'!$D:$O,2,0))</f>
        <v/>
      </c>
      <c r="C100" s="96" t="str">
        <f>IF($A100="","",VLOOKUP($A100,'Annex 2 Designated EHV charges'!$D:$O,3,0))</f>
        <v/>
      </c>
      <c r="D100" s="95" t="str">
        <f>IF($A100="","",VLOOKUP($A100,'Annex 2 Designated EHV charges'!$D:$O,4,0))</f>
        <v/>
      </c>
      <c r="E100" s="97" t="str">
        <f>IFERROR(IF(VLOOKUP($A100,'Annex 2 Designated EHV charges'!$D:$P,10,FALSE)=0,"",VLOOKUP($A100,'Annex 2 Designated EHV charges'!$D:$P,10,FALSE)),"")</f>
        <v/>
      </c>
      <c r="F100" s="98" t="str">
        <f>IFERROR(IF(VLOOKUP($A100,'Annex 2 Designated EHV charges'!$D:$P,11,FALSE)=0,"",VLOOKUP($A100,'Annex 2 Designated EHV charges'!$D:$P,11,FALSE)),"")</f>
        <v/>
      </c>
      <c r="G100" s="99" t="str">
        <f>IFERROR(IF(VLOOKUP($A100,'Annex 2 Designated EHV charges'!$D:$P,12,FALSE)=0,"",VLOOKUP($A100,'Annex 2 Designated EHV charges'!$D:$P,12,FALSE)),"")</f>
        <v/>
      </c>
      <c r="H100" s="99" t="str">
        <f>IFERROR(IF(VLOOKUP($A100,'Annex 2 Designated EHV charges'!$D:$P,13,FALSE)=0,"",VLOOKUP($A100,'Annex 2 Designated EHV charges'!$D:$P,13,FALSE)),"")</f>
        <v/>
      </c>
    </row>
    <row r="101" spans="1:8" ht="12.75" customHeight="1" x14ac:dyDescent="0.25">
      <c r="A101" s="96" t="str">
        <f t="array" ref="A101">IFERROR(INDEX('Annex 2 Designated EHV charges'!$D$11:$D$118, MATCH(0, IF(ISBLANK('Annex 2 Designated EHV charges'!$D$11:$D$118),1, COUNTIF(A$4:$A100, 'Annex 2 Designated EHV charges'!$D$11:$D$118)), 0)),"")</f>
        <v/>
      </c>
      <c r="B101" s="95" t="str">
        <f>IF($A101="","",VLOOKUP($A101,'Annex 2 Designated EHV charges'!$D:$O,2,0))</f>
        <v/>
      </c>
      <c r="C101" s="96" t="str">
        <f>IF($A101="","",VLOOKUP($A101,'Annex 2 Designated EHV charges'!$D:$O,3,0))</f>
        <v/>
      </c>
      <c r="D101" s="95" t="str">
        <f>IF($A101="","",VLOOKUP($A101,'Annex 2 Designated EHV charges'!$D:$O,4,0))</f>
        <v/>
      </c>
      <c r="E101" s="97" t="str">
        <f>IFERROR(IF(VLOOKUP($A101,'Annex 2 Designated EHV charges'!$D:$P,10,FALSE)=0,"",VLOOKUP($A101,'Annex 2 Designated EHV charges'!$D:$P,10,FALSE)),"")</f>
        <v/>
      </c>
      <c r="F101" s="98" t="str">
        <f>IFERROR(IF(VLOOKUP($A101,'Annex 2 Designated EHV charges'!$D:$P,11,FALSE)=0,"",VLOOKUP($A101,'Annex 2 Designated EHV charges'!$D:$P,11,FALSE)),"")</f>
        <v/>
      </c>
      <c r="G101" s="99" t="str">
        <f>IFERROR(IF(VLOOKUP($A101,'Annex 2 Designated EHV charges'!$D:$P,12,FALSE)=0,"",VLOOKUP($A101,'Annex 2 Designated EHV charges'!$D:$P,12,FALSE)),"")</f>
        <v/>
      </c>
      <c r="H101" s="99" t="str">
        <f>IFERROR(IF(VLOOKUP($A101,'Annex 2 Designated EHV charges'!$D:$P,13,FALSE)=0,"",VLOOKUP($A101,'Annex 2 Designated EHV charges'!$D:$P,13,FALSE)),"")</f>
        <v/>
      </c>
    </row>
    <row r="102" spans="1:8" ht="12.75" customHeight="1" x14ac:dyDescent="0.25">
      <c r="A102" s="96" t="str">
        <f t="array" ref="A102">IFERROR(INDEX('Annex 2 Designated EHV charges'!$D$11:$D$118, MATCH(0, IF(ISBLANK('Annex 2 Designated EHV charges'!$D$11:$D$118),1, COUNTIF(A$4:$A101, 'Annex 2 Designated EHV charges'!$D$11:$D$118)), 0)),"")</f>
        <v/>
      </c>
      <c r="B102" s="95" t="str">
        <f>IF($A102="","",VLOOKUP($A102,'Annex 2 Designated EHV charges'!$D:$O,2,0))</f>
        <v/>
      </c>
      <c r="C102" s="96" t="str">
        <f>IF($A102="","",VLOOKUP($A102,'Annex 2 Designated EHV charges'!$D:$O,3,0))</f>
        <v/>
      </c>
      <c r="D102" s="95" t="str">
        <f>IF($A102="","",VLOOKUP($A102,'Annex 2 Designated EHV charges'!$D:$O,4,0))</f>
        <v/>
      </c>
      <c r="E102" s="97" t="str">
        <f>IFERROR(IF(VLOOKUP($A102,'Annex 2 Designated EHV charges'!$D:$P,10,FALSE)=0,"",VLOOKUP($A102,'Annex 2 Designated EHV charges'!$D:$P,10,FALSE)),"")</f>
        <v/>
      </c>
      <c r="F102" s="98" t="str">
        <f>IFERROR(IF(VLOOKUP($A102,'Annex 2 Designated EHV charges'!$D:$P,11,FALSE)=0,"",VLOOKUP($A102,'Annex 2 Designated EHV charges'!$D:$P,11,FALSE)),"")</f>
        <v/>
      </c>
      <c r="G102" s="99" t="str">
        <f>IFERROR(IF(VLOOKUP($A102,'Annex 2 Designated EHV charges'!$D:$P,12,FALSE)=0,"",VLOOKUP($A102,'Annex 2 Designated EHV charges'!$D:$P,12,FALSE)),"")</f>
        <v/>
      </c>
      <c r="H102" s="99" t="str">
        <f>IFERROR(IF(VLOOKUP($A102,'Annex 2 Designated EHV charges'!$D:$P,13,FALSE)=0,"",VLOOKUP($A102,'Annex 2 Designated EHV charges'!$D:$P,13,FALSE)),"")</f>
        <v/>
      </c>
    </row>
    <row r="103" spans="1:8" ht="12.75" customHeight="1" x14ac:dyDescent="0.25">
      <c r="A103" s="96" t="str">
        <f t="array" ref="A103">IFERROR(INDEX('Annex 2 Designated EHV charges'!$D$11:$D$118, MATCH(0, IF(ISBLANK('Annex 2 Designated EHV charges'!$D$11:$D$118),1, COUNTIF(A$4:$A102, 'Annex 2 Designated EHV charges'!$D$11:$D$118)), 0)),"")</f>
        <v/>
      </c>
      <c r="B103" s="95" t="str">
        <f>IF($A103="","",VLOOKUP($A103,'Annex 2 Designated EHV charges'!$D:$O,2,0))</f>
        <v/>
      </c>
      <c r="C103" s="96" t="str">
        <f>IF($A103="","",VLOOKUP($A103,'Annex 2 Designated EHV charges'!$D:$O,3,0))</f>
        <v/>
      </c>
      <c r="D103" s="95" t="str">
        <f>IF($A103="","",VLOOKUP($A103,'Annex 2 Designated EHV charges'!$D:$O,4,0))</f>
        <v/>
      </c>
      <c r="E103" s="97" t="str">
        <f>IFERROR(IF(VLOOKUP($A103,'Annex 2 Designated EHV charges'!$D:$P,10,FALSE)=0,"",VLOOKUP($A103,'Annex 2 Designated EHV charges'!$D:$P,10,FALSE)),"")</f>
        <v/>
      </c>
      <c r="F103" s="98" t="str">
        <f>IFERROR(IF(VLOOKUP($A103,'Annex 2 Designated EHV charges'!$D:$P,11,FALSE)=0,"",VLOOKUP($A103,'Annex 2 Designated EHV charges'!$D:$P,11,FALSE)),"")</f>
        <v/>
      </c>
      <c r="G103" s="99" t="str">
        <f>IFERROR(IF(VLOOKUP($A103,'Annex 2 Designated EHV charges'!$D:$P,12,FALSE)=0,"",VLOOKUP($A103,'Annex 2 Designated EHV charges'!$D:$P,12,FALSE)),"")</f>
        <v/>
      </c>
      <c r="H103" s="99" t="str">
        <f>IFERROR(IF(VLOOKUP($A103,'Annex 2 Designated EHV charges'!$D:$P,13,FALSE)=0,"",VLOOKUP($A103,'Annex 2 Designated EHV charges'!$D:$P,13,FALSE)),"")</f>
        <v/>
      </c>
    </row>
    <row r="104" spans="1:8" ht="12.75" customHeight="1" x14ac:dyDescent="0.25">
      <c r="A104" s="96" t="str">
        <f t="array" ref="A104">IFERROR(INDEX('Annex 2 Designated EHV charges'!$D$11:$D$118, MATCH(0, IF(ISBLANK('Annex 2 Designated EHV charges'!$D$11:$D$118),1, COUNTIF(A$4:$A103, 'Annex 2 Designated EHV charges'!$D$11:$D$118)), 0)),"")</f>
        <v/>
      </c>
      <c r="B104" s="95" t="str">
        <f>IF($A104="","",VLOOKUP($A104,'Annex 2 Designated EHV charges'!$D:$O,2,0))</f>
        <v/>
      </c>
      <c r="C104" s="96" t="str">
        <f>IF($A104="","",VLOOKUP($A104,'Annex 2 Designated EHV charges'!$D:$O,3,0))</f>
        <v/>
      </c>
      <c r="D104" s="95" t="str">
        <f>IF($A104="","",VLOOKUP($A104,'Annex 2 Designated EHV charges'!$D:$O,4,0))</f>
        <v/>
      </c>
      <c r="E104" s="97" t="str">
        <f>IFERROR(IF(VLOOKUP($A104,'Annex 2 Designated EHV charges'!$D:$P,10,FALSE)=0,"",VLOOKUP($A104,'Annex 2 Designated EHV charges'!$D:$P,10,FALSE)),"")</f>
        <v/>
      </c>
      <c r="F104" s="98" t="str">
        <f>IFERROR(IF(VLOOKUP($A104,'Annex 2 Designated EHV charges'!$D:$P,11,FALSE)=0,"",VLOOKUP($A104,'Annex 2 Designated EHV charges'!$D:$P,11,FALSE)),"")</f>
        <v/>
      </c>
      <c r="G104" s="99" t="str">
        <f>IFERROR(IF(VLOOKUP($A104,'Annex 2 Designated EHV charges'!$D:$P,12,FALSE)=0,"",VLOOKUP($A104,'Annex 2 Designated EHV charges'!$D:$P,12,FALSE)),"")</f>
        <v/>
      </c>
      <c r="H104" s="99" t="str">
        <f>IFERROR(IF(VLOOKUP($A104,'Annex 2 Designated EHV charges'!$D:$P,13,FALSE)=0,"",VLOOKUP($A104,'Annex 2 Designated EHV charges'!$D:$P,13,FALSE)),"")</f>
        <v/>
      </c>
    </row>
    <row r="105" spans="1:8" ht="12.75" customHeight="1" x14ac:dyDescent="0.25">
      <c r="A105" s="96" t="str">
        <f t="array" ref="A105">IFERROR(INDEX('Annex 2 Designated EHV charges'!$D$11:$D$118, MATCH(0, IF(ISBLANK('Annex 2 Designated EHV charges'!$D$11:$D$118),1, COUNTIF(A$4:$A104, 'Annex 2 Designated EHV charges'!$D$11:$D$118)), 0)),"")</f>
        <v/>
      </c>
      <c r="B105" s="95" t="str">
        <f>IF($A105="","",VLOOKUP($A105,'Annex 2 Designated EHV charges'!$D:$O,2,0))</f>
        <v/>
      </c>
      <c r="C105" s="96" t="str">
        <f>IF($A105="","",VLOOKUP($A105,'Annex 2 Designated EHV charges'!$D:$O,3,0))</f>
        <v/>
      </c>
      <c r="D105" s="95" t="str">
        <f>IF($A105="","",VLOOKUP($A105,'Annex 2 Designated EHV charges'!$D:$O,4,0))</f>
        <v/>
      </c>
      <c r="E105" s="97" t="str">
        <f>IFERROR(IF(VLOOKUP($A105,'Annex 2 Designated EHV charges'!$D:$P,10,FALSE)=0,"",VLOOKUP($A105,'Annex 2 Designated EHV charges'!$D:$P,10,FALSE)),"")</f>
        <v/>
      </c>
      <c r="F105" s="98" t="str">
        <f>IFERROR(IF(VLOOKUP($A105,'Annex 2 Designated EHV charges'!$D:$P,11,FALSE)=0,"",VLOOKUP($A105,'Annex 2 Designated EHV charges'!$D:$P,11,FALSE)),"")</f>
        <v/>
      </c>
      <c r="G105" s="99" t="str">
        <f>IFERROR(IF(VLOOKUP($A105,'Annex 2 Designated EHV charges'!$D:$P,12,FALSE)=0,"",VLOOKUP($A105,'Annex 2 Designated EHV charges'!$D:$P,12,FALSE)),"")</f>
        <v/>
      </c>
      <c r="H105" s="99" t="str">
        <f>IFERROR(IF(VLOOKUP($A105,'Annex 2 Designated EHV charges'!$D:$P,13,FALSE)=0,"",VLOOKUP($A105,'Annex 2 Designated EHV charges'!$D:$P,13,FALSE)),"")</f>
        <v/>
      </c>
    </row>
    <row r="106" spans="1:8" ht="12.75" customHeight="1" x14ac:dyDescent="0.25">
      <c r="A106" s="96" t="str">
        <f t="array" ref="A106">IFERROR(INDEX('Annex 2 Designated EHV charges'!$D$11:$D$118, MATCH(0, IF(ISBLANK('Annex 2 Designated EHV charges'!$D$11:$D$118),1, COUNTIF(A$4:$A105, 'Annex 2 Designated EHV charges'!$D$11:$D$118)), 0)),"")</f>
        <v/>
      </c>
      <c r="B106" s="95" t="str">
        <f>IF($A106="","",VLOOKUP($A106,'Annex 2 Designated EHV charges'!$D:$O,2,0))</f>
        <v/>
      </c>
      <c r="C106" s="96" t="str">
        <f>IF($A106="","",VLOOKUP($A106,'Annex 2 Designated EHV charges'!$D:$O,3,0))</f>
        <v/>
      </c>
      <c r="D106" s="95" t="str">
        <f>IF($A106="","",VLOOKUP($A106,'Annex 2 Designated EHV charges'!$D:$O,4,0))</f>
        <v/>
      </c>
      <c r="E106" s="97" t="str">
        <f>IFERROR(IF(VLOOKUP($A106,'Annex 2 Designated EHV charges'!$D:$P,10,FALSE)=0,"",VLOOKUP($A106,'Annex 2 Designated EHV charges'!$D:$P,10,FALSE)),"")</f>
        <v/>
      </c>
      <c r="F106" s="98" t="str">
        <f>IFERROR(IF(VLOOKUP($A106,'Annex 2 Designated EHV charges'!$D:$P,11,FALSE)=0,"",VLOOKUP($A106,'Annex 2 Designated EHV charges'!$D:$P,11,FALSE)),"")</f>
        <v/>
      </c>
      <c r="G106" s="99" t="str">
        <f>IFERROR(IF(VLOOKUP($A106,'Annex 2 Designated EHV charges'!$D:$P,12,FALSE)=0,"",VLOOKUP($A106,'Annex 2 Designated EHV charges'!$D:$P,12,FALSE)),"")</f>
        <v/>
      </c>
      <c r="H106" s="99" t="str">
        <f>IFERROR(IF(VLOOKUP($A106,'Annex 2 Designated EHV charges'!$D:$P,13,FALSE)=0,"",VLOOKUP($A106,'Annex 2 Designated EHV charges'!$D:$P,13,FALSE)),"")</f>
        <v/>
      </c>
    </row>
    <row r="107" spans="1:8" ht="12.75" customHeight="1" x14ac:dyDescent="0.25">
      <c r="A107" s="96" t="str">
        <f t="array" ref="A107">IFERROR(INDEX('Annex 2 Designated EHV charges'!$D$11:$D$118, MATCH(0, IF(ISBLANK('Annex 2 Designated EHV charges'!$D$11:$D$118),1, COUNTIF(A$4:$A106, 'Annex 2 Designated EHV charges'!$D$11:$D$118)), 0)),"")</f>
        <v/>
      </c>
      <c r="B107" s="95" t="str">
        <f>IF($A107="","",VLOOKUP($A107,'Annex 2 Designated EHV charges'!$D:$O,2,0))</f>
        <v/>
      </c>
      <c r="C107" s="96" t="str">
        <f>IF($A107="","",VLOOKUP($A107,'Annex 2 Designated EHV charges'!$D:$O,3,0))</f>
        <v/>
      </c>
      <c r="D107" s="95" t="str">
        <f>IF($A107="","",VLOOKUP($A107,'Annex 2 Designated EHV charges'!$D:$O,4,0))</f>
        <v/>
      </c>
      <c r="E107" s="97" t="str">
        <f>IFERROR(IF(VLOOKUP($A107,'Annex 2 Designated EHV charges'!$D:$P,10,FALSE)=0,"",VLOOKUP($A107,'Annex 2 Designated EHV charges'!$D:$P,10,FALSE)),"")</f>
        <v/>
      </c>
      <c r="F107" s="98" t="str">
        <f>IFERROR(IF(VLOOKUP($A107,'Annex 2 Designated EHV charges'!$D:$P,11,FALSE)=0,"",VLOOKUP($A107,'Annex 2 Designated EHV charges'!$D:$P,11,FALSE)),"")</f>
        <v/>
      </c>
      <c r="G107" s="99" t="str">
        <f>IFERROR(IF(VLOOKUP($A107,'Annex 2 Designated EHV charges'!$D:$P,12,FALSE)=0,"",VLOOKUP($A107,'Annex 2 Designated EHV charges'!$D:$P,12,FALSE)),"")</f>
        <v/>
      </c>
      <c r="H107" s="99" t="str">
        <f>IFERROR(IF(VLOOKUP($A107,'Annex 2 Designated EHV charges'!$D:$P,13,FALSE)=0,"",VLOOKUP($A107,'Annex 2 Designated EHV charges'!$D:$P,13,FALSE)),"")</f>
        <v/>
      </c>
    </row>
    <row r="108" spans="1:8" ht="12.75" customHeight="1" x14ac:dyDescent="0.25">
      <c r="A108" s="96" t="str">
        <f t="array" ref="A108">IFERROR(INDEX('Annex 2 Designated EHV charges'!$D$11:$D$118, MATCH(0, IF(ISBLANK('Annex 2 Designated EHV charges'!$D$11:$D$118),1, COUNTIF(A$4:$A107, 'Annex 2 Designated EHV charges'!$D$11:$D$118)), 0)),"")</f>
        <v/>
      </c>
      <c r="B108" s="95" t="str">
        <f>IF($A108="","",VLOOKUP($A108,'Annex 2 Designated EHV charges'!$D:$O,2,0))</f>
        <v/>
      </c>
      <c r="C108" s="96" t="str">
        <f>IF($A108="","",VLOOKUP($A108,'Annex 2 Designated EHV charges'!$D:$O,3,0))</f>
        <v/>
      </c>
      <c r="D108" s="95" t="str">
        <f>IF($A108="","",VLOOKUP($A108,'Annex 2 Designated EHV charges'!$D:$O,4,0))</f>
        <v/>
      </c>
      <c r="E108" s="97" t="str">
        <f>IFERROR(IF(VLOOKUP($A108,'Annex 2 Designated EHV charges'!$D:$P,10,FALSE)=0,"",VLOOKUP($A108,'Annex 2 Designated EHV charges'!$D:$P,10,FALSE)),"")</f>
        <v/>
      </c>
      <c r="F108" s="98" t="str">
        <f>IFERROR(IF(VLOOKUP($A108,'Annex 2 Designated EHV charges'!$D:$P,11,FALSE)=0,"",VLOOKUP($A108,'Annex 2 Designated EHV charges'!$D:$P,11,FALSE)),"")</f>
        <v/>
      </c>
      <c r="G108" s="99" t="str">
        <f>IFERROR(IF(VLOOKUP($A108,'Annex 2 Designated EHV charges'!$D:$P,12,FALSE)=0,"",VLOOKUP($A108,'Annex 2 Designated EHV charges'!$D:$P,12,FALSE)),"")</f>
        <v/>
      </c>
      <c r="H108" s="99" t="str">
        <f>IFERROR(IF(VLOOKUP($A108,'Annex 2 Designated EHV charges'!$D:$P,13,FALSE)=0,"",VLOOKUP($A108,'Annex 2 Designated EHV charges'!$D:$P,13,FALSE)),"")</f>
        <v/>
      </c>
    </row>
    <row r="109" spans="1:8" ht="12.75" customHeight="1" x14ac:dyDescent="0.25">
      <c r="A109" s="96" t="str">
        <f t="array" ref="A109">IFERROR(INDEX('Annex 2 Designated EHV charges'!$D$11:$D$118, MATCH(0, IF(ISBLANK('Annex 2 Designated EHV charges'!$D$11:$D$118),1, COUNTIF(A$4:$A108, 'Annex 2 Designated EHV charges'!$D$11:$D$118)), 0)),"")</f>
        <v/>
      </c>
      <c r="B109" s="95" t="str">
        <f>IF($A109="","",VLOOKUP($A109,'Annex 2 Designated EHV charges'!$D:$O,2,0))</f>
        <v/>
      </c>
      <c r="C109" s="96" t="str">
        <f>IF($A109="","",VLOOKUP($A109,'Annex 2 Designated EHV charges'!$D:$O,3,0))</f>
        <v/>
      </c>
      <c r="D109" s="95" t="str">
        <f>IF($A109="","",VLOOKUP($A109,'Annex 2 Designated EHV charges'!$D:$O,4,0))</f>
        <v/>
      </c>
      <c r="E109" s="97" t="str">
        <f>IFERROR(IF(VLOOKUP($A109,'Annex 2 Designated EHV charges'!$D:$P,10,FALSE)=0,"",VLOOKUP($A109,'Annex 2 Designated EHV charges'!$D:$P,10,FALSE)),"")</f>
        <v/>
      </c>
      <c r="F109" s="98" t="str">
        <f>IFERROR(IF(VLOOKUP($A109,'Annex 2 Designated EHV charges'!$D:$P,11,FALSE)=0,"",VLOOKUP($A109,'Annex 2 Designated EHV charges'!$D:$P,11,FALSE)),"")</f>
        <v/>
      </c>
      <c r="G109" s="99" t="str">
        <f>IFERROR(IF(VLOOKUP($A109,'Annex 2 Designated EHV charges'!$D:$P,12,FALSE)=0,"",VLOOKUP($A109,'Annex 2 Designated EHV charges'!$D:$P,12,FALSE)),"")</f>
        <v/>
      </c>
      <c r="H109" s="99" t="str">
        <f>IFERROR(IF(VLOOKUP($A109,'Annex 2 Designated EHV charges'!$D:$P,13,FALSE)=0,"",VLOOKUP($A109,'Annex 2 Designated EHV charges'!$D:$P,13,FALSE)),"")</f>
        <v/>
      </c>
    </row>
    <row r="110" spans="1:8" ht="12.75" customHeight="1" x14ac:dyDescent="0.25">
      <c r="A110" s="96" t="str">
        <f t="array" ref="A110">IFERROR(INDEX('Annex 2 Designated EHV charges'!$D$11:$D$118, MATCH(0, IF(ISBLANK('Annex 2 Designated EHV charges'!$D$11:$D$118),1, COUNTIF(A$4:$A109, 'Annex 2 Designated EHV charges'!$D$11:$D$118)), 0)),"")</f>
        <v/>
      </c>
      <c r="B110" s="95" t="str">
        <f>IF($A110="","",VLOOKUP($A110,'Annex 2 Designated EHV charges'!$D:$O,2,0))</f>
        <v/>
      </c>
      <c r="C110" s="96" t="str">
        <f>IF($A110="","",VLOOKUP($A110,'Annex 2 Designated EHV charges'!$D:$O,3,0))</f>
        <v/>
      </c>
      <c r="D110" s="95" t="str">
        <f>IF($A110="","",VLOOKUP($A110,'Annex 2 Designated EHV charges'!$D:$O,4,0))</f>
        <v/>
      </c>
      <c r="E110" s="97" t="str">
        <f>IFERROR(IF(VLOOKUP($A110,'Annex 2 Designated EHV charges'!$D:$P,10,FALSE)=0,"",VLOOKUP($A110,'Annex 2 Designated EHV charges'!$D:$P,10,FALSE)),"")</f>
        <v/>
      </c>
      <c r="F110" s="98" t="str">
        <f>IFERROR(IF(VLOOKUP($A110,'Annex 2 Designated EHV charges'!$D:$P,11,FALSE)=0,"",VLOOKUP($A110,'Annex 2 Designated EHV charges'!$D:$P,11,FALSE)),"")</f>
        <v/>
      </c>
      <c r="G110" s="99" t="str">
        <f>IFERROR(IF(VLOOKUP($A110,'Annex 2 Designated EHV charges'!$D:$P,12,FALSE)=0,"",VLOOKUP($A110,'Annex 2 Designated EHV charges'!$D:$P,12,FALSE)),"")</f>
        <v/>
      </c>
      <c r="H110" s="99" t="str">
        <f>IFERROR(IF(VLOOKUP($A110,'Annex 2 Designated EHV charges'!$D:$P,13,FALSE)=0,"",VLOOKUP($A110,'Annex 2 Designated EHV charges'!$D:$P,13,FALSE)),"")</f>
        <v/>
      </c>
    </row>
    <row r="111" spans="1:8" ht="12.75" customHeight="1" x14ac:dyDescent="0.25">
      <c r="A111" s="96" t="str">
        <f t="array" ref="A111">IFERROR(INDEX('Annex 2 Designated EHV charges'!$D$11:$D$118, MATCH(0, IF(ISBLANK('Annex 2 Designated EHV charges'!$D$11:$D$118),1, COUNTIF(A$4:$A110, 'Annex 2 Designated EHV charges'!$D$11:$D$118)), 0)),"")</f>
        <v/>
      </c>
      <c r="B111" s="95" t="str">
        <f>IF($A111="","",VLOOKUP($A111,'Annex 2 Designated EHV charges'!$D:$O,2,0))</f>
        <v/>
      </c>
      <c r="C111" s="96" t="str">
        <f>IF($A111="","",VLOOKUP($A111,'Annex 2 Designated EHV charges'!$D:$O,3,0))</f>
        <v/>
      </c>
      <c r="D111" s="95" t="str">
        <f>IF($A111="","",VLOOKUP($A111,'Annex 2 Designated EHV charges'!$D:$O,4,0))</f>
        <v/>
      </c>
      <c r="E111" s="97" t="str">
        <f>IFERROR(IF(VLOOKUP($A111,'Annex 2 Designated EHV charges'!$D:$P,10,FALSE)=0,"",VLOOKUP($A111,'Annex 2 Designated EHV charges'!$D:$P,10,FALSE)),"")</f>
        <v/>
      </c>
      <c r="F111" s="98" t="str">
        <f>IFERROR(IF(VLOOKUP($A111,'Annex 2 Designated EHV charges'!$D:$P,11,FALSE)=0,"",VLOOKUP($A111,'Annex 2 Designated EHV charges'!$D:$P,11,FALSE)),"")</f>
        <v/>
      </c>
      <c r="G111" s="99" t="str">
        <f>IFERROR(IF(VLOOKUP($A111,'Annex 2 Designated EHV charges'!$D:$P,12,FALSE)=0,"",VLOOKUP($A111,'Annex 2 Designated EHV charges'!$D:$P,12,FALSE)),"")</f>
        <v/>
      </c>
      <c r="H111" s="99" t="str">
        <f>IFERROR(IF(VLOOKUP($A111,'Annex 2 Designated EHV charges'!$D:$P,13,FALSE)=0,"",VLOOKUP($A111,'Annex 2 Designated EHV charges'!$D:$P,13,FALSE)),"")</f>
        <v/>
      </c>
    </row>
    <row r="112" spans="1:8" ht="12.75" customHeight="1" x14ac:dyDescent="0.25">
      <c r="A112" s="96" t="str">
        <f t="array" ref="A112">IFERROR(INDEX('Annex 2 Designated EHV charges'!$D$11:$D$118, MATCH(0, IF(ISBLANK('Annex 2 Designated EHV charges'!$D$11:$D$118),1, COUNTIF(A$4:$A111, 'Annex 2 Designated EHV charges'!$D$11:$D$118)), 0)),"")</f>
        <v/>
      </c>
      <c r="B112" s="95" t="str">
        <f>IF($A112="","",VLOOKUP($A112,'Annex 2 Designated EHV charges'!$D:$O,2,0))</f>
        <v/>
      </c>
      <c r="C112" s="96" t="str">
        <f>IF($A112="","",VLOOKUP($A112,'Annex 2 Designated EHV charges'!$D:$O,3,0))</f>
        <v/>
      </c>
      <c r="D112" s="95" t="str">
        <f>IF($A112="","",VLOOKUP($A112,'Annex 2 Designated EHV charges'!$D:$O,4,0))</f>
        <v/>
      </c>
      <c r="E112" s="97" t="str">
        <f>IFERROR(IF(VLOOKUP($A112,'Annex 2 Designated EHV charges'!$D:$P,10,FALSE)=0,"",VLOOKUP($A112,'Annex 2 Designated EHV charges'!$D:$P,10,FALSE)),"")</f>
        <v/>
      </c>
      <c r="F112" s="98" t="str">
        <f>IFERROR(IF(VLOOKUP($A112,'Annex 2 Designated EHV charges'!$D:$P,11,FALSE)=0,"",VLOOKUP($A112,'Annex 2 Designated EHV charges'!$D:$P,11,FALSE)),"")</f>
        <v/>
      </c>
      <c r="G112" s="99" t="str">
        <f>IFERROR(IF(VLOOKUP($A112,'Annex 2 Designated EHV charges'!$D:$P,12,FALSE)=0,"",VLOOKUP($A112,'Annex 2 Designated EHV charges'!$D:$P,12,FALSE)),"")</f>
        <v/>
      </c>
      <c r="H112" s="99" t="str">
        <f>IFERROR(IF(VLOOKUP($A112,'Annex 2 Designated EHV charges'!$D:$P,13,FALSE)=0,"",VLOOKUP($A112,'Annex 2 Designated EHV charges'!$D:$P,13,FALSE)),"")</f>
        <v/>
      </c>
    </row>
    <row r="113" spans="1:8" ht="12.75" customHeight="1" x14ac:dyDescent="0.25">
      <c r="A113" s="96" t="str">
        <f t="array" ref="A113">IFERROR(INDEX('Annex 2 Designated EHV charges'!$D$11:$D$118, MATCH(0, IF(ISBLANK('Annex 2 Designated EHV charges'!$D$11:$D$118),1, COUNTIF(A$4:$A112, 'Annex 2 Designated EHV charges'!$D$11:$D$118)), 0)),"")</f>
        <v/>
      </c>
      <c r="B113" s="95" t="str">
        <f>IF($A113="","",VLOOKUP($A113,'Annex 2 Designated EHV charges'!$D:$O,2,0))</f>
        <v/>
      </c>
      <c r="C113" s="96" t="str">
        <f>IF($A113="","",VLOOKUP($A113,'Annex 2 Designated EHV charges'!$D:$O,3,0))</f>
        <v/>
      </c>
      <c r="D113" s="95" t="str">
        <f>IF($A113="","",VLOOKUP($A113,'Annex 2 Designated EHV charges'!$D:$O,4,0))</f>
        <v/>
      </c>
      <c r="E113" s="97" t="str">
        <f>IFERROR(IF(VLOOKUP($A113,'Annex 2 Designated EHV charges'!$D:$P,10,FALSE)=0,"",VLOOKUP($A113,'Annex 2 Designated EHV charges'!$D:$P,10,FALSE)),"")</f>
        <v/>
      </c>
      <c r="F113" s="98" t="str">
        <f>IFERROR(IF(VLOOKUP($A113,'Annex 2 Designated EHV charges'!$D:$P,11,FALSE)=0,"",VLOOKUP($A113,'Annex 2 Designated EHV charges'!$D:$P,11,FALSE)),"")</f>
        <v/>
      </c>
      <c r="G113" s="99" t="str">
        <f>IFERROR(IF(VLOOKUP($A113,'Annex 2 Designated EHV charges'!$D:$P,12,FALSE)=0,"",VLOOKUP($A113,'Annex 2 Designated EHV charges'!$D:$P,12,FALSE)),"")</f>
        <v/>
      </c>
      <c r="H113" s="99" t="str">
        <f>IFERROR(IF(VLOOKUP($A113,'Annex 2 Designated EHV charges'!$D:$P,13,FALSE)=0,"",VLOOKUP($A113,'Annex 2 Designated EHV charges'!$D:$P,13,FALSE)),"")</f>
        <v/>
      </c>
    </row>
    <row r="114" spans="1:8" ht="12.75" customHeight="1" x14ac:dyDescent="0.25">
      <c r="A114" s="96" t="str">
        <f t="array" ref="A114">IFERROR(INDEX('Annex 2 Designated EHV charges'!$D$11:$D$118, MATCH(0, IF(ISBLANK('Annex 2 Designated EHV charges'!$D$11:$D$118),1, COUNTIF(A$4:$A113, 'Annex 2 Designated EHV charges'!$D$11:$D$118)), 0)),"")</f>
        <v/>
      </c>
      <c r="B114" s="95" t="str">
        <f>IF($A114="","",VLOOKUP($A114,'Annex 2 Designated EHV charges'!$D:$O,2,0))</f>
        <v/>
      </c>
      <c r="C114" s="96" t="str">
        <f>IF($A114="","",VLOOKUP($A114,'Annex 2 Designated EHV charges'!$D:$O,3,0))</f>
        <v/>
      </c>
      <c r="D114" s="95" t="str">
        <f>IF($A114="","",VLOOKUP($A114,'Annex 2 Designated EHV charges'!$D:$O,4,0))</f>
        <v/>
      </c>
      <c r="E114" s="97" t="str">
        <f>IFERROR(IF(VLOOKUP($A114,'Annex 2 Designated EHV charges'!$D:$P,10,FALSE)=0,"",VLOOKUP($A114,'Annex 2 Designated EHV charges'!$D:$P,10,FALSE)),"")</f>
        <v/>
      </c>
      <c r="F114" s="98" t="str">
        <f>IFERROR(IF(VLOOKUP($A114,'Annex 2 Designated EHV charges'!$D:$P,11,FALSE)=0,"",VLOOKUP($A114,'Annex 2 Designated EHV charges'!$D:$P,11,FALSE)),"")</f>
        <v/>
      </c>
      <c r="G114" s="99" t="str">
        <f>IFERROR(IF(VLOOKUP($A114,'Annex 2 Designated EHV charges'!$D:$P,12,FALSE)=0,"",VLOOKUP($A114,'Annex 2 Designated EHV charges'!$D:$P,12,FALSE)),"")</f>
        <v/>
      </c>
      <c r="H114" s="99" t="str">
        <f>IFERROR(IF(VLOOKUP($A114,'Annex 2 Designated EHV charges'!$D:$P,13,FALSE)=0,"",VLOOKUP($A114,'Annex 2 Designated EHV charges'!$D:$P,13,FALSE)),"")</f>
        <v/>
      </c>
    </row>
    <row r="115" spans="1:8" ht="12.75" customHeight="1" x14ac:dyDescent="0.25">
      <c r="A115" s="96" t="str">
        <f t="array" ref="A115">IFERROR(INDEX('Annex 2 Designated EHV charges'!$D$11:$D$118, MATCH(0, IF(ISBLANK('Annex 2 Designated EHV charges'!$D$11:$D$118),1, COUNTIF(A$4:$A114, 'Annex 2 Designated EHV charges'!$D$11:$D$118)), 0)),"")</f>
        <v/>
      </c>
      <c r="B115" s="95" t="str">
        <f>IF($A115="","",VLOOKUP($A115,'Annex 2 Designated EHV charges'!$D:$O,2,0))</f>
        <v/>
      </c>
      <c r="C115" s="96" t="str">
        <f>IF($A115="","",VLOOKUP($A115,'Annex 2 Designated EHV charges'!$D:$O,3,0))</f>
        <v/>
      </c>
      <c r="D115" s="95" t="str">
        <f>IF($A115="","",VLOOKUP($A115,'Annex 2 Designated EHV charges'!$D:$O,4,0))</f>
        <v/>
      </c>
      <c r="E115" s="97" t="str">
        <f>IFERROR(IF(VLOOKUP($A115,'Annex 2 Designated EHV charges'!$D:$P,10,FALSE)=0,"",VLOOKUP($A115,'Annex 2 Designated EHV charges'!$D:$P,10,FALSE)),"")</f>
        <v/>
      </c>
      <c r="F115" s="98" t="str">
        <f>IFERROR(IF(VLOOKUP($A115,'Annex 2 Designated EHV charges'!$D:$P,11,FALSE)=0,"",VLOOKUP($A115,'Annex 2 Designated EHV charges'!$D:$P,11,FALSE)),"")</f>
        <v/>
      </c>
      <c r="G115" s="99" t="str">
        <f>IFERROR(IF(VLOOKUP($A115,'Annex 2 Designated EHV charges'!$D:$P,12,FALSE)=0,"",VLOOKUP($A115,'Annex 2 Designated EHV charges'!$D:$P,12,FALSE)),"")</f>
        <v/>
      </c>
      <c r="H115" s="99" t="str">
        <f>IFERROR(IF(VLOOKUP($A115,'Annex 2 Designated EHV charges'!$D:$P,13,FALSE)=0,"",VLOOKUP($A115,'Annex 2 Designated EHV charges'!$D:$P,13,FALSE)),"")</f>
        <v/>
      </c>
    </row>
    <row r="116" spans="1:8" ht="12.75" customHeight="1" x14ac:dyDescent="0.25">
      <c r="A116" s="96" t="str">
        <f t="array" ref="A116">IFERROR(INDEX('Annex 2 Designated EHV charges'!$D$11:$D$118, MATCH(0, IF(ISBLANK('Annex 2 Designated EHV charges'!$D$11:$D$118),1, COUNTIF(A$4:$A115, 'Annex 2 Designated EHV charges'!$D$11:$D$118)), 0)),"")</f>
        <v/>
      </c>
      <c r="B116" s="95" t="str">
        <f>IF($A116="","",VLOOKUP($A116,'Annex 2 Designated EHV charges'!$D:$O,2,0))</f>
        <v/>
      </c>
      <c r="C116" s="96" t="str">
        <f>IF($A116="","",VLOOKUP($A116,'Annex 2 Designated EHV charges'!$D:$O,3,0))</f>
        <v/>
      </c>
      <c r="D116" s="95" t="str">
        <f>IF($A116="","",VLOOKUP($A116,'Annex 2 Designated EHV charges'!$D:$O,4,0))</f>
        <v/>
      </c>
      <c r="E116" s="97" t="str">
        <f>IFERROR(IF(VLOOKUP($A116,'Annex 2 Designated EHV charges'!$D:$P,10,FALSE)=0,"",VLOOKUP($A116,'Annex 2 Designated EHV charges'!$D:$P,10,FALSE)),"")</f>
        <v/>
      </c>
      <c r="F116" s="98" t="str">
        <f>IFERROR(IF(VLOOKUP($A116,'Annex 2 Designated EHV charges'!$D:$P,11,FALSE)=0,"",VLOOKUP($A116,'Annex 2 Designated EHV charges'!$D:$P,11,FALSE)),"")</f>
        <v/>
      </c>
      <c r="G116" s="99" t="str">
        <f>IFERROR(IF(VLOOKUP($A116,'Annex 2 Designated EHV charges'!$D:$P,12,FALSE)=0,"",VLOOKUP($A116,'Annex 2 Designated EHV charges'!$D:$P,12,FALSE)),"")</f>
        <v/>
      </c>
      <c r="H116" s="99" t="str">
        <f>IFERROR(IF(VLOOKUP($A116,'Annex 2 Designated EHV charges'!$D:$P,13,FALSE)=0,"",VLOOKUP($A116,'Annex 2 Designated EHV charges'!$D:$P,13,FALSE)),"")</f>
        <v/>
      </c>
    </row>
    <row r="117" spans="1:8" ht="12.75" customHeight="1" x14ac:dyDescent="0.25">
      <c r="A117" s="96" t="str">
        <f t="array" ref="A117">IFERROR(INDEX('Annex 2 Designated EHV charges'!$D$11:$D$118, MATCH(0, IF(ISBLANK('Annex 2 Designated EHV charges'!$D$11:$D$118),1, COUNTIF(A$4:$A116, 'Annex 2 Designated EHV charges'!$D$11:$D$118)), 0)),"")</f>
        <v/>
      </c>
      <c r="B117" s="95" t="str">
        <f>IF($A117="","",VLOOKUP($A117,'Annex 2 Designated EHV charges'!$D:$O,2,0))</f>
        <v/>
      </c>
      <c r="C117" s="96" t="str">
        <f>IF($A117="","",VLOOKUP($A117,'Annex 2 Designated EHV charges'!$D:$O,3,0))</f>
        <v/>
      </c>
      <c r="D117" s="95" t="str">
        <f>IF($A117="","",VLOOKUP($A117,'Annex 2 Designated EHV charges'!$D:$O,4,0))</f>
        <v/>
      </c>
      <c r="E117" s="97" t="str">
        <f>IFERROR(IF(VLOOKUP($A117,'Annex 2 Designated EHV charges'!$D:$P,10,FALSE)=0,"",VLOOKUP($A117,'Annex 2 Designated EHV charges'!$D:$P,10,FALSE)),"")</f>
        <v/>
      </c>
      <c r="F117" s="98" t="str">
        <f>IFERROR(IF(VLOOKUP($A117,'Annex 2 Designated EHV charges'!$D:$P,11,FALSE)=0,"",VLOOKUP($A117,'Annex 2 Designated EHV charges'!$D:$P,11,FALSE)),"")</f>
        <v/>
      </c>
      <c r="G117" s="99" t="str">
        <f>IFERROR(IF(VLOOKUP($A117,'Annex 2 Designated EHV charges'!$D:$P,12,FALSE)=0,"",VLOOKUP($A117,'Annex 2 Designated EHV charges'!$D:$P,12,FALSE)),"")</f>
        <v/>
      </c>
      <c r="H117" s="99" t="str">
        <f>IFERROR(IF(VLOOKUP($A117,'Annex 2 Designated EHV charges'!$D:$P,13,FALSE)=0,"",VLOOKUP($A117,'Annex 2 Designated EHV charges'!$D:$P,13,FALSE)),"")</f>
        <v/>
      </c>
    </row>
    <row r="118" spans="1:8" ht="12.75" customHeight="1" x14ac:dyDescent="0.25">
      <c r="A118" s="96" t="str">
        <f t="array" ref="A118">IFERROR(INDEX('Annex 2 Designated EHV charges'!$D$11:$D$118, MATCH(0, IF(ISBLANK('Annex 2 Designated EHV charges'!$D$11:$D$118),1, COUNTIF(A$4:$A117, 'Annex 2 Designated EHV charges'!$D$11:$D$118)), 0)),"")</f>
        <v/>
      </c>
      <c r="B118" s="95" t="str">
        <f>IF($A118="","",VLOOKUP($A118,'Annex 2 Designated EHV charges'!$D:$O,2,0))</f>
        <v/>
      </c>
      <c r="C118" s="96" t="str">
        <f>IF($A118="","",VLOOKUP($A118,'Annex 2 Designated EHV charges'!$D:$O,3,0))</f>
        <v/>
      </c>
      <c r="D118" s="95" t="str">
        <f>IF($A118="","",VLOOKUP($A118,'Annex 2 Designated EHV charges'!$D:$O,4,0))</f>
        <v/>
      </c>
      <c r="E118" s="97" t="str">
        <f>IFERROR(IF(VLOOKUP($A118,'Annex 2 Designated EHV charges'!$D:$P,10,FALSE)=0,"",VLOOKUP($A118,'Annex 2 Designated EHV charges'!$D:$P,10,FALSE)),"")</f>
        <v/>
      </c>
      <c r="F118" s="98" t="str">
        <f>IFERROR(IF(VLOOKUP($A118,'Annex 2 Designated EHV charges'!$D:$P,11,FALSE)=0,"",VLOOKUP($A118,'Annex 2 Designated EHV charges'!$D:$P,11,FALSE)),"")</f>
        <v/>
      </c>
      <c r="G118" s="99" t="str">
        <f>IFERROR(IF(VLOOKUP($A118,'Annex 2 Designated EHV charges'!$D:$P,12,FALSE)=0,"",VLOOKUP($A118,'Annex 2 Designated EHV charges'!$D:$P,12,FALSE)),"")</f>
        <v/>
      </c>
      <c r="H118" s="99" t="str">
        <f>IFERROR(IF(VLOOKUP($A118,'Annex 2 Designated EHV charges'!$D:$P,13,FALSE)=0,"",VLOOKUP($A118,'Annex 2 Designated EHV charges'!$D:$P,13,FALSE)),"")</f>
        <v/>
      </c>
    </row>
    <row r="119" spans="1:8" ht="12.75" customHeight="1" x14ac:dyDescent="0.25">
      <c r="A119" s="96" t="str">
        <f t="array" ref="A119">IFERROR(INDEX('Annex 2 Designated EHV charges'!$D$11:$D$118, MATCH(0, IF(ISBLANK('Annex 2 Designated EHV charges'!$D$11:$D$118),1, COUNTIF(A$4:$A118, 'Annex 2 Designated EHV charges'!$D$11:$D$118)), 0)),"")</f>
        <v/>
      </c>
      <c r="B119" s="95" t="str">
        <f>IF($A119="","",VLOOKUP($A119,'Annex 2 Designated EHV charges'!$D:$O,2,0))</f>
        <v/>
      </c>
      <c r="C119" s="96" t="str">
        <f>IF($A119="","",VLOOKUP($A119,'Annex 2 Designated EHV charges'!$D:$O,3,0))</f>
        <v/>
      </c>
      <c r="D119" s="95" t="str">
        <f>IF($A119="","",VLOOKUP($A119,'Annex 2 Designated EHV charges'!$D:$O,4,0))</f>
        <v/>
      </c>
      <c r="E119" s="97" t="str">
        <f>IFERROR(IF(VLOOKUP($A119,'Annex 2 Designated EHV charges'!$D:$P,10,FALSE)=0,"",VLOOKUP($A119,'Annex 2 Designated EHV charges'!$D:$P,10,FALSE)),"")</f>
        <v/>
      </c>
      <c r="F119" s="98" t="str">
        <f>IFERROR(IF(VLOOKUP($A119,'Annex 2 Designated EHV charges'!$D:$P,11,FALSE)=0,"",VLOOKUP($A119,'Annex 2 Designated EHV charges'!$D:$P,11,FALSE)),"")</f>
        <v/>
      </c>
      <c r="G119" s="99" t="str">
        <f>IFERROR(IF(VLOOKUP($A119,'Annex 2 Designated EHV charges'!$D:$P,12,FALSE)=0,"",VLOOKUP($A119,'Annex 2 Designated EHV charges'!$D:$P,12,FALSE)),"")</f>
        <v/>
      </c>
      <c r="H119" s="99" t="str">
        <f>IFERROR(IF(VLOOKUP($A119,'Annex 2 Designated EHV charges'!$D:$P,13,FALSE)=0,"",VLOOKUP($A119,'Annex 2 Designated EHV charges'!$D:$P,13,FALSE)),"")</f>
        <v/>
      </c>
    </row>
    <row r="120" spans="1:8" ht="12.75" customHeight="1" x14ac:dyDescent="0.25">
      <c r="A120" s="96" t="str">
        <f t="array" ref="A120">IFERROR(INDEX('Annex 2 Designated EHV charges'!$D$11:$D$118, MATCH(0, IF(ISBLANK('Annex 2 Designated EHV charges'!$D$11:$D$118),1, COUNTIF(A$4:$A119, 'Annex 2 Designated EHV charges'!$D$11:$D$118)), 0)),"")</f>
        <v/>
      </c>
      <c r="B120" s="95" t="str">
        <f>IF($A120="","",VLOOKUP($A120,'Annex 2 Designated EHV charges'!$D:$O,2,0))</f>
        <v/>
      </c>
      <c r="C120" s="96" t="str">
        <f>IF($A120="","",VLOOKUP($A120,'Annex 2 Designated EHV charges'!$D:$O,3,0))</f>
        <v/>
      </c>
      <c r="D120" s="95" t="str">
        <f>IF($A120="","",VLOOKUP($A120,'Annex 2 Designated EHV charges'!$D:$O,4,0))</f>
        <v/>
      </c>
      <c r="E120" s="97" t="str">
        <f>IFERROR(IF(VLOOKUP($A120,'Annex 2 Designated EHV charges'!$D:$P,10,FALSE)=0,"",VLOOKUP($A120,'Annex 2 Designated EHV charges'!$D:$P,10,FALSE)),"")</f>
        <v/>
      </c>
      <c r="F120" s="98" t="str">
        <f>IFERROR(IF(VLOOKUP($A120,'Annex 2 Designated EHV charges'!$D:$P,11,FALSE)=0,"",VLOOKUP($A120,'Annex 2 Designated EHV charges'!$D:$P,11,FALSE)),"")</f>
        <v/>
      </c>
      <c r="G120" s="99" t="str">
        <f>IFERROR(IF(VLOOKUP($A120,'Annex 2 Designated EHV charges'!$D:$P,12,FALSE)=0,"",VLOOKUP($A120,'Annex 2 Designated EHV charges'!$D:$P,12,FALSE)),"")</f>
        <v/>
      </c>
      <c r="H120" s="99" t="str">
        <f>IFERROR(IF(VLOOKUP($A120,'Annex 2 Designated EHV charges'!$D:$P,13,FALSE)=0,"",VLOOKUP($A120,'Annex 2 Designated EHV charges'!$D:$P,13,FALSE)),"")</f>
        <v/>
      </c>
    </row>
    <row r="121" spans="1:8" ht="12.75" customHeight="1" x14ac:dyDescent="0.25">
      <c r="A121" s="96" t="str">
        <f t="array" ref="A121">IFERROR(INDEX('Annex 2 Designated EHV charges'!$D$11:$D$118, MATCH(0, IF(ISBLANK('Annex 2 Designated EHV charges'!$D$11:$D$118),1, COUNTIF(A$4:$A120, 'Annex 2 Designated EHV charges'!$D$11:$D$118)), 0)),"")</f>
        <v/>
      </c>
      <c r="B121" s="95" t="str">
        <f>IF($A121="","",VLOOKUP($A121,'Annex 2 Designated EHV charges'!$D:$O,2,0))</f>
        <v/>
      </c>
      <c r="C121" s="96" t="str">
        <f>IF($A121="","",VLOOKUP($A121,'Annex 2 Designated EHV charges'!$D:$O,3,0))</f>
        <v/>
      </c>
      <c r="D121" s="95" t="str">
        <f>IF($A121="","",VLOOKUP($A121,'Annex 2 Designated EHV charges'!$D:$O,4,0))</f>
        <v/>
      </c>
      <c r="E121" s="97" t="str">
        <f>IFERROR(IF(VLOOKUP($A121,'Annex 2 Designated EHV charges'!$D:$P,10,FALSE)=0,"",VLOOKUP($A121,'Annex 2 Designated EHV charges'!$D:$P,10,FALSE)),"")</f>
        <v/>
      </c>
      <c r="F121" s="98" t="str">
        <f>IFERROR(IF(VLOOKUP($A121,'Annex 2 Designated EHV charges'!$D:$P,11,FALSE)=0,"",VLOOKUP($A121,'Annex 2 Designated EHV charges'!$D:$P,11,FALSE)),"")</f>
        <v/>
      </c>
      <c r="G121" s="99" t="str">
        <f>IFERROR(IF(VLOOKUP($A121,'Annex 2 Designated EHV charges'!$D:$P,12,FALSE)=0,"",VLOOKUP($A121,'Annex 2 Designated EHV charges'!$D:$P,12,FALSE)),"")</f>
        <v/>
      </c>
      <c r="H121" s="99" t="str">
        <f>IFERROR(IF(VLOOKUP($A121,'Annex 2 Designated EHV charges'!$D:$P,13,FALSE)=0,"",VLOOKUP($A121,'Annex 2 Designated EHV charges'!$D:$P,13,FALSE)),"")</f>
        <v/>
      </c>
    </row>
    <row r="122" spans="1:8" ht="12.75" customHeight="1" x14ac:dyDescent="0.25">
      <c r="A122" s="96" t="str">
        <f t="array" ref="A122">IFERROR(INDEX('Annex 2 Designated EHV charges'!$D$11:$D$118, MATCH(0, IF(ISBLANK('Annex 2 Designated EHV charges'!$D$11:$D$118),1, COUNTIF(A$4:$A121, 'Annex 2 Designated EHV charges'!$D$11:$D$118)), 0)),"")</f>
        <v/>
      </c>
      <c r="B122" s="95" t="str">
        <f>IF($A122="","",VLOOKUP($A122,'Annex 2 Designated EHV charges'!$D:$O,2,0))</f>
        <v/>
      </c>
      <c r="C122" s="96" t="str">
        <f>IF($A122="","",VLOOKUP($A122,'Annex 2 Designated EHV charges'!$D:$O,3,0))</f>
        <v/>
      </c>
      <c r="D122" s="95" t="str">
        <f>IF($A122="","",VLOOKUP($A122,'Annex 2 Designated EHV charges'!$D:$O,4,0))</f>
        <v/>
      </c>
      <c r="E122" s="97" t="str">
        <f>IFERROR(IF(VLOOKUP($A122,'Annex 2 Designated EHV charges'!$D:$P,10,FALSE)=0,"",VLOOKUP($A122,'Annex 2 Designated EHV charges'!$D:$P,10,FALSE)),"")</f>
        <v/>
      </c>
      <c r="F122" s="98" t="str">
        <f>IFERROR(IF(VLOOKUP($A122,'Annex 2 Designated EHV charges'!$D:$P,11,FALSE)=0,"",VLOOKUP($A122,'Annex 2 Designated EHV charges'!$D:$P,11,FALSE)),"")</f>
        <v/>
      </c>
      <c r="G122" s="99" t="str">
        <f>IFERROR(IF(VLOOKUP($A122,'Annex 2 Designated EHV charges'!$D:$P,12,FALSE)=0,"",VLOOKUP($A122,'Annex 2 Designated EHV charges'!$D:$P,12,FALSE)),"")</f>
        <v/>
      </c>
      <c r="H122" s="99" t="str">
        <f>IFERROR(IF(VLOOKUP($A122,'Annex 2 Designated EHV charges'!$D:$P,13,FALSE)=0,"",VLOOKUP($A122,'Annex 2 Designated EHV charges'!$D:$P,13,FALSE)),"")</f>
        <v/>
      </c>
    </row>
    <row r="123" spans="1:8" ht="12.75" customHeight="1" x14ac:dyDescent="0.25">
      <c r="A123" s="96" t="str">
        <f t="array" ref="A123">IFERROR(INDEX('Annex 2 Designated EHV charges'!$D$11:$D$118, MATCH(0, IF(ISBLANK('Annex 2 Designated EHV charges'!$D$11:$D$118),1, COUNTIF(A$4:$A122, 'Annex 2 Designated EHV charges'!$D$11:$D$118)), 0)),"")</f>
        <v/>
      </c>
      <c r="B123" s="95" t="str">
        <f>IF($A123="","",VLOOKUP($A123,'Annex 2 Designated EHV charges'!$D:$O,2,0))</f>
        <v/>
      </c>
      <c r="C123" s="96" t="str">
        <f>IF($A123="","",VLOOKUP($A123,'Annex 2 Designated EHV charges'!$D:$O,3,0))</f>
        <v/>
      </c>
      <c r="D123" s="95" t="str">
        <f>IF($A123="","",VLOOKUP($A123,'Annex 2 Designated EHV charges'!$D:$O,4,0))</f>
        <v/>
      </c>
      <c r="E123" s="97" t="str">
        <f>IFERROR(IF(VLOOKUP($A123,'Annex 2 Designated EHV charges'!$D:$P,10,FALSE)=0,"",VLOOKUP($A123,'Annex 2 Designated EHV charges'!$D:$P,10,FALSE)),"")</f>
        <v/>
      </c>
      <c r="F123" s="98" t="str">
        <f>IFERROR(IF(VLOOKUP($A123,'Annex 2 Designated EHV charges'!$D:$P,11,FALSE)=0,"",VLOOKUP($A123,'Annex 2 Designated EHV charges'!$D:$P,11,FALSE)),"")</f>
        <v/>
      </c>
      <c r="G123" s="99" t="str">
        <f>IFERROR(IF(VLOOKUP($A123,'Annex 2 Designated EHV charges'!$D:$P,12,FALSE)=0,"",VLOOKUP($A123,'Annex 2 Designated EHV charges'!$D:$P,12,FALSE)),"")</f>
        <v/>
      </c>
      <c r="H123" s="99" t="str">
        <f>IFERROR(IF(VLOOKUP($A123,'Annex 2 Designated EHV charges'!$D:$P,13,FALSE)=0,"",VLOOKUP($A123,'Annex 2 Designated EHV charges'!$D:$P,13,FALSE)),"")</f>
        <v/>
      </c>
    </row>
    <row r="124" spans="1:8" ht="12.75" customHeight="1" x14ac:dyDescent="0.25">
      <c r="A124" s="96" t="str">
        <f t="array" ref="A124">IFERROR(INDEX('Annex 2 Designated EHV charges'!$D$11:$D$118, MATCH(0, IF(ISBLANK('Annex 2 Designated EHV charges'!$D$11:$D$118),1, COUNTIF(A$4:$A123, 'Annex 2 Designated EHV charges'!$D$11:$D$118)), 0)),"")</f>
        <v/>
      </c>
      <c r="B124" s="95" t="str">
        <f>IF($A124="","",VLOOKUP($A124,'Annex 2 Designated EHV charges'!$D:$O,2,0))</f>
        <v/>
      </c>
      <c r="C124" s="96" t="str">
        <f>IF($A124="","",VLOOKUP($A124,'Annex 2 Designated EHV charges'!$D:$O,3,0))</f>
        <v/>
      </c>
      <c r="D124" s="95" t="str">
        <f>IF($A124="","",VLOOKUP($A124,'Annex 2 Designated EHV charges'!$D:$O,4,0))</f>
        <v/>
      </c>
      <c r="E124" s="97" t="str">
        <f>IFERROR(IF(VLOOKUP($A124,'Annex 2 Designated EHV charges'!$D:$P,10,FALSE)=0,"",VLOOKUP($A124,'Annex 2 Designated EHV charges'!$D:$P,10,FALSE)),"")</f>
        <v/>
      </c>
      <c r="F124" s="98" t="str">
        <f>IFERROR(IF(VLOOKUP($A124,'Annex 2 Designated EHV charges'!$D:$P,11,FALSE)=0,"",VLOOKUP($A124,'Annex 2 Designated EHV charges'!$D:$P,11,FALSE)),"")</f>
        <v/>
      </c>
      <c r="G124" s="99" t="str">
        <f>IFERROR(IF(VLOOKUP($A124,'Annex 2 Designated EHV charges'!$D:$P,12,FALSE)=0,"",VLOOKUP($A124,'Annex 2 Designated EHV charges'!$D:$P,12,FALSE)),"")</f>
        <v/>
      </c>
      <c r="H124" s="99" t="str">
        <f>IFERROR(IF(VLOOKUP($A124,'Annex 2 Designated EHV charges'!$D:$P,13,FALSE)=0,"",VLOOKUP($A124,'Annex 2 Designated EHV charges'!$D:$P,13,FALSE)),"")</f>
        <v/>
      </c>
    </row>
    <row r="125" spans="1:8" ht="12.75" customHeight="1" x14ac:dyDescent="0.25">
      <c r="A125" s="96" t="str">
        <f t="array" ref="A125">IFERROR(INDEX('Annex 2 Designated EHV charges'!$D$11:$D$118, MATCH(0, IF(ISBLANK('Annex 2 Designated EHV charges'!$D$11:$D$118),1, COUNTIF(A$4:$A124, 'Annex 2 Designated EHV charges'!$D$11:$D$118)), 0)),"")</f>
        <v/>
      </c>
      <c r="B125" s="95" t="str">
        <f>IF($A125="","",VLOOKUP($A125,'Annex 2 Designated EHV charges'!$D:$O,2,0))</f>
        <v/>
      </c>
      <c r="C125" s="96" t="str">
        <f>IF($A125="","",VLOOKUP($A125,'Annex 2 Designated EHV charges'!$D:$O,3,0))</f>
        <v/>
      </c>
      <c r="D125" s="95" t="str">
        <f>IF($A125="","",VLOOKUP($A125,'Annex 2 Designated EHV charges'!$D:$O,4,0))</f>
        <v/>
      </c>
      <c r="E125" s="97" t="str">
        <f>IFERROR(IF(VLOOKUP($A125,'Annex 2 Designated EHV charges'!$D:$P,10,FALSE)=0,"",VLOOKUP($A125,'Annex 2 Designated EHV charges'!$D:$P,10,FALSE)),"")</f>
        <v/>
      </c>
      <c r="F125" s="98" t="str">
        <f>IFERROR(IF(VLOOKUP($A125,'Annex 2 Designated EHV charges'!$D:$P,11,FALSE)=0,"",VLOOKUP($A125,'Annex 2 Designated EHV charges'!$D:$P,11,FALSE)),"")</f>
        <v/>
      </c>
      <c r="G125" s="99" t="str">
        <f>IFERROR(IF(VLOOKUP($A125,'Annex 2 Designated EHV charges'!$D:$P,12,FALSE)=0,"",VLOOKUP($A125,'Annex 2 Designated EHV charges'!$D:$P,12,FALSE)),"")</f>
        <v/>
      </c>
      <c r="H125" s="99" t="str">
        <f>IFERROR(IF(VLOOKUP($A125,'Annex 2 Designated EHV charges'!$D:$P,13,FALSE)=0,"",VLOOKUP($A125,'Annex 2 Designated EHV charges'!$D:$P,13,FALSE)),"")</f>
        <v/>
      </c>
    </row>
    <row r="126" spans="1:8" ht="12.75" customHeight="1" x14ac:dyDescent="0.25">
      <c r="A126" s="96" t="str">
        <f t="array" ref="A126">IFERROR(INDEX('Annex 2 Designated EHV charges'!$D$11:$D$118, MATCH(0, IF(ISBLANK('Annex 2 Designated EHV charges'!$D$11:$D$118),1, COUNTIF(A$4:$A125, 'Annex 2 Designated EHV charges'!$D$11:$D$118)), 0)),"")</f>
        <v/>
      </c>
      <c r="B126" s="95" t="str">
        <f>IF($A126="","",VLOOKUP($A126,'Annex 2 Designated EHV charges'!$D:$O,2,0))</f>
        <v/>
      </c>
      <c r="C126" s="96" t="str">
        <f>IF($A126="","",VLOOKUP($A126,'Annex 2 Designated EHV charges'!$D:$O,3,0))</f>
        <v/>
      </c>
      <c r="D126" s="95" t="str">
        <f>IF($A126="","",VLOOKUP($A126,'Annex 2 Designated EHV charges'!$D:$O,4,0))</f>
        <v/>
      </c>
      <c r="E126" s="97" t="str">
        <f>IFERROR(IF(VLOOKUP($A126,'Annex 2 Designated EHV charges'!$D:$P,10,FALSE)=0,"",VLOOKUP($A126,'Annex 2 Designated EHV charges'!$D:$P,10,FALSE)),"")</f>
        <v/>
      </c>
      <c r="F126" s="98" t="str">
        <f>IFERROR(IF(VLOOKUP($A126,'Annex 2 Designated EHV charges'!$D:$P,11,FALSE)=0,"",VLOOKUP($A126,'Annex 2 Designated EHV charges'!$D:$P,11,FALSE)),"")</f>
        <v/>
      </c>
      <c r="G126" s="99" t="str">
        <f>IFERROR(IF(VLOOKUP($A126,'Annex 2 Designated EHV charges'!$D:$P,12,FALSE)=0,"",VLOOKUP($A126,'Annex 2 Designated EHV charges'!$D:$P,12,FALSE)),"")</f>
        <v/>
      </c>
      <c r="H126" s="99" t="str">
        <f>IFERROR(IF(VLOOKUP($A126,'Annex 2 Designated EHV charges'!$D:$P,13,FALSE)=0,"",VLOOKUP($A126,'Annex 2 Designated EHV charges'!$D:$P,13,FALSE)),"")</f>
        <v/>
      </c>
    </row>
    <row r="127" spans="1:8" ht="12.75" customHeight="1" x14ac:dyDescent="0.25">
      <c r="A127" s="96" t="str">
        <f t="array" ref="A127">IFERROR(INDEX('Annex 2 Designated EHV charges'!$D$11:$D$118, MATCH(0, IF(ISBLANK('Annex 2 Designated EHV charges'!$D$11:$D$118),1, COUNTIF(A$4:$A126, 'Annex 2 Designated EHV charges'!$D$11:$D$118)), 0)),"")</f>
        <v/>
      </c>
      <c r="B127" s="95" t="str">
        <f>IF($A127="","",VLOOKUP($A127,'Annex 2 Designated EHV charges'!$D:$O,2,0))</f>
        <v/>
      </c>
      <c r="C127" s="96" t="str">
        <f>IF($A127="","",VLOOKUP($A127,'Annex 2 Designated EHV charges'!$D:$O,3,0))</f>
        <v/>
      </c>
      <c r="D127" s="95" t="str">
        <f>IF($A127="","",VLOOKUP($A127,'Annex 2 Designated EHV charges'!$D:$O,4,0))</f>
        <v/>
      </c>
      <c r="E127" s="97" t="str">
        <f>IFERROR(IF(VLOOKUP($A127,'Annex 2 Designated EHV charges'!$D:$P,10,FALSE)=0,"",VLOOKUP($A127,'Annex 2 Designated EHV charges'!$D:$P,10,FALSE)),"")</f>
        <v/>
      </c>
      <c r="F127" s="98" t="str">
        <f>IFERROR(IF(VLOOKUP($A127,'Annex 2 Designated EHV charges'!$D:$P,11,FALSE)=0,"",VLOOKUP($A127,'Annex 2 Designated EHV charges'!$D:$P,11,FALSE)),"")</f>
        <v/>
      </c>
      <c r="G127" s="99" t="str">
        <f>IFERROR(IF(VLOOKUP($A127,'Annex 2 Designated EHV charges'!$D:$P,12,FALSE)=0,"",VLOOKUP($A127,'Annex 2 Designated EHV charges'!$D:$P,12,FALSE)),"")</f>
        <v/>
      </c>
      <c r="H127" s="99" t="str">
        <f>IFERROR(IF(VLOOKUP($A127,'Annex 2 Designated EHV charges'!$D:$P,13,FALSE)=0,"",VLOOKUP($A127,'Annex 2 Designated EHV charges'!$D:$P,13,FALSE)),"")</f>
        <v/>
      </c>
    </row>
    <row r="128" spans="1:8" ht="12.75" customHeight="1" x14ac:dyDescent="0.25">
      <c r="A128" s="96" t="str">
        <f t="array" ref="A128">IFERROR(INDEX('Annex 2 Designated EHV charges'!$D$11:$D$118, MATCH(0, IF(ISBLANK('Annex 2 Designated EHV charges'!$D$11:$D$118),1, COUNTIF(A$4:$A127, 'Annex 2 Designated EHV charges'!$D$11:$D$118)), 0)),"")</f>
        <v/>
      </c>
      <c r="B128" s="95" t="str">
        <f>IF($A128="","",VLOOKUP($A128,'Annex 2 Designated EHV charges'!$D:$O,2,0))</f>
        <v/>
      </c>
      <c r="C128" s="96" t="str">
        <f>IF($A128="","",VLOOKUP($A128,'Annex 2 Designated EHV charges'!$D:$O,3,0))</f>
        <v/>
      </c>
      <c r="D128" s="95" t="str">
        <f>IF($A128="","",VLOOKUP($A128,'Annex 2 Designated EHV charges'!$D:$O,4,0))</f>
        <v/>
      </c>
      <c r="E128" s="97" t="str">
        <f>IFERROR(IF(VLOOKUP($A128,'Annex 2 Designated EHV charges'!$D:$P,10,FALSE)=0,"",VLOOKUP($A128,'Annex 2 Designated EHV charges'!$D:$P,10,FALSE)),"")</f>
        <v/>
      </c>
      <c r="F128" s="98" t="str">
        <f>IFERROR(IF(VLOOKUP($A128,'Annex 2 Designated EHV charges'!$D:$P,11,FALSE)=0,"",VLOOKUP($A128,'Annex 2 Designated EHV charges'!$D:$P,11,FALSE)),"")</f>
        <v/>
      </c>
      <c r="G128" s="99" t="str">
        <f>IFERROR(IF(VLOOKUP($A128,'Annex 2 Designated EHV charges'!$D:$P,12,FALSE)=0,"",VLOOKUP($A128,'Annex 2 Designated EHV charges'!$D:$P,12,FALSE)),"")</f>
        <v/>
      </c>
      <c r="H128" s="99" t="str">
        <f>IFERROR(IF(VLOOKUP($A128,'Annex 2 Designated EHV charges'!$D:$P,13,FALSE)=0,"",VLOOKUP($A128,'Annex 2 Designated EHV charges'!$D:$P,13,FALSE)),"")</f>
        <v/>
      </c>
    </row>
    <row r="129" spans="1:8" ht="12.75" customHeight="1" x14ac:dyDescent="0.25">
      <c r="A129" s="96" t="str">
        <f t="array" ref="A129">IFERROR(INDEX('Annex 2 Designated EHV charges'!$D$11:$D$118, MATCH(0, IF(ISBLANK('Annex 2 Designated EHV charges'!$D$11:$D$118),1, COUNTIF(A$4:$A128, 'Annex 2 Designated EHV charges'!$D$11:$D$118)), 0)),"")</f>
        <v/>
      </c>
      <c r="B129" s="95" t="str">
        <f>IF($A129="","",VLOOKUP($A129,'Annex 2 Designated EHV charges'!$D:$O,2,0))</f>
        <v/>
      </c>
      <c r="C129" s="96" t="str">
        <f>IF($A129="","",VLOOKUP($A129,'Annex 2 Designated EHV charges'!$D:$O,3,0))</f>
        <v/>
      </c>
      <c r="D129" s="95" t="str">
        <f>IF($A129="","",VLOOKUP($A129,'Annex 2 Designated EHV charges'!$D:$O,4,0))</f>
        <v/>
      </c>
      <c r="E129" s="97" t="str">
        <f>IFERROR(IF(VLOOKUP($A129,'Annex 2 Designated EHV charges'!$D:$P,10,FALSE)=0,"",VLOOKUP($A129,'Annex 2 Designated EHV charges'!$D:$P,10,FALSE)),"")</f>
        <v/>
      </c>
      <c r="F129" s="98" t="str">
        <f>IFERROR(IF(VLOOKUP($A129,'Annex 2 Designated EHV charges'!$D:$P,11,FALSE)=0,"",VLOOKUP($A129,'Annex 2 Designated EHV charges'!$D:$P,11,FALSE)),"")</f>
        <v/>
      </c>
      <c r="G129" s="99" t="str">
        <f>IFERROR(IF(VLOOKUP($A129,'Annex 2 Designated EHV charges'!$D:$P,12,FALSE)=0,"",VLOOKUP($A129,'Annex 2 Designated EHV charges'!$D:$P,12,FALSE)),"")</f>
        <v/>
      </c>
      <c r="H129" s="99" t="str">
        <f>IFERROR(IF(VLOOKUP($A129,'Annex 2 Designated EHV charges'!$D:$P,13,FALSE)=0,"",VLOOKUP($A129,'Annex 2 Designated EHV charges'!$D:$P,13,FALSE)),"")</f>
        <v/>
      </c>
    </row>
    <row r="130" spans="1:8" ht="12.75" customHeight="1" x14ac:dyDescent="0.25">
      <c r="A130" s="96" t="str">
        <f t="array" ref="A130">IFERROR(INDEX('Annex 2 Designated EHV charges'!$D$11:$D$118, MATCH(0, IF(ISBLANK('Annex 2 Designated EHV charges'!$D$11:$D$118),1, COUNTIF(A$4:$A129, 'Annex 2 Designated EHV charges'!$D$11:$D$118)), 0)),"")</f>
        <v/>
      </c>
      <c r="B130" s="95" t="str">
        <f>IF($A130="","",VLOOKUP($A130,'Annex 2 Designated EHV charges'!$D:$O,2,0))</f>
        <v/>
      </c>
      <c r="C130" s="96" t="str">
        <f>IF($A130="","",VLOOKUP($A130,'Annex 2 Designated EHV charges'!$D:$O,3,0))</f>
        <v/>
      </c>
      <c r="D130" s="95" t="str">
        <f>IF($A130="","",VLOOKUP($A130,'Annex 2 Designated EHV charges'!$D:$O,4,0))</f>
        <v/>
      </c>
      <c r="E130" s="97" t="str">
        <f>IFERROR(IF(VLOOKUP($A130,'Annex 2 Designated EHV charges'!$D:$P,10,FALSE)=0,"",VLOOKUP($A130,'Annex 2 Designated EHV charges'!$D:$P,10,FALSE)),"")</f>
        <v/>
      </c>
      <c r="F130" s="98" t="str">
        <f>IFERROR(IF(VLOOKUP($A130,'Annex 2 Designated EHV charges'!$D:$P,11,FALSE)=0,"",VLOOKUP($A130,'Annex 2 Designated EHV charges'!$D:$P,11,FALSE)),"")</f>
        <v/>
      </c>
      <c r="G130" s="99" t="str">
        <f>IFERROR(IF(VLOOKUP($A130,'Annex 2 Designated EHV charges'!$D:$P,12,FALSE)=0,"",VLOOKUP($A130,'Annex 2 Designated EHV charges'!$D:$P,12,FALSE)),"")</f>
        <v/>
      </c>
      <c r="H130" s="99" t="str">
        <f>IFERROR(IF(VLOOKUP($A130,'Annex 2 Designated EHV charges'!$D:$P,13,FALSE)=0,"",VLOOKUP($A130,'Annex 2 Designated EHV charges'!$D:$P,13,FALSE)),"")</f>
        <v/>
      </c>
    </row>
    <row r="131" spans="1:8" ht="12.75" customHeight="1" x14ac:dyDescent="0.25">
      <c r="A131" s="96" t="str">
        <f t="array" ref="A131">IFERROR(INDEX('Annex 2 Designated EHV charges'!$D$11:$D$118, MATCH(0, IF(ISBLANK('Annex 2 Designated EHV charges'!$D$11:$D$118),1, COUNTIF(A$4:$A130, 'Annex 2 Designated EHV charges'!$D$11:$D$118)), 0)),"")</f>
        <v/>
      </c>
      <c r="B131" s="95" t="str">
        <f>IF($A131="","",VLOOKUP($A131,'Annex 2 Designated EHV charges'!$D:$O,2,0))</f>
        <v/>
      </c>
      <c r="C131" s="96" t="str">
        <f>IF($A131="","",VLOOKUP($A131,'Annex 2 Designated EHV charges'!$D:$O,3,0))</f>
        <v/>
      </c>
      <c r="D131" s="95" t="str">
        <f>IF($A131="","",VLOOKUP($A131,'Annex 2 Designated EHV charges'!$D:$O,4,0))</f>
        <v/>
      </c>
      <c r="E131" s="97" t="str">
        <f>IFERROR(IF(VLOOKUP($A131,'Annex 2 Designated EHV charges'!$D:$P,10,FALSE)=0,"",VLOOKUP($A131,'Annex 2 Designated EHV charges'!$D:$P,10,FALSE)),"")</f>
        <v/>
      </c>
      <c r="F131" s="98" t="str">
        <f>IFERROR(IF(VLOOKUP($A131,'Annex 2 Designated EHV charges'!$D:$P,11,FALSE)=0,"",VLOOKUP($A131,'Annex 2 Designated EHV charges'!$D:$P,11,FALSE)),"")</f>
        <v/>
      </c>
      <c r="G131" s="99" t="str">
        <f>IFERROR(IF(VLOOKUP($A131,'Annex 2 Designated EHV charges'!$D:$P,12,FALSE)=0,"",VLOOKUP($A131,'Annex 2 Designated EHV charges'!$D:$P,12,FALSE)),"")</f>
        <v/>
      </c>
      <c r="H131" s="99" t="str">
        <f>IFERROR(IF(VLOOKUP($A131,'Annex 2 Designated EHV charges'!$D:$P,13,FALSE)=0,"",VLOOKUP($A131,'Annex 2 Designated EHV charges'!$D:$P,13,FALSE)),"")</f>
        <v/>
      </c>
    </row>
    <row r="132" spans="1:8" ht="12.75" customHeight="1" x14ac:dyDescent="0.25">
      <c r="A132" s="96" t="str">
        <f t="array" ref="A132">IFERROR(INDEX('Annex 2 Designated EHV charges'!$D$11:$D$118, MATCH(0, IF(ISBLANK('Annex 2 Designated EHV charges'!$D$11:$D$118),1, COUNTIF(A$4:$A131, 'Annex 2 Designated EHV charges'!$D$11:$D$118)), 0)),"")</f>
        <v/>
      </c>
      <c r="B132" s="95" t="str">
        <f>IF($A132="","",VLOOKUP($A132,'Annex 2 Designated EHV charges'!$D:$O,2,0))</f>
        <v/>
      </c>
      <c r="C132" s="96" t="str">
        <f>IF($A132="","",VLOOKUP($A132,'Annex 2 Designated EHV charges'!$D:$O,3,0))</f>
        <v/>
      </c>
      <c r="D132" s="95" t="str">
        <f>IF($A132="","",VLOOKUP($A132,'Annex 2 Designated EHV charges'!$D:$O,4,0))</f>
        <v/>
      </c>
      <c r="E132" s="97" t="str">
        <f>IFERROR(IF(VLOOKUP($A132,'Annex 2 Designated EHV charges'!$D:$P,10,FALSE)=0,"",VLOOKUP($A132,'Annex 2 Designated EHV charges'!$D:$P,10,FALSE)),"")</f>
        <v/>
      </c>
      <c r="F132" s="98" t="str">
        <f>IFERROR(IF(VLOOKUP($A132,'Annex 2 Designated EHV charges'!$D:$P,11,FALSE)=0,"",VLOOKUP($A132,'Annex 2 Designated EHV charges'!$D:$P,11,FALSE)),"")</f>
        <v/>
      </c>
      <c r="G132" s="99" t="str">
        <f>IFERROR(IF(VLOOKUP($A132,'Annex 2 Designated EHV charges'!$D:$P,12,FALSE)=0,"",VLOOKUP($A132,'Annex 2 Designated EHV charges'!$D:$P,12,FALSE)),"")</f>
        <v/>
      </c>
      <c r="H132" s="99" t="str">
        <f>IFERROR(IF(VLOOKUP($A132,'Annex 2 Designated EHV charges'!$D:$P,13,FALSE)=0,"",VLOOKUP($A132,'Annex 2 Designated EHV charges'!$D:$P,13,FALSE)),"")</f>
        <v/>
      </c>
    </row>
    <row r="133" spans="1:8" ht="12.75" customHeight="1" x14ac:dyDescent="0.25">
      <c r="A133" s="96" t="str">
        <f t="array" ref="A133">IFERROR(INDEX('Annex 2 Designated EHV charges'!$D$11:$D$118, MATCH(0, IF(ISBLANK('Annex 2 Designated EHV charges'!$D$11:$D$118),1, COUNTIF(A$4:$A132, 'Annex 2 Designated EHV charges'!$D$11:$D$118)), 0)),"")</f>
        <v/>
      </c>
      <c r="B133" s="95" t="str">
        <f>IF($A133="","",VLOOKUP($A133,'Annex 2 Designated EHV charges'!$D:$O,2,0))</f>
        <v/>
      </c>
      <c r="C133" s="96" t="str">
        <f>IF($A133="","",VLOOKUP($A133,'Annex 2 Designated EHV charges'!$D:$O,3,0))</f>
        <v/>
      </c>
      <c r="D133" s="95" t="str">
        <f>IF($A133="","",VLOOKUP($A133,'Annex 2 Designated EHV charges'!$D:$O,4,0))</f>
        <v/>
      </c>
      <c r="E133" s="97" t="str">
        <f>IFERROR(IF(VLOOKUP($A133,'Annex 2 Designated EHV charges'!$D:$P,10,FALSE)=0,"",VLOOKUP($A133,'Annex 2 Designated EHV charges'!$D:$P,10,FALSE)),"")</f>
        <v/>
      </c>
      <c r="F133" s="98" t="str">
        <f>IFERROR(IF(VLOOKUP($A133,'Annex 2 Designated EHV charges'!$D:$P,11,FALSE)=0,"",VLOOKUP($A133,'Annex 2 Designated EHV charges'!$D:$P,11,FALSE)),"")</f>
        <v/>
      </c>
      <c r="G133" s="99" t="str">
        <f>IFERROR(IF(VLOOKUP($A133,'Annex 2 Designated EHV charges'!$D:$P,12,FALSE)=0,"",VLOOKUP($A133,'Annex 2 Designated EHV charges'!$D:$P,12,FALSE)),"")</f>
        <v/>
      </c>
      <c r="H133" s="99" t="str">
        <f>IFERROR(IF(VLOOKUP($A133,'Annex 2 Designated EHV charges'!$D:$P,13,FALSE)=0,"",VLOOKUP($A133,'Annex 2 Designated EHV charges'!$D:$P,13,FALSE)),"")</f>
        <v/>
      </c>
    </row>
    <row r="134" spans="1:8" ht="12.75" customHeight="1" x14ac:dyDescent="0.25">
      <c r="A134" s="96" t="str">
        <f t="array" ref="A134">IFERROR(INDEX('Annex 2 Designated EHV charges'!$D$11:$D$118, MATCH(0, IF(ISBLANK('Annex 2 Designated EHV charges'!$D$11:$D$118),1, COUNTIF(A$4:$A133, 'Annex 2 Designated EHV charges'!$D$11:$D$118)), 0)),"")</f>
        <v/>
      </c>
      <c r="B134" s="95" t="str">
        <f>IF($A134="","",VLOOKUP($A134,'Annex 2 Designated EHV charges'!$D:$O,2,0))</f>
        <v/>
      </c>
      <c r="C134" s="96" t="str">
        <f>IF($A134="","",VLOOKUP($A134,'Annex 2 Designated EHV charges'!$D:$O,3,0))</f>
        <v/>
      </c>
      <c r="D134" s="95" t="str">
        <f>IF($A134="","",VLOOKUP($A134,'Annex 2 Designated EHV charges'!$D:$O,4,0))</f>
        <v/>
      </c>
      <c r="E134" s="97" t="str">
        <f>IFERROR(IF(VLOOKUP($A134,'Annex 2 Designated EHV charges'!$D:$P,10,FALSE)=0,"",VLOOKUP($A134,'Annex 2 Designated EHV charges'!$D:$P,10,FALSE)),"")</f>
        <v/>
      </c>
      <c r="F134" s="98" t="str">
        <f>IFERROR(IF(VLOOKUP($A134,'Annex 2 Designated EHV charges'!$D:$P,11,FALSE)=0,"",VLOOKUP($A134,'Annex 2 Designated EHV charges'!$D:$P,11,FALSE)),"")</f>
        <v/>
      </c>
      <c r="G134" s="99" t="str">
        <f>IFERROR(IF(VLOOKUP($A134,'Annex 2 Designated EHV charges'!$D:$P,12,FALSE)=0,"",VLOOKUP($A134,'Annex 2 Designated EHV charges'!$D:$P,12,FALSE)),"")</f>
        <v/>
      </c>
      <c r="H134" s="99" t="str">
        <f>IFERROR(IF(VLOOKUP($A134,'Annex 2 Designated EHV charges'!$D:$P,13,FALSE)=0,"",VLOOKUP($A134,'Annex 2 Designated EHV charges'!$D:$P,13,FALSE)),"")</f>
        <v/>
      </c>
    </row>
    <row r="135" spans="1:8" ht="12.75" customHeight="1" x14ac:dyDescent="0.25">
      <c r="A135" s="96" t="str">
        <f t="array" ref="A135">IFERROR(INDEX('Annex 2 Designated EHV charges'!$D$11:$D$118, MATCH(0, IF(ISBLANK('Annex 2 Designated EHV charges'!$D$11:$D$118),1, COUNTIF(A$4:$A134, 'Annex 2 Designated EHV charges'!$D$11:$D$118)), 0)),"")</f>
        <v/>
      </c>
      <c r="B135" s="95" t="str">
        <f>IF($A135="","",VLOOKUP($A135,'Annex 2 Designated EHV charges'!$D:$O,2,0))</f>
        <v/>
      </c>
      <c r="C135" s="96" t="str">
        <f>IF($A135="","",VLOOKUP($A135,'Annex 2 Designated EHV charges'!$D:$O,3,0))</f>
        <v/>
      </c>
      <c r="D135" s="95" t="str">
        <f>IF($A135="","",VLOOKUP($A135,'Annex 2 Designated EHV charges'!$D:$O,4,0))</f>
        <v/>
      </c>
      <c r="E135" s="97" t="str">
        <f>IFERROR(IF(VLOOKUP($A135,'Annex 2 Designated EHV charges'!$D:$P,10,FALSE)=0,"",VLOOKUP($A135,'Annex 2 Designated EHV charges'!$D:$P,10,FALSE)),"")</f>
        <v/>
      </c>
      <c r="F135" s="98" t="str">
        <f>IFERROR(IF(VLOOKUP($A135,'Annex 2 Designated EHV charges'!$D:$P,11,FALSE)=0,"",VLOOKUP($A135,'Annex 2 Designated EHV charges'!$D:$P,11,FALSE)),"")</f>
        <v/>
      </c>
      <c r="G135" s="99" t="str">
        <f>IFERROR(IF(VLOOKUP($A135,'Annex 2 Designated EHV charges'!$D:$P,12,FALSE)=0,"",VLOOKUP($A135,'Annex 2 Designated EHV charges'!$D:$P,12,FALSE)),"")</f>
        <v/>
      </c>
      <c r="H135" s="99" t="str">
        <f>IFERROR(IF(VLOOKUP($A135,'Annex 2 Designated EHV charges'!$D:$P,13,FALSE)=0,"",VLOOKUP($A135,'Annex 2 Designated EHV charges'!$D:$P,13,FALSE)),"")</f>
        <v/>
      </c>
    </row>
    <row r="136" spans="1:8" ht="12.75" customHeight="1" x14ac:dyDescent="0.25">
      <c r="A136" s="96" t="str">
        <f t="array" ref="A136">IFERROR(INDEX('Annex 2 Designated EHV charges'!$D$11:$D$118, MATCH(0, IF(ISBLANK('Annex 2 Designated EHV charges'!$D$11:$D$118),1, COUNTIF(A$4:$A135, 'Annex 2 Designated EHV charges'!$D$11:$D$118)), 0)),"")</f>
        <v/>
      </c>
      <c r="B136" s="95" t="str">
        <f>IF($A136="","",VLOOKUP($A136,'Annex 2 Designated EHV charges'!$D:$O,2,0))</f>
        <v/>
      </c>
      <c r="C136" s="96" t="str">
        <f>IF($A136="","",VLOOKUP($A136,'Annex 2 Designated EHV charges'!$D:$O,3,0))</f>
        <v/>
      </c>
      <c r="D136" s="95" t="str">
        <f>IF($A136="","",VLOOKUP($A136,'Annex 2 Designated EHV charges'!$D:$O,4,0))</f>
        <v/>
      </c>
      <c r="E136" s="97" t="str">
        <f>IFERROR(IF(VLOOKUP($A136,'Annex 2 Designated EHV charges'!$D:$P,10,FALSE)=0,"",VLOOKUP($A136,'Annex 2 Designated EHV charges'!$D:$P,10,FALSE)),"")</f>
        <v/>
      </c>
      <c r="F136" s="98" t="str">
        <f>IFERROR(IF(VLOOKUP($A136,'Annex 2 Designated EHV charges'!$D:$P,11,FALSE)=0,"",VLOOKUP($A136,'Annex 2 Designated EHV charges'!$D:$P,11,FALSE)),"")</f>
        <v/>
      </c>
      <c r="G136" s="99" t="str">
        <f>IFERROR(IF(VLOOKUP($A136,'Annex 2 Designated EHV charges'!$D:$P,12,FALSE)=0,"",VLOOKUP($A136,'Annex 2 Designated EHV charges'!$D:$P,12,FALSE)),"")</f>
        <v/>
      </c>
      <c r="H136" s="99" t="str">
        <f>IFERROR(IF(VLOOKUP($A136,'Annex 2 Designated EHV charges'!$D:$P,13,FALSE)=0,"",VLOOKUP($A136,'Annex 2 Designated EHV charges'!$D:$P,13,FALSE)),"")</f>
        <v/>
      </c>
    </row>
    <row r="137" spans="1:8" ht="12.75" customHeight="1" x14ac:dyDescent="0.25">
      <c r="A137" s="96" t="str">
        <f t="array" ref="A137">IFERROR(INDEX('Annex 2 Designated EHV charges'!$D$11:$D$118, MATCH(0, IF(ISBLANK('Annex 2 Designated EHV charges'!$D$11:$D$118),1, COUNTIF(A$4:$A136, 'Annex 2 Designated EHV charges'!$D$11:$D$118)), 0)),"")</f>
        <v/>
      </c>
      <c r="B137" s="95" t="str">
        <f>IF($A137="","",VLOOKUP($A137,'Annex 2 Designated EHV charges'!$D:$O,2,0))</f>
        <v/>
      </c>
      <c r="C137" s="96" t="str">
        <f>IF($A137="","",VLOOKUP($A137,'Annex 2 Designated EHV charges'!$D:$O,3,0))</f>
        <v/>
      </c>
      <c r="D137" s="95" t="str">
        <f>IF($A137="","",VLOOKUP($A137,'Annex 2 Designated EHV charges'!$D:$O,4,0))</f>
        <v/>
      </c>
      <c r="E137" s="97" t="str">
        <f>IFERROR(IF(VLOOKUP($A137,'Annex 2 Designated EHV charges'!$D:$P,10,FALSE)=0,"",VLOOKUP($A137,'Annex 2 Designated EHV charges'!$D:$P,10,FALSE)),"")</f>
        <v/>
      </c>
      <c r="F137" s="98" t="str">
        <f>IFERROR(IF(VLOOKUP($A137,'Annex 2 Designated EHV charges'!$D:$P,11,FALSE)=0,"",VLOOKUP($A137,'Annex 2 Designated EHV charges'!$D:$P,11,FALSE)),"")</f>
        <v/>
      </c>
      <c r="G137" s="99" t="str">
        <f>IFERROR(IF(VLOOKUP($A137,'Annex 2 Designated EHV charges'!$D:$P,12,FALSE)=0,"",VLOOKUP($A137,'Annex 2 Designated EHV charges'!$D:$P,12,FALSE)),"")</f>
        <v/>
      </c>
      <c r="H137" s="99" t="str">
        <f>IFERROR(IF(VLOOKUP($A137,'Annex 2 Designated EHV charges'!$D:$P,13,FALSE)=0,"",VLOOKUP($A137,'Annex 2 Designated EHV charges'!$D:$P,13,FALSE)),"")</f>
        <v/>
      </c>
    </row>
    <row r="138" spans="1:8" ht="12.75" customHeight="1" x14ac:dyDescent="0.25">
      <c r="A138" s="96" t="str">
        <f t="array" ref="A138">IFERROR(INDEX('Annex 2 Designated EHV charges'!$D$11:$D$118, MATCH(0, IF(ISBLANK('Annex 2 Designated EHV charges'!$D$11:$D$118),1, COUNTIF(A$4:$A137, 'Annex 2 Designated EHV charges'!$D$11:$D$118)), 0)),"")</f>
        <v/>
      </c>
      <c r="B138" s="95" t="str">
        <f>IF($A138="","",VLOOKUP($A138,'Annex 2 Designated EHV charges'!$D:$O,2,0))</f>
        <v/>
      </c>
      <c r="C138" s="96" t="str">
        <f>IF($A138="","",VLOOKUP($A138,'Annex 2 Designated EHV charges'!$D:$O,3,0))</f>
        <v/>
      </c>
      <c r="D138" s="95" t="str">
        <f>IF($A138="","",VLOOKUP($A138,'Annex 2 Designated EHV charges'!$D:$O,4,0))</f>
        <v/>
      </c>
      <c r="E138" s="97" t="str">
        <f>IFERROR(IF(VLOOKUP($A138,'Annex 2 Designated EHV charges'!$D:$P,10,FALSE)=0,"",VLOOKUP($A138,'Annex 2 Designated EHV charges'!$D:$P,10,FALSE)),"")</f>
        <v/>
      </c>
      <c r="F138" s="98" t="str">
        <f>IFERROR(IF(VLOOKUP($A138,'Annex 2 Designated EHV charges'!$D:$P,11,FALSE)=0,"",VLOOKUP($A138,'Annex 2 Designated EHV charges'!$D:$P,11,FALSE)),"")</f>
        <v/>
      </c>
      <c r="G138" s="99" t="str">
        <f>IFERROR(IF(VLOOKUP($A138,'Annex 2 Designated EHV charges'!$D:$P,12,FALSE)=0,"",VLOOKUP($A138,'Annex 2 Designated EHV charges'!$D:$P,12,FALSE)),"")</f>
        <v/>
      </c>
      <c r="H138" s="99" t="str">
        <f>IFERROR(IF(VLOOKUP($A138,'Annex 2 Designated EHV charges'!$D:$P,13,FALSE)=0,"",VLOOKUP($A138,'Annex 2 Designated EHV charges'!$D:$P,13,FALSE)),"")</f>
        <v/>
      </c>
    </row>
    <row r="139" spans="1:8" ht="12.75" customHeight="1" x14ac:dyDescent="0.25">
      <c r="A139" s="96" t="str">
        <f t="array" ref="A139">IFERROR(INDEX('Annex 2 Designated EHV charges'!$D$11:$D$118, MATCH(0, IF(ISBLANK('Annex 2 Designated EHV charges'!$D$11:$D$118),1, COUNTIF(A$4:$A138, 'Annex 2 Designated EHV charges'!$D$11:$D$118)), 0)),"")</f>
        <v/>
      </c>
      <c r="B139" s="95" t="str">
        <f>IF($A139="","",VLOOKUP($A139,'Annex 2 Designated EHV charges'!$D:$O,2,0))</f>
        <v/>
      </c>
      <c r="C139" s="96" t="str">
        <f>IF($A139="","",VLOOKUP($A139,'Annex 2 Designated EHV charges'!$D:$O,3,0))</f>
        <v/>
      </c>
      <c r="D139" s="95" t="str">
        <f>IF($A139="","",VLOOKUP($A139,'Annex 2 Designated EHV charges'!$D:$O,4,0))</f>
        <v/>
      </c>
      <c r="E139" s="97" t="str">
        <f>IFERROR(IF(VLOOKUP($A139,'Annex 2 Designated EHV charges'!$D:$P,10,FALSE)=0,"",VLOOKUP($A139,'Annex 2 Designated EHV charges'!$D:$P,10,FALSE)),"")</f>
        <v/>
      </c>
      <c r="F139" s="98" t="str">
        <f>IFERROR(IF(VLOOKUP($A139,'Annex 2 Designated EHV charges'!$D:$P,11,FALSE)=0,"",VLOOKUP($A139,'Annex 2 Designated EHV charges'!$D:$P,11,FALSE)),"")</f>
        <v/>
      </c>
      <c r="G139" s="99" t="str">
        <f>IFERROR(IF(VLOOKUP($A139,'Annex 2 Designated EHV charges'!$D:$P,12,FALSE)=0,"",VLOOKUP($A139,'Annex 2 Designated EHV charges'!$D:$P,12,FALSE)),"")</f>
        <v/>
      </c>
      <c r="H139" s="99" t="str">
        <f>IFERROR(IF(VLOOKUP($A139,'Annex 2 Designated EHV charges'!$D:$P,13,FALSE)=0,"",VLOOKUP($A139,'Annex 2 Designated EHV charges'!$D:$P,13,FALSE)),"")</f>
        <v/>
      </c>
    </row>
    <row r="140" spans="1:8" ht="12.75" customHeight="1" x14ac:dyDescent="0.25">
      <c r="A140" s="96" t="str">
        <f t="array" ref="A140">IFERROR(INDEX('Annex 2 Designated EHV charges'!$D$11:$D$118, MATCH(0, IF(ISBLANK('Annex 2 Designated EHV charges'!$D$11:$D$118),1, COUNTIF(A$4:$A139, 'Annex 2 Designated EHV charges'!$D$11:$D$118)), 0)),"")</f>
        <v/>
      </c>
      <c r="B140" s="95" t="str">
        <f>IF($A140="","",VLOOKUP($A140,'Annex 2 Designated EHV charges'!$D:$O,2,0))</f>
        <v/>
      </c>
      <c r="C140" s="96" t="str">
        <f>IF($A140="","",VLOOKUP($A140,'Annex 2 Designated EHV charges'!$D:$O,3,0))</f>
        <v/>
      </c>
      <c r="D140" s="95" t="str">
        <f>IF($A140="","",VLOOKUP($A140,'Annex 2 Designated EHV charges'!$D:$O,4,0))</f>
        <v/>
      </c>
      <c r="E140" s="97" t="str">
        <f>IFERROR(IF(VLOOKUP($A140,'Annex 2 Designated EHV charges'!$D:$P,10,FALSE)=0,"",VLOOKUP($A140,'Annex 2 Designated EHV charges'!$D:$P,10,FALSE)),"")</f>
        <v/>
      </c>
      <c r="F140" s="98" t="str">
        <f>IFERROR(IF(VLOOKUP($A140,'Annex 2 Designated EHV charges'!$D:$P,11,FALSE)=0,"",VLOOKUP($A140,'Annex 2 Designated EHV charges'!$D:$P,11,FALSE)),"")</f>
        <v/>
      </c>
      <c r="G140" s="99" t="str">
        <f>IFERROR(IF(VLOOKUP($A140,'Annex 2 Designated EHV charges'!$D:$P,12,FALSE)=0,"",VLOOKUP($A140,'Annex 2 Designated EHV charges'!$D:$P,12,FALSE)),"")</f>
        <v/>
      </c>
      <c r="H140" s="99" t="str">
        <f>IFERROR(IF(VLOOKUP($A140,'Annex 2 Designated EHV charges'!$D:$P,13,FALSE)=0,"",VLOOKUP($A140,'Annex 2 Designated EHV charges'!$D:$P,13,FALSE)),"")</f>
        <v/>
      </c>
    </row>
    <row r="141" spans="1:8" ht="12.75" customHeight="1" x14ac:dyDescent="0.25">
      <c r="A141" s="96" t="str">
        <f t="array" ref="A141">IFERROR(INDEX('Annex 2 Designated EHV charges'!$D$11:$D$118, MATCH(0, IF(ISBLANK('Annex 2 Designated EHV charges'!$D$11:$D$118),1, COUNTIF(A$4:$A140, 'Annex 2 Designated EHV charges'!$D$11:$D$118)), 0)),"")</f>
        <v/>
      </c>
      <c r="B141" s="95" t="str">
        <f>IF($A141="","",VLOOKUP($A141,'Annex 2 Designated EHV charges'!$D:$O,2,0))</f>
        <v/>
      </c>
      <c r="C141" s="96" t="str">
        <f>IF($A141="","",VLOOKUP($A141,'Annex 2 Designated EHV charges'!$D:$O,3,0))</f>
        <v/>
      </c>
      <c r="D141" s="95" t="str">
        <f>IF($A141="","",VLOOKUP($A141,'Annex 2 Designated EHV charges'!$D:$O,4,0))</f>
        <v/>
      </c>
      <c r="E141" s="97" t="str">
        <f>IFERROR(IF(VLOOKUP($A141,'Annex 2 Designated EHV charges'!$D:$P,10,FALSE)=0,"",VLOOKUP($A141,'Annex 2 Designated EHV charges'!$D:$P,10,FALSE)),"")</f>
        <v/>
      </c>
      <c r="F141" s="98" t="str">
        <f>IFERROR(IF(VLOOKUP($A141,'Annex 2 Designated EHV charges'!$D:$P,11,FALSE)=0,"",VLOOKUP($A141,'Annex 2 Designated EHV charges'!$D:$P,11,FALSE)),"")</f>
        <v/>
      </c>
      <c r="G141" s="99" t="str">
        <f>IFERROR(IF(VLOOKUP($A141,'Annex 2 Designated EHV charges'!$D:$P,12,FALSE)=0,"",VLOOKUP($A141,'Annex 2 Designated EHV charges'!$D:$P,12,FALSE)),"")</f>
        <v/>
      </c>
      <c r="H141" s="99" t="str">
        <f>IFERROR(IF(VLOOKUP($A141,'Annex 2 Designated EHV charges'!$D:$P,13,FALSE)=0,"",VLOOKUP($A141,'Annex 2 Designated EHV charges'!$D:$P,13,FALSE)),"")</f>
        <v/>
      </c>
    </row>
    <row r="142" spans="1:8" ht="12.75" customHeight="1" x14ac:dyDescent="0.25">
      <c r="A142" s="96" t="str">
        <f t="array" ref="A142">IFERROR(INDEX('Annex 2 Designated EHV charges'!$D$11:$D$118, MATCH(0, IF(ISBLANK('Annex 2 Designated EHV charges'!$D$11:$D$118),1, COUNTIF(A$4:$A141, 'Annex 2 Designated EHV charges'!$D$11:$D$118)), 0)),"")</f>
        <v/>
      </c>
      <c r="B142" s="95" t="str">
        <f>IF($A142="","",VLOOKUP($A142,'Annex 2 Designated EHV charges'!$D:$O,2,0))</f>
        <v/>
      </c>
      <c r="C142" s="96" t="str">
        <f>IF($A142="","",VLOOKUP($A142,'Annex 2 Designated EHV charges'!$D:$O,3,0))</f>
        <v/>
      </c>
      <c r="D142" s="95" t="str">
        <f>IF($A142="","",VLOOKUP($A142,'Annex 2 Designated EHV charges'!$D:$O,4,0))</f>
        <v/>
      </c>
      <c r="E142" s="97" t="str">
        <f>IFERROR(IF(VLOOKUP($A142,'Annex 2 Designated EHV charges'!$D:$P,10,FALSE)=0,"",VLOOKUP($A142,'Annex 2 Designated EHV charges'!$D:$P,10,FALSE)),"")</f>
        <v/>
      </c>
      <c r="F142" s="98" t="str">
        <f>IFERROR(IF(VLOOKUP($A142,'Annex 2 Designated EHV charges'!$D:$P,11,FALSE)=0,"",VLOOKUP($A142,'Annex 2 Designated EHV charges'!$D:$P,11,FALSE)),"")</f>
        <v/>
      </c>
      <c r="G142" s="99" t="str">
        <f>IFERROR(IF(VLOOKUP($A142,'Annex 2 Designated EHV charges'!$D:$P,12,FALSE)=0,"",VLOOKUP($A142,'Annex 2 Designated EHV charges'!$D:$P,12,FALSE)),"")</f>
        <v/>
      </c>
      <c r="H142" s="99" t="str">
        <f>IFERROR(IF(VLOOKUP($A142,'Annex 2 Designated EHV charges'!$D:$P,13,FALSE)=0,"",VLOOKUP($A142,'Annex 2 Designated EHV charges'!$D:$P,13,FALSE)),"")</f>
        <v/>
      </c>
    </row>
    <row r="143" spans="1:8" ht="12.75" customHeight="1" x14ac:dyDescent="0.25">
      <c r="A143" s="96" t="str">
        <f t="array" ref="A143">IFERROR(INDEX('Annex 2 Designated EHV charges'!$D$11:$D$118, MATCH(0, IF(ISBLANK('Annex 2 Designated EHV charges'!$D$11:$D$118),1, COUNTIF(A$4:$A142, 'Annex 2 Designated EHV charges'!$D$11:$D$118)), 0)),"")</f>
        <v/>
      </c>
      <c r="B143" s="95" t="str">
        <f>IF($A143="","",VLOOKUP($A143,'Annex 2 Designated EHV charges'!$D:$O,2,0))</f>
        <v/>
      </c>
      <c r="C143" s="96" t="str">
        <f>IF($A143="","",VLOOKUP($A143,'Annex 2 Designated EHV charges'!$D:$O,3,0))</f>
        <v/>
      </c>
      <c r="D143" s="95" t="str">
        <f>IF($A143="","",VLOOKUP($A143,'Annex 2 Designated EHV charges'!$D:$O,4,0))</f>
        <v/>
      </c>
      <c r="E143" s="97" t="str">
        <f>IFERROR(IF(VLOOKUP($A143,'Annex 2 Designated EHV charges'!$D:$P,10,FALSE)=0,"",VLOOKUP($A143,'Annex 2 Designated EHV charges'!$D:$P,10,FALSE)),"")</f>
        <v/>
      </c>
      <c r="F143" s="98" t="str">
        <f>IFERROR(IF(VLOOKUP($A143,'Annex 2 Designated EHV charges'!$D:$P,11,FALSE)=0,"",VLOOKUP($A143,'Annex 2 Designated EHV charges'!$D:$P,11,FALSE)),"")</f>
        <v/>
      </c>
      <c r="G143" s="99" t="str">
        <f>IFERROR(IF(VLOOKUP($A143,'Annex 2 Designated EHV charges'!$D:$P,12,FALSE)=0,"",VLOOKUP($A143,'Annex 2 Designated EHV charges'!$D:$P,12,FALSE)),"")</f>
        <v/>
      </c>
      <c r="H143" s="99" t="str">
        <f>IFERROR(IF(VLOOKUP($A143,'Annex 2 Designated EHV charges'!$D:$P,13,FALSE)=0,"",VLOOKUP($A143,'Annex 2 Designated EHV charges'!$D:$P,13,FALSE)),"")</f>
        <v/>
      </c>
    </row>
    <row r="144" spans="1:8" ht="12.75" customHeight="1" x14ac:dyDescent="0.25">
      <c r="A144" s="96" t="str">
        <f t="array" ref="A144">IFERROR(INDEX('Annex 2 Designated EHV charges'!$D$11:$D$118, MATCH(0, IF(ISBLANK('Annex 2 Designated EHV charges'!$D$11:$D$118),1, COUNTIF(A$4:$A143, 'Annex 2 Designated EHV charges'!$D$11:$D$118)), 0)),"")</f>
        <v/>
      </c>
      <c r="B144" s="95" t="str">
        <f>IF($A144="","",VLOOKUP($A144,'Annex 2 Designated EHV charges'!$D:$O,2,0))</f>
        <v/>
      </c>
      <c r="C144" s="96" t="str">
        <f>IF($A144="","",VLOOKUP($A144,'Annex 2 Designated EHV charges'!$D:$O,3,0))</f>
        <v/>
      </c>
      <c r="D144" s="95" t="str">
        <f>IF($A144="","",VLOOKUP($A144,'Annex 2 Designated EHV charges'!$D:$O,4,0))</f>
        <v/>
      </c>
      <c r="E144" s="97" t="str">
        <f>IFERROR(IF(VLOOKUP($A144,'Annex 2 Designated EHV charges'!$D:$P,10,FALSE)=0,"",VLOOKUP($A144,'Annex 2 Designated EHV charges'!$D:$P,10,FALSE)),"")</f>
        <v/>
      </c>
      <c r="F144" s="98" t="str">
        <f>IFERROR(IF(VLOOKUP($A144,'Annex 2 Designated EHV charges'!$D:$P,11,FALSE)=0,"",VLOOKUP($A144,'Annex 2 Designated EHV charges'!$D:$P,11,FALSE)),"")</f>
        <v/>
      </c>
      <c r="G144" s="99" t="str">
        <f>IFERROR(IF(VLOOKUP($A144,'Annex 2 Designated EHV charges'!$D:$P,12,FALSE)=0,"",VLOOKUP($A144,'Annex 2 Designated EHV charges'!$D:$P,12,FALSE)),"")</f>
        <v/>
      </c>
      <c r="H144" s="99" t="str">
        <f>IFERROR(IF(VLOOKUP($A144,'Annex 2 Designated EHV charges'!$D:$P,13,FALSE)=0,"",VLOOKUP($A144,'Annex 2 Designated EHV charges'!$D:$P,13,FALSE)),"")</f>
        <v/>
      </c>
    </row>
    <row r="145" spans="1:8" ht="12.75" customHeight="1" x14ac:dyDescent="0.25">
      <c r="A145" s="96" t="str">
        <f t="array" ref="A145">IFERROR(INDEX('Annex 2 Designated EHV charges'!$D$11:$D$118, MATCH(0, IF(ISBLANK('Annex 2 Designated EHV charges'!$D$11:$D$118),1, COUNTIF(A$4:$A144, 'Annex 2 Designated EHV charges'!$D$11:$D$118)), 0)),"")</f>
        <v/>
      </c>
      <c r="B145" s="95" t="str">
        <f>IF($A145="","",VLOOKUP($A145,'Annex 2 Designated EHV charges'!$D:$O,2,0))</f>
        <v/>
      </c>
      <c r="C145" s="96" t="str">
        <f>IF($A145="","",VLOOKUP($A145,'Annex 2 Designated EHV charges'!$D:$O,3,0))</f>
        <v/>
      </c>
      <c r="D145" s="95" t="str">
        <f>IF($A145="","",VLOOKUP($A145,'Annex 2 Designated EHV charges'!$D:$O,4,0))</f>
        <v/>
      </c>
      <c r="E145" s="97" t="str">
        <f>IFERROR(IF(VLOOKUP($A145,'Annex 2 Designated EHV charges'!$D:$P,10,FALSE)=0,"",VLOOKUP($A145,'Annex 2 Designated EHV charges'!$D:$P,10,FALSE)),"")</f>
        <v/>
      </c>
      <c r="F145" s="98" t="str">
        <f>IFERROR(IF(VLOOKUP($A145,'Annex 2 Designated EHV charges'!$D:$P,11,FALSE)=0,"",VLOOKUP($A145,'Annex 2 Designated EHV charges'!$D:$P,11,FALSE)),"")</f>
        <v/>
      </c>
      <c r="G145" s="99" t="str">
        <f>IFERROR(IF(VLOOKUP($A145,'Annex 2 Designated EHV charges'!$D:$P,12,FALSE)=0,"",VLOOKUP($A145,'Annex 2 Designated EHV charges'!$D:$P,12,FALSE)),"")</f>
        <v/>
      </c>
      <c r="H145" s="99" t="str">
        <f>IFERROR(IF(VLOOKUP($A145,'Annex 2 Designated EHV charges'!$D:$P,13,FALSE)=0,"",VLOOKUP($A145,'Annex 2 Designated EHV charges'!$D:$P,13,FALSE)),"")</f>
        <v/>
      </c>
    </row>
    <row r="146" spans="1:8" ht="12.75" customHeight="1" x14ac:dyDescent="0.25">
      <c r="A146" s="96" t="str">
        <f t="array" ref="A146">IFERROR(INDEX('Annex 2 Designated EHV charges'!$D$11:$D$118, MATCH(0, IF(ISBLANK('Annex 2 Designated EHV charges'!$D$11:$D$118),1, COUNTIF(A$4:$A145, 'Annex 2 Designated EHV charges'!$D$11:$D$118)), 0)),"")</f>
        <v/>
      </c>
      <c r="B146" s="95" t="str">
        <f>IF($A146="","",VLOOKUP($A146,'Annex 2 Designated EHV charges'!$D:$O,2,0))</f>
        <v/>
      </c>
      <c r="C146" s="96" t="str">
        <f>IF($A146="","",VLOOKUP($A146,'Annex 2 Designated EHV charges'!$D:$O,3,0))</f>
        <v/>
      </c>
      <c r="D146" s="95" t="str">
        <f>IF($A146="","",VLOOKUP($A146,'Annex 2 Designated EHV charges'!$D:$O,4,0))</f>
        <v/>
      </c>
      <c r="E146" s="97" t="str">
        <f>IFERROR(IF(VLOOKUP($A146,'Annex 2 Designated EHV charges'!$D:$P,10,FALSE)=0,"",VLOOKUP($A146,'Annex 2 Designated EHV charges'!$D:$P,10,FALSE)),"")</f>
        <v/>
      </c>
      <c r="F146" s="98" t="str">
        <f>IFERROR(IF(VLOOKUP($A146,'Annex 2 Designated EHV charges'!$D:$P,11,FALSE)=0,"",VLOOKUP($A146,'Annex 2 Designated EHV charges'!$D:$P,11,FALSE)),"")</f>
        <v/>
      </c>
      <c r="G146" s="99" t="str">
        <f>IFERROR(IF(VLOOKUP($A146,'Annex 2 Designated EHV charges'!$D:$P,12,FALSE)=0,"",VLOOKUP($A146,'Annex 2 Designated EHV charges'!$D:$P,12,FALSE)),"")</f>
        <v/>
      </c>
      <c r="H146" s="99" t="str">
        <f>IFERROR(IF(VLOOKUP($A146,'Annex 2 Designated EHV charges'!$D:$P,13,FALSE)=0,"",VLOOKUP($A146,'Annex 2 Designated EHV charges'!$D:$P,13,FALSE)),"")</f>
        <v/>
      </c>
    </row>
    <row r="147" spans="1:8" ht="12.75" customHeight="1" x14ac:dyDescent="0.25">
      <c r="A147" s="96" t="str">
        <f t="array" ref="A147">IFERROR(INDEX('Annex 2 Designated EHV charges'!$D$11:$D$118, MATCH(0, IF(ISBLANK('Annex 2 Designated EHV charges'!$D$11:$D$118),1, COUNTIF(A$4:$A146, 'Annex 2 Designated EHV charges'!$D$11:$D$118)), 0)),"")</f>
        <v/>
      </c>
      <c r="B147" s="95" t="str">
        <f>IF($A147="","",VLOOKUP($A147,'Annex 2 Designated EHV charges'!$D:$O,2,0))</f>
        <v/>
      </c>
      <c r="C147" s="96" t="str">
        <f>IF($A147="","",VLOOKUP($A147,'Annex 2 Designated EHV charges'!$D:$O,3,0))</f>
        <v/>
      </c>
      <c r="D147" s="95" t="str">
        <f>IF($A147="","",VLOOKUP($A147,'Annex 2 Designated EHV charges'!$D:$O,4,0))</f>
        <v/>
      </c>
      <c r="E147" s="97" t="str">
        <f>IFERROR(IF(VLOOKUP($A147,'Annex 2 Designated EHV charges'!$D:$P,10,FALSE)=0,"",VLOOKUP($A147,'Annex 2 Designated EHV charges'!$D:$P,10,FALSE)),"")</f>
        <v/>
      </c>
      <c r="F147" s="98" t="str">
        <f>IFERROR(IF(VLOOKUP($A147,'Annex 2 Designated EHV charges'!$D:$P,11,FALSE)=0,"",VLOOKUP($A147,'Annex 2 Designated EHV charges'!$D:$P,11,FALSE)),"")</f>
        <v/>
      </c>
      <c r="G147" s="99" t="str">
        <f>IFERROR(IF(VLOOKUP($A147,'Annex 2 Designated EHV charges'!$D:$P,12,FALSE)=0,"",VLOOKUP($A147,'Annex 2 Designated EHV charges'!$D:$P,12,FALSE)),"")</f>
        <v/>
      </c>
      <c r="H147" s="99" t="str">
        <f>IFERROR(IF(VLOOKUP($A147,'Annex 2 Designated EHV charges'!$D:$P,13,FALSE)=0,"",VLOOKUP($A147,'Annex 2 Designated EHV charges'!$D:$P,13,FALSE)),"")</f>
        <v/>
      </c>
    </row>
    <row r="148" spans="1:8" ht="12.75" customHeight="1" x14ac:dyDescent="0.25">
      <c r="A148" s="96" t="str">
        <f t="array" ref="A148">IFERROR(INDEX('Annex 2 Designated EHV charges'!$D$11:$D$118, MATCH(0, IF(ISBLANK('Annex 2 Designated EHV charges'!$D$11:$D$118),1, COUNTIF(A$4:$A147, 'Annex 2 Designated EHV charges'!$D$11:$D$118)), 0)),"")</f>
        <v/>
      </c>
      <c r="B148" s="95" t="str">
        <f>IF($A148="","",VLOOKUP($A148,'Annex 2 Designated EHV charges'!$D:$O,2,0))</f>
        <v/>
      </c>
      <c r="C148" s="96" t="str">
        <f>IF($A148="","",VLOOKUP($A148,'Annex 2 Designated EHV charges'!$D:$O,3,0))</f>
        <v/>
      </c>
      <c r="D148" s="95" t="str">
        <f>IF($A148="","",VLOOKUP($A148,'Annex 2 Designated EHV charges'!$D:$O,4,0))</f>
        <v/>
      </c>
      <c r="E148" s="97" t="str">
        <f>IFERROR(IF(VLOOKUP($A148,'Annex 2 Designated EHV charges'!$D:$P,10,FALSE)=0,"",VLOOKUP($A148,'Annex 2 Designated EHV charges'!$D:$P,10,FALSE)),"")</f>
        <v/>
      </c>
      <c r="F148" s="98" t="str">
        <f>IFERROR(IF(VLOOKUP($A148,'Annex 2 Designated EHV charges'!$D:$P,11,FALSE)=0,"",VLOOKUP($A148,'Annex 2 Designated EHV charges'!$D:$P,11,FALSE)),"")</f>
        <v/>
      </c>
      <c r="G148" s="99" t="str">
        <f>IFERROR(IF(VLOOKUP($A148,'Annex 2 Designated EHV charges'!$D:$P,12,FALSE)=0,"",VLOOKUP($A148,'Annex 2 Designated EHV charges'!$D:$P,12,FALSE)),"")</f>
        <v/>
      </c>
      <c r="H148" s="99" t="str">
        <f>IFERROR(IF(VLOOKUP($A148,'Annex 2 Designated EHV charges'!$D:$P,13,FALSE)=0,"",VLOOKUP($A148,'Annex 2 Designated EHV charges'!$D:$P,13,FALSE)),"")</f>
        <v/>
      </c>
    </row>
    <row r="149" spans="1:8" ht="12.75" customHeight="1" x14ac:dyDescent="0.25">
      <c r="A149" s="96" t="str">
        <f t="array" ref="A149">IFERROR(INDEX('Annex 2 Designated EHV charges'!$D$11:$D$118, MATCH(0, IF(ISBLANK('Annex 2 Designated EHV charges'!$D$11:$D$118),1, COUNTIF(A$4:$A148, 'Annex 2 Designated EHV charges'!$D$11:$D$118)), 0)),"")</f>
        <v/>
      </c>
      <c r="B149" s="95" t="str">
        <f>IF($A149="","",VLOOKUP($A149,'Annex 2 Designated EHV charges'!$D:$O,2,0))</f>
        <v/>
      </c>
      <c r="C149" s="96" t="str">
        <f>IF($A149="","",VLOOKUP($A149,'Annex 2 Designated EHV charges'!$D:$O,3,0))</f>
        <v/>
      </c>
      <c r="D149" s="95" t="str">
        <f>IF($A149="","",VLOOKUP($A149,'Annex 2 Designated EHV charges'!$D:$O,4,0))</f>
        <v/>
      </c>
      <c r="E149" s="97" t="str">
        <f>IFERROR(IF(VLOOKUP($A149,'Annex 2 Designated EHV charges'!$D:$P,10,FALSE)=0,"",VLOOKUP($A149,'Annex 2 Designated EHV charges'!$D:$P,10,FALSE)),"")</f>
        <v/>
      </c>
      <c r="F149" s="98" t="str">
        <f>IFERROR(IF(VLOOKUP($A149,'Annex 2 Designated EHV charges'!$D:$P,11,FALSE)=0,"",VLOOKUP($A149,'Annex 2 Designated EHV charges'!$D:$P,11,FALSE)),"")</f>
        <v/>
      </c>
      <c r="G149" s="99" t="str">
        <f>IFERROR(IF(VLOOKUP($A149,'Annex 2 Designated EHV charges'!$D:$P,12,FALSE)=0,"",VLOOKUP($A149,'Annex 2 Designated EHV charges'!$D:$P,12,FALSE)),"")</f>
        <v/>
      </c>
      <c r="H149" s="99" t="str">
        <f>IFERROR(IF(VLOOKUP($A149,'Annex 2 Designated EHV charges'!$D:$P,13,FALSE)=0,"",VLOOKUP($A149,'Annex 2 Designated EHV charges'!$D:$P,13,FALSE)),"")</f>
        <v/>
      </c>
    </row>
    <row r="150" spans="1:8" ht="12.75" customHeight="1" x14ac:dyDescent="0.25">
      <c r="A150" s="96" t="str">
        <f t="array" ref="A150">IFERROR(INDEX('Annex 2 Designated EHV charges'!$D$11:$D$118, MATCH(0, IF(ISBLANK('Annex 2 Designated EHV charges'!$D$11:$D$118),1, COUNTIF(A$4:$A149, 'Annex 2 Designated EHV charges'!$D$11:$D$118)), 0)),"")</f>
        <v/>
      </c>
      <c r="B150" s="95" t="str">
        <f>IF($A150="","",VLOOKUP($A150,'Annex 2 Designated EHV charges'!$D:$O,2,0))</f>
        <v/>
      </c>
      <c r="C150" s="96" t="str">
        <f>IF($A150="","",VLOOKUP($A150,'Annex 2 Designated EHV charges'!$D:$O,3,0))</f>
        <v/>
      </c>
      <c r="D150" s="95" t="str">
        <f>IF($A150="","",VLOOKUP($A150,'Annex 2 Designated EHV charges'!$D:$O,4,0))</f>
        <v/>
      </c>
      <c r="E150" s="97" t="str">
        <f>IFERROR(IF(VLOOKUP($A150,'Annex 2 Designated EHV charges'!$D:$P,10,FALSE)=0,"",VLOOKUP($A150,'Annex 2 Designated EHV charges'!$D:$P,10,FALSE)),"")</f>
        <v/>
      </c>
      <c r="F150" s="98" t="str">
        <f>IFERROR(IF(VLOOKUP($A150,'Annex 2 Designated EHV charges'!$D:$P,11,FALSE)=0,"",VLOOKUP($A150,'Annex 2 Designated EHV charges'!$D:$P,11,FALSE)),"")</f>
        <v/>
      </c>
      <c r="G150" s="99" t="str">
        <f>IFERROR(IF(VLOOKUP($A150,'Annex 2 Designated EHV charges'!$D:$P,12,FALSE)=0,"",VLOOKUP($A150,'Annex 2 Designated EHV charges'!$D:$P,12,FALSE)),"")</f>
        <v/>
      </c>
      <c r="H150" s="99" t="str">
        <f>IFERROR(IF(VLOOKUP($A150,'Annex 2 Designated EHV charges'!$D:$P,13,FALSE)=0,"",VLOOKUP($A150,'Annex 2 Designated EHV charges'!$D:$P,13,FALSE)),"")</f>
        <v/>
      </c>
    </row>
    <row r="151" spans="1:8" ht="12.75" customHeight="1" x14ac:dyDescent="0.25">
      <c r="A151" s="96" t="str">
        <f t="array" ref="A151">IFERROR(INDEX('Annex 2 Designated EHV charges'!$D$11:$D$118, MATCH(0, IF(ISBLANK('Annex 2 Designated EHV charges'!$D$11:$D$118),1, COUNTIF(A$4:$A150, 'Annex 2 Designated EHV charges'!$D$11:$D$118)), 0)),"")</f>
        <v/>
      </c>
      <c r="B151" s="95" t="str">
        <f>IF($A151="","",VLOOKUP($A151,'Annex 2 Designated EHV charges'!$D:$O,2,0))</f>
        <v/>
      </c>
      <c r="C151" s="96" t="str">
        <f>IF($A151="","",VLOOKUP($A151,'Annex 2 Designated EHV charges'!$D:$O,3,0))</f>
        <v/>
      </c>
      <c r="D151" s="95" t="str">
        <f>IF($A151="","",VLOOKUP($A151,'Annex 2 Designated EHV charges'!$D:$O,4,0))</f>
        <v/>
      </c>
      <c r="E151" s="97" t="str">
        <f>IFERROR(IF(VLOOKUP($A151,'Annex 2 Designated EHV charges'!$D:$P,10,FALSE)=0,"",VLOOKUP($A151,'Annex 2 Designated EHV charges'!$D:$P,10,FALSE)),"")</f>
        <v/>
      </c>
      <c r="F151" s="98" t="str">
        <f>IFERROR(IF(VLOOKUP($A151,'Annex 2 Designated EHV charges'!$D:$P,11,FALSE)=0,"",VLOOKUP($A151,'Annex 2 Designated EHV charges'!$D:$P,11,FALSE)),"")</f>
        <v/>
      </c>
      <c r="G151" s="99" t="str">
        <f>IFERROR(IF(VLOOKUP($A151,'Annex 2 Designated EHV charges'!$D:$P,12,FALSE)=0,"",VLOOKUP($A151,'Annex 2 Designated EHV charges'!$D:$P,12,FALSE)),"")</f>
        <v/>
      </c>
      <c r="H151" s="99" t="str">
        <f>IFERROR(IF(VLOOKUP($A151,'Annex 2 Designated EHV charges'!$D:$P,13,FALSE)=0,"",VLOOKUP($A151,'Annex 2 Designated EHV charges'!$D:$P,13,FALSE)),"")</f>
        <v/>
      </c>
    </row>
    <row r="152" spans="1:8" x14ac:dyDescent="0.25">
      <c r="A152" s="96" t="str">
        <f t="array" ref="A152">IFERROR(INDEX('Annex 2 Designated EHV charges'!$D$11:$D$118, MATCH(0, IF(ISBLANK('Annex 2 Designated EHV charges'!$D$11:$D$118),1, COUNTIF(A$4:$A151, 'Annex 2 Designated EHV charges'!$D$11:$D$118)), 0)),"")</f>
        <v/>
      </c>
      <c r="B152" s="95" t="str">
        <f>IF($A152="","",VLOOKUP($A152,'Annex 2 Designated EHV charges'!$D:$O,2,0))</f>
        <v/>
      </c>
      <c r="C152" s="96" t="str">
        <f>IF($A152="","",VLOOKUP($A152,'Annex 2 Designated EHV charges'!$D:$O,3,0))</f>
        <v/>
      </c>
      <c r="D152" s="95" t="str">
        <f>IF($A152="","",VLOOKUP($A152,'Annex 2 Designated EHV charges'!$D:$O,4,0))</f>
        <v/>
      </c>
      <c r="E152" s="97" t="str">
        <f>IFERROR(IF(VLOOKUP($A152,'Annex 2 Designated EHV charges'!$D:$P,10,FALSE)=0,"",VLOOKUP($A152,'Annex 2 Designated EHV charges'!$D:$P,10,FALSE)),"")</f>
        <v/>
      </c>
      <c r="F152" s="98" t="str">
        <f>IFERROR(IF(VLOOKUP($A152,'Annex 2 Designated EHV charges'!$D:$P,11,FALSE)=0,"",VLOOKUP($A152,'Annex 2 Designated EHV charges'!$D:$P,11,FALSE)),"")</f>
        <v/>
      </c>
      <c r="G152" s="99" t="str">
        <f>IFERROR(IF(VLOOKUP($A152,'Annex 2 Designated EHV charges'!$D:$P,12,FALSE)=0,"",VLOOKUP($A152,'Annex 2 Designated EHV charges'!$D:$P,12,FALSE)),"")</f>
        <v/>
      </c>
      <c r="H152" s="99" t="str">
        <f>IFERROR(IF(VLOOKUP($A152,'Annex 2 Designated EHV charges'!$D:$P,13,FALSE)=0,"",VLOOKUP($A152,'Annex 2 Designated EHV charges'!$D:$P,13,FALSE)),"")</f>
        <v/>
      </c>
    </row>
    <row r="153" spans="1:8" x14ac:dyDescent="0.25">
      <c r="A153" s="96" t="str">
        <f t="array" ref="A153">IFERROR(INDEX('Annex 2 Designated EHV charges'!$D$11:$D$118, MATCH(0, IF(ISBLANK('Annex 2 Designated EHV charges'!$D$11:$D$118),1, COUNTIF(A$4:$A152, 'Annex 2 Designated EHV charges'!$D$11:$D$118)), 0)),"")</f>
        <v/>
      </c>
      <c r="B153" s="95" t="str">
        <f>IF($A153="","",VLOOKUP($A153,'Annex 2 Designated EHV charges'!$D:$O,2,0))</f>
        <v/>
      </c>
      <c r="C153" s="96" t="str">
        <f>IF($A153="","",VLOOKUP($A153,'Annex 2 Designated EHV charges'!$D:$O,3,0))</f>
        <v/>
      </c>
      <c r="D153" s="95" t="str">
        <f>IF($A153="","",VLOOKUP($A153,'Annex 2 Designated EHV charges'!$D:$O,4,0))</f>
        <v/>
      </c>
      <c r="E153" s="97" t="str">
        <f>IFERROR(IF(VLOOKUP($A153,'Annex 2 Designated EHV charges'!$D:$P,10,FALSE)=0,"",VLOOKUP($A153,'Annex 2 Designated EHV charges'!$D:$P,10,FALSE)),"")</f>
        <v/>
      </c>
      <c r="F153" s="98" t="str">
        <f>IFERROR(IF(VLOOKUP($A153,'Annex 2 Designated EHV charges'!$D:$P,11,FALSE)=0,"",VLOOKUP($A153,'Annex 2 Designated EHV charges'!$D:$P,11,FALSE)),"")</f>
        <v/>
      </c>
      <c r="G153" s="99" t="str">
        <f>IFERROR(IF(VLOOKUP($A153,'Annex 2 Designated EHV charges'!$D:$P,12,FALSE)=0,"",VLOOKUP($A153,'Annex 2 Designated EHV charges'!$D:$P,12,FALSE)),"")</f>
        <v/>
      </c>
      <c r="H153" s="99" t="str">
        <f>IFERROR(IF(VLOOKUP($A153,'Annex 2 Designated EHV charges'!$D:$P,13,FALSE)=0,"",VLOOKUP($A153,'Annex 2 Designated EHV charges'!$D:$P,13,FALSE)),"")</f>
        <v/>
      </c>
    </row>
    <row r="154" spans="1:8" x14ac:dyDescent="0.25">
      <c r="A154" s="96" t="str">
        <f t="array" ref="A154">IFERROR(INDEX('Annex 2 Designated EHV charges'!$D$11:$D$118, MATCH(0, IF(ISBLANK('Annex 2 Designated EHV charges'!$D$11:$D$118),1, COUNTIF(A$4:$A153, 'Annex 2 Designated EHV charges'!$D$11:$D$118)), 0)),"")</f>
        <v/>
      </c>
      <c r="B154" s="95" t="str">
        <f>IF($A154="","",VLOOKUP($A154,'Annex 2 Designated EHV charges'!$D:$O,2,0))</f>
        <v/>
      </c>
      <c r="C154" s="96" t="str">
        <f>IF($A154="","",VLOOKUP($A154,'Annex 2 Designated EHV charges'!$D:$O,3,0))</f>
        <v/>
      </c>
      <c r="D154" s="95" t="str">
        <f>IF($A154="","",VLOOKUP($A154,'Annex 2 Designated EHV charges'!$D:$O,4,0))</f>
        <v/>
      </c>
      <c r="E154" s="97" t="str">
        <f>IFERROR(IF(VLOOKUP($A154,'Annex 2 Designated EHV charges'!$D:$P,10,FALSE)=0,"",VLOOKUP($A154,'Annex 2 Designated EHV charges'!$D:$P,10,FALSE)),"")</f>
        <v/>
      </c>
      <c r="F154" s="98" t="str">
        <f>IFERROR(IF(VLOOKUP($A154,'Annex 2 Designated EHV charges'!$D:$P,11,FALSE)=0,"",VLOOKUP($A154,'Annex 2 Designated EHV charges'!$D:$P,11,FALSE)),"")</f>
        <v/>
      </c>
      <c r="G154" s="99" t="str">
        <f>IFERROR(IF(VLOOKUP($A154,'Annex 2 Designated EHV charges'!$D:$P,12,FALSE)=0,"",VLOOKUP($A154,'Annex 2 Designated EHV charges'!$D:$P,12,FALSE)),"")</f>
        <v/>
      </c>
      <c r="H154" s="99" t="str">
        <f>IFERROR(IF(VLOOKUP($A154,'Annex 2 Designated EHV charges'!$D:$P,13,FALSE)=0,"",VLOOKUP($A154,'Annex 2 Designated EHV charges'!$D:$P,13,FALSE)),"")</f>
        <v/>
      </c>
    </row>
    <row r="155" spans="1:8" x14ac:dyDescent="0.25">
      <c r="A155" s="96" t="str">
        <f t="array" ref="A155">IFERROR(INDEX('Annex 2 Designated EHV charges'!$D$11:$D$118, MATCH(0, IF(ISBLANK('Annex 2 Designated EHV charges'!$D$11:$D$118),1, COUNTIF(A$4:$A154, 'Annex 2 Designated EHV charges'!$D$11:$D$118)), 0)),"")</f>
        <v/>
      </c>
      <c r="B155" s="95" t="str">
        <f>IF($A155="","",VLOOKUP($A155,'Annex 2 Designated EHV charges'!$D:$O,2,0))</f>
        <v/>
      </c>
      <c r="C155" s="96" t="str">
        <f>IF($A155="","",VLOOKUP($A155,'Annex 2 Designated EHV charges'!$D:$O,3,0))</f>
        <v/>
      </c>
      <c r="D155" s="95" t="str">
        <f>IF($A155="","",VLOOKUP($A155,'Annex 2 Designated EHV charges'!$D:$O,4,0))</f>
        <v/>
      </c>
      <c r="E155" s="97" t="str">
        <f>IFERROR(IF(VLOOKUP($A155,'Annex 2 Designated EHV charges'!$D:$P,10,FALSE)=0,"",VLOOKUP($A155,'Annex 2 Designated EHV charges'!$D:$P,10,FALSE)),"")</f>
        <v/>
      </c>
      <c r="F155" s="98" t="str">
        <f>IFERROR(IF(VLOOKUP($A155,'Annex 2 Designated EHV charges'!$D:$P,11,FALSE)=0,"",VLOOKUP($A155,'Annex 2 Designated EHV charges'!$D:$P,11,FALSE)),"")</f>
        <v/>
      </c>
      <c r="G155" s="99" t="str">
        <f>IFERROR(IF(VLOOKUP($A155,'Annex 2 Designated EHV charges'!$D:$P,12,FALSE)=0,"",VLOOKUP($A155,'Annex 2 Designated EHV charges'!$D:$P,12,FALSE)),"")</f>
        <v/>
      </c>
      <c r="H155" s="99" t="str">
        <f>IFERROR(IF(VLOOKUP($A155,'Annex 2 Designated EHV charges'!$D:$P,13,FALSE)=0,"",VLOOKUP($A155,'Annex 2 Designated EHV charges'!$D:$P,13,FALSE)),"")</f>
        <v/>
      </c>
    </row>
    <row r="156" spans="1:8" x14ac:dyDescent="0.25">
      <c r="A156" s="96" t="str">
        <f t="array" ref="A156">IFERROR(INDEX('Annex 2 Designated EHV charges'!$D$11:$D$118, MATCH(0, IF(ISBLANK('Annex 2 Designated EHV charges'!$D$11:$D$118),1, COUNTIF(A$4:$A155, 'Annex 2 Designated EHV charges'!$D$11:$D$118)), 0)),"")</f>
        <v/>
      </c>
      <c r="B156" s="95" t="str">
        <f>IF($A156="","",VLOOKUP($A156,'Annex 2 Designated EHV charges'!$D:$O,2,0))</f>
        <v/>
      </c>
      <c r="C156" s="96" t="str">
        <f>IF($A156="","",VLOOKUP($A156,'Annex 2 Designated EHV charges'!$D:$O,3,0))</f>
        <v/>
      </c>
      <c r="D156" s="95" t="str">
        <f>IF($A156="","",VLOOKUP($A156,'Annex 2 Designated EHV charges'!$D:$O,4,0))</f>
        <v/>
      </c>
      <c r="E156" s="97" t="str">
        <f>IFERROR(IF(VLOOKUP($A156,'Annex 2 Designated EHV charges'!$D:$P,10,FALSE)=0,"",VLOOKUP($A156,'Annex 2 Designated EHV charges'!$D:$P,10,FALSE)),"")</f>
        <v/>
      </c>
      <c r="F156" s="98" t="str">
        <f>IFERROR(IF(VLOOKUP($A156,'Annex 2 Designated EHV charges'!$D:$P,11,FALSE)=0,"",VLOOKUP($A156,'Annex 2 Designated EHV charges'!$D:$P,11,FALSE)),"")</f>
        <v/>
      </c>
      <c r="G156" s="99" t="str">
        <f>IFERROR(IF(VLOOKUP($A156,'Annex 2 Designated EHV charges'!$D:$P,12,FALSE)=0,"",VLOOKUP($A156,'Annex 2 Designated EHV charges'!$D:$P,12,FALSE)),"")</f>
        <v/>
      </c>
      <c r="H156" s="99" t="str">
        <f>IFERROR(IF(VLOOKUP($A156,'Annex 2 Designated EHV charges'!$D:$P,13,FALSE)=0,"",VLOOKUP($A156,'Annex 2 Designated EHV charges'!$D:$P,13,FALSE)),"")</f>
        <v/>
      </c>
    </row>
    <row r="157" spans="1:8" x14ac:dyDescent="0.25">
      <c r="A157" s="96" t="str">
        <f t="array" ref="A157">IFERROR(INDEX('Annex 2 Designated EHV charges'!$D$11:$D$118, MATCH(0, IF(ISBLANK('Annex 2 Designated EHV charges'!$D$11:$D$118),1, COUNTIF(A$4:$A156, 'Annex 2 Designated EHV charges'!$D$11:$D$118)), 0)),"")</f>
        <v/>
      </c>
      <c r="B157" s="95" t="str">
        <f>IF($A157="","",VLOOKUP($A157,'Annex 2 Designated EHV charges'!$D:$O,2,0))</f>
        <v/>
      </c>
      <c r="C157" s="96" t="str">
        <f>IF($A157="","",VLOOKUP($A157,'Annex 2 Designated EHV charges'!$D:$O,3,0))</f>
        <v/>
      </c>
      <c r="D157" s="95" t="str">
        <f>IF($A157="","",VLOOKUP($A157,'Annex 2 Designated EHV charges'!$D:$O,4,0))</f>
        <v/>
      </c>
      <c r="E157" s="97" t="str">
        <f>IFERROR(IF(VLOOKUP($A157,'Annex 2 Designated EHV charges'!$D:$P,10,FALSE)=0,"",VLOOKUP($A157,'Annex 2 Designated EHV charges'!$D:$P,10,FALSE)),"")</f>
        <v/>
      </c>
      <c r="F157" s="98" t="str">
        <f>IFERROR(IF(VLOOKUP($A157,'Annex 2 Designated EHV charges'!$D:$P,11,FALSE)=0,"",VLOOKUP($A157,'Annex 2 Designated EHV charges'!$D:$P,11,FALSE)),"")</f>
        <v/>
      </c>
      <c r="G157" s="99" t="str">
        <f>IFERROR(IF(VLOOKUP($A157,'Annex 2 Designated EHV charges'!$D:$P,12,FALSE)=0,"",VLOOKUP($A157,'Annex 2 Designated EHV charges'!$D:$P,12,FALSE)),"")</f>
        <v/>
      </c>
      <c r="H157" s="99" t="str">
        <f>IFERROR(IF(VLOOKUP($A157,'Annex 2 Designated EHV charges'!$D:$P,13,FALSE)=0,"",VLOOKUP($A157,'Annex 2 Designated EHV charges'!$D:$P,13,FALSE)),"")</f>
        <v/>
      </c>
    </row>
    <row r="158" spans="1:8" x14ac:dyDescent="0.25">
      <c r="A158" s="96" t="str">
        <f t="array" ref="A158">IFERROR(INDEX('Annex 2 Designated EHV charges'!$D$11:$D$118, MATCH(0, IF(ISBLANK('Annex 2 Designated EHV charges'!$D$11:$D$118),1, COUNTIF(A$4:$A157, 'Annex 2 Designated EHV charges'!$D$11:$D$118)), 0)),"")</f>
        <v/>
      </c>
      <c r="B158" s="95" t="str">
        <f>IF($A158="","",VLOOKUP($A158,'Annex 2 Designated EHV charges'!$D:$O,2,0))</f>
        <v/>
      </c>
      <c r="C158" s="96" t="str">
        <f>IF($A158="","",VLOOKUP($A158,'Annex 2 Designated EHV charges'!$D:$O,3,0))</f>
        <v/>
      </c>
      <c r="D158" s="95" t="str">
        <f>IF($A158="","",VLOOKUP($A158,'Annex 2 Designated EHV charges'!$D:$O,4,0))</f>
        <v/>
      </c>
      <c r="E158" s="97" t="str">
        <f>IFERROR(IF(VLOOKUP($A158,'Annex 2 Designated EHV charges'!$D:$P,10,FALSE)=0,"",VLOOKUP($A158,'Annex 2 Designated EHV charges'!$D:$P,10,FALSE)),"")</f>
        <v/>
      </c>
      <c r="F158" s="98" t="str">
        <f>IFERROR(IF(VLOOKUP($A158,'Annex 2 Designated EHV charges'!$D:$P,11,FALSE)=0,"",VLOOKUP($A158,'Annex 2 Designated EHV charges'!$D:$P,11,FALSE)),"")</f>
        <v/>
      </c>
      <c r="G158" s="99" t="str">
        <f>IFERROR(IF(VLOOKUP($A158,'Annex 2 Designated EHV charges'!$D:$P,12,FALSE)=0,"",VLOOKUP($A158,'Annex 2 Designated EHV charges'!$D:$P,12,FALSE)),"")</f>
        <v/>
      </c>
      <c r="H158" s="99" t="str">
        <f>IFERROR(IF(VLOOKUP($A158,'Annex 2 Designated EHV charges'!$D:$P,13,FALSE)=0,"",VLOOKUP($A158,'Annex 2 Designated EHV charges'!$D:$P,13,FALSE)),"")</f>
        <v/>
      </c>
    </row>
    <row r="159" spans="1:8" x14ac:dyDescent="0.25">
      <c r="A159" s="96" t="str">
        <f t="array" ref="A159">IFERROR(INDEX('Annex 2 Designated EHV charges'!$D$11:$D$118, MATCH(0, IF(ISBLANK('Annex 2 Designated EHV charges'!$D$11:$D$118),1, COUNTIF(A$4:$A158, 'Annex 2 Designated EHV charges'!$D$11:$D$118)), 0)),"")</f>
        <v/>
      </c>
      <c r="B159" s="95" t="str">
        <f>IF($A159="","",VLOOKUP($A159,'Annex 2 Designated EHV charges'!$D:$O,2,0))</f>
        <v/>
      </c>
      <c r="C159" s="96" t="str">
        <f>IF($A159="","",VLOOKUP($A159,'Annex 2 Designated EHV charges'!$D:$O,3,0))</f>
        <v/>
      </c>
      <c r="D159" s="95" t="str">
        <f>IF($A159="","",VLOOKUP($A159,'Annex 2 Designated EHV charges'!$D:$O,4,0))</f>
        <v/>
      </c>
      <c r="E159" s="97" t="str">
        <f>IFERROR(IF(VLOOKUP($A159,'Annex 2 Designated EHV charges'!$D:$P,10,FALSE)=0,"",VLOOKUP($A159,'Annex 2 Designated EHV charges'!$D:$P,10,FALSE)),"")</f>
        <v/>
      </c>
      <c r="F159" s="98" t="str">
        <f>IFERROR(IF(VLOOKUP($A159,'Annex 2 Designated EHV charges'!$D:$P,11,FALSE)=0,"",VLOOKUP($A159,'Annex 2 Designated EHV charges'!$D:$P,11,FALSE)),"")</f>
        <v/>
      </c>
      <c r="G159" s="99" t="str">
        <f>IFERROR(IF(VLOOKUP($A159,'Annex 2 Designated EHV charges'!$D:$P,12,FALSE)=0,"",VLOOKUP($A159,'Annex 2 Designated EHV charges'!$D:$P,12,FALSE)),"")</f>
        <v/>
      </c>
      <c r="H159" s="99" t="str">
        <f>IFERROR(IF(VLOOKUP($A159,'Annex 2 Designated EHV charges'!$D:$P,13,FALSE)=0,"",VLOOKUP($A159,'Annex 2 Designated EHV charges'!$D:$P,13,FALSE)),"")</f>
        <v/>
      </c>
    </row>
    <row r="160" spans="1:8" x14ac:dyDescent="0.25">
      <c r="A160" s="96" t="str">
        <f t="array" ref="A160">IFERROR(INDEX('Annex 2 Designated EHV charges'!$D$11:$D$118, MATCH(0, IF(ISBLANK('Annex 2 Designated EHV charges'!$D$11:$D$118),1, COUNTIF(A$4:$A159, 'Annex 2 Designated EHV charges'!$D$11:$D$118)), 0)),"")</f>
        <v/>
      </c>
      <c r="B160" s="95" t="str">
        <f>IF($A160="","",VLOOKUP($A160,'Annex 2 Designated EHV charges'!$D:$O,2,0))</f>
        <v/>
      </c>
      <c r="C160" s="96" t="str">
        <f>IF($A160="","",VLOOKUP($A160,'Annex 2 Designated EHV charges'!$D:$O,3,0))</f>
        <v/>
      </c>
      <c r="D160" s="95" t="str">
        <f>IF($A160="","",VLOOKUP($A160,'Annex 2 Designated EHV charges'!$D:$O,4,0))</f>
        <v/>
      </c>
      <c r="E160" s="97" t="str">
        <f>IFERROR(IF(VLOOKUP($A160,'Annex 2 Designated EHV charges'!$D:$P,10,FALSE)=0,"",VLOOKUP($A160,'Annex 2 Designated EHV charges'!$D:$P,10,FALSE)),"")</f>
        <v/>
      </c>
      <c r="F160" s="98" t="str">
        <f>IFERROR(IF(VLOOKUP($A160,'Annex 2 Designated EHV charges'!$D:$P,11,FALSE)=0,"",VLOOKUP($A160,'Annex 2 Designated EHV charges'!$D:$P,11,FALSE)),"")</f>
        <v/>
      </c>
      <c r="G160" s="99" t="str">
        <f>IFERROR(IF(VLOOKUP($A160,'Annex 2 Designated EHV charges'!$D:$P,12,FALSE)=0,"",VLOOKUP($A160,'Annex 2 Designated EHV charges'!$D:$P,12,FALSE)),"")</f>
        <v/>
      </c>
      <c r="H160" s="99" t="str">
        <f>IFERROR(IF(VLOOKUP($A160,'Annex 2 Designated EHV charges'!$D:$P,13,FALSE)=0,"",VLOOKUP($A160,'Annex 2 Designated EHV charges'!$D:$P,13,FALSE)),"")</f>
        <v/>
      </c>
    </row>
    <row r="161" spans="1:8" x14ac:dyDescent="0.25">
      <c r="A161" s="96" t="str">
        <f t="array" ref="A161">IFERROR(INDEX('Annex 2 Designated EHV charges'!$D$11:$D$118, MATCH(0, IF(ISBLANK('Annex 2 Designated EHV charges'!$D$11:$D$118),1, COUNTIF(A$4:$A160, 'Annex 2 Designated EHV charges'!$D$11:$D$118)), 0)),"")</f>
        <v/>
      </c>
      <c r="B161" s="95" t="str">
        <f>IF($A161="","",VLOOKUP($A161,'Annex 2 Designated EHV charges'!$D:$O,2,0))</f>
        <v/>
      </c>
      <c r="C161" s="96" t="str">
        <f>IF($A161="","",VLOOKUP($A161,'Annex 2 Designated EHV charges'!$D:$O,3,0))</f>
        <v/>
      </c>
      <c r="D161" s="95" t="str">
        <f>IF($A161="","",VLOOKUP($A161,'Annex 2 Designated EHV charges'!$D:$O,4,0))</f>
        <v/>
      </c>
      <c r="E161" s="97" t="str">
        <f>IFERROR(IF(VLOOKUP($A161,'Annex 2 Designated EHV charges'!$D:$P,10,FALSE)=0,"",VLOOKUP($A161,'Annex 2 Designated EHV charges'!$D:$P,10,FALSE)),"")</f>
        <v/>
      </c>
      <c r="F161" s="98" t="str">
        <f>IFERROR(IF(VLOOKUP($A161,'Annex 2 Designated EHV charges'!$D:$P,11,FALSE)=0,"",VLOOKUP($A161,'Annex 2 Designated EHV charges'!$D:$P,11,FALSE)),"")</f>
        <v/>
      </c>
      <c r="G161" s="99" t="str">
        <f>IFERROR(IF(VLOOKUP($A161,'Annex 2 Designated EHV charges'!$D:$P,12,FALSE)=0,"",VLOOKUP($A161,'Annex 2 Designated EHV charges'!$D:$P,12,FALSE)),"")</f>
        <v/>
      </c>
      <c r="H161" s="99" t="str">
        <f>IFERROR(IF(VLOOKUP($A161,'Annex 2 Designated EHV charges'!$D:$P,13,FALSE)=0,"",VLOOKUP($A161,'Annex 2 Designated EHV charges'!$D:$P,13,FALSE)),"")</f>
        <v/>
      </c>
    </row>
    <row r="162" spans="1:8" x14ac:dyDescent="0.25">
      <c r="A162" s="96" t="str">
        <f t="array" ref="A162">IFERROR(INDEX('Annex 2 Designated EHV charges'!$D$11:$D$118, MATCH(0, IF(ISBLANK('Annex 2 Designated EHV charges'!$D$11:$D$118),1, COUNTIF(A$4:$A161, 'Annex 2 Designated EHV charges'!$D$11:$D$118)), 0)),"")</f>
        <v/>
      </c>
      <c r="B162" s="95" t="str">
        <f>IF($A162="","",VLOOKUP($A162,'Annex 2 Designated EHV charges'!$D:$O,2,0))</f>
        <v/>
      </c>
      <c r="C162" s="96" t="str">
        <f>IF($A162="","",VLOOKUP($A162,'Annex 2 Designated EHV charges'!$D:$O,3,0))</f>
        <v/>
      </c>
      <c r="D162" s="95" t="str">
        <f>IF($A162="","",VLOOKUP($A162,'Annex 2 Designated EHV charges'!$D:$O,4,0))</f>
        <v/>
      </c>
      <c r="E162" s="97" t="str">
        <f>IFERROR(IF(VLOOKUP($A162,'Annex 2 Designated EHV charges'!$D:$P,10,FALSE)=0,"",VLOOKUP($A162,'Annex 2 Designated EHV charges'!$D:$P,10,FALSE)),"")</f>
        <v/>
      </c>
      <c r="F162" s="98" t="str">
        <f>IFERROR(IF(VLOOKUP($A162,'Annex 2 Designated EHV charges'!$D:$P,11,FALSE)=0,"",VLOOKUP($A162,'Annex 2 Designated EHV charges'!$D:$P,11,FALSE)),"")</f>
        <v/>
      </c>
      <c r="G162" s="99" t="str">
        <f>IFERROR(IF(VLOOKUP($A162,'Annex 2 Designated EHV charges'!$D:$P,12,FALSE)=0,"",VLOOKUP($A162,'Annex 2 Designated EHV charges'!$D:$P,12,FALSE)),"")</f>
        <v/>
      </c>
      <c r="H162" s="99" t="str">
        <f>IFERROR(IF(VLOOKUP($A162,'Annex 2 Designated EHV charges'!$D:$P,13,FALSE)=0,"",VLOOKUP($A162,'Annex 2 Designated EHV charges'!$D:$P,13,FALSE)),"")</f>
        <v/>
      </c>
    </row>
    <row r="163" spans="1:8" x14ac:dyDescent="0.25">
      <c r="A163" s="96" t="str">
        <f t="array" ref="A163">IFERROR(INDEX('Annex 2 Designated EHV charges'!$D$11:$D$118, MATCH(0, IF(ISBLANK('Annex 2 Designated EHV charges'!$D$11:$D$118),1, COUNTIF(A$4:$A162, 'Annex 2 Designated EHV charges'!$D$11:$D$118)), 0)),"")</f>
        <v/>
      </c>
      <c r="B163" s="95" t="str">
        <f>IF($A163="","",VLOOKUP($A163,'Annex 2 Designated EHV charges'!$D:$O,2,0))</f>
        <v/>
      </c>
      <c r="C163" s="96" t="str">
        <f>IF($A163="","",VLOOKUP($A163,'Annex 2 Designated EHV charges'!$D:$O,3,0))</f>
        <v/>
      </c>
      <c r="D163" s="95" t="str">
        <f>IF($A163="","",VLOOKUP($A163,'Annex 2 Designated EHV charges'!$D:$O,4,0))</f>
        <v/>
      </c>
      <c r="E163" s="97" t="str">
        <f>IFERROR(IF(VLOOKUP($A163,'Annex 2 Designated EHV charges'!$D:$P,10,FALSE)=0,"",VLOOKUP($A163,'Annex 2 Designated EHV charges'!$D:$P,10,FALSE)),"")</f>
        <v/>
      </c>
      <c r="F163" s="98" t="str">
        <f>IFERROR(IF(VLOOKUP($A163,'Annex 2 Designated EHV charges'!$D:$P,11,FALSE)=0,"",VLOOKUP($A163,'Annex 2 Designated EHV charges'!$D:$P,11,FALSE)),"")</f>
        <v/>
      </c>
      <c r="G163" s="99" t="str">
        <f>IFERROR(IF(VLOOKUP($A163,'Annex 2 Designated EHV charges'!$D:$P,12,FALSE)=0,"",VLOOKUP($A163,'Annex 2 Designated EHV charges'!$D:$P,12,FALSE)),"")</f>
        <v/>
      </c>
      <c r="H163" s="99" t="str">
        <f>IFERROR(IF(VLOOKUP($A163,'Annex 2 Designated EHV charges'!$D:$P,13,FALSE)=0,"",VLOOKUP($A163,'Annex 2 Designated EHV charges'!$D:$P,13,FALSE)),"")</f>
        <v/>
      </c>
    </row>
    <row r="164" spans="1:8" x14ac:dyDescent="0.25">
      <c r="A164" s="96" t="str">
        <f t="array" ref="A164">IFERROR(INDEX('Annex 2 Designated EHV charges'!$D$11:$D$118, MATCH(0, IF(ISBLANK('Annex 2 Designated EHV charges'!$D$11:$D$118),1, COUNTIF(A$4:$A163, 'Annex 2 Designated EHV charges'!$D$11:$D$118)), 0)),"")</f>
        <v/>
      </c>
      <c r="B164" s="95" t="str">
        <f>IF($A164="","",VLOOKUP($A164,'Annex 2 Designated EHV charges'!$D:$O,2,0))</f>
        <v/>
      </c>
      <c r="C164" s="96" t="str">
        <f>IF($A164="","",VLOOKUP($A164,'Annex 2 Designated EHV charges'!$D:$O,3,0))</f>
        <v/>
      </c>
      <c r="D164" s="95" t="str">
        <f>IF($A164="","",VLOOKUP($A164,'Annex 2 Designated EHV charges'!$D:$O,4,0))</f>
        <v/>
      </c>
      <c r="E164" s="97" t="str">
        <f>IFERROR(IF(VLOOKUP($A164,'Annex 2 Designated EHV charges'!$D:$P,10,FALSE)=0,"",VLOOKUP($A164,'Annex 2 Designated EHV charges'!$D:$P,10,FALSE)),"")</f>
        <v/>
      </c>
      <c r="F164" s="98" t="str">
        <f>IFERROR(IF(VLOOKUP($A164,'Annex 2 Designated EHV charges'!$D:$P,11,FALSE)=0,"",VLOOKUP($A164,'Annex 2 Designated EHV charges'!$D:$P,11,FALSE)),"")</f>
        <v/>
      </c>
      <c r="G164" s="99" t="str">
        <f>IFERROR(IF(VLOOKUP($A164,'Annex 2 Designated EHV charges'!$D:$P,12,FALSE)=0,"",VLOOKUP($A164,'Annex 2 Designated EHV charges'!$D:$P,12,FALSE)),"")</f>
        <v/>
      </c>
      <c r="H164" s="99" t="str">
        <f>IFERROR(IF(VLOOKUP($A164,'Annex 2 Designated EHV charges'!$D:$P,13,FALSE)=0,"",VLOOKUP($A164,'Annex 2 Designated EHV charges'!$D:$P,13,FALSE)),"")</f>
        <v/>
      </c>
    </row>
    <row r="165" spans="1:8" x14ac:dyDescent="0.25">
      <c r="A165" s="96" t="str">
        <f t="array" ref="A165">IFERROR(INDEX('Annex 2 Designated EHV charges'!$D$11:$D$118, MATCH(0, IF(ISBLANK('Annex 2 Designated EHV charges'!$D$11:$D$118),1, COUNTIF(A$4:$A164, 'Annex 2 Designated EHV charges'!$D$11:$D$118)), 0)),"")</f>
        <v/>
      </c>
      <c r="B165" s="95" t="str">
        <f>IF($A165="","",VLOOKUP($A165,'Annex 2 Designated EHV charges'!$D:$O,2,0))</f>
        <v/>
      </c>
      <c r="C165" s="96" t="str">
        <f>IF($A165="","",VLOOKUP($A165,'Annex 2 Designated EHV charges'!$D:$O,3,0))</f>
        <v/>
      </c>
      <c r="D165" s="95" t="str">
        <f>IF($A165="","",VLOOKUP($A165,'Annex 2 Designated EHV charges'!$D:$O,4,0))</f>
        <v/>
      </c>
      <c r="E165" s="97" t="str">
        <f>IFERROR(IF(VLOOKUP($A165,'Annex 2 Designated EHV charges'!$D:$P,10,FALSE)=0,"",VLOOKUP($A165,'Annex 2 Designated EHV charges'!$D:$P,10,FALSE)),"")</f>
        <v/>
      </c>
      <c r="F165" s="98" t="str">
        <f>IFERROR(IF(VLOOKUP($A165,'Annex 2 Designated EHV charges'!$D:$P,11,FALSE)=0,"",VLOOKUP($A165,'Annex 2 Designated EHV charges'!$D:$P,11,FALSE)),"")</f>
        <v/>
      </c>
      <c r="G165" s="99" t="str">
        <f>IFERROR(IF(VLOOKUP($A165,'Annex 2 Designated EHV charges'!$D:$P,12,FALSE)=0,"",VLOOKUP($A165,'Annex 2 Designated EHV charges'!$D:$P,12,FALSE)),"")</f>
        <v/>
      </c>
      <c r="H165" s="99" t="str">
        <f>IFERROR(IF(VLOOKUP($A165,'Annex 2 Designated EHV charges'!$D:$P,13,FALSE)=0,"",VLOOKUP($A165,'Annex 2 Designated EHV charges'!$D:$P,13,FALSE)),"")</f>
        <v/>
      </c>
    </row>
    <row r="166" spans="1:8" x14ac:dyDescent="0.25">
      <c r="A166" s="96" t="str">
        <f t="array" ref="A166">IFERROR(INDEX('Annex 2 Designated EHV charges'!$D$11:$D$118, MATCH(0, IF(ISBLANK('Annex 2 Designated EHV charges'!$D$11:$D$118),1, COUNTIF(A$4:$A165, 'Annex 2 Designated EHV charges'!$D$11:$D$118)), 0)),"")</f>
        <v/>
      </c>
      <c r="B166" s="95" t="str">
        <f>IF($A166="","",VLOOKUP($A166,'Annex 2 Designated EHV charges'!$D:$O,2,0))</f>
        <v/>
      </c>
      <c r="C166" s="96" t="str">
        <f>IF($A166="","",VLOOKUP($A166,'Annex 2 Designated EHV charges'!$D:$O,3,0))</f>
        <v/>
      </c>
      <c r="D166" s="95" t="str">
        <f>IF($A166="","",VLOOKUP($A166,'Annex 2 Designated EHV charges'!$D:$O,4,0))</f>
        <v/>
      </c>
      <c r="E166" s="97" t="str">
        <f>IFERROR(IF(VLOOKUP($A166,'Annex 2 Designated EHV charges'!$D:$P,10,FALSE)=0,"",VLOOKUP($A166,'Annex 2 Designated EHV charges'!$D:$P,10,FALSE)),"")</f>
        <v/>
      </c>
      <c r="F166" s="98" t="str">
        <f>IFERROR(IF(VLOOKUP($A166,'Annex 2 Designated EHV charges'!$D:$P,11,FALSE)=0,"",VLOOKUP($A166,'Annex 2 Designated EHV charges'!$D:$P,11,FALSE)),"")</f>
        <v/>
      </c>
      <c r="G166" s="99" t="str">
        <f>IFERROR(IF(VLOOKUP($A166,'Annex 2 Designated EHV charges'!$D:$P,12,FALSE)=0,"",VLOOKUP($A166,'Annex 2 Designated EHV charges'!$D:$P,12,FALSE)),"")</f>
        <v/>
      </c>
      <c r="H166" s="99" t="str">
        <f>IFERROR(IF(VLOOKUP($A166,'Annex 2 Designated EHV charges'!$D:$P,13,FALSE)=0,"",VLOOKUP($A166,'Annex 2 Designated EHV charges'!$D:$P,13,FALSE)),"")</f>
        <v/>
      </c>
    </row>
    <row r="167" spans="1:8" x14ac:dyDescent="0.25">
      <c r="A167" s="96" t="str">
        <f t="array" ref="A167">IFERROR(INDEX('Annex 2 Designated EHV charges'!$D$11:$D$118, MATCH(0, IF(ISBLANK('Annex 2 Designated EHV charges'!$D$11:$D$118),1, COUNTIF(A$4:$A166, 'Annex 2 Designated EHV charges'!$D$11:$D$118)), 0)),"")</f>
        <v/>
      </c>
      <c r="B167" s="95" t="str">
        <f>IF($A167="","",VLOOKUP($A167,'Annex 2 Designated EHV charges'!$D:$O,2,0))</f>
        <v/>
      </c>
      <c r="C167" s="96" t="str">
        <f>IF($A167="","",VLOOKUP($A167,'Annex 2 Designated EHV charges'!$D:$O,3,0))</f>
        <v/>
      </c>
      <c r="D167" s="95" t="str">
        <f>IF($A167="","",VLOOKUP($A167,'Annex 2 Designated EHV charges'!$D:$O,4,0))</f>
        <v/>
      </c>
      <c r="E167" s="97" t="str">
        <f>IFERROR(IF(VLOOKUP($A167,'Annex 2 Designated EHV charges'!$D:$P,10,FALSE)=0,"",VLOOKUP($A167,'Annex 2 Designated EHV charges'!$D:$P,10,FALSE)),"")</f>
        <v/>
      </c>
      <c r="F167" s="98" t="str">
        <f>IFERROR(IF(VLOOKUP($A167,'Annex 2 Designated EHV charges'!$D:$P,11,FALSE)=0,"",VLOOKUP($A167,'Annex 2 Designated EHV charges'!$D:$P,11,FALSE)),"")</f>
        <v/>
      </c>
      <c r="G167" s="99" t="str">
        <f>IFERROR(IF(VLOOKUP($A167,'Annex 2 Designated EHV charges'!$D:$P,12,FALSE)=0,"",VLOOKUP($A167,'Annex 2 Designated EHV charges'!$D:$P,12,FALSE)),"")</f>
        <v/>
      </c>
      <c r="H167" s="99" t="str">
        <f>IFERROR(IF(VLOOKUP($A167,'Annex 2 Designated EHV charges'!$D:$P,13,FALSE)=0,"",VLOOKUP($A167,'Annex 2 Designated EHV charges'!$D:$P,13,FALSE)),"")</f>
        <v/>
      </c>
    </row>
    <row r="168" spans="1:8" x14ac:dyDescent="0.25">
      <c r="A168" s="96" t="str">
        <f t="array" ref="A168">IFERROR(INDEX('Annex 2 Designated EHV charges'!$D$11:$D$118, MATCH(0, IF(ISBLANK('Annex 2 Designated EHV charges'!$D$11:$D$118),1, COUNTIF(A$4:$A167, 'Annex 2 Designated EHV charges'!$D$11:$D$118)), 0)),"")</f>
        <v/>
      </c>
      <c r="B168" s="95" t="str">
        <f>IF($A168="","",VLOOKUP($A168,'Annex 2 Designated EHV charges'!$D:$O,2,0))</f>
        <v/>
      </c>
      <c r="C168" s="96" t="str">
        <f>IF($A168="","",VLOOKUP($A168,'Annex 2 Designated EHV charges'!$D:$O,3,0))</f>
        <v/>
      </c>
      <c r="D168" s="95" t="str">
        <f>IF($A168="","",VLOOKUP($A168,'Annex 2 Designated EHV charges'!$D:$O,4,0))</f>
        <v/>
      </c>
      <c r="E168" s="97" t="str">
        <f>IFERROR(IF(VLOOKUP($A168,'Annex 2 Designated EHV charges'!$D:$P,10,FALSE)=0,"",VLOOKUP($A168,'Annex 2 Designated EHV charges'!$D:$P,10,FALSE)),"")</f>
        <v/>
      </c>
      <c r="F168" s="98" t="str">
        <f>IFERROR(IF(VLOOKUP($A168,'Annex 2 Designated EHV charges'!$D:$P,11,FALSE)=0,"",VLOOKUP($A168,'Annex 2 Designated EHV charges'!$D:$P,11,FALSE)),"")</f>
        <v/>
      </c>
      <c r="G168" s="99" t="str">
        <f>IFERROR(IF(VLOOKUP($A168,'Annex 2 Designated EHV charges'!$D:$P,12,FALSE)=0,"",VLOOKUP($A168,'Annex 2 Designated EHV charges'!$D:$P,12,FALSE)),"")</f>
        <v/>
      </c>
      <c r="H168" s="99" t="str">
        <f>IFERROR(IF(VLOOKUP($A168,'Annex 2 Designated EHV charges'!$D:$P,13,FALSE)=0,"",VLOOKUP($A168,'Annex 2 Designated EHV charges'!$D:$P,13,FALSE)),"")</f>
        <v/>
      </c>
    </row>
    <row r="169" spans="1:8" x14ac:dyDescent="0.25">
      <c r="A169" s="96" t="str">
        <f t="array" ref="A169">IFERROR(INDEX('Annex 2 Designated EHV charges'!$D$11:$D$118, MATCH(0, IF(ISBLANK('Annex 2 Designated EHV charges'!$D$11:$D$118),1, COUNTIF(A$4:$A168, 'Annex 2 Designated EHV charges'!$D$11:$D$118)), 0)),"")</f>
        <v/>
      </c>
      <c r="B169" s="95" t="str">
        <f>IF($A169="","",VLOOKUP($A169,'Annex 2 Designated EHV charges'!$D:$O,2,0))</f>
        <v/>
      </c>
      <c r="C169" s="96" t="str">
        <f>IF($A169="","",VLOOKUP($A169,'Annex 2 Designated EHV charges'!$D:$O,3,0))</f>
        <v/>
      </c>
      <c r="D169" s="95" t="str">
        <f>IF($A169="","",VLOOKUP($A169,'Annex 2 Designated EHV charges'!$D:$O,4,0))</f>
        <v/>
      </c>
      <c r="E169" s="97" t="str">
        <f>IFERROR(IF(VLOOKUP($A169,'Annex 2 Designated EHV charges'!$D:$P,10,FALSE)=0,"",VLOOKUP($A169,'Annex 2 Designated EHV charges'!$D:$P,10,FALSE)),"")</f>
        <v/>
      </c>
      <c r="F169" s="98" t="str">
        <f>IFERROR(IF(VLOOKUP($A169,'Annex 2 Designated EHV charges'!$D:$P,11,FALSE)=0,"",VLOOKUP($A169,'Annex 2 Designated EHV charges'!$D:$P,11,FALSE)),"")</f>
        <v/>
      </c>
      <c r="G169" s="99" t="str">
        <f>IFERROR(IF(VLOOKUP($A169,'Annex 2 Designated EHV charges'!$D:$P,12,FALSE)=0,"",VLOOKUP($A169,'Annex 2 Designated EHV charges'!$D:$P,12,FALSE)),"")</f>
        <v/>
      </c>
      <c r="H169" s="99" t="str">
        <f>IFERROR(IF(VLOOKUP($A169,'Annex 2 Designated EHV charges'!$D:$P,13,FALSE)=0,"",VLOOKUP($A169,'Annex 2 Designated EHV charges'!$D:$P,13,FALSE)),"")</f>
        <v/>
      </c>
    </row>
    <row r="170" spans="1:8" x14ac:dyDescent="0.25">
      <c r="A170" s="96" t="str">
        <f t="array" ref="A170">IFERROR(INDEX('Annex 2 Designated EHV charges'!$D$11:$D$118, MATCH(0, IF(ISBLANK('Annex 2 Designated EHV charges'!$D$11:$D$118),1, COUNTIF(A$4:$A169, 'Annex 2 Designated EHV charges'!$D$11:$D$118)), 0)),"")</f>
        <v/>
      </c>
      <c r="B170" s="95" t="str">
        <f>IF($A170="","",VLOOKUP($A170,'Annex 2 Designated EHV charges'!$D:$O,2,0))</f>
        <v/>
      </c>
      <c r="C170" s="96" t="str">
        <f>IF($A170="","",VLOOKUP($A170,'Annex 2 Designated EHV charges'!$D:$O,3,0))</f>
        <v/>
      </c>
      <c r="D170" s="95" t="str">
        <f>IF($A170="","",VLOOKUP($A170,'Annex 2 Designated EHV charges'!$D:$O,4,0))</f>
        <v/>
      </c>
      <c r="E170" s="97" t="str">
        <f>IFERROR(IF(VLOOKUP($A170,'Annex 2 Designated EHV charges'!$D:$P,10,FALSE)=0,"",VLOOKUP($A170,'Annex 2 Designated EHV charges'!$D:$P,10,FALSE)),"")</f>
        <v/>
      </c>
      <c r="F170" s="98" t="str">
        <f>IFERROR(IF(VLOOKUP($A170,'Annex 2 Designated EHV charges'!$D:$P,11,FALSE)=0,"",VLOOKUP($A170,'Annex 2 Designated EHV charges'!$D:$P,11,FALSE)),"")</f>
        <v/>
      </c>
      <c r="G170" s="99" t="str">
        <f>IFERROR(IF(VLOOKUP($A170,'Annex 2 Designated EHV charges'!$D:$P,12,FALSE)=0,"",VLOOKUP($A170,'Annex 2 Designated EHV charges'!$D:$P,12,FALSE)),"")</f>
        <v/>
      </c>
      <c r="H170" s="99" t="str">
        <f>IFERROR(IF(VLOOKUP($A170,'Annex 2 Designated EHV charges'!$D:$P,13,FALSE)=0,"",VLOOKUP($A170,'Annex 2 Designated EHV charges'!$D:$P,13,FALSE)),"")</f>
        <v/>
      </c>
    </row>
    <row r="171" spans="1:8" x14ac:dyDescent="0.25">
      <c r="A171" s="96" t="str">
        <f t="array" ref="A171">IFERROR(INDEX('Annex 2 Designated EHV charges'!$D$11:$D$118, MATCH(0, IF(ISBLANK('Annex 2 Designated EHV charges'!$D$11:$D$118),1, COUNTIF(A$4:$A170, 'Annex 2 Designated EHV charges'!$D$11:$D$118)), 0)),"")</f>
        <v/>
      </c>
      <c r="B171" s="95" t="str">
        <f>IF($A171="","",VLOOKUP($A171,'Annex 2 Designated EHV charges'!$D:$O,2,0))</f>
        <v/>
      </c>
      <c r="C171" s="96" t="str">
        <f>IF($A171="","",VLOOKUP($A171,'Annex 2 Designated EHV charges'!$D:$O,3,0))</f>
        <v/>
      </c>
      <c r="D171" s="95" t="str">
        <f>IF($A171="","",VLOOKUP($A171,'Annex 2 Designated EHV charges'!$D:$O,4,0))</f>
        <v/>
      </c>
      <c r="E171" s="97" t="str">
        <f>IFERROR(IF(VLOOKUP($A171,'Annex 2 Designated EHV charges'!$D:$P,10,FALSE)=0,"",VLOOKUP($A171,'Annex 2 Designated EHV charges'!$D:$P,10,FALSE)),"")</f>
        <v/>
      </c>
      <c r="F171" s="98" t="str">
        <f>IFERROR(IF(VLOOKUP($A171,'Annex 2 Designated EHV charges'!$D:$P,11,FALSE)=0,"",VLOOKUP($A171,'Annex 2 Designated EHV charges'!$D:$P,11,FALSE)),"")</f>
        <v/>
      </c>
      <c r="G171" s="99" t="str">
        <f>IFERROR(IF(VLOOKUP($A171,'Annex 2 Designated EHV charges'!$D:$P,12,FALSE)=0,"",VLOOKUP($A171,'Annex 2 Designated EHV charges'!$D:$P,12,FALSE)),"")</f>
        <v/>
      </c>
      <c r="H171" s="99" t="str">
        <f>IFERROR(IF(VLOOKUP($A171,'Annex 2 Designated EHV charges'!$D:$P,13,FALSE)=0,"",VLOOKUP($A171,'Annex 2 Designated EHV charges'!$D:$P,13,FALSE)),"")</f>
        <v/>
      </c>
    </row>
    <row r="172" spans="1:8" x14ac:dyDescent="0.25">
      <c r="A172" s="96" t="str">
        <f t="array" ref="A172">IFERROR(INDEX('Annex 2 Designated EHV charges'!$D$11:$D$118, MATCH(0, IF(ISBLANK('Annex 2 Designated EHV charges'!$D$11:$D$118),1, COUNTIF(A$4:$A171, 'Annex 2 Designated EHV charges'!$D$11:$D$118)), 0)),"")</f>
        <v/>
      </c>
      <c r="B172" s="95" t="str">
        <f>IF($A172="","",VLOOKUP($A172,'Annex 2 Designated EHV charges'!$D:$O,2,0))</f>
        <v/>
      </c>
      <c r="C172" s="96" t="str">
        <f>IF($A172="","",VLOOKUP($A172,'Annex 2 Designated EHV charges'!$D:$O,3,0))</f>
        <v/>
      </c>
      <c r="D172" s="95" t="str">
        <f>IF($A172="","",VLOOKUP($A172,'Annex 2 Designated EHV charges'!$D:$O,4,0))</f>
        <v/>
      </c>
      <c r="E172" s="97" t="str">
        <f>IFERROR(IF(VLOOKUP($A172,'Annex 2 Designated EHV charges'!$D:$P,10,FALSE)=0,"",VLOOKUP($A172,'Annex 2 Designated EHV charges'!$D:$P,10,FALSE)),"")</f>
        <v/>
      </c>
      <c r="F172" s="98" t="str">
        <f>IFERROR(IF(VLOOKUP($A172,'Annex 2 Designated EHV charges'!$D:$P,11,FALSE)=0,"",VLOOKUP($A172,'Annex 2 Designated EHV charges'!$D:$P,11,FALSE)),"")</f>
        <v/>
      </c>
      <c r="G172" s="99" t="str">
        <f>IFERROR(IF(VLOOKUP($A172,'Annex 2 Designated EHV charges'!$D:$P,12,FALSE)=0,"",VLOOKUP($A172,'Annex 2 Designated EHV charges'!$D:$P,12,FALSE)),"")</f>
        <v/>
      </c>
      <c r="H172" s="99" t="str">
        <f>IFERROR(IF(VLOOKUP($A172,'Annex 2 Designated EHV charges'!$D:$P,13,FALSE)=0,"",VLOOKUP($A172,'Annex 2 Designated EHV charges'!$D:$P,13,FALSE)),"")</f>
        <v/>
      </c>
    </row>
    <row r="173" spans="1:8" x14ac:dyDescent="0.25">
      <c r="A173" s="96" t="str">
        <f t="array" ref="A173">IFERROR(INDEX('Annex 2 Designated EHV charges'!$D$11:$D$118, MATCH(0, IF(ISBLANK('Annex 2 Designated EHV charges'!$D$11:$D$118),1, COUNTIF(A$4:$A172, 'Annex 2 Designated EHV charges'!$D$11:$D$118)), 0)),"")</f>
        <v/>
      </c>
      <c r="B173" s="95" t="str">
        <f>IF($A173="","",VLOOKUP($A173,'Annex 2 Designated EHV charges'!$D:$O,2,0))</f>
        <v/>
      </c>
      <c r="C173" s="96" t="str">
        <f>IF($A173="","",VLOOKUP($A173,'Annex 2 Designated EHV charges'!$D:$O,3,0))</f>
        <v/>
      </c>
      <c r="D173" s="95" t="str">
        <f>IF($A173="","",VLOOKUP($A173,'Annex 2 Designated EHV charges'!$D:$O,4,0))</f>
        <v/>
      </c>
      <c r="E173" s="97" t="str">
        <f>IFERROR(IF(VLOOKUP($A173,'Annex 2 Designated EHV charges'!$D:$P,10,FALSE)=0,"",VLOOKUP($A173,'Annex 2 Designated EHV charges'!$D:$P,10,FALSE)),"")</f>
        <v/>
      </c>
      <c r="F173" s="98" t="str">
        <f>IFERROR(IF(VLOOKUP($A173,'Annex 2 Designated EHV charges'!$D:$P,11,FALSE)=0,"",VLOOKUP($A173,'Annex 2 Designated EHV charges'!$D:$P,11,FALSE)),"")</f>
        <v/>
      </c>
      <c r="G173" s="99" t="str">
        <f>IFERROR(IF(VLOOKUP($A173,'Annex 2 Designated EHV charges'!$D:$P,12,FALSE)=0,"",VLOOKUP($A173,'Annex 2 Designated EHV charges'!$D:$P,12,FALSE)),"")</f>
        <v/>
      </c>
      <c r="H173" s="99" t="str">
        <f>IFERROR(IF(VLOOKUP($A173,'Annex 2 Designated EHV charges'!$D:$P,13,FALSE)=0,"",VLOOKUP($A173,'Annex 2 Designated EHV charges'!$D:$P,13,FALSE)),"")</f>
        <v/>
      </c>
    </row>
    <row r="174" spans="1:8" x14ac:dyDescent="0.25">
      <c r="A174" s="96" t="str">
        <f t="array" ref="A174">IFERROR(INDEX('Annex 2 Designated EHV charges'!$D$11:$D$118, MATCH(0, IF(ISBLANK('Annex 2 Designated EHV charges'!$D$11:$D$118),1, COUNTIF(A$4:$A173, 'Annex 2 Designated EHV charges'!$D$11:$D$118)), 0)),"")</f>
        <v/>
      </c>
      <c r="B174" s="95" t="str">
        <f>IF($A174="","",VLOOKUP($A174,'Annex 2 Designated EHV charges'!$D:$O,2,0))</f>
        <v/>
      </c>
      <c r="C174" s="96" t="str">
        <f>IF($A174="","",VLOOKUP($A174,'Annex 2 Designated EHV charges'!$D:$O,3,0))</f>
        <v/>
      </c>
      <c r="D174" s="95" t="str">
        <f>IF($A174="","",VLOOKUP($A174,'Annex 2 Designated EHV charges'!$D:$O,4,0))</f>
        <v/>
      </c>
      <c r="E174" s="97" t="str">
        <f>IFERROR(IF(VLOOKUP($A174,'Annex 2 Designated EHV charges'!$D:$P,10,FALSE)=0,"",VLOOKUP($A174,'Annex 2 Designated EHV charges'!$D:$P,10,FALSE)),"")</f>
        <v/>
      </c>
      <c r="F174" s="98" t="str">
        <f>IFERROR(IF(VLOOKUP($A174,'Annex 2 Designated EHV charges'!$D:$P,11,FALSE)=0,"",VLOOKUP($A174,'Annex 2 Designated EHV charges'!$D:$P,11,FALSE)),"")</f>
        <v/>
      </c>
      <c r="G174" s="99" t="str">
        <f>IFERROR(IF(VLOOKUP($A174,'Annex 2 Designated EHV charges'!$D:$P,12,FALSE)=0,"",VLOOKUP($A174,'Annex 2 Designated EHV charges'!$D:$P,12,FALSE)),"")</f>
        <v/>
      </c>
      <c r="H174" s="99" t="str">
        <f>IFERROR(IF(VLOOKUP($A174,'Annex 2 Designated EHV charges'!$D:$P,13,FALSE)=0,"",VLOOKUP($A174,'Annex 2 Designated EHV charges'!$D:$P,13,FALSE)),"")</f>
        <v/>
      </c>
    </row>
    <row r="175" spans="1:8" x14ac:dyDescent="0.25">
      <c r="A175" s="96" t="str">
        <f t="array" ref="A175">IFERROR(INDEX('Annex 2 Designated EHV charges'!$D$11:$D$118, MATCH(0, IF(ISBLANK('Annex 2 Designated EHV charges'!$D$11:$D$118),1, COUNTIF(A$4:$A174, 'Annex 2 Designated EHV charges'!$D$11:$D$118)), 0)),"")</f>
        <v/>
      </c>
      <c r="B175" s="95" t="str">
        <f>IF($A175="","",VLOOKUP($A175,'Annex 2 Designated EHV charges'!$D:$O,2,0))</f>
        <v/>
      </c>
      <c r="C175" s="96" t="str">
        <f>IF($A175="","",VLOOKUP($A175,'Annex 2 Designated EHV charges'!$D:$O,3,0))</f>
        <v/>
      </c>
      <c r="D175" s="95" t="str">
        <f>IF($A175="","",VLOOKUP($A175,'Annex 2 Designated EHV charges'!$D:$O,4,0))</f>
        <v/>
      </c>
      <c r="E175" s="97" t="str">
        <f>IFERROR(IF(VLOOKUP($A175,'Annex 2 Designated EHV charges'!$D:$P,10,FALSE)=0,"",VLOOKUP($A175,'Annex 2 Designated EHV charges'!$D:$P,10,FALSE)),"")</f>
        <v/>
      </c>
      <c r="F175" s="98" t="str">
        <f>IFERROR(IF(VLOOKUP($A175,'Annex 2 Designated EHV charges'!$D:$P,11,FALSE)=0,"",VLOOKUP($A175,'Annex 2 Designated EHV charges'!$D:$P,11,FALSE)),"")</f>
        <v/>
      </c>
      <c r="G175" s="99" t="str">
        <f>IFERROR(IF(VLOOKUP($A175,'Annex 2 Designated EHV charges'!$D:$P,12,FALSE)=0,"",VLOOKUP($A175,'Annex 2 Designated EHV charges'!$D:$P,12,FALSE)),"")</f>
        <v/>
      </c>
      <c r="H175" s="99" t="str">
        <f>IFERROR(IF(VLOOKUP($A175,'Annex 2 Designated EHV charges'!$D:$P,13,FALSE)=0,"",VLOOKUP($A175,'Annex 2 Designated EHV charges'!$D:$P,13,FALSE)),"")</f>
        <v/>
      </c>
    </row>
    <row r="176" spans="1:8" x14ac:dyDescent="0.25">
      <c r="A176" s="96" t="str">
        <f t="array" ref="A176">IFERROR(INDEX('Annex 2 Designated EHV charges'!$D$11:$D$118, MATCH(0, IF(ISBLANK('Annex 2 Designated EHV charges'!$D$11:$D$118),1, COUNTIF(A$4:$A175, 'Annex 2 Designated EHV charges'!$D$11:$D$118)), 0)),"")</f>
        <v/>
      </c>
      <c r="B176" s="95" t="str">
        <f>IF($A176="","",VLOOKUP($A176,'Annex 2 Designated EHV charges'!$D:$O,2,0))</f>
        <v/>
      </c>
      <c r="C176" s="96" t="str">
        <f>IF($A176="","",VLOOKUP($A176,'Annex 2 Designated EHV charges'!$D:$O,3,0))</f>
        <v/>
      </c>
      <c r="D176" s="95" t="str">
        <f>IF($A176="","",VLOOKUP($A176,'Annex 2 Designated EHV charges'!$D:$O,4,0))</f>
        <v/>
      </c>
      <c r="E176" s="97" t="str">
        <f>IFERROR(IF(VLOOKUP($A176,'Annex 2 Designated EHV charges'!$D:$P,10,FALSE)=0,"",VLOOKUP($A176,'Annex 2 Designated EHV charges'!$D:$P,10,FALSE)),"")</f>
        <v/>
      </c>
      <c r="F176" s="98" t="str">
        <f>IFERROR(IF(VLOOKUP($A176,'Annex 2 Designated EHV charges'!$D:$P,11,FALSE)=0,"",VLOOKUP($A176,'Annex 2 Designated EHV charges'!$D:$P,11,FALSE)),"")</f>
        <v/>
      </c>
      <c r="G176" s="99" t="str">
        <f>IFERROR(IF(VLOOKUP($A176,'Annex 2 Designated EHV charges'!$D:$P,12,FALSE)=0,"",VLOOKUP($A176,'Annex 2 Designated EHV charges'!$D:$P,12,FALSE)),"")</f>
        <v/>
      </c>
      <c r="H176" s="99" t="str">
        <f>IFERROR(IF(VLOOKUP($A176,'Annex 2 Designated EHV charges'!$D:$P,13,FALSE)=0,"",VLOOKUP($A176,'Annex 2 Designated EHV charges'!$D:$P,13,FALSE)),"")</f>
        <v/>
      </c>
    </row>
    <row r="177" spans="1:8" x14ac:dyDescent="0.25">
      <c r="A177" s="96" t="str">
        <f t="array" ref="A177">IFERROR(INDEX('Annex 2 Designated EHV charges'!$D$11:$D$118, MATCH(0, IF(ISBLANK('Annex 2 Designated EHV charges'!$D$11:$D$118),1, COUNTIF(A$4:$A176, 'Annex 2 Designated EHV charges'!$D$11:$D$118)), 0)),"")</f>
        <v/>
      </c>
      <c r="B177" s="95" t="str">
        <f>IF($A177="","",VLOOKUP($A177,'Annex 2 Designated EHV charges'!$D:$O,2,0))</f>
        <v/>
      </c>
      <c r="C177" s="96" t="str">
        <f>IF($A177="","",VLOOKUP($A177,'Annex 2 Designated EHV charges'!$D:$O,3,0))</f>
        <v/>
      </c>
      <c r="D177" s="95" t="str">
        <f>IF($A177="","",VLOOKUP($A177,'Annex 2 Designated EHV charges'!$D:$O,4,0))</f>
        <v/>
      </c>
      <c r="E177" s="97" t="str">
        <f>IFERROR(IF(VLOOKUP($A177,'Annex 2 Designated EHV charges'!$D:$P,10,FALSE)=0,"",VLOOKUP($A177,'Annex 2 Designated EHV charges'!$D:$P,10,FALSE)),"")</f>
        <v/>
      </c>
      <c r="F177" s="98" t="str">
        <f>IFERROR(IF(VLOOKUP($A177,'Annex 2 Designated EHV charges'!$D:$P,11,FALSE)=0,"",VLOOKUP($A177,'Annex 2 Designated EHV charges'!$D:$P,11,FALSE)),"")</f>
        <v/>
      </c>
      <c r="G177" s="99" t="str">
        <f>IFERROR(IF(VLOOKUP($A177,'Annex 2 Designated EHV charges'!$D:$P,12,FALSE)=0,"",VLOOKUP($A177,'Annex 2 Designated EHV charges'!$D:$P,12,FALSE)),"")</f>
        <v/>
      </c>
      <c r="H177" s="99" t="str">
        <f>IFERROR(IF(VLOOKUP($A177,'Annex 2 Designated EHV charges'!$D:$P,13,FALSE)=0,"",VLOOKUP($A177,'Annex 2 Designated EHV charges'!$D:$P,13,FALSE)),"")</f>
        <v/>
      </c>
    </row>
    <row r="178" spans="1:8" x14ac:dyDescent="0.25">
      <c r="A178" s="96" t="str">
        <f t="array" ref="A178">IFERROR(INDEX('Annex 2 Designated EHV charges'!$D$11:$D$118, MATCH(0, IF(ISBLANK('Annex 2 Designated EHV charges'!$D$11:$D$118),1, COUNTIF(A$4:$A177, 'Annex 2 Designated EHV charges'!$D$11:$D$118)), 0)),"")</f>
        <v/>
      </c>
      <c r="B178" s="95" t="str">
        <f>IF($A178="","",VLOOKUP($A178,'Annex 2 Designated EHV charges'!$D:$O,2,0))</f>
        <v/>
      </c>
      <c r="C178" s="96" t="str">
        <f>IF($A178="","",VLOOKUP($A178,'Annex 2 Designated EHV charges'!$D:$O,3,0))</f>
        <v/>
      </c>
      <c r="D178" s="95" t="str">
        <f>IF($A178="","",VLOOKUP($A178,'Annex 2 Designated EHV charges'!$D:$O,4,0))</f>
        <v/>
      </c>
      <c r="E178" s="97" t="str">
        <f>IFERROR(IF(VLOOKUP($A178,'Annex 2 Designated EHV charges'!$D:$P,10,FALSE)=0,"",VLOOKUP($A178,'Annex 2 Designated EHV charges'!$D:$P,10,FALSE)),"")</f>
        <v/>
      </c>
      <c r="F178" s="98" t="str">
        <f>IFERROR(IF(VLOOKUP($A178,'Annex 2 Designated EHV charges'!$D:$P,11,FALSE)=0,"",VLOOKUP($A178,'Annex 2 Designated EHV charges'!$D:$P,11,FALSE)),"")</f>
        <v/>
      </c>
      <c r="G178" s="99" t="str">
        <f>IFERROR(IF(VLOOKUP($A178,'Annex 2 Designated EHV charges'!$D:$P,12,FALSE)=0,"",VLOOKUP($A178,'Annex 2 Designated EHV charges'!$D:$P,12,FALSE)),"")</f>
        <v/>
      </c>
      <c r="H178" s="99" t="str">
        <f>IFERROR(IF(VLOOKUP($A178,'Annex 2 Designated EHV charges'!$D:$P,13,FALSE)=0,"",VLOOKUP($A178,'Annex 2 Designated EHV charges'!$D:$P,13,FALSE)),"")</f>
        <v/>
      </c>
    </row>
    <row r="179" spans="1:8" x14ac:dyDescent="0.25">
      <c r="A179" s="96" t="str">
        <f t="array" ref="A179">IFERROR(INDEX('Annex 2 Designated EHV charges'!$D$11:$D$118, MATCH(0, IF(ISBLANK('Annex 2 Designated EHV charges'!$D$11:$D$118),1, COUNTIF(A$4:$A178, 'Annex 2 Designated EHV charges'!$D$11:$D$118)), 0)),"")</f>
        <v/>
      </c>
      <c r="B179" s="95" t="str">
        <f>IF($A179="","",VLOOKUP($A179,'Annex 2 Designated EHV charges'!$D:$O,2,0))</f>
        <v/>
      </c>
      <c r="C179" s="96" t="str">
        <f>IF($A179="","",VLOOKUP($A179,'Annex 2 Designated EHV charges'!$D:$O,3,0))</f>
        <v/>
      </c>
      <c r="D179" s="95" t="str">
        <f>IF($A179="","",VLOOKUP($A179,'Annex 2 Designated EHV charges'!$D:$O,4,0))</f>
        <v/>
      </c>
      <c r="E179" s="97" t="str">
        <f>IFERROR(IF(VLOOKUP($A179,'Annex 2 Designated EHV charges'!$D:$P,10,FALSE)=0,"",VLOOKUP($A179,'Annex 2 Designated EHV charges'!$D:$P,10,FALSE)),"")</f>
        <v/>
      </c>
      <c r="F179" s="98" t="str">
        <f>IFERROR(IF(VLOOKUP($A179,'Annex 2 Designated EHV charges'!$D:$P,11,FALSE)=0,"",VLOOKUP($A179,'Annex 2 Designated EHV charges'!$D:$P,11,FALSE)),"")</f>
        <v/>
      </c>
      <c r="G179" s="99" t="str">
        <f>IFERROR(IF(VLOOKUP($A179,'Annex 2 Designated EHV charges'!$D:$P,12,FALSE)=0,"",VLOOKUP($A179,'Annex 2 Designated EHV charges'!$D:$P,12,FALSE)),"")</f>
        <v/>
      </c>
      <c r="H179" s="99" t="str">
        <f>IFERROR(IF(VLOOKUP($A179,'Annex 2 Designated EHV charges'!$D:$P,13,FALSE)=0,"",VLOOKUP($A179,'Annex 2 Designated EHV charges'!$D:$P,13,FALSE)),"")</f>
        <v/>
      </c>
    </row>
    <row r="180" spans="1:8" x14ac:dyDescent="0.25">
      <c r="A180" s="96" t="str">
        <f t="array" ref="A180">IFERROR(INDEX('Annex 2 Designated EHV charges'!$D$11:$D$118, MATCH(0, IF(ISBLANK('Annex 2 Designated EHV charges'!$D$11:$D$118),1, COUNTIF(A$4:$A179, 'Annex 2 Designated EHV charges'!$D$11:$D$118)), 0)),"")</f>
        <v/>
      </c>
      <c r="B180" s="95" t="str">
        <f>IF($A180="","",VLOOKUP($A180,'Annex 2 Designated EHV charges'!$D:$O,2,0))</f>
        <v/>
      </c>
      <c r="C180" s="96" t="str">
        <f>IF($A180="","",VLOOKUP($A180,'Annex 2 Designated EHV charges'!$D:$O,3,0))</f>
        <v/>
      </c>
      <c r="D180" s="95" t="str">
        <f>IF($A180="","",VLOOKUP($A180,'Annex 2 Designated EHV charges'!$D:$O,4,0))</f>
        <v/>
      </c>
      <c r="E180" s="97" t="str">
        <f>IFERROR(IF(VLOOKUP($A180,'Annex 2 Designated EHV charges'!$D:$P,10,FALSE)=0,"",VLOOKUP($A180,'Annex 2 Designated EHV charges'!$D:$P,10,FALSE)),"")</f>
        <v/>
      </c>
      <c r="F180" s="98" t="str">
        <f>IFERROR(IF(VLOOKUP($A180,'Annex 2 Designated EHV charges'!$D:$P,11,FALSE)=0,"",VLOOKUP($A180,'Annex 2 Designated EHV charges'!$D:$P,11,FALSE)),"")</f>
        <v/>
      </c>
      <c r="G180" s="99" t="str">
        <f>IFERROR(IF(VLOOKUP($A180,'Annex 2 Designated EHV charges'!$D:$P,12,FALSE)=0,"",VLOOKUP($A180,'Annex 2 Designated EHV charges'!$D:$P,12,FALSE)),"")</f>
        <v/>
      </c>
      <c r="H180" s="99" t="str">
        <f>IFERROR(IF(VLOOKUP($A180,'Annex 2 Designated EHV charges'!$D:$P,13,FALSE)=0,"",VLOOKUP($A180,'Annex 2 Designated EHV charges'!$D:$P,13,FALSE)),"")</f>
        <v/>
      </c>
    </row>
    <row r="181" spans="1:8" x14ac:dyDescent="0.25">
      <c r="A181" s="96" t="str">
        <f t="array" ref="A181">IFERROR(INDEX('Annex 2 Designated EHV charges'!$D$11:$D$118, MATCH(0, IF(ISBLANK('Annex 2 Designated EHV charges'!$D$11:$D$118),1, COUNTIF(A$4:$A180, 'Annex 2 Designated EHV charges'!$D$11:$D$118)), 0)),"")</f>
        <v/>
      </c>
      <c r="B181" s="95" t="str">
        <f>IF($A181="","",VLOOKUP($A181,'Annex 2 Designated EHV charges'!$D:$O,2,0))</f>
        <v/>
      </c>
      <c r="C181" s="96" t="str">
        <f>IF($A181="","",VLOOKUP($A181,'Annex 2 Designated EHV charges'!$D:$O,3,0))</f>
        <v/>
      </c>
      <c r="D181" s="95" t="str">
        <f>IF($A181="","",VLOOKUP($A181,'Annex 2 Designated EHV charges'!$D:$O,4,0))</f>
        <v/>
      </c>
      <c r="E181" s="97" t="str">
        <f>IFERROR(IF(VLOOKUP($A181,'Annex 2 Designated EHV charges'!$D:$P,10,FALSE)=0,"",VLOOKUP($A181,'Annex 2 Designated EHV charges'!$D:$P,10,FALSE)),"")</f>
        <v/>
      </c>
      <c r="F181" s="98" t="str">
        <f>IFERROR(IF(VLOOKUP($A181,'Annex 2 Designated EHV charges'!$D:$P,11,FALSE)=0,"",VLOOKUP($A181,'Annex 2 Designated EHV charges'!$D:$P,11,FALSE)),"")</f>
        <v/>
      </c>
      <c r="G181" s="99" t="str">
        <f>IFERROR(IF(VLOOKUP($A181,'Annex 2 Designated EHV charges'!$D:$P,12,FALSE)=0,"",VLOOKUP($A181,'Annex 2 Designated EHV charges'!$D:$P,12,FALSE)),"")</f>
        <v/>
      </c>
      <c r="H181" s="99" t="str">
        <f>IFERROR(IF(VLOOKUP($A181,'Annex 2 Designated EHV charges'!$D:$P,13,FALSE)=0,"",VLOOKUP($A181,'Annex 2 Designated EHV charges'!$D:$P,13,FALSE)),"")</f>
        <v/>
      </c>
    </row>
    <row r="182" spans="1:8" x14ac:dyDescent="0.25">
      <c r="A182" s="96" t="str">
        <f t="array" ref="A182">IFERROR(INDEX('Annex 2 Designated EHV charges'!$D$11:$D$118, MATCH(0, IF(ISBLANK('Annex 2 Designated EHV charges'!$D$11:$D$118),1, COUNTIF(A$4:$A181, 'Annex 2 Designated EHV charges'!$D$11:$D$118)), 0)),"")</f>
        <v/>
      </c>
      <c r="B182" s="95" t="str">
        <f>IF($A182="","",VLOOKUP($A182,'Annex 2 Designated EHV charges'!$D:$O,2,0))</f>
        <v/>
      </c>
      <c r="C182" s="96" t="str">
        <f>IF($A182="","",VLOOKUP($A182,'Annex 2 Designated EHV charges'!$D:$O,3,0))</f>
        <v/>
      </c>
      <c r="D182" s="95" t="str">
        <f>IF($A182="","",VLOOKUP($A182,'Annex 2 Designated EHV charges'!$D:$O,4,0))</f>
        <v/>
      </c>
      <c r="E182" s="97" t="str">
        <f>IFERROR(IF(VLOOKUP($A182,'Annex 2 Designated EHV charges'!$D:$P,10,FALSE)=0,"",VLOOKUP($A182,'Annex 2 Designated EHV charges'!$D:$P,10,FALSE)),"")</f>
        <v/>
      </c>
      <c r="F182" s="98" t="str">
        <f>IFERROR(IF(VLOOKUP($A182,'Annex 2 Designated EHV charges'!$D:$P,11,FALSE)=0,"",VLOOKUP($A182,'Annex 2 Designated EHV charges'!$D:$P,11,FALSE)),"")</f>
        <v/>
      </c>
      <c r="G182" s="99" t="str">
        <f>IFERROR(IF(VLOOKUP($A182,'Annex 2 Designated EHV charges'!$D:$P,12,FALSE)=0,"",VLOOKUP($A182,'Annex 2 Designated EHV charges'!$D:$P,12,FALSE)),"")</f>
        <v/>
      </c>
      <c r="H182" s="99" t="str">
        <f>IFERROR(IF(VLOOKUP($A182,'Annex 2 Designated EHV charges'!$D:$P,13,FALSE)=0,"",VLOOKUP($A182,'Annex 2 Designated EHV charges'!$D:$P,13,FALSE)),"")</f>
        <v/>
      </c>
    </row>
    <row r="183" spans="1:8" x14ac:dyDescent="0.25">
      <c r="A183" s="96" t="str">
        <f t="array" ref="A183">IFERROR(INDEX('Annex 2 Designated EHV charges'!$D$11:$D$118, MATCH(0, IF(ISBLANK('Annex 2 Designated EHV charges'!$D$11:$D$118),1, COUNTIF(A$4:$A182, 'Annex 2 Designated EHV charges'!$D$11:$D$118)), 0)),"")</f>
        <v/>
      </c>
      <c r="B183" s="95" t="str">
        <f>IF($A183="","",VLOOKUP($A183,'Annex 2 Designated EHV charges'!$D:$O,2,0))</f>
        <v/>
      </c>
      <c r="C183" s="96" t="str">
        <f>IF($A183="","",VLOOKUP($A183,'Annex 2 Designated EHV charges'!$D:$O,3,0))</f>
        <v/>
      </c>
      <c r="D183" s="95" t="str">
        <f>IF($A183="","",VLOOKUP($A183,'Annex 2 Designated EHV charges'!$D:$O,4,0))</f>
        <v/>
      </c>
      <c r="E183" s="97" t="str">
        <f>IFERROR(IF(VLOOKUP($A183,'Annex 2 Designated EHV charges'!$D:$P,10,FALSE)=0,"",VLOOKUP($A183,'Annex 2 Designated EHV charges'!$D:$P,10,FALSE)),"")</f>
        <v/>
      </c>
      <c r="F183" s="98" t="str">
        <f>IFERROR(IF(VLOOKUP($A183,'Annex 2 Designated EHV charges'!$D:$P,11,FALSE)=0,"",VLOOKUP($A183,'Annex 2 Designated EHV charges'!$D:$P,11,FALSE)),"")</f>
        <v/>
      </c>
      <c r="G183" s="99" t="str">
        <f>IFERROR(IF(VLOOKUP($A183,'Annex 2 Designated EHV charges'!$D:$P,12,FALSE)=0,"",VLOOKUP($A183,'Annex 2 Designated EHV charges'!$D:$P,12,FALSE)),"")</f>
        <v/>
      </c>
      <c r="H183" s="99" t="str">
        <f>IFERROR(IF(VLOOKUP($A183,'Annex 2 Designated EHV charges'!$D:$P,13,FALSE)=0,"",VLOOKUP($A183,'Annex 2 Designated EHV charges'!$D:$P,13,FALSE)),"")</f>
        <v/>
      </c>
    </row>
    <row r="184" spans="1:8" x14ac:dyDescent="0.25">
      <c r="A184" s="96" t="str">
        <f t="array" ref="A184">IFERROR(INDEX('Annex 2 Designated EHV charges'!$D$11:$D$118, MATCH(0, IF(ISBLANK('Annex 2 Designated EHV charges'!$D$11:$D$118),1, COUNTIF(A$4:$A183, 'Annex 2 Designated EHV charges'!$D$11:$D$118)), 0)),"")</f>
        <v/>
      </c>
      <c r="B184" s="95" t="str">
        <f>IF($A184="","",VLOOKUP($A184,'Annex 2 Designated EHV charges'!$D:$O,2,0))</f>
        <v/>
      </c>
      <c r="C184" s="96" t="str">
        <f>IF($A184="","",VLOOKUP($A184,'Annex 2 Designated EHV charges'!$D:$O,3,0))</f>
        <v/>
      </c>
      <c r="D184" s="95" t="str">
        <f>IF($A184="","",VLOOKUP($A184,'Annex 2 Designated EHV charges'!$D:$O,4,0))</f>
        <v/>
      </c>
      <c r="E184" s="97" t="str">
        <f>IFERROR(IF(VLOOKUP($A184,'Annex 2 Designated EHV charges'!$D:$P,10,FALSE)=0,"",VLOOKUP($A184,'Annex 2 Designated EHV charges'!$D:$P,10,FALSE)),"")</f>
        <v/>
      </c>
      <c r="F184" s="98" t="str">
        <f>IFERROR(IF(VLOOKUP($A184,'Annex 2 Designated EHV charges'!$D:$P,11,FALSE)=0,"",VLOOKUP($A184,'Annex 2 Designated EHV charges'!$D:$P,11,FALSE)),"")</f>
        <v/>
      </c>
      <c r="G184" s="99" t="str">
        <f>IFERROR(IF(VLOOKUP($A184,'Annex 2 Designated EHV charges'!$D:$P,12,FALSE)=0,"",VLOOKUP($A184,'Annex 2 Designated EHV charges'!$D:$P,12,FALSE)),"")</f>
        <v/>
      </c>
      <c r="H184" s="99" t="str">
        <f>IFERROR(IF(VLOOKUP($A184,'Annex 2 Designated EHV charges'!$D:$P,13,FALSE)=0,"",VLOOKUP($A184,'Annex 2 Designated EHV charges'!$D:$P,13,FALSE)),"")</f>
        <v/>
      </c>
    </row>
    <row r="185" spans="1:8" x14ac:dyDescent="0.25">
      <c r="A185" s="96" t="str">
        <f t="array" ref="A185">IFERROR(INDEX('Annex 2 Designated EHV charges'!$D$11:$D$118, MATCH(0, IF(ISBLANK('Annex 2 Designated EHV charges'!$D$11:$D$118),1, COUNTIF(A$4:$A184, 'Annex 2 Designated EHV charges'!$D$11:$D$118)), 0)),"")</f>
        <v/>
      </c>
      <c r="B185" s="95" t="str">
        <f>IF($A185="","",VLOOKUP($A185,'Annex 2 Designated EHV charges'!$D:$O,2,0))</f>
        <v/>
      </c>
      <c r="C185" s="96" t="str">
        <f>IF($A185="","",VLOOKUP($A185,'Annex 2 Designated EHV charges'!$D:$O,3,0))</f>
        <v/>
      </c>
      <c r="D185" s="95" t="str">
        <f>IF($A185="","",VLOOKUP($A185,'Annex 2 Designated EHV charges'!$D:$O,4,0))</f>
        <v/>
      </c>
      <c r="E185" s="97" t="str">
        <f>IFERROR(IF(VLOOKUP($A185,'Annex 2 Designated EHV charges'!$D:$P,10,FALSE)=0,"",VLOOKUP($A185,'Annex 2 Designated EHV charges'!$D:$P,10,FALSE)),"")</f>
        <v/>
      </c>
      <c r="F185" s="98" t="str">
        <f>IFERROR(IF(VLOOKUP($A185,'Annex 2 Designated EHV charges'!$D:$P,11,FALSE)=0,"",VLOOKUP($A185,'Annex 2 Designated EHV charges'!$D:$P,11,FALSE)),"")</f>
        <v/>
      </c>
      <c r="G185" s="99" t="str">
        <f>IFERROR(IF(VLOOKUP($A185,'Annex 2 Designated EHV charges'!$D:$P,12,FALSE)=0,"",VLOOKUP($A185,'Annex 2 Designated EHV charges'!$D:$P,12,FALSE)),"")</f>
        <v/>
      </c>
      <c r="H185" s="99" t="str">
        <f>IFERROR(IF(VLOOKUP($A185,'Annex 2 Designated EHV charges'!$D:$P,13,FALSE)=0,"",VLOOKUP($A185,'Annex 2 Designated EHV charges'!$D:$P,13,FALSE)),"")</f>
        <v/>
      </c>
    </row>
    <row r="186" spans="1:8" x14ac:dyDescent="0.25">
      <c r="A186" s="96" t="str">
        <f t="array" ref="A186">IFERROR(INDEX('Annex 2 Designated EHV charges'!$D$11:$D$118, MATCH(0, IF(ISBLANK('Annex 2 Designated EHV charges'!$D$11:$D$118),1, COUNTIF(A$4:$A185, 'Annex 2 Designated EHV charges'!$D$11:$D$118)), 0)),"")</f>
        <v/>
      </c>
      <c r="B186" s="95" t="str">
        <f>IF($A186="","",VLOOKUP($A186,'Annex 2 Designated EHV charges'!$D:$O,2,0))</f>
        <v/>
      </c>
      <c r="C186" s="96" t="str">
        <f>IF($A186="","",VLOOKUP($A186,'Annex 2 Designated EHV charges'!$D:$O,3,0))</f>
        <v/>
      </c>
      <c r="D186" s="95" t="str">
        <f>IF($A186="","",VLOOKUP($A186,'Annex 2 Designated EHV charges'!$D:$O,4,0))</f>
        <v/>
      </c>
      <c r="E186" s="97" t="str">
        <f>IFERROR(IF(VLOOKUP($A186,'Annex 2 Designated EHV charges'!$D:$P,10,FALSE)=0,"",VLOOKUP($A186,'Annex 2 Designated EHV charges'!$D:$P,10,FALSE)),"")</f>
        <v/>
      </c>
      <c r="F186" s="98" t="str">
        <f>IFERROR(IF(VLOOKUP($A186,'Annex 2 Designated EHV charges'!$D:$P,11,FALSE)=0,"",VLOOKUP($A186,'Annex 2 Designated EHV charges'!$D:$P,11,FALSE)),"")</f>
        <v/>
      </c>
      <c r="G186" s="99" t="str">
        <f>IFERROR(IF(VLOOKUP($A186,'Annex 2 Designated EHV charges'!$D:$P,12,FALSE)=0,"",VLOOKUP($A186,'Annex 2 Designated EHV charges'!$D:$P,12,FALSE)),"")</f>
        <v/>
      </c>
      <c r="H186" s="99" t="str">
        <f>IFERROR(IF(VLOOKUP($A186,'Annex 2 Designated EHV charges'!$D:$P,13,FALSE)=0,"",VLOOKUP($A186,'Annex 2 Designated EHV charges'!$D:$P,13,FALSE)),"")</f>
        <v/>
      </c>
    </row>
    <row r="187" spans="1:8" x14ac:dyDescent="0.25">
      <c r="A187" s="96" t="str">
        <f t="array" ref="A187">IFERROR(INDEX('Annex 2 Designated EHV charges'!$D$11:$D$118, MATCH(0, IF(ISBLANK('Annex 2 Designated EHV charges'!$D$11:$D$118),1, COUNTIF(A$4:$A186, 'Annex 2 Designated EHV charges'!$D$11:$D$118)), 0)),"")</f>
        <v/>
      </c>
      <c r="B187" s="95" t="str">
        <f>IF($A187="","",VLOOKUP($A187,'Annex 2 Designated EHV charges'!$D:$O,2,0))</f>
        <v/>
      </c>
      <c r="C187" s="96" t="str">
        <f>IF($A187="","",VLOOKUP($A187,'Annex 2 Designated EHV charges'!$D:$O,3,0))</f>
        <v/>
      </c>
      <c r="D187" s="95" t="str">
        <f>IF($A187="","",VLOOKUP($A187,'Annex 2 Designated EHV charges'!$D:$O,4,0))</f>
        <v/>
      </c>
      <c r="E187" s="97" t="str">
        <f>IFERROR(IF(VLOOKUP($A187,'Annex 2 Designated EHV charges'!$D:$P,10,FALSE)=0,"",VLOOKUP($A187,'Annex 2 Designated EHV charges'!$D:$P,10,FALSE)),"")</f>
        <v/>
      </c>
      <c r="F187" s="98" t="str">
        <f>IFERROR(IF(VLOOKUP($A187,'Annex 2 Designated EHV charges'!$D:$P,11,FALSE)=0,"",VLOOKUP($A187,'Annex 2 Designated EHV charges'!$D:$P,11,FALSE)),"")</f>
        <v/>
      </c>
      <c r="G187" s="99" t="str">
        <f>IFERROR(IF(VLOOKUP($A187,'Annex 2 Designated EHV charges'!$D:$P,12,FALSE)=0,"",VLOOKUP($A187,'Annex 2 Designated EHV charges'!$D:$P,12,FALSE)),"")</f>
        <v/>
      </c>
      <c r="H187" s="99" t="str">
        <f>IFERROR(IF(VLOOKUP($A187,'Annex 2 Designated EHV charges'!$D:$P,13,FALSE)=0,"",VLOOKUP($A187,'Annex 2 Designated EHV charges'!$D:$P,13,FALSE)),"")</f>
        <v/>
      </c>
    </row>
    <row r="188" spans="1:8" x14ac:dyDescent="0.25">
      <c r="A188" s="96" t="str">
        <f t="array" ref="A188">IFERROR(INDEX('Annex 2 Designated EHV charges'!$D$11:$D$118, MATCH(0, IF(ISBLANK('Annex 2 Designated EHV charges'!$D$11:$D$118),1, COUNTIF(A$4:$A187, 'Annex 2 Designated EHV charges'!$D$11:$D$118)), 0)),"")</f>
        <v/>
      </c>
      <c r="B188" s="95" t="str">
        <f>IF($A188="","",VLOOKUP($A188,'Annex 2 Designated EHV charges'!$D:$O,2,0))</f>
        <v/>
      </c>
      <c r="C188" s="96" t="str">
        <f>IF($A188="","",VLOOKUP($A188,'Annex 2 Designated EHV charges'!$D:$O,3,0))</f>
        <v/>
      </c>
      <c r="D188" s="95" t="str">
        <f>IF($A188="","",VLOOKUP($A188,'Annex 2 Designated EHV charges'!$D:$O,4,0))</f>
        <v/>
      </c>
      <c r="E188" s="97" t="str">
        <f>IFERROR(IF(VLOOKUP($A188,'Annex 2 Designated EHV charges'!$D:$P,10,FALSE)=0,"",VLOOKUP($A188,'Annex 2 Designated EHV charges'!$D:$P,10,FALSE)),"")</f>
        <v/>
      </c>
      <c r="F188" s="98" t="str">
        <f>IFERROR(IF(VLOOKUP($A188,'Annex 2 Designated EHV charges'!$D:$P,11,FALSE)=0,"",VLOOKUP($A188,'Annex 2 Designated EHV charges'!$D:$P,11,FALSE)),"")</f>
        <v/>
      </c>
      <c r="G188" s="99" t="str">
        <f>IFERROR(IF(VLOOKUP($A188,'Annex 2 Designated EHV charges'!$D:$P,12,FALSE)=0,"",VLOOKUP($A188,'Annex 2 Designated EHV charges'!$D:$P,12,FALSE)),"")</f>
        <v/>
      </c>
      <c r="H188" s="99" t="str">
        <f>IFERROR(IF(VLOOKUP($A188,'Annex 2 Designated EHV charges'!$D:$P,13,FALSE)=0,"",VLOOKUP($A188,'Annex 2 Designated EHV charges'!$D:$P,13,FALSE)),"")</f>
        <v/>
      </c>
    </row>
    <row r="189" spans="1:8" x14ac:dyDescent="0.25">
      <c r="A189" s="96" t="str">
        <f t="array" ref="A189">IFERROR(INDEX('Annex 2 Designated EHV charges'!$D$11:$D$118, MATCH(0, IF(ISBLANK('Annex 2 Designated EHV charges'!$D$11:$D$118),1, COUNTIF(A$4:$A188, 'Annex 2 Designated EHV charges'!$D$11:$D$118)), 0)),"")</f>
        <v/>
      </c>
      <c r="B189" s="95" t="str">
        <f>IF($A189="","",VLOOKUP($A189,'Annex 2 Designated EHV charges'!$D:$O,2,0))</f>
        <v/>
      </c>
      <c r="C189" s="96" t="str">
        <f>IF($A189="","",VLOOKUP($A189,'Annex 2 Designated EHV charges'!$D:$O,3,0))</f>
        <v/>
      </c>
      <c r="D189" s="95" t="str">
        <f>IF($A189="","",VLOOKUP($A189,'Annex 2 Designated EHV charges'!$D:$O,4,0))</f>
        <v/>
      </c>
      <c r="E189" s="97" t="str">
        <f>IFERROR(IF(VLOOKUP($A189,'Annex 2 Designated EHV charges'!$D:$P,10,FALSE)=0,"",VLOOKUP($A189,'Annex 2 Designated EHV charges'!$D:$P,10,FALSE)),"")</f>
        <v/>
      </c>
      <c r="F189" s="98" t="str">
        <f>IFERROR(IF(VLOOKUP($A189,'Annex 2 Designated EHV charges'!$D:$P,11,FALSE)=0,"",VLOOKUP($A189,'Annex 2 Designated EHV charges'!$D:$P,11,FALSE)),"")</f>
        <v/>
      </c>
      <c r="G189" s="99" t="str">
        <f>IFERROR(IF(VLOOKUP($A189,'Annex 2 Designated EHV charges'!$D:$P,12,FALSE)=0,"",VLOOKUP($A189,'Annex 2 Designated EHV charges'!$D:$P,12,FALSE)),"")</f>
        <v/>
      </c>
      <c r="H189" s="99" t="str">
        <f>IFERROR(IF(VLOOKUP($A189,'Annex 2 Designated EHV charges'!$D:$P,13,FALSE)=0,"",VLOOKUP($A189,'Annex 2 Designated EHV charges'!$D:$P,13,FALSE)),"")</f>
        <v/>
      </c>
    </row>
    <row r="190" spans="1:8" x14ac:dyDescent="0.25">
      <c r="A190" s="96" t="str">
        <f t="array" ref="A190">IFERROR(INDEX('Annex 2 Designated EHV charges'!$D$11:$D$118, MATCH(0, IF(ISBLANK('Annex 2 Designated EHV charges'!$D$11:$D$118),1, COUNTIF(A$4:$A189, 'Annex 2 Designated EHV charges'!$D$11:$D$118)), 0)),"")</f>
        <v/>
      </c>
      <c r="B190" s="95" t="str">
        <f>IF($A190="","",VLOOKUP($A190,'Annex 2 Designated EHV charges'!$D:$O,2,0))</f>
        <v/>
      </c>
      <c r="C190" s="96" t="str">
        <f>IF($A190="","",VLOOKUP($A190,'Annex 2 Designated EHV charges'!$D:$O,3,0))</f>
        <v/>
      </c>
      <c r="D190" s="95" t="str">
        <f>IF($A190="","",VLOOKUP($A190,'Annex 2 Designated EHV charges'!$D:$O,4,0))</f>
        <v/>
      </c>
      <c r="E190" s="97" t="str">
        <f>IFERROR(IF(VLOOKUP($A190,'Annex 2 Designated EHV charges'!$D:$P,10,FALSE)=0,"",VLOOKUP($A190,'Annex 2 Designated EHV charges'!$D:$P,10,FALSE)),"")</f>
        <v/>
      </c>
      <c r="F190" s="98" t="str">
        <f>IFERROR(IF(VLOOKUP($A190,'Annex 2 Designated EHV charges'!$D:$P,11,FALSE)=0,"",VLOOKUP($A190,'Annex 2 Designated EHV charges'!$D:$P,11,FALSE)),"")</f>
        <v/>
      </c>
      <c r="G190" s="99" t="str">
        <f>IFERROR(IF(VLOOKUP($A190,'Annex 2 Designated EHV charges'!$D:$P,12,FALSE)=0,"",VLOOKUP($A190,'Annex 2 Designated EHV charges'!$D:$P,12,FALSE)),"")</f>
        <v/>
      </c>
      <c r="H190" s="99" t="str">
        <f>IFERROR(IF(VLOOKUP($A190,'Annex 2 Designated EHV charges'!$D:$P,13,FALSE)=0,"",VLOOKUP($A190,'Annex 2 Designated EHV charges'!$D:$P,13,FALSE)),"")</f>
        <v/>
      </c>
    </row>
    <row r="191" spans="1:8" x14ac:dyDescent="0.25">
      <c r="A191" s="96" t="str">
        <f t="array" ref="A191">IFERROR(INDEX('Annex 2 Designated EHV charges'!$D$11:$D$118, MATCH(0, IF(ISBLANK('Annex 2 Designated EHV charges'!$D$11:$D$118),1, COUNTIF(A$4:$A190, 'Annex 2 Designated EHV charges'!$D$11:$D$118)), 0)),"")</f>
        <v/>
      </c>
      <c r="B191" s="95" t="str">
        <f>IF($A191="","",VLOOKUP($A191,'Annex 2 Designated EHV charges'!$D:$O,2,0))</f>
        <v/>
      </c>
      <c r="C191" s="96" t="str">
        <f>IF($A191="","",VLOOKUP($A191,'Annex 2 Designated EHV charges'!$D:$O,3,0))</f>
        <v/>
      </c>
      <c r="D191" s="95" t="str">
        <f>IF($A191="","",VLOOKUP($A191,'Annex 2 Designated EHV charges'!$D:$O,4,0))</f>
        <v/>
      </c>
      <c r="E191" s="97" t="str">
        <f>IFERROR(IF(VLOOKUP($A191,'Annex 2 Designated EHV charges'!$D:$P,10,FALSE)=0,"",VLOOKUP($A191,'Annex 2 Designated EHV charges'!$D:$P,10,FALSE)),"")</f>
        <v/>
      </c>
      <c r="F191" s="98" t="str">
        <f>IFERROR(IF(VLOOKUP($A191,'Annex 2 Designated EHV charges'!$D:$P,11,FALSE)=0,"",VLOOKUP($A191,'Annex 2 Designated EHV charges'!$D:$P,11,FALSE)),"")</f>
        <v/>
      </c>
      <c r="G191" s="99" t="str">
        <f>IFERROR(IF(VLOOKUP($A191,'Annex 2 Designated EHV charges'!$D:$P,12,FALSE)=0,"",VLOOKUP($A191,'Annex 2 Designated EHV charges'!$D:$P,12,FALSE)),"")</f>
        <v/>
      </c>
      <c r="H191" s="99" t="str">
        <f>IFERROR(IF(VLOOKUP($A191,'Annex 2 Designated EHV charges'!$D:$P,13,FALSE)=0,"",VLOOKUP($A191,'Annex 2 Designated EHV charges'!$D:$P,13,FALSE)),"")</f>
        <v/>
      </c>
    </row>
    <row r="192" spans="1:8" x14ac:dyDescent="0.25">
      <c r="A192" s="96" t="str">
        <f t="array" ref="A192">IFERROR(INDEX('Annex 2 Designated EHV charges'!$D$11:$D$118, MATCH(0, IF(ISBLANK('Annex 2 Designated EHV charges'!$D$11:$D$118),1, COUNTIF(A$4:$A191, 'Annex 2 Designated EHV charges'!$D$11:$D$118)), 0)),"")</f>
        <v/>
      </c>
      <c r="B192" s="95" t="str">
        <f>IF($A192="","",VLOOKUP($A192,'Annex 2 Designated EHV charges'!$D:$O,2,0))</f>
        <v/>
      </c>
      <c r="C192" s="96" t="str">
        <f>IF($A192="","",VLOOKUP($A192,'Annex 2 Designated EHV charges'!$D:$O,3,0))</f>
        <v/>
      </c>
      <c r="D192" s="95" t="str">
        <f>IF($A192="","",VLOOKUP($A192,'Annex 2 Designated EHV charges'!$D:$O,4,0))</f>
        <v/>
      </c>
      <c r="E192" s="97" t="str">
        <f>IFERROR(IF(VLOOKUP($A192,'Annex 2 Designated EHV charges'!$D:$P,10,FALSE)=0,"",VLOOKUP($A192,'Annex 2 Designated EHV charges'!$D:$P,10,FALSE)),"")</f>
        <v/>
      </c>
      <c r="F192" s="98" t="str">
        <f>IFERROR(IF(VLOOKUP($A192,'Annex 2 Designated EHV charges'!$D:$P,11,FALSE)=0,"",VLOOKUP($A192,'Annex 2 Designated EHV charges'!$D:$P,11,FALSE)),"")</f>
        <v/>
      </c>
      <c r="G192" s="99" t="str">
        <f>IFERROR(IF(VLOOKUP($A192,'Annex 2 Designated EHV charges'!$D:$P,12,FALSE)=0,"",VLOOKUP($A192,'Annex 2 Designated EHV charges'!$D:$P,12,FALSE)),"")</f>
        <v/>
      </c>
      <c r="H192" s="99" t="str">
        <f>IFERROR(IF(VLOOKUP($A192,'Annex 2 Designated EHV charges'!$D:$P,13,FALSE)=0,"",VLOOKUP($A192,'Annex 2 Designated EHV charges'!$D:$P,13,FALSE)),"")</f>
        <v/>
      </c>
    </row>
    <row r="193" spans="1:8" x14ac:dyDescent="0.25">
      <c r="A193" s="96" t="str">
        <f t="array" ref="A193">IFERROR(INDEX('Annex 2 Designated EHV charges'!$D$11:$D$118, MATCH(0, IF(ISBLANK('Annex 2 Designated EHV charges'!$D$11:$D$118),1, COUNTIF(A$4:$A192, 'Annex 2 Designated EHV charges'!$D$11:$D$118)), 0)),"")</f>
        <v/>
      </c>
      <c r="B193" s="95" t="str">
        <f>IF($A193="","",VLOOKUP($A193,'Annex 2 Designated EHV charges'!$D:$O,2,0))</f>
        <v/>
      </c>
      <c r="C193" s="96" t="str">
        <f>IF($A193="","",VLOOKUP($A193,'Annex 2 Designated EHV charges'!$D:$O,3,0))</f>
        <v/>
      </c>
      <c r="D193" s="95" t="str">
        <f>IF($A193="","",VLOOKUP($A193,'Annex 2 Designated EHV charges'!$D:$O,4,0))</f>
        <v/>
      </c>
      <c r="E193" s="97" t="str">
        <f>IFERROR(IF(VLOOKUP($A193,'Annex 2 Designated EHV charges'!$D:$P,10,FALSE)=0,"",VLOOKUP($A193,'Annex 2 Designated EHV charges'!$D:$P,10,FALSE)),"")</f>
        <v/>
      </c>
      <c r="F193" s="98" t="str">
        <f>IFERROR(IF(VLOOKUP($A193,'Annex 2 Designated EHV charges'!$D:$P,11,FALSE)=0,"",VLOOKUP($A193,'Annex 2 Designated EHV charges'!$D:$P,11,FALSE)),"")</f>
        <v/>
      </c>
      <c r="G193" s="99" t="str">
        <f>IFERROR(IF(VLOOKUP($A193,'Annex 2 Designated EHV charges'!$D:$P,12,FALSE)=0,"",VLOOKUP($A193,'Annex 2 Designated EHV charges'!$D:$P,12,FALSE)),"")</f>
        <v/>
      </c>
      <c r="H193" s="99" t="str">
        <f>IFERROR(IF(VLOOKUP($A193,'Annex 2 Designated EHV charges'!$D:$P,13,FALSE)=0,"",VLOOKUP($A193,'Annex 2 Designated EHV charges'!$D:$P,13,FALSE)),"")</f>
        <v/>
      </c>
    </row>
    <row r="194" spans="1:8" x14ac:dyDescent="0.25">
      <c r="A194" s="96" t="str">
        <f t="array" ref="A194">IFERROR(INDEX('Annex 2 Designated EHV charges'!$D$11:$D$118, MATCH(0, IF(ISBLANK('Annex 2 Designated EHV charges'!$D$11:$D$118),1, COUNTIF(A$4:$A193, 'Annex 2 Designated EHV charges'!$D$11:$D$118)), 0)),"")</f>
        <v/>
      </c>
      <c r="B194" s="95" t="str">
        <f>IF($A194="","",VLOOKUP($A194,'Annex 2 Designated EHV charges'!$D:$O,2,0))</f>
        <v/>
      </c>
      <c r="C194" s="96" t="str">
        <f>IF($A194="","",VLOOKUP($A194,'Annex 2 Designated EHV charges'!$D:$O,3,0))</f>
        <v/>
      </c>
      <c r="D194" s="95" t="str">
        <f>IF($A194="","",VLOOKUP($A194,'Annex 2 Designated EHV charges'!$D:$O,4,0))</f>
        <v/>
      </c>
      <c r="E194" s="97" t="str">
        <f>IFERROR(IF(VLOOKUP($A194,'Annex 2 Designated EHV charges'!$D:$P,10,FALSE)=0,"",VLOOKUP($A194,'Annex 2 Designated EHV charges'!$D:$P,10,FALSE)),"")</f>
        <v/>
      </c>
      <c r="F194" s="98" t="str">
        <f>IFERROR(IF(VLOOKUP($A194,'Annex 2 Designated EHV charges'!$D:$P,11,FALSE)=0,"",VLOOKUP($A194,'Annex 2 Designated EHV charges'!$D:$P,11,FALSE)),"")</f>
        <v/>
      </c>
      <c r="G194" s="99" t="str">
        <f>IFERROR(IF(VLOOKUP($A194,'Annex 2 Designated EHV charges'!$D:$P,12,FALSE)=0,"",VLOOKUP($A194,'Annex 2 Designated EHV charges'!$D:$P,12,FALSE)),"")</f>
        <v/>
      </c>
      <c r="H194" s="99" t="str">
        <f>IFERROR(IF(VLOOKUP($A194,'Annex 2 Designated EHV charges'!$D:$P,13,FALSE)=0,"",VLOOKUP($A194,'Annex 2 Designated EHV charges'!$D:$P,13,FALSE)),"")</f>
        <v/>
      </c>
    </row>
    <row r="195" spans="1:8" x14ac:dyDescent="0.25">
      <c r="A195" s="96" t="str">
        <f t="array" ref="A195">IFERROR(INDEX('Annex 2 Designated EHV charges'!$D$11:$D$118, MATCH(0, IF(ISBLANK('Annex 2 Designated EHV charges'!$D$11:$D$118),1, COUNTIF(A$4:$A194, 'Annex 2 Designated EHV charges'!$D$11:$D$118)), 0)),"")</f>
        <v/>
      </c>
      <c r="B195" s="95" t="str">
        <f>IF($A195="","",VLOOKUP($A195,'Annex 2 Designated EHV charges'!$D:$O,2,0))</f>
        <v/>
      </c>
      <c r="C195" s="96" t="str">
        <f>IF($A195="","",VLOOKUP($A195,'Annex 2 Designated EHV charges'!$D:$O,3,0))</f>
        <v/>
      </c>
      <c r="D195" s="95" t="str">
        <f>IF($A195="","",VLOOKUP($A195,'Annex 2 Designated EHV charges'!$D:$O,4,0))</f>
        <v/>
      </c>
      <c r="E195" s="97" t="str">
        <f>IFERROR(IF(VLOOKUP($A195,'Annex 2 Designated EHV charges'!$D:$P,10,FALSE)=0,"",VLOOKUP($A195,'Annex 2 Designated EHV charges'!$D:$P,10,FALSE)),"")</f>
        <v/>
      </c>
      <c r="F195" s="98" t="str">
        <f>IFERROR(IF(VLOOKUP($A195,'Annex 2 Designated EHV charges'!$D:$P,11,FALSE)=0,"",VLOOKUP($A195,'Annex 2 Designated EHV charges'!$D:$P,11,FALSE)),"")</f>
        <v/>
      </c>
      <c r="G195" s="99" t="str">
        <f>IFERROR(IF(VLOOKUP($A195,'Annex 2 Designated EHV charges'!$D:$P,12,FALSE)=0,"",VLOOKUP($A195,'Annex 2 Designated EHV charges'!$D:$P,12,FALSE)),"")</f>
        <v/>
      </c>
      <c r="H195" s="99" t="str">
        <f>IFERROR(IF(VLOOKUP($A195,'Annex 2 Designated EHV charges'!$D:$P,13,FALSE)=0,"",VLOOKUP($A195,'Annex 2 Designated EHV charges'!$D:$P,13,FALSE)),"")</f>
        <v/>
      </c>
    </row>
    <row r="196" spans="1:8" x14ac:dyDescent="0.25">
      <c r="A196" s="96" t="str">
        <f t="array" ref="A196">IFERROR(INDEX('Annex 2 Designated EHV charges'!$D$11:$D$118, MATCH(0, IF(ISBLANK('Annex 2 Designated EHV charges'!$D$11:$D$118),1, COUNTIF(A$4:$A195, 'Annex 2 Designated EHV charges'!$D$11:$D$118)), 0)),"")</f>
        <v/>
      </c>
      <c r="B196" s="95" t="str">
        <f>IF($A196="","",VLOOKUP($A196,'Annex 2 Designated EHV charges'!$D:$O,2,0))</f>
        <v/>
      </c>
      <c r="C196" s="96" t="str">
        <f>IF($A196="","",VLOOKUP($A196,'Annex 2 Designated EHV charges'!$D:$O,3,0))</f>
        <v/>
      </c>
      <c r="D196" s="95" t="str">
        <f>IF($A196="","",VLOOKUP($A196,'Annex 2 Designated EHV charges'!$D:$O,4,0))</f>
        <v/>
      </c>
      <c r="E196" s="97" t="str">
        <f>IFERROR(IF(VLOOKUP($A196,'Annex 2 Designated EHV charges'!$D:$P,10,FALSE)=0,"",VLOOKUP($A196,'Annex 2 Designated EHV charges'!$D:$P,10,FALSE)),"")</f>
        <v/>
      </c>
      <c r="F196" s="98" t="str">
        <f>IFERROR(IF(VLOOKUP($A196,'Annex 2 Designated EHV charges'!$D:$P,11,FALSE)=0,"",VLOOKUP($A196,'Annex 2 Designated EHV charges'!$D:$P,11,FALSE)),"")</f>
        <v/>
      </c>
      <c r="G196" s="99" t="str">
        <f>IFERROR(IF(VLOOKUP($A196,'Annex 2 Designated EHV charges'!$D:$P,12,FALSE)=0,"",VLOOKUP($A196,'Annex 2 Designated EHV charges'!$D:$P,12,FALSE)),"")</f>
        <v/>
      </c>
      <c r="H196" s="99" t="str">
        <f>IFERROR(IF(VLOOKUP($A196,'Annex 2 Designated EHV charges'!$D:$P,13,FALSE)=0,"",VLOOKUP($A196,'Annex 2 Designated EHV charges'!$D:$P,13,FALSE)),"")</f>
        <v/>
      </c>
    </row>
    <row r="197" spans="1:8" x14ac:dyDescent="0.25">
      <c r="A197" s="96" t="str">
        <f t="array" ref="A197">IFERROR(INDEX('Annex 2 Designated EHV charges'!$D$11:$D$118, MATCH(0, IF(ISBLANK('Annex 2 Designated EHV charges'!$D$11:$D$118),1, COUNTIF(A$4:$A196, 'Annex 2 Designated EHV charges'!$D$11:$D$118)), 0)),"")</f>
        <v/>
      </c>
      <c r="B197" s="95" t="str">
        <f>IF($A197="","",VLOOKUP($A197,'Annex 2 Designated EHV charges'!$D:$O,2,0))</f>
        <v/>
      </c>
      <c r="C197" s="96" t="str">
        <f>IF($A197="","",VLOOKUP($A197,'Annex 2 Designated EHV charges'!$D:$O,3,0))</f>
        <v/>
      </c>
      <c r="D197" s="95" t="str">
        <f>IF($A197="","",VLOOKUP($A197,'Annex 2 Designated EHV charges'!$D:$O,4,0))</f>
        <v/>
      </c>
      <c r="E197" s="97" t="str">
        <f>IFERROR(IF(VLOOKUP($A197,'Annex 2 Designated EHV charges'!$D:$P,10,FALSE)=0,"",VLOOKUP($A197,'Annex 2 Designated EHV charges'!$D:$P,10,FALSE)),"")</f>
        <v/>
      </c>
      <c r="F197" s="98" t="str">
        <f>IFERROR(IF(VLOOKUP($A197,'Annex 2 Designated EHV charges'!$D:$P,11,FALSE)=0,"",VLOOKUP($A197,'Annex 2 Designated EHV charges'!$D:$P,11,FALSE)),"")</f>
        <v/>
      </c>
      <c r="G197" s="99" t="str">
        <f>IFERROR(IF(VLOOKUP($A197,'Annex 2 Designated EHV charges'!$D:$P,12,FALSE)=0,"",VLOOKUP($A197,'Annex 2 Designated EHV charges'!$D:$P,12,FALSE)),"")</f>
        <v/>
      </c>
      <c r="H197" s="99" t="str">
        <f>IFERROR(IF(VLOOKUP($A197,'Annex 2 Designated EHV charges'!$D:$P,13,FALSE)=0,"",VLOOKUP($A197,'Annex 2 Designated EHV charges'!$D:$P,13,FALSE)),"")</f>
        <v/>
      </c>
    </row>
    <row r="198" spans="1:8" x14ac:dyDescent="0.25">
      <c r="A198" s="96" t="str">
        <f t="array" ref="A198">IFERROR(INDEX('Annex 2 Designated EHV charges'!$D$11:$D$118, MATCH(0, IF(ISBLANK('Annex 2 Designated EHV charges'!$D$11:$D$118),1, COUNTIF(A$4:$A197, 'Annex 2 Designated EHV charges'!$D$11:$D$118)), 0)),"")</f>
        <v/>
      </c>
      <c r="B198" s="95" t="str">
        <f>IF($A198="","",VLOOKUP($A198,'Annex 2 Designated EHV charges'!$D:$O,2,0))</f>
        <v/>
      </c>
      <c r="C198" s="96" t="str">
        <f>IF($A198="","",VLOOKUP($A198,'Annex 2 Designated EHV charges'!$D:$O,3,0))</f>
        <v/>
      </c>
      <c r="D198" s="95" t="str">
        <f>IF($A198="","",VLOOKUP($A198,'Annex 2 Designated EHV charges'!$D:$O,4,0))</f>
        <v/>
      </c>
      <c r="E198" s="97" t="str">
        <f>IFERROR(IF(VLOOKUP($A198,'Annex 2 Designated EHV charges'!$D:$P,10,FALSE)=0,"",VLOOKUP($A198,'Annex 2 Designated EHV charges'!$D:$P,10,FALSE)),"")</f>
        <v/>
      </c>
      <c r="F198" s="98" t="str">
        <f>IFERROR(IF(VLOOKUP($A198,'Annex 2 Designated EHV charges'!$D:$P,11,FALSE)=0,"",VLOOKUP($A198,'Annex 2 Designated EHV charges'!$D:$P,11,FALSE)),"")</f>
        <v/>
      </c>
      <c r="G198" s="99" t="str">
        <f>IFERROR(IF(VLOOKUP($A198,'Annex 2 Designated EHV charges'!$D:$P,12,FALSE)=0,"",VLOOKUP($A198,'Annex 2 Designated EHV charges'!$D:$P,12,FALSE)),"")</f>
        <v/>
      </c>
      <c r="H198" s="99" t="str">
        <f>IFERROR(IF(VLOOKUP($A198,'Annex 2 Designated EHV charges'!$D:$P,13,FALSE)=0,"",VLOOKUP($A198,'Annex 2 Designated EHV charges'!$D:$P,13,FALSE)),"")</f>
        <v/>
      </c>
    </row>
    <row r="199" spans="1:8" x14ac:dyDescent="0.25">
      <c r="A199" s="96" t="str">
        <f t="array" ref="A199">IFERROR(INDEX('Annex 2 Designated EHV charges'!$D$11:$D$118, MATCH(0, IF(ISBLANK('Annex 2 Designated EHV charges'!$D$11:$D$118),1, COUNTIF(A$4:$A198, 'Annex 2 Designated EHV charges'!$D$11:$D$118)), 0)),"")</f>
        <v/>
      </c>
      <c r="B199" s="95" t="str">
        <f>IF($A199="","",VLOOKUP($A199,'Annex 2 Designated EHV charges'!$D:$O,2,0))</f>
        <v/>
      </c>
      <c r="C199" s="96" t="str">
        <f>IF($A199="","",VLOOKUP($A199,'Annex 2 Designated EHV charges'!$D:$O,3,0))</f>
        <v/>
      </c>
      <c r="D199" s="95" t="str">
        <f>IF($A199="","",VLOOKUP($A199,'Annex 2 Designated EHV charges'!$D:$O,4,0))</f>
        <v/>
      </c>
      <c r="E199" s="97" t="str">
        <f>IFERROR(IF(VLOOKUP($A199,'Annex 2 Designated EHV charges'!$D:$P,10,FALSE)=0,"",VLOOKUP($A199,'Annex 2 Designated EHV charges'!$D:$P,10,FALSE)),"")</f>
        <v/>
      </c>
      <c r="F199" s="98" t="str">
        <f>IFERROR(IF(VLOOKUP($A199,'Annex 2 Designated EHV charges'!$D:$P,11,FALSE)=0,"",VLOOKUP($A199,'Annex 2 Designated EHV charges'!$D:$P,11,FALSE)),"")</f>
        <v/>
      </c>
      <c r="G199" s="99" t="str">
        <f>IFERROR(IF(VLOOKUP($A199,'Annex 2 Designated EHV charges'!$D:$P,12,FALSE)=0,"",VLOOKUP($A199,'Annex 2 Designated EHV charges'!$D:$P,12,FALSE)),"")</f>
        <v/>
      </c>
      <c r="H199" s="99" t="str">
        <f>IFERROR(IF(VLOOKUP($A199,'Annex 2 Designated EHV charges'!$D:$P,13,FALSE)=0,"",VLOOKUP($A199,'Annex 2 Designated EHV charges'!$D:$P,13,FALSE)),"")</f>
        <v/>
      </c>
    </row>
    <row r="200" spans="1:8" x14ac:dyDescent="0.25">
      <c r="A200" s="96" t="str">
        <f t="array" ref="A200">IFERROR(INDEX('Annex 2 Designated EHV charges'!$D$11:$D$118, MATCH(0, IF(ISBLANK('Annex 2 Designated EHV charges'!$D$11:$D$118),1, COUNTIF(A$4:$A199, 'Annex 2 Designated EHV charges'!$D$11:$D$118)), 0)),"")</f>
        <v/>
      </c>
      <c r="B200" s="95" t="str">
        <f>IF($A200="","",VLOOKUP($A200,'Annex 2 Designated EHV charges'!$D:$O,2,0))</f>
        <v/>
      </c>
      <c r="C200" s="96" t="str">
        <f>IF($A200="","",VLOOKUP($A200,'Annex 2 Designated EHV charges'!$D:$O,3,0))</f>
        <v/>
      </c>
      <c r="D200" s="95" t="str">
        <f>IF($A200="","",VLOOKUP($A200,'Annex 2 Designated EHV charges'!$D:$O,4,0))</f>
        <v/>
      </c>
      <c r="E200" s="97" t="str">
        <f>IFERROR(IF(VLOOKUP($A200,'Annex 2 Designated EHV charges'!$D:$P,10,FALSE)=0,"",VLOOKUP($A200,'Annex 2 Designated EHV charges'!$D:$P,10,FALSE)),"")</f>
        <v/>
      </c>
      <c r="F200" s="98" t="str">
        <f>IFERROR(IF(VLOOKUP($A200,'Annex 2 Designated EHV charges'!$D:$P,11,FALSE)=0,"",VLOOKUP($A200,'Annex 2 Designated EHV charges'!$D:$P,11,FALSE)),"")</f>
        <v/>
      </c>
      <c r="G200" s="99" t="str">
        <f>IFERROR(IF(VLOOKUP($A200,'Annex 2 Designated EHV charges'!$D:$P,12,FALSE)=0,"",VLOOKUP($A200,'Annex 2 Designated EHV charges'!$D:$P,12,FALSE)),"")</f>
        <v/>
      </c>
      <c r="H200" s="99" t="str">
        <f>IFERROR(IF(VLOOKUP($A200,'Annex 2 Designated EHV charges'!$D:$P,13,FALSE)=0,"",VLOOKUP($A200,'Annex 2 Designated EHV charges'!$D:$P,13,FALSE)),"")</f>
        <v/>
      </c>
    </row>
    <row r="201" spans="1:8" x14ac:dyDescent="0.25">
      <c r="A201" s="96" t="str">
        <f t="array" ref="A201">IFERROR(INDEX('Annex 2 Designated EHV charges'!$D$11:$D$118, MATCH(0, IF(ISBLANK('Annex 2 Designated EHV charges'!$D$11:$D$118),1, COUNTIF(A$4:$A200, 'Annex 2 Designated EHV charges'!$D$11:$D$118)), 0)),"")</f>
        <v/>
      </c>
      <c r="B201" s="95" t="str">
        <f>IF($A201="","",VLOOKUP($A201,'Annex 2 Designated EHV charges'!$D:$O,2,0))</f>
        <v/>
      </c>
      <c r="C201" s="96" t="str">
        <f>IF($A201="","",VLOOKUP($A201,'Annex 2 Designated EHV charges'!$D:$O,3,0))</f>
        <v/>
      </c>
      <c r="D201" s="95" t="str">
        <f>IF($A201="","",VLOOKUP($A201,'Annex 2 Designated EHV charges'!$D:$O,4,0))</f>
        <v/>
      </c>
      <c r="E201" s="97" t="str">
        <f>IFERROR(IF(VLOOKUP($A201,'Annex 2 Designated EHV charges'!$D:$P,10,FALSE)=0,"",VLOOKUP($A201,'Annex 2 Designated EHV charges'!$D:$P,10,FALSE)),"")</f>
        <v/>
      </c>
      <c r="F201" s="98" t="str">
        <f>IFERROR(IF(VLOOKUP($A201,'Annex 2 Designated EHV charges'!$D:$P,11,FALSE)=0,"",VLOOKUP($A201,'Annex 2 Designated EHV charges'!$D:$P,11,FALSE)),"")</f>
        <v/>
      </c>
      <c r="G201" s="99" t="str">
        <f>IFERROR(IF(VLOOKUP($A201,'Annex 2 Designated EHV charges'!$D:$P,12,FALSE)=0,"",VLOOKUP($A201,'Annex 2 Designated EHV charges'!$D:$P,12,FALSE)),"")</f>
        <v/>
      </c>
      <c r="H201" s="99" t="str">
        <f>IFERROR(IF(VLOOKUP($A201,'Annex 2 Designated EHV charges'!$D:$P,13,FALSE)=0,"",VLOOKUP($A201,'Annex 2 Designated EHV charges'!$D:$P,13,FALSE)),"")</f>
        <v/>
      </c>
    </row>
    <row r="202" spans="1:8" x14ac:dyDescent="0.25">
      <c r="A202" s="96" t="str">
        <f t="array" ref="A202">IFERROR(INDEX('Annex 2 Designated EHV charges'!$D$11:$D$118, MATCH(0, IF(ISBLANK('Annex 2 Designated EHV charges'!$D$11:$D$118),1, COUNTIF(A$4:$A201, 'Annex 2 Designated EHV charges'!$D$11:$D$118)), 0)),"")</f>
        <v/>
      </c>
      <c r="B202" s="95" t="str">
        <f>IF($A202="","",VLOOKUP($A202,'Annex 2 Designated EHV charges'!$D:$O,2,0))</f>
        <v/>
      </c>
      <c r="C202" s="96" t="str">
        <f>IF($A202="","",VLOOKUP($A202,'Annex 2 Designated EHV charges'!$D:$O,3,0))</f>
        <v/>
      </c>
      <c r="D202" s="95" t="str">
        <f>IF($A202="","",VLOOKUP($A202,'Annex 2 Designated EHV charges'!$D:$O,4,0))</f>
        <v/>
      </c>
      <c r="E202" s="97" t="str">
        <f>IFERROR(IF(VLOOKUP($A202,'Annex 2 Designated EHV charges'!$D:$P,10,FALSE)=0,"",VLOOKUP($A202,'Annex 2 Designated EHV charges'!$D:$P,10,FALSE)),"")</f>
        <v/>
      </c>
      <c r="F202" s="98" t="str">
        <f>IFERROR(IF(VLOOKUP($A202,'Annex 2 Designated EHV charges'!$D:$P,11,FALSE)=0,"",VLOOKUP($A202,'Annex 2 Designated EHV charges'!$D:$P,11,FALSE)),"")</f>
        <v/>
      </c>
      <c r="G202" s="99" t="str">
        <f>IFERROR(IF(VLOOKUP($A202,'Annex 2 Designated EHV charges'!$D:$P,12,FALSE)=0,"",VLOOKUP($A202,'Annex 2 Designated EHV charges'!$D:$P,12,FALSE)),"")</f>
        <v/>
      </c>
      <c r="H202" s="99" t="str">
        <f>IFERROR(IF(VLOOKUP($A202,'Annex 2 Designated EHV charges'!$D:$P,13,FALSE)=0,"",VLOOKUP($A202,'Annex 2 Designated EHV charges'!$D:$P,13,FALSE)),"")</f>
        <v/>
      </c>
    </row>
    <row r="203" spans="1:8" x14ac:dyDescent="0.25">
      <c r="A203" s="96" t="str">
        <f t="array" ref="A203">IFERROR(INDEX('Annex 2 Designated EHV charges'!$D$11:$D$118, MATCH(0, IF(ISBLANK('Annex 2 Designated EHV charges'!$D$11:$D$118),1, COUNTIF(A$4:$A202, 'Annex 2 Designated EHV charges'!$D$11:$D$118)), 0)),"")</f>
        <v/>
      </c>
      <c r="B203" s="95" t="str">
        <f>IF($A203="","",VLOOKUP($A203,'Annex 2 Designated EHV charges'!$D:$O,2,0))</f>
        <v/>
      </c>
      <c r="C203" s="96" t="str">
        <f>IF($A203="","",VLOOKUP($A203,'Annex 2 Designated EHV charges'!$D:$O,3,0))</f>
        <v/>
      </c>
      <c r="D203" s="95" t="str">
        <f>IF($A203="","",VLOOKUP($A203,'Annex 2 Designated EHV charges'!$D:$O,4,0))</f>
        <v/>
      </c>
      <c r="E203" s="97" t="str">
        <f>IFERROR(IF(VLOOKUP($A203,'Annex 2 Designated EHV charges'!$D:$P,10,FALSE)=0,"",VLOOKUP($A203,'Annex 2 Designated EHV charges'!$D:$P,10,FALSE)),"")</f>
        <v/>
      </c>
      <c r="F203" s="98" t="str">
        <f>IFERROR(IF(VLOOKUP($A203,'Annex 2 Designated EHV charges'!$D:$P,11,FALSE)=0,"",VLOOKUP($A203,'Annex 2 Designated EHV charges'!$D:$P,11,FALSE)),"")</f>
        <v/>
      </c>
      <c r="G203" s="99" t="str">
        <f>IFERROR(IF(VLOOKUP($A203,'Annex 2 Designated EHV charges'!$D:$P,12,FALSE)=0,"",VLOOKUP($A203,'Annex 2 Designated EHV charges'!$D:$P,12,FALSE)),"")</f>
        <v/>
      </c>
      <c r="H203" s="99" t="str">
        <f>IFERROR(IF(VLOOKUP($A203,'Annex 2 Designated EHV charges'!$D:$P,13,FALSE)=0,"",VLOOKUP($A203,'Annex 2 Designated EHV charges'!$D:$P,13,FALSE)),"")</f>
        <v/>
      </c>
    </row>
    <row r="204" spans="1:8" x14ac:dyDescent="0.25">
      <c r="A204" s="96" t="str">
        <f t="array" ref="A204">IFERROR(INDEX('Annex 2 Designated EHV charges'!$D$11:$D$118, MATCH(0, IF(ISBLANK('Annex 2 Designated EHV charges'!$D$11:$D$118),1, COUNTIF(A$4:$A203, 'Annex 2 Designated EHV charges'!$D$11:$D$118)), 0)),"")</f>
        <v/>
      </c>
      <c r="B204" s="95" t="str">
        <f>IF($A204="","",VLOOKUP($A204,'Annex 2 Designated EHV charges'!$D:$O,2,0))</f>
        <v/>
      </c>
      <c r="C204" s="96" t="str">
        <f>IF($A204="","",VLOOKUP($A204,'Annex 2 Designated EHV charges'!$D:$O,3,0))</f>
        <v/>
      </c>
      <c r="D204" s="95" t="str">
        <f>IF($A204="","",VLOOKUP($A204,'Annex 2 Designated EHV charges'!$D:$O,4,0))</f>
        <v/>
      </c>
      <c r="E204" s="97" t="str">
        <f>IFERROR(IF(VLOOKUP($A204,'Annex 2 Designated EHV charges'!$D:$P,10,FALSE)=0,"",VLOOKUP($A204,'Annex 2 Designated EHV charges'!$D:$P,10,FALSE)),"")</f>
        <v/>
      </c>
      <c r="F204" s="98" t="str">
        <f>IFERROR(IF(VLOOKUP($A204,'Annex 2 Designated EHV charges'!$D:$P,11,FALSE)=0,"",VLOOKUP($A204,'Annex 2 Designated EHV charges'!$D:$P,11,FALSE)),"")</f>
        <v/>
      </c>
      <c r="G204" s="99" t="str">
        <f>IFERROR(IF(VLOOKUP($A204,'Annex 2 Designated EHV charges'!$D:$P,12,FALSE)=0,"",VLOOKUP($A204,'Annex 2 Designated EHV charges'!$D:$P,12,FALSE)),"")</f>
        <v/>
      </c>
      <c r="H204" s="99" t="str">
        <f>IFERROR(IF(VLOOKUP($A204,'Annex 2 Designated EHV charges'!$D:$P,13,FALSE)=0,"",VLOOKUP($A204,'Annex 2 Designated EHV charges'!$D:$P,13,FALSE)),"")</f>
        <v/>
      </c>
    </row>
    <row r="205" spans="1:8" x14ac:dyDescent="0.25">
      <c r="A205" s="96" t="str">
        <f t="array" ref="A205">IFERROR(INDEX('Annex 2 Designated EHV charges'!$D$11:$D$118, MATCH(0, IF(ISBLANK('Annex 2 Designated EHV charges'!$D$11:$D$118),1, COUNTIF(A$4:$A204, 'Annex 2 Designated EHV charges'!$D$11:$D$118)), 0)),"")</f>
        <v/>
      </c>
      <c r="B205" s="95" t="str">
        <f>IF($A205="","",VLOOKUP($A205,'Annex 2 Designated EHV charges'!$D:$O,2,0))</f>
        <v/>
      </c>
      <c r="C205" s="96" t="str">
        <f>IF($A205="","",VLOOKUP($A205,'Annex 2 Designated EHV charges'!$D:$O,3,0))</f>
        <v/>
      </c>
      <c r="D205" s="95" t="str">
        <f>IF($A205="","",VLOOKUP($A205,'Annex 2 Designated EHV charges'!$D:$O,4,0))</f>
        <v/>
      </c>
      <c r="E205" s="97" t="str">
        <f>IFERROR(IF(VLOOKUP($A205,'Annex 2 Designated EHV charges'!$D:$P,10,FALSE)=0,"",VLOOKUP($A205,'Annex 2 Designated EHV charges'!$D:$P,10,FALSE)),"")</f>
        <v/>
      </c>
      <c r="F205" s="98" t="str">
        <f>IFERROR(IF(VLOOKUP($A205,'Annex 2 Designated EHV charges'!$D:$P,11,FALSE)=0,"",VLOOKUP($A205,'Annex 2 Designated EHV charges'!$D:$P,11,FALSE)),"")</f>
        <v/>
      </c>
      <c r="G205" s="99" t="str">
        <f>IFERROR(IF(VLOOKUP($A205,'Annex 2 Designated EHV charges'!$D:$P,12,FALSE)=0,"",VLOOKUP($A205,'Annex 2 Designated EHV charges'!$D:$P,12,FALSE)),"")</f>
        <v/>
      </c>
      <c r="H205" s="99" t="str">
        <f>IFERROR(IF(VLOOKUP($A205,'Annex 2 Designated EHV charges'!$D:$P,13,FALSE)=0,"",VLOOKUP($A205,'Annex 2 Designated EHV charges'!$D:$P,13,FALSE)),"")</f>
        <v/>
      </c>
    </row>
    <row r="206" spans="1:8" x14ac:dyDescent="0.25">
      <c r="A206" s="96" t="str">
        <f t="array" ref="A206">IFERROR(INDEX('Annex 2 Designated EHV charges'!$D$11:$D$118, MATCH(0, IF(ISBLANK('Annex 2 Designated EHV charges'!$D$11:$D$118),1, COUNTIF(A$4:$A205, 'Annex 2 Designated EHV charges'!$D$11:$D$118)), 0)),"")</f>
        <v/>
      </c>
      <c r="B206" s="95" t="str">
        <f>IF($A206="","",VLOOKUP($A206,'Annex 2 Designated EHV charges'!$D:$O,2,0))</f>
        <v/>
      </c>
      <c r="C206" s="96" t="str">
        <f>IF($A206="","",VLOOKUP($A206,'Annex 2 Designated EHV charges'!$D:$O,3,0))</f>
        <v/>
      </c>
      <c r="D206" s="95" t="str">
        <f>IF($A206="","",VLOOKUP($A206,'Annex 2 Designated EHV charges'!$D:$O,4,0))</f>
        <v/>
      </c>
      <c r="E206" s="97" t="str">
        <f>IFERROR(IF(VLOOKUP($A206,'Annex 2 Designated EHV charges'!$D:$P,10,FALSE)=0,"",VLOOKUP($A206,'Annex 2 Designated EHV charges'!$D:$P,10,FALSE)),"")</f>
        <v/>
      </c>
      <c r="F206" s="98" t="str">
        <f>IFERROR(IF(VLOOKUP($A206,'Annex 2 Designated EHV charges'!$D:$P,11,FALSE)=0,"",VLOOKUP($A206,'Annex 2 Designated EHV charges'!$D:$P,11,FALSE)),"")</f>
        <v/>
      </c>
      <c r="G206" s="99" t="str">
        <f>IFERROR(IF(VLOOKUP($A206,'Annex 2 Designated EHV charges'!$D:$P,12,FALSE)=0,"",VLOOKUP($A206,'Annex 2 Designated EHV charges'!$D:$P,12,FALSE)),"")</f>
        <v/>
      </c>
      <c r="H206" s="99" t="str">
        <f>IFERROR(IF(VLOOKUP($A206,'Annex 2 Designated EHV charges'!$D:$P,13,FALSE)=0,"",VLOOKUP($A206,'Annex 2 Designated EHV charges'!$D:$P,13,FALSE)),"")</f>
        <v/>
      </c>
    </row>
    <row r="207" spans="1:8" x14ac:dyDescent="0.25">
      <c r="A207" s="96" t="str">
        <f t="array" ref="A207">IFERROR(INDEX('Annex 2 Designated EHV charges'!$D$11:$D$118, MATCH(0, IF(ISBLANK('Annex 2 Designated EHV charges'!$D$11:$D$118),1, COUNTIF(A$4:$A206, 'Annex 2 Designated EHV charges'!$D$11:$D$118)), 0)),"")</f>
        <v/>
      </c>
      <c r="B207" s="95" t="str">
        <f>IF($A207="","",VLOOKUP($A207,'Annex 2 Designated EHV charges'!$D:$O,2,0))</f>
        <v/>
      </c>
      <c r="C207" s="96" t="str">
        <f>IF($A207="","",VLOOKUP($A207,'Annex 2 Designated EHV charges'!$D:$O,3,0))</f>
        <v/>
      </c>
      <c r="D207" s="95" t="str">
        <f>IF($A207="","",VLOOKUP($A207,'Annex 2 Designated EHV charges'!$D:$O,4,0))</f>
        <v/>
      </c>
      <c r="E207" s="97" t="str">
        <f>IFERROR(IF(VLOOKUP($A207,'Annex 2 Designated EHV charges'!$D:$P,10,FALSE)=0,"",VLOOKUP($A207,'Annex 2 Designated EHV charges'!$D:$P,10,FALSE)),"")</f>
        <v/>
      </c>
      <c r="F207" s="98" t="str">
        <f>IFERROR(IF(VLOOKUP($A207,'Annex 2 Designated EHV charges'!$D:$P,11,FALSE)=0,"",VLOOKUP($A207,'Annex 2 Designated EHV charges'!$D:$P,11,FALSE)),"")</f>
        <v/>
      </c>
      <c r="G207" s="99" t="str">
        <f>IFERROR(IF(VLOOKUP($A207,'Annex 2 Designated EHV charges'!$D:$P,12,FALSE)=0,"",VLOOKUP($A207,'Annex 2 Designated EHV charges'!$D:$P,12,FALSE)),"")</f>
        <v/>
      </c>
      <c r="H207" s="99" t="str">
        <f>IFERROR(IF(VLOOKUP($A207,'Annex 2 Designated EHV charges'!$D:$P,13,FALSE)=0,"",VLOOKUP($A207,'Annex 2 Designated EHV charges'!$D:$P,13,FALSE)),"")</f>
        <v/>
      </c>
    </row>
    <row r="208" spans="1:8" x14ac:dyDescent="0.25">
      <c r="A208" s="96" t="str">
        <f t="array" ref="A208">IFERROR(INDEX('Annex 2 Designated EHV charges'!$D$11:$D$118, MATCH(0, IF(ISBLANK('Annex 2 Designated EHV charges'!$D$11:$D$118),1, COUNTIF(A$4:$A207, 'Annex 2 Designated EHV charges'!$D$11:$D$118)), 0)),"")</f>
        <v/>
      </c>
      <c r="B208" s="95" t="str">
        <f>IF($A208="","",VLOOKUP($A208,'Annex 2 Designated EHV charges'!$D:$O,2,0))</f>
        <v/>
      </c>
      <c r="C208" s="96" t="str">
        <f>IF($A208="","",VLOOKUP($A208,'Annex 2 Designated EHV charges'!$D:$O,3,0))</f>
        <v/>
      </c>
      <c r="D208" s="95" t="str">
        <f>IF($A208="","",VLOOKUP($A208,'Annex 2 Designated EHV charges'!$D:$O,4,0))</f>
        <v/>
      </c>
      <c r="E208" s="97" t="str">
        <f>IFERROR(IF(VLOOKUP($A208,'Annex 2 Designated EHV charges'!$D:$P,10,FALSE)=0,"",VLOOKUP($A208,'Annex 2 Designated EHV charges'!$D:$P,10,FALSE)),"")</f>
        <v/>
      </c>
      <c r="F208" s="98" t="str">
        <f>IFERROR(IF(VLOOKUP($A208,'Annex 2 Designated EHV charges'!$D:$P,11,FALSE)=0,"",VLOOKUP($A208,'Annex 2 Designated EHV charges'!$D:$P,11,FALSE)),"")</f>
        <v/>
      </c>
      <c r="G208" s="99" t="str">
        <f>IFERROR(IF(VLOOKUP($A208,'Annex 2 Designated EHV charges'!$D:$P,12,FALSE)=0,"",VLOOKUP($A208,'Annex 2 Designated EHV charges'!$D:$P,12,FALSE)),"")</f>
        <v/>
      </c>
      <c r="H208" s="99" t="str">
        <f>IFERROR(IF(VLOOKUP($A208,'Annex 2 Designated EHV charges'!$D:$P,13,FALSE)=0,"",VLOOKUP($A208,'Annex 2 Designated EHV charges'!$D:$P,13,FALSE)),"")</f>
        <v/>
      </c>
    </row>
    <row r="209" spans="1:8" x14ac:dyDescent="0.25">
      <c r="A209" s="96" t="str">
        <f t="array" ref="A209">IFERROR(INDEX('Annex 2 Designated EHV charges'!$D$11:$D$118, MATCH(0, IF(ISBLANK('Annex 2 Designated EHV charges'!$D$11:$D$118),1, COUNTIF(A$4:$A208, 'Annex 2 Designated EHV charges'!$D$11:$D$118)), 0)),"")</f>
        <v/>
      </c>
      <c r="B209" s="95" t="str">
        <f>IF($A209="","",VLOOKUP($A209,'Annex 2 Designated EHV charges'!$D:$O,2,0))</f>
        <v/>
      </c>
      <c r="C209" s="96" t="str">
        <f>IF($A209="","",VLOOKUP($A209,'Annex 2 Designated EHV charges'!$D:$O,3,0))</f>
        <v/>
      </c>
      <c r="D209" s="95" t="str">
        <f>IF($A209="","",VLOOKUP($A209,'Annex 2 Designated EHV charges'!$D:$O,4,0))</f>
        <v/>
      </c>
      <c r="E209" s="97" t="str">
        <f>IFERROR(IF(VLOOKUP($A209,'Annex 2 Designated EHV charges'!$D:$P,10,FALSE)=0,"",VLOOKUP($A209,'Annex 2 Designated EHV charges'!$D:$P,10,FALSE)),"")</f>
        <v/>
      </c>
      <c r="F209" s="98" t="str">
        <f>IFERROR(IF(VLOOKUP($A209,'Annex 2 Designated EHV charges'!$D:$P,11,FALSE)=0,"",VLOOKUP($A209,'Annex 2 Designated EHV charges'!$D:$P,11,FALSE)),"")</f>
        <v/>
      </c>
      <c r="G209" s="99" t="str">
        <f>IFERROR(IF(VLOOKUP($A209,'Annex 2 Designated EHV charges'!$D:$P,12,FALSE)=0,"",VLOOKUP($A209,'Annex 2 Designated EHV charges'!$D:$P,12,FALSE)),"")</f>
        <v/>
      </c>
      <c r="H209" s="99" t="str">
        <f>IFERROR(IF(VLOOKUP($A209,'Annex 2 Designated EHV charges'!$D:$P,13,FALSE)=0,"",VLOOKUP($A209,'Annex 2 Designated EHV charges'!$D:$P,13,FALSE)),"")</f>
        <v/>
      </c>
    </row>
    <row r="210" spans="1:8" x14ac:dyDescent="0.25">
      <c r="A210" s="96" t="str">
        <f t="array" ref="A210">IFERROR(INDEX('Annex 2 Designated EHV charges'!$D$11:$D$118, MATCH(0, IF(ISBLANK('Annex 2 Designated EHV charges'!$D$11:$D$118),1, COUNTIF(A$4:$A209, 'Annex 2 Designated EHV charges'!$D$11:$D$118)), 0)),"")</f>
        <v/>
      </c>
      <c r="B210" s="95" t="str">
        <f>IF($A210="","",VLOOKUP($A210,'Annex 2 Designated EHV charges'!$D:$O,2,0))</f>
        <v/>
      </c>
      <c r="C210" s="96" t="str">
        <f>IF($A210="","",VLOOKUP($A210,'Annex 2 Designated EHV charges'!$D:$O,3,0))</f>
        <v/>
      </c>
      <c r="D210" s="95" t="str">
        <f>IF($A210="","",VLOOKUP($A210,'Annex 2 Designated EHV charges'!$D:$O,4,0))</f>
        <v/>
      </c>
      <c r="E210" s="97" t="str">
        <f>IFERROR(IF(VLOOKUP($A210,'Annex 2 Designated EHV charges'!$D:$P,10,FALSE)=0,"",VLOOKUP($A210,'Annex 2 Designated EHV charges'!$D:$P,10,FALSE)),"")</f>
        <v/>
      </c>
      <c r="F210" s="98" t="str">
        <f>IFERROR(IF(VLOOKUP($A210,'Annex 2 Designated EHV charges'!$D:$P,11,FALSE)=0,"",VLOOKUP($A210,'Annex 2 Designated EHV charges'!$D:$P,11,FALSE)),"")</f>
        <v/>
      </c>
      <c r="G210" s="99" t="str">
        <f>IFERROR(IF(VLOOKUP($A210,'Annex 2 Designated EHV charges'!$D:$P,12,FALSE)=0,"",VLOOKUP($A210,'Annex 2 Designated EHV charges'!$D:$P,12,FALSE)),"")</f>
        <v/>
      </c>
      <c r="H210" s="99" t="str">
        <f>IFERROR(IF(VLOOKUP($A210,'Annex 2 Designated EHV charges'!$D:$P,13,FALSE)=0,"",VLOOKUP($A210,'Annex 2 Designated EHV charges'!$D:$P,13,FALSE)),"")</f>
        <v/>
      </c>
    </row>
    <row r="211" spans="1:8" x14ac:dyDescent="0.25">
      <c r="A211" s="96" t="str">
        <f t="array" ref="A211">IFERROR(INDEX('Annex 2 Designated EHV charges'!$D$11:$D$118, MATCH(0, IF(ISBLANK('Annex 2 Designated EHV charges'!$D$11:$D$118),1, COUNTIF(A$4:$A210, 'Annex 2 Designated EHV charges'!$D$11:$D$118)), 0)),"")</f>
        <v/>
      </c>
      <c r="B211" s="95" t="str">
        <f>IF($A211="","",VLOOKUP($A211,'Annex 2 Designated EHV charges'!$D:$O,2,0))</f>
        <v/>
      </c>
      <c r="C211" s="96" t="str">
        <f>IF($A211="","",VLOOKUP($A211,'Annex 2 Designated EHV charges'!$D:$O,3,0))</f>
        <v/>
      </c>
      <c r="D211" s="95" t="str">
        <f>IF($A211="","",VLOOKUP($A211,'Annex 2 Designated EHV charges'!$D:$O,4,0))</f>
        <v/>
      </c>
      <c r="E211" s="97" t="str">
        <f>IFERROR(IF(VLOOKUP($A211,'Annex 2 Designated EHV charges'!$D:$P,10,FALSE)=0,"",VLOOKUP($A211,'Annex 2 Designated EHV charges'!$D:$P,10,FALSE)),"")</f>
        <v/>
      </c>
      <c r="F211" s="98" t="str">
        <f>IFERROR(IF(VLOOKUP($A211,'Annex 2 Designated EHV charges'!$D:$P,11,FALSE)=0,"",VLOOKUP($A211,'Annex 2 Designated EHV charges'!$D:$P,11,FALSE)),"")</f>
        <v/>
      </c>
      <c r="G211" s="99" t="str">
        <f>IFERROR(IF(VLOOKUP($A211,'Annex 2 Designated EHV charges'!$D:$P,12,FALSE)=0,"",VLOOKUP($A211,'Annex 2 Designated EHV charges'!$D:$P,12,FALSE)),"")</f>
        <v/>
      </c>
      <c r="H211" s="99" t="str">
        <f>IFERROR(IF(VLOOKUP($A211,'Annex 2 Designated EHV charges'!$D:$P,13,FALSE)=0,"",VLOOKUP($A211,'Annex 2 Designated EHV charges'!$D:$P,13,FALSE)),"")</f>
        <v/>
      </c>
    </row>
    <row r="212" spans="1:8" x14ac:dyDescent="0.25">
      <c r="A212" s="96" t="str">
        <f t="array" ref="A212">IFERROR(INDEX('Annex 2 Designated EHV charges'!$D$11:$D$118, MATCH(0, IF(ISBLANK('Annex 2 Designated EHV charges'!$D$11:$D$118),1, COUNTIF(A$4:$A211, 'Annex 2 Designated EHV charges'!$D$11:$D$118)), 0)),"")</f>
        <v/>
      </c>
      <c r="B212" s="95" t="str">
        <f>IF($A212="","",VLOOKUP($A212,'Annex 2 Designated EHV charges'!$D:$O,2,0))</f>
        <v/>
      </c>
      <c r="C212" s="96" t="str">
        <f>IF($A212="","",VLOOKUP($A212,'Annex 2 Designated EHV charges'!$D:$O,3,0))</f>
        <v/>
      </c>
      <c r="D212" s="95" t="str">
        <f>IF($A212="","",VLOOKUP($A212,'Annex 2 Designated EHV charges'!$D:$O,4,0))</f>
        <v/>
      </c>
      <c r="E212" s="97" t="str">
        <f>IFERROR(IF(VLOOKUP($A212,'Annex 2 Designated EHV charges'!$D:$P,10,FALSE)=0,"",VLOOKUP($A212,'Annex 2 Designated EHV charges'!$D:$P,10,FALSE)),"")</f>
        <v/>
      </c>
      <c r="F212" s="98" t="str">
        <f>IFERROR(IF(VLOOKUP($A212,'Annex 2 Designated EHV charges'!$D:$P,11,FALSE)=0,"",VLOOKUP($A212,'Annex 2 Designated EHV charges'!$D:$P,11,FALSE)),"")</f>
        <v/>
      </c>
      <c r="G212" s="99" t="str">
        <f>IFERROR(IF(VLOOKUP($A212,'Annex 2 Designated EHV charges'!$D:$P,12,FALSE)=0,"",VLOOKUP($A212,'Annex 2 Designated EHV charges'!$D:$P,12,FALSE)),"")</f>
        <v/>
      </c>
      <c r="H212" s="99" t="str">
        <f>IFERROR(IF(VLOOKUP($A212,'Annex 2 Designated EHV charges'!$D:$P,13,FALSE)=0,"",VLOOKUP($A212,'Annex 2 Designated EHV charges'!$D:$P,13,FALSE)),"")</f>
        <v/>
      </c>
    </row>
    <row r="213" spans="1:8" x14ac:dyDescent="0.25">
      <c r="A213" s="96" t="str">
        <f t="array" ref="A213">IFERROR(INDEX('Annex 2 Designated EHV charges'!$D$11:$D$118, MATCH(0, IF(ISBLANK('Annex 2 Designated EHV charges'!$D$11:$D$118),1, COUNTIF(A$4:$A212, 'Annex 2 Designated EHV charges'!$D$11:$D$118)), 0)),"")</f>
        <v/>
      </c>
      <c r="B213" s="95" t="str">
        <f>IF($A213="","",VLOOKUP($A213,'Annex 2 Designated EHV charges'!$D:$O,2,0))</f>
        <v/>
      </c>
      <c r="C213" s="96" t="str">
        <f>IF($A213="","",VLOOKUP($A213,'Annex 2 Designated EHV charges'!$D:$O,3,0))</f>
        <v/>
      </c>
      <c r="D213" s="95" t="str">
        <f>IF($A213="","",VLOOKUP($A213,'Annex 2 Designated EHV charges'!$D:$O,4,0))</f>
        <v/>
      </c>
      <c r="E213" s="97" t="str">
        <f>IFERROR(IF(VLOOKUP($A213,'Annex 2 Designated EHV charges'!$D:$P,10,FALSE)=0,"",VLOOKUP($A213,'Annex 2 Designated EHV charges'!$D:$P,10,FALSE)),"")</f>
        <v/>
      </c>
      <c r="F213" s="98" t="str">
        <f>IFERROR(IF(VLOOKUP($A213,'Annex 2 Designated EHV charges'!$D:$P,11,FALSE)=0,"",VLOOKUP($A213,'Annex 2 Designated EHV charges'!$D:$P,11,FALSE)),"")</f>
        <v/>
      </c>
      <c r="G213" s="99" t="str">
        <f>IFERROR(IF(VLOOKUP($A213,'Annex 2 Designated EHV charges'!$D:$P,12,FALSE)=0,"",VLOOKUP($A213,'Annex 2 Designated EHV charges'!$D:$P,12,FALSE)),"")</f>
        <v/>
      </c>
      <c r="H213" s="99" t="str">
        <f>IFERROR(IF(VLOOKUP($A213,'Annex 2 Designated EHV charges'!$D:$P,13,FALSE)=0,"",VLOOKUP($A213,'Annex 2 Designated EHV charges'!$D:$P,13,FALSE)),"")</f>
        <v/>
      </c>
    </row>
    <row r="214" spans="1:8" x14ac:dyDescent="0.25">
      <c r="A214" s="96" t="str">
        <f t="array" ref="A214">IFERROR(INDEX('Annex 2 Designated EHV charges'!$D$11:$D$118, MATCH(0, IF(ISBLANK('Annex 2 Designated EHV charges'!$D$11:$D$118),1, COUNTIF(A$4:$A213, 'Annex 2 Designated EHV charges'!$D$11:$D$118)), 0)),"")</f>
        <v/>
      </c>
      <c r="B214" s="95" t="str">
        <f>IF($A214="","",VLOOKUP($A214,'Annex 2 Designated EHV charges'!$D:$O,2,0))</f>
        <v/>
      </c>
      <c r="C214" s="96" t="str">
        <f>IF($A214="","",VLOOKUP($A214,'Annex 2 Designated EHV charges'!$D:$O,3,0))</f>
        <v/>
      </c>
      <c r="D214" s="95" t="str">
        <f>IF($A214="","",VLOOKUP($A214,'Annex 2 Designated EHV charges'!$D:$O,4,0))</f>
        <v/>
      </c>
      <c r="E214" s="97" t="str">
        <f>IFERROR(IF(VLOOKUP($A214,'Annex 2 Designated EHV charges'!$D:$P,10,FALSE)=0,"",VLOOKUP($A214,'Annex 2 Designated EHV charges'!$D:$P,10,FALSE)),"")</f>
        <v/>
      </c>
      <c r="F214" s="98" t="str">
        <f>IFERROR(IF(VLOOKUP($A214,'Annex 2 Designated EHV charges'!$D:$P,11,FALSE)=0,"",VLOOKUP($A214,'Annex 2 Designated EHV charges'!$D:$P,11,FALSE)),"")</f>
        <v/>
      </c>
      <c r="G214" s="99" t="str">
        <f>IFERROR(IF(VLOOKUP($A214,'Annex 2 Designated EHV charges'!$D:$P,12,FALSE)=0,"",VLOOKUP($A214,'Annex 2 Designated EHV charges'!$D:$P,12,FALSE)),"")</f>
        <v/>
      </c>
      <c r="H214" s="99" t="str">
        <f>IFERROR(IF(VLOOKUP($A214,'Annex 2 Designated EHV charges'!$D:$P,13,FALSE)=0,"",VLOOKUP($A214,'Annex 2 Designated EHV charges'!$D:$P,13,FALSE)),"")</f>
        <v/>
      </c>
    </row>
    <row r="215" spans="1:8" x14ac:dyDescent="0.25">
      <c r="A215" s="96" t="str">
        <f t="array" ref="A215">IFERROR(INDEX('Annex 2 Designated EHV charges'!$D$11:$D$118, MATCH(0, IF(ISBLANK('Annex 2 Designated EHV charges'!$D$11:$D$118),1, COUNTIF(A$4:$A214, 'Annex 2 Designated EHV charges'!$D$11:$D$118)), 0)),"")</f>
        <v/>
      </c>
      <c r="B215" s="95" t="str">
        <f>IF($A215="","",VLOOKUP($A215,'Annex 2 Designated EHV charges'!$D:$O,2,0))</f>
        <v/>
      </c>
      <c r="C215" s="96" t="str">
        <f>IF($A215="","",VLOOKUP($A215,'Annex 2 Designated EHV charges'!$D:$O,3,0))</f>
        <v/>
      </c>
      <c r="D215" s="95" t="str">
        <f>IF($A215="","",VLOOKUP($A215,'Annex 2 Designated EHV charges'!$D:$O,4,0))</f>
        <v/>
      </c>
      <c r="E215" s="97" t="str">
        <f>IFERROR(IF(VLOOKUP($A215,'Annex 2 Designated EHV charges'!$D:$P,10,FALSE)=0,"",VLOOKUP($A215,'Annex 2 Designated EHV charges'!$D:$P,10,FALSE)),"")</f>
        <v/>
      </c>
      <c r="F215" s="98" t="str">
        <f>IFERROR(IF(VLOOKUP($A215,'Annex 2 Designated EHV charges'!$D:$P,11,FALSE)=0,"",VLOOKUP($A215,'Annex 2 Designated EHV charges'!$D:$P,11,FALSE)),"")</f>
        <v/>
      </c>
      <c r="G215" s="99" t="str">
        <f>IFERROR(IF(VLOOKUP($A215,'Annex 2 Designated EHV charges'!$D:$P,12,FALSE)=0,"",VLOOKUP($A215,'Annex 2 Designated EHV charges'!$D:$P,12,FALSE)),"")</f>
        <v/>
      </c>
      <c r="H215" s="99" t="str">
        <f>IFERROR(IF(VLOOKUP($A215,'Annex 2 Designated EHV charges'!$D:$P,13,FALSE)=0,"",VLOOKUP($A215,'Annex 2 Designated EHV charges'!$D:$P,13,FALSE)),"")</f>
        <v/>
      </c>
    </row>
    <row r="216" spans="1:8" x14ac:dyDescent="0.25">
      <c r="A216" s="96" t="str">
        <f t="array" ref="A216">IFERROR(INDEX('Annex 2 Designated EHV charges'!$D$11:$D$118, MATCH(0, IF(ISBLANK('Annex 2 Designated EHV charges'!$D$11:$D$118),1, COUNTIF(A$4:$A215, 'Annex 2 Designated EHV charges'!$D$11:$D$118)), 0)),"")</f>
        <v/>
      </c>
      <c r="B216" s="95" t="str">
        <f>IF($A216="","",VLOOKUP($A216,'Annex 2 Designated EHV charges'!$D:$O,2,0))</f>
        <v/>
      </c>
      <c r="C216" s="96" t="str">
        <f>IF($A216="","",VLOOKUP($A216,'Annex 2 Designated EHV charges'!$D:$O,3,0))</f>
        <v/>
      </c>
      <c r="D216" s="95" t="str">
        <f>IF($A216="","",VLOOKUP($A216,'Annex 2 Designated EHV charges'!$D:$O,4,0))</f>
        <v/>
      </c>
      <c r="E216" s="97" t="str">
        <f>IFERROR(IF(VLOOKUP($A216,'Annex 2 Designated EHV charges'!$D:$P,10,FALSE)=0,"",VLOOKUP($A216,'Annex 2 Designated EHV charges'!$D:$P,10,FALSE)),"")</f>
        <v/>
      </c>
      <c r="F216" s="98" t="str">
        <f>IFERROR(IF(VLOOKUP($A216,'Annex 2 Designated EHV charges'!$D:$P,11,FALSE)=0,"",VLOOKUP($A216,'Annex 2 Designated EHV charges'!$D:$P,11,FALSE)),"")</f>
        <v/>
      </c>
      <c r="G216" s="99" t="str">
        <f>IFERROR(IF(VLOOKUP($A216,'Annex 2 Designated EHV charges'!$D:$P,12,FALSE)=0,"",VLOOKUP($A216,'Annex 2 Designated EHV charges'!$D:$P,12,FALSE)),"")</f>
        <v/>
      </c>
      <c r="H216" s="99" t="str">
        <f>IFERROR(IF(VLOOKUP($A216,'Annex 2 Designated EHV charges'!$D:$P,13,FALSE)=0,"",VLOOKUP($A216,'Annex 2 Designated EHV charges'!$D:$P,13,FALSE)),"")</f>
        <v/>
      </c>
    </row>
    <row r="217" spans="1:8" x14ac:dyDescent="0.25">
      <c r="A217" s="96" t="str">
        <f t="array" ref="A217">IFERROR(INDEX('Annex 2 Designated EHV charges'!$D$11:$D$118, MATCH(0, IF(ISBLANK('Annex 2 Designated EHV charges'!$D$11:$D$118),1, COUNTIF(A$4:$A216, 'Annex 2 Designated EHV charges'!$D$11:$D$118)), 0)),"")</f>
        <v/>
      </c>
      <c r="B217" s="95" t="str">
        <f>IF($A217="","",VLOOKUP($A217,'Annex 2 Designated EHV charges'!$D:$O,2,0))</f>
        <v/>
      </c>
      <c r="C217" s="96" t="str">
        <f>IF($A217="","",VLOOKUP($A217,'Annex 2 Designated EHV charges'!$D:$O,3,0))</f>
        <v/>
      </c>
      <c r="D217" s="95" t="str">
        <f>IF($A217="","",VLOOKUP($A217,'Annex 2 Designated EHV charges'!$D:$O,4,0))</f>
        <v/>
      </c>
      <c r="E217" s="97" t="str">
        <f>IFERROR(IF(VLOOKUP($A217,'Annex 2 Designated EHV charges'!$D:$P,10,FALSE)=0,"",VLOOKUP($A217,'Annex 2 Designated EHV charges'!$D:$P,10,FALSE)),"")</f>
        <v/>
      </c>
      <c r="F217" s="98" t="str">
        <f>IFERROR(IF(VLOOKUP($A217,'Annex 2 Designated EHV charges'!$D:$P,11,FALSE)=0,"",VLOOKUP($A217,'Annex 2 Designated EHV charges'!$D:$P,11,FALSE)),"")</f>
        <v/>
      </c>
      <c r="G217" s="99" t="str">
        <f>IFERROR(IF(VLOOKUP($A217,'Annex 2 Designated EHV charges'!$D:$P,12,FALSE)=0,"",VLOOKUP($A217,'Annex 2 Designated EHV charges'!$D:$P,12,FALSE)),"")</f>
        <v/>
      </c>
      <c r="H217" s="99" t="str">
        <f>IFERROR(IF(VLOOKUP($A217,'Annex 2 Designated EHV charges'!$D:$P,13,FALSE)=0,"",VLOOKUP($A217,'Annex 2 Designated EHV charges'!$D:$P,13,FALSE)),"")</f>
        <v/>
      </c>
    </row>
    <row r="218" spans="1:8" x14ac:dyDescent="0.25">
      <c r="A218" s="96" t="str">
        <f t="array" ref="A218">IFERROR(INDEX('Annex 2 Designated EHV charges'!$D$11:$D$118, MATCH(0, IF(ISBLANK('Annex 2 Designated EHV charges'!$D$11:$D$118),1, COUNTIF(A$4:$A217, 'Annex 2 Designated EHV charges'!$D$11:$D$118)), 0)),"")</f>
        <v/>
      </c>
      <c r="B218" s="95" t="str">
        <f>IF($A218="","",VLOOKUP($A218,'Annex 2 Designated EHV charges'!$D:$O,2,0))</f>
        <v/>
      </c>
      <c r="C218" s="96" t="str">
        <f>IF($A218="","",VLOOKUP($A218,'Annex 2 Designated EHV charges'!$D:$O,3,0))</f>
        <v/>
      </c>
      <c r="D218" s="95" t="str">
        <f>IF($A218="","",VLOOKUP($A218,'Annex 2 Designated EHV charges'!$D:$O,4,0))</f>
        <v/>
      </c>
      <c r="E218" s="97" t="str">
        <f>IFERROR(IF(VLOOKUP($A218,'Annex 2 Designated EHV charges'!$D:$P,10,FALSE)=0,"",VLOOKUP($A218,'Annex 2 Designated EHV charges'!$D:$P,10,FALSE)),"")</f>
        <v/>
      </c>
      <c r="F218" s="98" t="str">
        <f>IFERROR(IF(VLOOKUP($A218,'Annex 2 Designated EHV charges'!$D:$P,11,FALSE)=0,"",VLOOKUP($A218,'Annex 2 Designated EHV charges'!$D:$P,11,FALSE)),"")</f>
        <v/>
      </c>
      <c r="G218" s="99" t="str">
        <f>IFERROR(IF(VLOOKUP($A218,'Annex 2 Designated EHV charges'!$D:$P,12,FALSE)=0,"",VLOOKUP($A218,'Annex 2 Designated EHV charges'!$D:$P,12,FALSE)),"")</f>
        <v/>
      </c>
      <c r="H218" s="99" t="str">
        <f>IFERROR(IF(VLOOKUP($A218,'Annex 2 Designated EHV charges'!$D:$P,13,FALSE)=0,"",VLOOKUP($A218,'Annex 2 Designated EHV charges'!$D:$P,13,FALSE)),"")</f>
        <v/>
      </c>
    </row>
    <row r="219" spans="1:8" x14ac:dyDescent="0.25">
      <c r="A219" s="96" t="str">
        <f t="array" ref="A219">IFERROR(INDEX('Annex 2 Designated EHV charges'!$D$11:$D$118, MATCH(0, IF(ISBLANK('Annex 2 Designated EHV charges'!$D$11:$D$118),1, COUNTIF(A$4:$A218, 'Annex 2 Designated EHV charges'!$D$11:$D$118)), 0)),"")</f>
        <v/>
      </c>
      <c r="B219" s="95" t="str">
        <f>IF($A219="","",VLOOKUP($A219,'Annex 2 Designated EHV charges'!$D:$O,2,0))</f>
        <v/>
      </c>
      <c r="C219" s="96" t="str">
        <f>IF($A219="","",VLOOKUP($A219,'Annex 2 Designated EHV charges'!$D:$O,3,0))</f>
        <v/>
      </c>
      <c r="D219" s="95" t="str">
        <f>IF($A219="","",VLOOKUP($A219,'Annex 2 Designated EHV charges'!$D:$O,4,0))</f>
        <v/>
      </c>
      <c r="E219" s="97" t="str">
        <f>IFERROR(IF(VLOOKUP($A219,'Annex 2 Designated EHV charges'!$D:$P,10,FALSE)=0,"",VLOOKUP($A219,'Annex 2 Designated EHV charges'!$D:$P,10,FALSE)),"")</f>
        <v/>
      </c>
      <c r="F219" s="98" t="str">
        <f>IFERROR(IF(VLOOKUP($A219,'Annex 2 Designated EHV charges'!$D:$P,11,FALSE)=0,"",VLOOKUP($A219,'Annex 2 Designated EHV charges'!$D:$P,11,FALSE)),"")</f>
        <v/>
      </c>
      <c r="G219" s="99" t="str">
        <f>IFERROR(IF(VLOOKUP($A219,'Annex 2 Designated EHV charges'!$D:$P,12,FALSE)=0,"",VLOOKUP($A219,'Annex 2 Designated EHV charges'!$D:$P,12,FALSE)),"")</f>
        <v/>
      </c>
      <c r="H219" s="99" t="str">
        <f>IFERROR(IF(VLOOKUP($A219,'Annex 2 Designated EHV charges'!$D:$P,13,FALSE)=0,"",VLOOKUP($A219,'Annex 2 Designated EHV charges'!$D:$P,13,FALSE)),"")</f>
        <v/>
      </c>
    </row>
    <row r="220" spans="1:8" x14ac:dyDescent="0.25">
      <c r="A220" s="96" t="str">
        <f t="array" ref="A220">IFERROR(INDEX('Annex 2 Designated EHV charges'!$D$11:$D$118, MATCH(0, IF(ISBLANK('Annex 2 Designated EHV charges'!$D$11:$D$118),1, COUNTIF(A$4:$A219, 'Annex 2 Designated EHV charges'!$D$11:$D$118)), 0)),"")</f>
        <v/>
      </c>
      <c r="B220" s="95" t="str">
        <f>IF($A220="","",VLOOKUP($A220,'Annex 2 Designated EHV charges'!$D:$O,2,0))</f>
        <v/>
      </c>
      <c r="C220" s="96" t="str">
        <f>IF($A220="","",VLOOKUP($A220,'Annex 2 Designated EHV charges'!$D:$O,3,0))</f>
        <v/>
      </c>
      <c r="D220" s="95" t="str">
        <f>IF($A220="","",VLOOKUP($A220,'Annex 2 Designated EHV charges'!$D:$O,4,0))</f>
        <v/>
      </c>
      <c r="E220" s="97" t="str">
        <f>IFERROR(IF(VLOOKUP($A220,'Annex 2 Designated EHV charges'!$D:$P,10,FALSE)=0,"",VLOOKUP($A220,'Annex 2 Designated EHV charges'!$D:$P,10,FALSE)),"")</f>
        <v/>
      </c>
      <c r="F220" s="98" t="str">
        <f>IFERROR(IF(VLOOKUP($A220,'Annex 2 Designated EHV charges'!$D:$P,11,FALSE)=0,"",VLOOKUP($A220,'Annex 2 Designated EHV charges'!$D:$P,11,FALSE)),"")</f>
        <v/>
      </c>
      <c r="G220" s="99" t="str">
        <f>IFERROR(IF(VLOOKUP($A220,'Annex 2 Designated EHV charges'!$D:$P,12,FALSE)=0,"",VLOOKUP($A220,'Annex 2 Designated EHV charges'!$D:$P,12,FALSE)),"")</f>
        <v/>
      </c>
      <c r="H220" s="99" t="str">
        <f>IFERROR(IF(VLOOKUP($A220,'Annex 2 Designated EHV charges'!$D:$P,13,FALSE)=0,"",VLOOKUP($A220,'Annex 2 Designated EHV charges'!$D:$P,13,FALSE)),"")</f>
        <v/>
      </c>
    </row>
    <row r="221" spans="1:8" x14ac:dyDescent="0.25">
      <c r="A221" s="96" t="str">
        <f t="array" ref="A221">IFERROR(INDEX('Annex 2 Designated EHV charges'!$D$11:$D$118, MATCH(0, IF(ISBLANK('Annex 2 Designated EHV charges'!$D$11:$D$118),1, COUNTIF(A$4:$A220, 'Annex 2 Designated EHV charges'!$D$11:$D$118)), 0)),"")</f>
        <v/>
      </c>
      <c r="B221" s="95" t="str">
        <f>IF($A221="","",VLOOKUP($A221,'Annex 2 Designated EHV charges'!$D:$O,2,0))</f>
        <v/>
      </c>
      <c r="C221" s="96" t="str">
        <f>IF($A221="","",VLOOKUP($A221,'Annex 2 Designated EHV charges'!$D:$O,3,0))</f>
        <v/>
      </c>
      <c r="D221" s="95" t="str">
        <f>IF($A221="","",VLOOKUP($A221,'Annex 2 Designated EHV charges'!$D:$O,4,0))</f>
        <v/>
      </c>
      <c r="E221" s="97" t="str">
        <f>IFERROR(IF(VLOOKUP($A221,'Annex 2 Designated EHV charges'!$D:$P,10,FALSE)=0,"",VLOOKUP($A221,'Annex 2 Designated EHV charges'!$D:$P,10,FALSE)),"")</f>
        <v/>
      </c>
      <c r="F221" s="98" t="str">
        <f>IFERROR(IF(VLOOKUP($A221,'Annex 2 Designated EHV charges'!$D:$P,11,FALSE)=0,"",VLOOKUP($A221,'Annex 2 Designated EHV charges'!$D:$P,11,FALSE)),"")</f>
        <v/>
      </c>
      <c r="G221" s="99" t="str">
        <f>IFERROR(IF(VLOOKUP($A221,'Annex 2 Designated EHV charges'!$D:$P,12,FALSE)=0,"",VLOOKUP($A221,'Annex 2 Designated EHV charges'!$D:$P,12,FALSE)),"")</f>
        <v/>
      </c>
      <c r="H221" s="99" t="str">
        <f>IFERROR(IF(VLOOKUP($A221,'Annex 2 Designated EHV charges'!$D:$P,13,FALSE)=0,"",VLOOKUP($A221,'Annex 2 Designated EHV charges'!$D:$P,13,FALSE)),"")</f>
        <v/>
      </c>
    </row>
    <row r="222" spans="1:8" x14ac:dyDescent="0.25">
      <c r="A222" s="96" t="str">
        <f t="array" ref="A222">IFERROR(INDEX('Annex 2 Designated EHV charges'!$D$11:$D$118, MATCH(0, IF(ISBLANK('Annex 2 Designated EHV charges'!$D$11:$D$118),1, COUNTIF(A$4:$A221, 'Annex 2 Designated EHV charges'!$D$11:$D$118)), 0)),"")</f>
        <v/>
      </c>
      <c r="B222" s="95" t="str">
        <f>IF($A222="","",VLOOKUP($A222,'Annex 2 Designated EHV charges'!$D:$O,2,0))</f>
        <v/>
      </c>
      <c r="C222" s="96" t="str">
        <f>IF($A222="","",VLOOKUP($A222,'Annex 2 Designated EHV charges'!$D:$O,3,0))</f>
        <v/>
      </c>
      <c r="D222" s="95" t="str">
        <f>IF($A222="","",VLOOKUP($A222,'Annex 2 Designated EHV charges'!$D:$O,4,0))</f>
        <v/>
      </c>
      <c r="E222" s="97" t="str">
        <f>IFERROR(IF(VLOOKUP($A222,'Annex 2 Designated EHV charges'!$D:$P,10,FALSE)=0,"",VLOOKUP($A222,'Annex 2 Designated EHV charges'!$D:$P,10,FALSE)),"")</f>
        <v/>
      </c>
      <c r="F222" s="98" t="str">
        <f>IFERROR(IF(VLOOKUP($A222,'Annex 2 Designated EHV charges'!$D:$P,11,FALSE)=0,"",VLOOKUP($A222,'Annex 2 Designated EHV charges'!$D:$P,11,FALSE)),"")</f>
        <v/>
      </c>
      <c r="G222" s="99" t="str">
        <f>IFERROR(IF(VLOOKUP($A222,'Annex 2 Designated EHV charges'!$D:$P,12,FALSE)=0,"",VLOOKUP($A222,'Annex 2 Designated EHV charges'!$D:$P,12,FALSE)),"")</f>
        <v/>
      </c>
      <c r="H222" s="99" t="str">
        <f>IFERROR(IF(VLOOKUP($A222,'Annex 2 Designated EHV charges'!$D:$P,13,FALSE)=0,"",VLOOKUP($A222,'Annex 2 Designated EHV charges'!$D:$P,13,FALSE)),"")</f>
        <v/>
      </c>
    </row>
    <row r="223" spans="1:8" x14ac:dyDescent="0.25">
      <c r="A223" s="96" t="str">
        <f t="array" ref="A223">IFERROR(INDEX('Annex 2 Designated EHV charges'!$D$11:$D$118, MATCH(0, IF(ISBLANK('Annex 2 Designated EHV charges'!$D$11:$D$118),1, COUNTIF(A$4:$A222, 'Annex 2 Designated EHV charges'!$D$11:$D$118)), 0)),"")</f>
        <v/>
      </c>
      <c r="B223" s="95" t="str">
        <f>IF($A223="","",VLOOKUP($A223,'Annex 2 Designated EHV charges'!$D:$O,2,0))</f>
        <v/>
      </c>
      <c r="C223" s="96" t="str">
        <f>IF($A223="","",VLOOKUP($A223,'Annex 2 Designated EHV charges'!$D:$O,3,0))</f>
        <v/>
      </c>
      <c r="D223" s="95" t="str">
        <f>IF($A223="","",VLOOKUP($A223,'Annex 2 Designated EHV charges'!$D:$O,4,0))</f>
        <v/>
      </c>
      <c r="E223" s="97" t="str">
        <f>IFERROR(IF(VLOOKUP($A223,'Annex 2 Designated EHV charges'!$D:$P,10,FALSE)=0,"",VLOOKUP($A223,'Annex 2 Designated EHV charges'!$D:$P,10,FALSE)),"")</f>
        <v/>
      </c>
      <c r="F223" s="98" t="str">
        <f>IFERROR(IF(VLOOKUP($A223,'Annex 2 Designated EHV charges'!$D:$P,11,FALSE)=0,"",VLOOKUP($A223,'Annex 2 Designated EHV charges'!$D:$P,11,FALSE)),"")</f>
        <v/>
      </c>
      <c r="G223" s="99" t="str">
        <f>IFERROR(IF(VLOOKUP($A223,'Annex 2 Designated EHV charges'!$D:$P,12,FALSE)=0,"",VLOOKUP($A223,'Annex 2 Designated EHV charges'!$D:$P,12,FALSE)),"")</f>
        <v/>
      </c>
      <c r="H223" s="99" t="str">
        <f>IFERROR(IF(VLOOKUP($A223,'Annex 2 Designated EHV charges'!$D:$P,13,FALSE)=0,"",VLOOKUP($A223,'Annex 2 Designated EHV charges'!$D:$P,13,FALSE)),"")</f>
        <v/>
      </c>
    </row>
    <row r="224" spans="1:8" x14ac:dyDescent="0.25">
      <c r="A224" s="96" t="str">
        <f t="array" ref="A224">IFERROR(INDEX('Annex 2 Designated EHV charges'!$D$11:$D$118, MATCH(0, IF(ISBLANK('Annex 2 Designated EHV charges'!$D$11:$D$118),1, COUNTIF(A$4:$A223, 'Annex 2 Designated EHV charges'!$D$11:$D$118)), 0)),"")</f>
        <v/>
      </c>
      <c r="B224" s="95" t="str">
        <f>IF($A224="","",VLOOKUP($A224,'Annex 2 Designated EHV charges'!$D:$O,2,0))</f>
        <v/>
      </c>
      <c r="C224" s="96" t="str">
        <f>IF($A224="","",VLOOKUP($A224,'Annex 2 Designated EHV charges'!$D:$O,3,0))</f>
        <v/>
      </c>
      <c r="D224" s="95" t="str">
        <f>IF($A224="","",VLOOKUP($A224,'Annex 2 Designated EHV charges'!$D:$O,4,0))</f>
        <v/>
      </c>
      <c r="E224" s="97" t="str">
        <f>IFERROR(IF(VLOOKUP($A224,'Annex 2 Designated EHV charges'!$D:$P,10,FALSE)=0,"",VLOOKUP($A224,'Annex 2 Designated EHV charges'!$D:$P,10,FALSE)),"")</f>
        <v/>
      </c>
      <c r="F224" s="98" t="str">
        <f>IFERROR(IF(VLOOKUP($A224,'Annex 2 Designated EHV charges'!$D:$P,11,FALSE)=0,"",VLOOKUP($A224,'Annex 2 Designated EHV charges'!$D:$P,11,FALSE)),"")</f>
        <v/>
      </c>
      <c r="G224" s="99" t="str">
        <f>IFERROR(IF(VLOOKUP($A224,'Annex 2 Designated EHV charges'!$D:$P,12,FALSE)=0,"",VLOOKUP($A224,'Annex 2 Designated EHV charges'!$D:$P,12,FALSE)),"")</f>
        <v/>
      </c>
      <c r="H224" s="99" t="str">
        <f>IFERROR(IF(VLOOKUP($A224,'Annex 2 Designated EHV charges'!$D:$P,13,FALSE)=0,"",VLOOKUP($A224,'Annex 2 Designated EHV charges'!$D:$P,13,FALSE)),"")</f>
        <v/>
      </c>
    </row>
    <row r="225" spans="1:8" x14ac:dyDescent="0.25">
      <c r="A225" s="96" t="str">
        <f t="array" ref="A225">IFERROR(INDEX('Annex 2 Designated EHV charges'!$D$11:$D$118, MATCH(0, IF(ISBLANK('Annex 2 Designated EHV charges'!$D$11:$D$118),1, COUNTIF(A$4:$A224, 'Annex 2 Designated EHV charges'!$D$11:$D$118)), 0)),"")</f>
        <v/>
      </c>
      <c r="B225" s="95" t="str">
        <f>IF($A225="","",VLOOKUP($A225,'Annex 2 Designated EHV charges'!$D:$O,2,0))</f>
        <v/>
      </c>
      <c r="C225" s="96" t="str">
        <f>IF($A225="","",VLOOKUP($A225,'Annex 2 Designated EHV charges'!$D:$O,3,0))</f>
        <v/>
      </c>
      <c r="D225" s="95" t="str">
        <f>IF($A225="","",VLOOKUP($A225,'Annex 2 Designated EHV charges'!$D:$O,4,0))</f>
        <v/>
      </c>
      <c r="E225" s="97" t="str">
        <f>IFERROR(IF(VLOOKUP($A225,'Annex 2 Designated EHV charges'!$D:$P,10,FALSE)=0,"",VLOOKUP($A225,'Annex 2 Designated EHV charges'!$D:$P,10,FALSE)),"")</f>
        <v/>
      </c>
      <c r="F225" s="98" t="str">
        <f>IFERROR(IF(VLOOKUP($A225,'Annex 2 Designated EHV charges'!$D:$P,11,FALSE)=0,"",VLOOKUP($A225,'Annex 2 Designated EHV charges'!$D:$P,11,FALSE)),"")</f>
        <v/>
      </c>
      <c r="G225" s="99" t="str">
        <f>IFERROR(IF(VLOOKUP($A225,'Annex 2 Designated EHV charges'!$D:$P,12,FALSE)=0,"",VLOOKUP($A225,'Annex 2 Designated EHV charges'!$D:$P,12,FALSE)),"")</f>
        <v/>
      </c>
      <c r="H225" s="99" t="str">
        <f>IFERROR(IF(VLOOKUP($A225,'Annex 2 Designated EHV charges'!$D:$P,13,FALSE)=0,"",VLOOKUP($A225,'Annex 2 Designated EHV charges'!$D:$P,13,FALSE)),"")</f>
        <v/>
      </c>
    </row>
    <row r="226" spans="1:8" x14ac:dyDescent="0.25">
      <c r="A226" s="96" t="str">
        <f t="array" ref="A226">IFERROR(INDEX('Annex 2 Designated EHV charges'!$D$11:$D$118, MATCH(0, IF(ISBLANK('Annex 2 Designated EHV charges'!$D$11:$D$118),1, COUNTIF(A$4:$A225, 'Annex 2 Designated EHV charges'!$D$11:$D$118)), 0)),"")</f>
        <v/>
      </c>
      <c r="B226" s="95" t="str">
        <f>IF($A226="","",VLOOKUP($A226,'Annex 2 Designated EHV charges'!$D:$O,2,0))</f>
        <v/>
      </c>
      <c r="C226" s="96" t="str">
        <f>IF($A226="","",VLOOKUP($A226,'Annex 2 Designated EHV charges'!$D:$O,3,0))</f>
        <v/>
      </c>
      <c r="D226" s="95" t="str">
        <f>IF($A226="","",VLOOKUP($A226,'Annex 2 Designated EHV charges'!$D:$O,4,0))</f>
        <v/>
      </c>
      <c r="E226" s="97" t="str">
        <f>IFERROR(IF(VLOOKUP($A226,'Annex 2 Designated EHV charges'!$D:$P,10,FALSE)=0,"",VLOOKUP($A226,'Annex 2 Designated EHV charges'!$D:$P,10,FALSE)),"")</f>
        <v/>
      </c>
      <c r="F226" s="98" t="str">
        <f>IFERROR(IF(VLOOKUP($A226,'Annex 2 Designated EHV charges'!$D:$P,11,FALSE)=0,"",VLOOKUP($A226,'Annex 2 Designated EHV charges'!$D:$P,11,FALSE)),"")</f>
        <v/>
      </c>
      <c r="G226" s="99" t="str">
        <f>IFERROR(IF(VLOOKUP($A226,'Annex 2 Designated EHV charges'!$D:$P,12,FALSE)=0,"",VLOOKUP($A226,'Annex 2 Designated EHV charges'!$D:$P,12,FALSE)),"")</f>
        <v/>
      </c>
      <c r="H226" s="99" t="str">
        <f>IFERROR(IF(VLOOKUP($A226,'Annex 2 Designated EHV charges'!$D:$P,13,FALSE)=0,"",VLOOKUP($A226,'Annex 2 Designated EHV charges'!$D:$P,13,FALSE)),"")</f>
        <v/>
      </c>
    </row>
    <row r="227" spans="1:8" x14ac:dyDescent="0.25">
      <c r="A227" s="96" t="str">
        <f t="array" ref="A227">IFERROR(INDEX('Annex 2 Designated EHV charges'!$D$11:$D$118, MATCH(0, IF(ISBLANK('Annex 2 Designated EHV charges'!$D$11:$D$118),1, COUNTIF(A$4:$A226, 'Annex 2 Designated EHV charges'!$D$11:$D$118)), 0)),"")</f>
        <v/>
      </c>
      <c r="B227" s="95" t="str">
        <f>IF($A227="","",VLOOKUP($A227,'Annex 2 Designated EHV charges'!$D:$O,2,0))</f>
        <v/>
      </c>
      <c r="C227" s="96" t="str">
        <f>IF($A227="","",VLOOKUP($A227,'Annex 2 Designated EHV charges'!$D:$O,3,0))</f>
        <v/>
      </c>
      <c r="D227" s="95" t="str">
        <f>IF($A227="","",VLOOKUP($A227,'Annex 2 Designated EHV charges'!$D:$O,4,0))</f>
        <v/>
      </c>
      <c r="E227" s="97" t="str">
        <f>IFERROR(IF(VLOOKUP($A227,'Annex 2 Designated EHV charges'!$D:$P,10,FALSE)=0,"",VLOOKUP($A227,'Annex 2 Designated EHV charges'!$D:$P,10,FALSE)),"")</f>
        <v/>
      </c>
      <c r="F227" s="98" t="str">
        <f>IFERROR(IF(VLOOKUP($A227,'Annex 2 Designated EHV charges'!$D:$P,11,FALSE)=0,"",VLOOKUP($A227,'Annex 2 Designated EHV charges'!$D:$P,11,FALSE)),"")</f>
        <v/>
      </c>
      <c r="G227" s="99" t="str">
        <f>IFERROR(IF(VLOOKUP($A227,'Annex 2 Designated EHV charges'!$D:$P,12,FALSE)=0,"",VLOOKUP($A227,'Annex 2 Designated EHV charges'!$D:$P,12,FALSE)),"")</f>
        <v/>
      </c>
      <c r="H227" s="99" t="str">
        <f>IFERROR(IF(VLOOKUP($A227,'Annex 2 Designated EHV charges'!$D:$P,13,FALSE)=0,"",VLOOKUP($A227,'Annex 2 Designated EHV charges'!$D:$P,13,FALSE)),"")</f>
        <v/>
      </c>
    </row>
    <row r="228" spans="1:8" x14ac:dyDescent="0.25">
      <c r="A228" s="96" t="str">
        <f t="array" ref="A228">IFERROR(INDEX('Annex 2 Designated EHV charges'!$D$11:$D$118, MATCH(0, IF(ISBLANK('Annex 2 Designated EHV charges'!$D$11:$D$118),1, COUNTIF(A$4:$A227, 'Annex 2 Designated EHV charges'!$D$11:$D$118)), 0)),"")</f>
        <v/>
      </c>
      <c r="B228" s="95" t="str">
        <f>IF($A228="","",VLOOKUP($A228,'Annex 2 Designated EHV charges'!$D:$O,2,0))</f>
        <v/>
      </c>
      <c r="C228" s="96" t="str">
        <f>IF($A228="","",VLOOKUP($A228,'Annex 2 Designated EHV charges'!$D:$O,3,0))</f>
        <v/>
      </c>
      <c r="D228" s="95" t="str">
        <f>IF($A228="","",VLOOKUP($A228,'Annex 2 Designated EHV charges'!$D:$O,4,0))</f>
        <v/>
      </c>
      <c r="E228" s="97" t="str">
        <f>IFERROR(IF(VLOOKUP($A228,'Annex 2 Designated EHV charges'!$D:$P,10,FALSE)=0,"",VLOOKUP($A228,'Annex 2 Designated EHV charges'!$D:$P,10,FALSE)),"")</f>
        <v/>
      </c>
      <c r="F228" s="98" t="str">
        <f>IFERROR(IF(VLOOKUP($A228,'Annex 2 Designated EHV charges'!$D:$P,11,FALSE)=0,"",VLOOKUP($A228,'Annex 2 Designated EHV charges'!$D:$P,11,FALSE)),"")</f>
        <v/>
      </c>
      <c r="G228" s="99" t="str">
        <f>IFERROR(IF(VLOOKUP($A228,'Annex 2 Designated EHV charges'!$D:$P,12,FALSE)=0,"",VLOOKUP($A228,'Annex 2 Designated EHV charges'!$D:$P,12,FALSE)),"")</f>
        <v/>
      </c>
      <c r="H228" s="99" t="str">
        <f>IFERROR(IF(VLOOKUP($A228,'Annex 2 Designated EHV charges'!$D:$P,13,FALSE)=0,"",VLOOKUP($A228,'Annex 2 Designated EHV charges'!$D:$P,13,FALSE)),"")</f>
        <v/>
      </c>
    </row>
    <row r="229" spans="1:8" x14ac:dyDescent="0.25">
      <c r="A229" s="96" t="str">
        <f t="array" ref="A229">IFERROR(INDEX('Annex 2 Designated EHV charges'!$D$11:$D$118, MATCH(0, IF(ISBLANK('Annex 2 Designated EHV charges'!$D$11:$D$118),1, COUNTIF(A$4:$A228, 'Annex 2 Designated EHV charges'!$D$11:$D$118)), 0)),"")</f>
        <v/>
      </c>
      <c r="B229" s="95" t="str">
        <f>IF($A229="","",VLOOKUP($A229,'Annex 2 Designated EHV charges'!$D:$O,2,0))</f>
        <v/>
      </c>
      <c r="C229" s="96" t="str">
        <f>IF($A229="","",VLOOKUP($A229,'Annex 2 Designated EHV charges'!$D:$O,3,0))</f>
        <v/>
      </c>
      <c r="D229" s="95" t="str">
        <f>IF($A229="","",VLOOKUP($A229,'Annex 2 Designated EHV charges'!$D:$O,4,0))</f>
        <v/>
      </c>
      <c r="E229" s="97" t="str">
        <f>IFERROR(IF(VLOOKUP($A229,'Annex 2 Designated EHV charges'!$D:$P,10,FALSE)=0,"",VLOOKUP($A229,'Annex 2 Designated EHV charges'!$D:$P,10,FALSE)),"")</f>
        <v/>
      </c>
      <c r="F229" s="98" t="str">
        <f>IFERROR(IF(VLOOKUP($A229,'Annex 2 Designated EHV charges'!$D:$P,11,FALSE)=0,"",VLOOKUP($A229,'Annex 2 Designated EHV charges'!$D:$P,11,FALSE)),"")</f>
        <v/>
      </c>
      <c r="G229" s="99" t="str">
        <f>IFERROR(IF(VLOOKUP($A229,'Annex 2 Designated EHV charges'!$D:$P,12,FALSE)=0,"",VLOOKUP($A229,'Annex 2 Designated EHV charges'!$D:$P,12,FALSE)),"")</f>
        <v/>
      </c>
      <c r="H229" s="99" t="str">
        <f>IFERROR(IF(VLOOKUP($A229,'Annex 2 Designated EHV charges'!$D:$P,13,FALSE)=0,"",VLOOKUP($A229,'Annex 2 Designated EHV charges'!$D:$P,13,FALSE)),"")</f>
        <v/>
      </c>
    </row>
    <row r="230" spans="1:8" x14ac:dyDescent="0.25">
      <c r="A230" s="96" t="str">
        <f t="array" ref="A230">IFERROR(INDEX('Annex 2 Designated EHV charges'!$D$11:$D$118, MATCH(0, IF(ISBLANK('Annex 2 Designated EHV charges'!$D$11:$D$118),1, COUNTIF(A$4:$A229, 'Annex 2 Designated EHV charges'!$D$11:$D$118)), 0)),"")</f>
        <v/>
      </c>
      <c r="B230" s="95" t="str">
        <f>IF($A230="","",VLOOKUP($A230,'Annex 2 Designated EHV charges'!$D:$O,2,0))</f>
        <v/>
      </c>
      <c r="C230" s="96" t="str">
        <f>IF($A230="","",VLOOKUP($A230,'Annex 2 Designated EHV charges'!$D:$O,3,0))</f>
        <v/>
      </c>
      <c r="D230" s="95" t="str">
        <f>IF($A230="","",VLOOKUP($A230,'Annex 2 Designated EHV charges'!$D:$O,4,0))</f>
        <v/>
      </c>
      <c r="E230" s="97" t="str">
        <f>IFERROR(IF(VLOOKUP($A230,'Annex 2 Designated EHV charges'!$D:$P,10,FALSE)=0,"",VLOOKUP($A230,'Annex 2 Designated EHV charges'!$D:$P,10,FALSE)),"")</f>
        <v/>
      </c>
      <c r="F230" s="98" t="str">
        <f>IFERROR(IF(VLOOKUP($A230,'Annex 2 Designated EHV charges'!$D:$P,11,FALSE)=0,"",VLOOKUP($A230,'Annex 2 Designated EHV charges'!$D:$P,11,FALSE)),"")</f>
        <v/>
      </c>
      <c r="G230" s="99" t="str">
        <f>IFERROR(IF(VLOOKUP($A230,'Annex 2 Designated EHV charges'!$D:$P,12,FALSE)=0,"",VLOOKUP($A230,'Annex 2 Designated EHV charges'!$D:$P,12,FALSE)),"")</f>
        <v/>
      </c>
      <c r="H230" s="99" t="str">
        <f>IFERROR(IF(VLOOKUP($A230,'Annex 2 Designated EHV charges'!$D:$P,13,FALSE)=0,"",VLOOKUP($A230,'Annex 2 Designated EHV charges'!$D:$P,13,FALSE)),"")</f>
        <v/>
      </c>
    </row>
    <row r="231" spans="1:8" x14ac:dyDescent="0.25">
      <c r="A231" s="96" t="str">
        <f t="array" ref="A231">IFERROR(INDEX('Annex 2 Designated EHV charges'!$D$11:$D$118, MATCH(0, IF(ISBLANK('Annex 2 Designated EHV charges'!$D$11:$D$118),1, COUNTIF(A$4:$A230, 'Annex 2 Designated EHV charges'!$D$11:$D$118)), 0)),"")</f>
        <v/>
      </c>
      <c r="B231" s="95" t="str">
        <f>IF($A231="","",VLOOKUP($A231,'Annex 2 Designated EHV charges'!$D:$O,2,0))</f>
        <v/>
      </c>
      <c r="C231" s="96" t="str">
        <f>IF($A231="","",VLOOKUP($A231,'Annex 2 Designated EHV charges'!$D:$O,3,0))</f>
        <v/>
      </c>
      <c r="D231" s="95" t="str">
        <f>IF($A231="","",VLOOKUP($A231,'Annex 2 Designated EHV charges'!$D:$O,4,0))</f>
        <v/>
      </c>
      <c r="E231" s="97" t="str">
        <f>IFERROR(IF(VLOOKUP($A231,'Annex 2 Designated EHV charges'!$D:$P,10,FALSE)=0,"",VLOOKUP($A231,'Annex 2 Designated EHV charges'!$D:$P,10,FALSE)),"")</f>
        <v/>
      </c>
      <c r="F231" s="98" t="str">
        <f>IFERROR(IF(VLOOKUP($A231,'Annex 2 Designated EHV charges'!$D:$P,11,FALSE)=0,"",VLOOKUP($A231,'Annex 2 Designated EHV charges'!$D:$P,11,FALSE)),"")</f>
        <v/>
      </c>
      <c r="G231" s="99" t="str">
        <f>IFERROR(IF(VLOOKUP($A231,'Annex 2 Designated EHV charges'!$D:$P,12,FALSE)=0,"",VLOOKUP($A231,'Annex 2 Designated EHV charges'!$D:$P,12,FALSE)),"")</f>
        <v/>
      </c>
      <c r="H231" s="99" t="str">
        <f>IFERROR(IF(VLOOKUP($A231,'Annex 2 Designated EHV charges'!$D:$P,13,FALSE)=0,"",VLOOKUP($A231,'Annex 2 Designated EHV charges'!$D:$P,13,FALSE)),"")</f>
        <v/>
      </c>
    </row>
    <row r="232" spans="1:8" x14ac:dyDescent="0.25">
      <c r="A232" s="96" t="str">
        <f t="array" ref="A232">IFERROR(INDEX('Annex 2 Designated EHV charges'!$D$11:$D$118, MATCH(0, IF(ISBLANK('Annex 2 Designated EHV charges'!$D$11:$D$118),1, COUNTIF(A$4:$A231, 'Annex 2 Designated EHV charges'!$D$11:$D$118)), 0)),"")</f>
        <v/>
      </c>
      <c r="B232" s="95" t="str">
        <f>IF($A232="","",VLOOKUP($A232,'Annex 2 Designated EHV charges'!$D:$O,2,0))</f>
        <v/>
      </c>
      <c r="C232" s="96" t="str">
        <f>IF($A232="","",VLOOKUP($A232,'Annex 2 Designated EHV charges'!$D:$O,3,0))</f>
        <v/>
      </c>
      <c r="D232" s="95" t="str">
        <f>IF($A232="","",VLOOKUP($A232,'Annex 2 Designated EHV charges'!$D:$O,4,0))</f>
        <v/>
      </c>
      <c r="E232" s="97" t="str">
        <f>IFERROR(IF(VLOOKUP($A232,'Annex 2 Designated EHV charges'!$D:$P,10,FALSE)=0,"",VLOOKUP($A232,'Annex 2 Designated EHV charges'!$D:$P,10,FALSE)),"")</f>
        <v/>
      </c>
      <c r="F232" s="98" t="str">
        <f>IFERROR(IF(VLOOKUP($A232,'Annex 2 Designated EHV charges'!$D:$P,11,FALSE)=0,"",VLOOKUP($A232,'Annex 2 Designated EHV charges'!$D:$P,11,FALSE)),"")</f>
        <v/>
      </c>
      <c r="G232" s="99" t="str">
        <f>IFERROR(IF(VLOOKUP($A232,'Annex 2 Designated EHV charges'!$D:$P,12,FALSE)=0,"",VLOOKUP($A232,'Annex 2 Designated EHV charges'!$D:$P,12,FALSE)),"")</f>
        <v/>
      </c>
      <c r="H232" s="99" t="str">
        <f>IFERROR(IF(VLOOKUP($A232,'Annex 2 Designated EHV charges'!$D:$P,13,FALSE)=0,"",VLOOKUP($A232,'Annex 2 Designated EHV charges'!$D:$P,13,FALSE)),"")</f>
        <v/>
      </c>
    </row>
    <row r="233" spans="1:8" x14ac:dyDescent="0.25">
      <c r="A233" s="96" t="str">
        <f t="array" ref="A233">IFERROR(INDEX('Annex 2 Designated EHV charges'!$D$11:$D$118, MATCH(0, IF(ISBLANK('Annex 2 Designated EHV charges'!$D$11:$D$118),1, COUNTIF(A$4:$A232, 'Annex 2 Designated EHV charges'!$D$11:$D$118)), 0)),"")</f>
        <v/>
      </c>
      <c r="B233" s="95" t="str">
        <f>IF($A233="","",VLOOKUP($A233,'Annex 2 Designated EHV charges'!$D:$O,2,0))</f>
        <v/>
      </c>
      <c r="C233" s="96" t="str">
        <f>IF($A233="","",VLOOKUP($A233,'Annex 2 Designated EHV charges'!$D:$O,3,0))</f>
        <v/>
      </c>
      <c r="D233" s="95" t="str">
        <f>IF($A233="","",VLOOKUP($A233,'Annex 2 Designated EHV charges'!$D:$O,4,0))</f>
        <v/>
      </c>
      <c r="E233" s="97" t="str">
        <f>IFERROR(IF(VLOOKUP($A233,'Annex 2 Designated EHV charges'!$D:$P,10,FALSE)=0,"",VLOOKUP($A233,'Annex 2 Designated EHV charges'!$D:$P,10,FALSE)),"")</f>
        <v/>
      </c>
      <c r="F233" s="98" t="str">
        <f>IFERROR(IF(VLOOKUP($A233,'Annex 2 Designated EHV charges'!$D:$P,11,FALSE)=0,"",VLOOKUP($A233,'Annex 2 Designated EHV charges'!$D:$P,11,FALSE)),"")</f>
        <v/>
      </c>
      <c r="G233" s="99" t="str">
        <f>IFERROR(IF(VLOOKUP($A233,'Annex 2 Designated EHV charges'!$D:$P,12,FALSE)=0,"",VLOOKUP($A233,'Annex 2 Designated EHV charges'!$D:$P,12,FALSE)),"")</f>
        <v/>
      </c>
      <c r="H233" s="99" t="str">
        <f>IFERROR(IF(VLOOKUP($A233,'Annex 2 Designated EHV charges'!$D:$P,13,FALSE)=0,"",VLOOKUP($A233,'Annex 2 Designated EHV charges'!$D:$P,13,FALSE)),"")</f>
        <v/>
      </c>
    </row>
    <row r="234" spans="1:8" x14ac:dyDescent="0.25">
      <c r="A234" s="96" t="str">
        <f t="array" ref="A234">IFERROR(INDEX('Annex 2 Designated EHV charges'!$D$11:$D$118, MATCH(0, IF(ISBLANK('Annex 2 Designated EHV charges'!$D$11:$D$118),1, COUNTIF(A$4:$A233, 'Annex 2 Designated EHV charges'!$D$11:$D$118)), 0)),"")</f>
        <v/>
      </c>
      <c r="B234" s="95" t="str">
        <f>IF($A234="","",VLOOKUP($A234,'Annex 2 Designated EHV charges'!$D:$O,2,0))</f>
        <v/>
      </c>
      <c r="C234" s="96" t="str">
        <f>IF($A234="","",VLOOKUP($A234,'Annex 2 Designated EHV charges'!$D:$O,3,0))</f>
        <v/>
      </c>
      <c r="D234" s="95" t="str">
        <f>IF($A234="","",VLOOKUP($A234,'Annex 2 Designated EHV charges'!$D:$O,4,0))</f>
        <v/>
      </c>
      <c r="E234" s="97" t="str">
        <f>IFERROR(IF(VLOOKUP($A234,'Annex 2 Designated EHV charges'!$D:$P,10,FALSE)=0,"",VLOOKUP($A234,'Annex 2 Designated EHV charges'!$D:$P,10,FALSE)),"")</f>
        <v/>
      </c>
      <c r="F234" s="98" t="str">
        <f>IFERROR(IF(VLOOKUP($A234,'Annex 2 Designated EHV charges'!$D:$P,11,FALSE)=0,"",VLOOKUP($A234,'Annex 2 Designated EHV charges'!$D:$P,11,FALSE)),"")</f>
        <v/>
      </c>
      <c r="G234" s="99" t="str">
        <f>IFERROR(IF(VLOOKUP($A234,'Annex 2 Designated EHV charges'!$D:$P,12,FALSE)=0,"",VLOOKUP($A234,'Annex 2 Designated EHV charges'!$D:$P,12,FALSE)),"")</f>
        <v/>
      </c>
      <c r="H234" s="99" t="str">
        <f>IFERROR(IF(VLOOKUP($A234,'Annex 2 Designated EHV charges'!$D:$P,13,FALSE)=0,"",VLOOKUP($A234,'Annex 2 Designated EHV charges'!$D:$P,13,FALSE)),"")</f>
        <v/>
      </c>
    </row>
    <row r="235" spans="1:8" x14ac:dyDescent="0.25">
      <c r="A235" s="96" t="str">
        <f t="array" ref="A235">IFERROR(INDEX('Annex 2 Designated EHV charges'!$D$11:$D$118, MATCH(0, IF(ISBLANK('Annex 2 Designated EHV charges'!$D$11:$D$118),1, COUNTIF(A$4:$A234, 'Annex 2 Designated EHV charges'!$D$11:$D$118)), 0)),"")</f>
        <v/>
      </c>
      <c r="B235" s="95" t="str">
        <f>IF($A235="","",VLOOKUP($A235,'Annex 2 Designated EHV charges'!$D:$O,2,0))</f>
        <v/>
      </c>
      <c r="C235" s="96" t="str">
        <f>IF($A235="","",VLOOKUP($A235,'Annex 2 Designated EHV charges'!$D:$O,3,0))</f>
        <v/>
      </c>
      <c r="D235" s="95" t="str">
        <f>IF($A235="","",VLOOKUP($A235,'Annex 2 Designated EHV charges'!$D:$O,4,0))</f>
        <v/>
      </c>
      <c r="E235" s="97" t="str">
        <f>IFERROR(IF(VLOOKUP($A235,'Annex 2 Designated EHV charges'!$D:$P,10,FALSE)=0,"",VLOOKUP($A235,'Annex 2 Designated EHV charges'!$D:$P,10,FALSE)),"")</f>
        <v/>
      </c>
      <c r="F235" s="98" t="str">
        <f>IFERROR(IF(VLOOKUP($A235,'Annex 2 Designated EHV charges'!$D:$P,11,FALSE)=0,"",VLOOKUP($A235,'Annex 2 Designated EHV charges'!$D:$P,11,FALSE)),"")</f>
        <v/>
      </c>
      <c r="G235" s="99" t="str">
        <f>IFERROR(IF(VLOOKUP($A235,'Annex 2 Designated EHV charges'!$D:$P,12,FALSE)=0,"",VLOOKUP($A235,'Annex 2 Designated EHV charges'!$D:$P,12,FALSE)),"")</f>
        <v/>
      </c>
      <c r="H235" s="99" t="str">
        <f>IFERROR(IF(VLOOKUP($A235,'Annex 2 Designated EHV charges'!$D:$P,13,FALSE)=0,"",VLOOKUP($A235,'Annex 2 Designated EHV charges'!$D:$P,13,FALSE)),"")</f>
        <v/>
      </c>
    </row>
    <row r="236" spans="1:8" x14ac:dyDescent="0.25">
      <c r="A236" s="96" t="str">
        <f t="array" ref="A236">IFERROR(INDEX('Annex 2 Designated EHV charges'!$D$11:$D$118, MATCH(0, IF(ISBLANK('Annex 2 Designated EHV charges'!$D$11:$D$118),1, COUNTIF(A$4:$A235, 'Annex 2 Designated EHV charges'!$D$11:$D$118)), 0)),"")</f>
        <v/>
      </c>
      <c r="B236" s="95" t="str">
        <f>IF($A236="","",VLOOKUP($A236,'Annex 2 Designated EHV charges'!$D:$O,2,0))</f>
        <v/>
      </c>
      <c r="C236" s="96" t="str">
        <f>IF($A236="","",VLOOKUP($A236,'Annex 2 Designated EHV charges'!$D:$O,3,0))</f>
        <v/>
      </c>
      <c r="D236" s="95" t="str">
        <f>IF($A236="","",VLOOKUP($A236,'Annex 2 Designated EHV charges'!$D:$O,4,0))</f>
        <v/>
      </c>
      <c r="E236" s="97" t="str">
        <f>IFERROR(IF(VLOOKUP($A236,'Annex 2 Designated EHV charges'!$D:$P,10,FALSE)=0,"",VLOOKUP($A236,'Annex 2 Designated EHV charges'!$D:$P,10,FALSE)),"")</f>
        <v/>
      </c>
      <c r="F236" s="98" t="str">
        <f>IFERROR(IF(VLOOKUP($A236,'Annex 2 Designated EHV charges'!$D:$P,11,FALSE)=0,"",VLOOKUP($A236,'Annex 2 Designated EHV charges'!$D:$P,11,FALSE)),"")</f>
        <v/>
      </c>
      <c r="G236" s="99" t="str">
        <f>IFERROR(IF(VLOOKUP($A236,'Annex 2 Designated EHV charges'!$D:$P,12,FALSE)=0,"",VLOOKUP($A236,'Annex 2 Designated EHV charges'!$D:$P,12,FALSE)),"")</f>
        <v/>
      </c>
      <c r="H236" s="99" t="str">
        <f>IFERROR(IF(VLOOKUP($A236,'Annex 2 Designated EHV charges'!$D:$P,13,FALSE)=0,"",VLOOKUP($A236,'Annex 2 Designated EHV charges'!$D:$P,13,FALSE)),"")</f>
        <v/>
      </c>
    </row>
    <row r="237" spans="1:8" x14ac:dyDescent="0.25">
      <c r="A237" s="96" t="str">
        <f t="array" ref="A237">IFERROR(INDEX('Annex 2 Designated EHV charges'!$D$11:$D$118, MATCH(0, IF(ISBLANK('Annex 2 Designated EHV charges'!$D$11:$D$118),1, COUNTIF(A$4:$A236, 'Annex 2 Designated EHV charges'!$D$11:$D$118)), 0)),"")</f>
        <v/>
      </c>
      <c r="B237" s="95" t="str">
        <f>IF($A237="","",VLOOKUP($A237,'Annex 2 Designated EHV charges'!$D:$O,2,0))</f>
        <v/>
      </c>
      <c r="C237" s="96" t="str">
        <f>IF($A237="","",VLOOKUP($A237,'Annex 2 Designated EHV charges'!$D:$O,3,0))</f>
        <v/>
      </c>
      <c r="D237" s="95" t="str">
        <f>IF($A237="","",VLOOKUP($A237,'Annex 2 Designated EHV charges'!$D:$O,4,0))</f>
        <v/>
      </c>
      <c r="E237" s="97" t="str">
        <f>IFERROR(IF(VLOOKUP($A237,'Annex 2 Designated EHV charges'!$D:$P,10,FALSE)=0,"",VLOOKUP($A237,'Annex 2 Designated EHV charges'!$D:$P,10,FALSE)),"")</f>
        <v/>
      </c>
      <c r="F237" s="98" t="str">
        <f>IFERROR(IF(VLOOKUP($A237,'Annex 2 Designated EHV charges'!$D:$P,11,FALSE)=0,"",VLOOKUP($A237,'Annex 2 Designated EHV charges'!$D:$P,11,FALSE)),"")</f>
        <v/>
      </c>
      <c r="G237" s="99" t="str">
        <f>IFERROR(IF(VLOOKUP($A237,'Annex 2 Designated EHV charges'!$D:$P,12,FALSE)=0,"",VLOOKUP($A237,'Annex 2 Designated EHV charges'!$D:$P,12,FALSE)),"")</f>
        <v/>
      </c>
      <c r="H237" s="99" t="str">
        <f>IFERROR(IF(VLOOKUP($A237,'Annex 2 Designated EHV charges'!$D:$P,13,FALSE)=0,"",VLOOKUP($A237,'Annex 2 Designated EHV charges'!$D:$P,13,FALSE)),"")</f>
        <v/>
      </c>
    </row>
    <row r="238" spans="1:8" x14ac:dyDescent="0.25">
      <c r="A238" s="96" t="str">
        <f t="array" ref="A238">IFERROR(INDEX('Annex 2 Designated EHV charges'!$D$11:$D$118, MATCH(0, IF(ISBLANK('Annex 2 Designated EHV charges'!$D$11:$D$118),1, COUNTIF(A$4:$A237, 'Annex 2 Designated EHV charges'!$D$11:$D$118)), 0)),"")</f>
        <v/>
      </c>
      <c r="B238" s="95" t="str">
        <f>IF($A238="","",VLOOKUP($A238,'Annex 2 Designated EHV charges'!$D:$O,2,0))</f>
        <v/>
      </c>
      <c r="C238" s="96" t="str">
        <f>IF($A238="","",VLOOKUP($A238,'Annex 2 Designated EHV charges'!$D:$O,3,0))</f>
        <v/>
      </c>
      <c r="D238" s="95" t="str">
        <f>IF($A238="","",VLOOKUP($A238,'Annex 2 Designated EHV charges'!$D:$O,4,0))</f>
        <v/>
      </c>
      <c r="E238" s="97" t="str">
        <f>IFERROR(IF(VLOOKUP($A238,'Annex 2 Designated EHV charges'!$D:$P,10,FALSE)=0,"",VLOOKUP($A238,'Annex 2 Designated EHV charges'!$D:$P,10,FALSE)),"")</f>
        <v/>
      </c>
      <c r="F238" s="98" t="str">
        <f>IFERROR(IF(VLOOKUP($A238,'Annex 2 Designated EHV charges'!$D:$P,11,FALSE)=0,"",VLOOKUP($A238,'Annex 2 Designated EHV charges'!$D:$P,11,FALSE)),"")</f>
        <v/>
      </c>
      <c r="G238" s="99" t="str">
        <f>IFERROR(IF(VLOOKUP($A238,'Annex 2 Designated EHV charges'!$D:$P,12,FALSE)=0,"",VLOOKUP($A238,'Annex 2 Designated EHV charges'!$D:$P,12,FALSE)),"")</f>
        <v/>
      </c>
      <c r="H238" s="99" t="str">
        <f>IFERROR(IF(VLOOKUP($A238,'Annex 2 Designated EHV charges'!$D:$P,13,FALSE)=0,"",VLOOKUP($A238,'Annex 2 Designated EHV charges'!$D:$P,13,FALSE)),"")</f>
        <v/>
      </c>
    </row>
    <row r="239" spans="1:8" x14ac:dyDescent="0.25">
      <c r="A239" s="96" t="str">
        <f t="array" ref="A239">IFERROR(INDEX('Annex 2 Designated EHV charges'!$D$11:$D$118, MATCH(0, IF(ISBLANK('Annex 2 Designated EHV charges'!$D$11:$D$118),1, COUNTIF(A$4:$A238, 'Annex 2 Designated EHV charges'!$D$11:$D$118)), 0)),"")</f>
        <v/>
      </c>
      <c r="B239" s="95" t="str">
        <f>IF($A239="","",VLOOKUP($A239,'Annex 2 Designated EHV charges'!$D:$O,2,0))</f>
        <v/>
      </c>
      <c r="C239" s="96" t="str">
        <f>IF($A239="","",VLOOKUP($A239,'Annex 2 Designated EHV charges'!$D:$O,3,0))</f>
        <v/>
      </c>
      <c r="D239" s="95" t="str">
        <f>IF($A239="","",VLOOKUP($A239,'Annex 2 Designated EHV charges'!$D:$O,4,0))</f>
        <v/>
      </c>
      <c r="E239" s="97" t="str">
        <f>IFERROR(IF(VLOOKUP($A239,'Annex 2 Designated EHV charges'!$D:$P,10,FALSE)=0,"",VLOOKUP($A239,'Annex 2 Designated EHV charges'!$D:$P,10,FALSE)),"")</f>
        <v/>
      </c>
      <c r="F239" s="98" t="str">
        <f>IFERROR(IF(VLOOKUP($A239,'Annex 2 Designated EHV charges'!$D:$P,11,FALSE)=0,"",VLOOKUP($A239,'Annex 2 Designated EHV charges'!$D:$P,11,FALSE)),"")</f>
        <v/>
      </c>
      <c r="G239" s="99" t="str">
        <f>IFERROR(IF(VLOOKUP($A239,'Annex 2 Designated EHV charges'!$D:$P,12,FALSE)=0,"",VLOOKUP($A239,'Annex 2 Designated EHV charges'!$D:$P,12,FALSE)),"")</f>
        <v/>
      </c>
      <c r="H239" s="99" t="str">
        <f>IFERROR(IF(VLOOKUP($A239,'Annex 2 Designated EHV charges'!$D:$P,13,FALSE)=0,"",VLOOKUP($A239,'Annex 2 Designated EHV charges'!$D:$P,13,FALSE)),"")</f>
        <v/>
      </c>
    </row>
    <row r="240" spans="1:8" x14ac:dyDescent="0.25">
      <c r="A240" s="96" t="str">
        <f t="array" ref="A240">IFERROR(INDEX('Annex 2 Designated EHV charges'!$D$11:$D$118, MATCH(0, IF(ISBLANK('Annex 2 Designated EHV charges'!$D$11:$D$118),1, COUNTIF(A$4:$A239, 'Annex 2 Designated EHV charges'!$D$11:$D$118)), 0)),"")</f>
        <v/>
      </c>
      <c r="B240" s="95" t="str">
        <f>IF($A240="","",VLOOKUP($A240,'Annex 2 Designated EHV charges'!$D:$O,2,0))</f>
        <v/>
      </c>
      <c r="C240" s="96" t="str">
        <f>IF($A240="","",VLOOKUP($A240,'Annex 2 Designated EHV charges'!$D:$O,3,0))</f>
        <v/>
      </c>
      <c r="D240" s="95" t="str">
        <f>IF($A240="","",VLOOKUP($A240,'Annex 2 Designated EHV charges'!$D:$O,4,0))</f>
        <v/>
      </c>
      <c r="E240" s="97" t="str">
        <f>IFERROR(IF(VLOOKUP($A240,'Annex 2 Designated EHV charges'!$D:$P,10,FALSE)=0,"",VLOOKUP($A240,'Annex 2 Designated EHV charges'!$D:$P,10,FALSE)),"")</f>
        <v/>
      </c>
      <c r="F240" s="98" t="str">
        <f>IFERROR(IF(VLOOKUP($A240,'Annex 2 Designated EHV charges'!$D:$P,11,FALSE)=0,"",VLOOKUP($A240,'Annex 2 Designated EHV charges'!$D:$P,11,FALSE)),"")</f>
        <v/>
      </c>
      <c r="G240" s="99" t="str">
        <f>IFERROR(IF(VLOOKUP($A240,'Annex 2 Designated EHV charges'!$D:$P,12,FALSE)=0,"",VLOOKUP($A240,'Annex 2 Designated EHV charges'!$D:$P,12,FALSE)),"")</f>
        <v/>
      </c>
      <c r="H240" s="99" t="str">
        <f>IFERROR(IF(VLOOKUP($A240,'Annex 2 Designated EHV charges'!$D:$P,13,FALSE)=0,"",VLOOKUP($A240,'Annex 2 Designated EHV charges'!$D:$P,13,FALSE)),"")</f>
        <v/>
      </c>
    </row>
    <row r="241" spans="1:8" x14ac:dyDescent="0.25">
      <c r="A241" s="96" t="str">
        <f t="array" ref="A241">IFERROR(INDEX('Annex 2 Designated EHV charges'!$D$11:$D$118, MATCH(0, IF(ISBLANK('Annex 2 Designated EHV charges'!$D$11:$D$118),1, COUNTIF(A$4:$A240, 'Annex 2 Designated EHV charges'!$D$11:$D$118)), 0)),"")</f>
        <v/>
      </c>
      <c r="B241" s="95" t="str">
        <f>IF($A241="","",VLOOKUP($A241,'Annex 2 Designated EHV charges'!$D:$O,2,0))</f>
        <v/>
      </c>
      <c r="C241" s="96" t="str">
        <f>IF($A241="","",VLOOKUP($A241,'Annex 2 Designated EHV charges'!$D:$O,3,0))</f>
        <v/>
      </c>
      <c r="D241" s="95" t="str">
        <f>IF($A241="","",VLOOKUP($A241,'Annex 2 Designated EHV charges'!$D:$O,4,0))</f>
        <v/>
      </c>
      <c r="E241" s="97" t="str">
        <f>IFERROR(IF(VLOOKUP($A241,'Annex 2 Designated EHV charges'!$D:$P,10,FALSE)=0,"",VLOOKUP($A241,'Annex 2 Designated EHV charges'!$D:$P,10,FALSE)),"")</f>
        <v/>
      </c>
      <c r="F241" s="98" t="str">
        <f>IFERROR(IF(VLOOKUP($A241,'Annex 2 Designated EHV charges'!$D:$P,11,FALSE)=0,"",VLOOKUP($A241,'Annex 2 Designated EHV charges'!$D:$P,11,FALSE)),"")</f>
        <v/>
      </c>
      <c r="G241" s="99" t="str">
        <f>IFERROR(IF(VLOOKUP($A241,'Annex 2 Designated EHV charges'!$D:$P,12,FALSE)=0,"",VLOOKUP($A241,'Annex 2 Designated EHV charges'!$D:$P,12,FALSE)),"")</f>
        <v/>
      </c>
      <c r="H241" s="99" t="str">
        <f>IFERROR(IF(VLOOKUP($A241,'Annex 2 Designated EHV charges'!$D:$P,13,FALSE)=0,"",VLOOKUP($A241,'Annex 2 Designated EHV charges'!$D:$P,13,FALSE)),"")</f>
        <v/>
      </c>
    </row>
    <row r="242" spans="1:8" x14ac:dyDescent="0.25">
      <c r="A242" s="96" t="str">
        <f t="array" ref="A242">IFERROR(INDEX('Annex 2 Designated EHV charges'!$D$11:$D$118, MATCH(0, IF(ISBLANK('Annex 2 Designated EHV charges'!$D$11:$D$118),1, COUNTIF(A$4:$A241, 'Annex 2 Designated EHV charges'!$D$11:$D$118)), 0)),"")</f>
        <v/>
      </c>
      <c r="B242" s="95" t="str">
        <f>IF($A242="","",VLOOKUP($A242,'Annex 2 Designated EHV charges'!$D:$O,2,0))</f>
        <v/>
      </c>
      <c r="C242" s="96" t="str">
        <f>IF($A242="","",VLOOKUP($A242,'Annex 2 Designated EHV charges'!$D:$O,3,0))</f>
        <v/>
      </c>
      <c r="D242" s="95" t="str">
        <f>IF($A242="","",VLOOKUP($A242,'Annex 2 Designated EHV charges'!$D:$O,4,0))</f>
        <v/>
      </c>
      <c r="E242" s="97" t="str">
        <f>IFERROR(IF(VLOOKUP($A242,'Annex 2 Designated EHV charges'!$D:$P,10,FALSE)=0,"",VLOOKUP($A242,'Annex 2 Designated EHV charges'!$D:$P,10,FALSE)),"")</f>
        <v/>
      </c>
      <c r="F242" s="98" t="str">
        <f>IFERROR(IF(VLOOKUP($A242,'Annex 2 Designated EHV charges'!$D:$P,11,FALSE)=0,"",VLOOKUP($A242,'Annex 2 Designated EHV charges'!$D:$P,11,FALSE)),"")</f>
        <v/>
      </c>
      <c r="G242" s="99" t="str">
        <f>IFERROR(IF(VLOOKUP($A242,'Annex 2 Designated EHV charges'!$D:$P,12,FALSE)=0,"",VLOOKUP($A242,'Annex 2 Designated EHV charges'!$D:$P,12,FALSE)),"")</f>
        <v/>
      </c>
      <c r="H242" s="99" t="str">
        <f>IFERROR(IF(VLOOKUP($A242,'Annex 2 Designated EHV charges'!$D:$P,13,FALSE)=0,"",VLOOKUP($A242,'Annex 2 Designated EHV charges'!$D:$P,13,FALSE)),"")</f>
        <v/>
      </c>
    </row>
    <row r="243" spans="1:8" x14ac:dyDescent="0.25">
      <c r="A243" s="96" t="str">
        <f t="array" ref="A243">IFERROR(INDEX('Annex 2 Designated EHV charges'!$D$11:$D$118, MATCH(0, IF(ISBLANK('Annex 2 Designated EHV charges'!$D$11:$D$118),1, COUNTIF(A$4:$A242, 'Annex 2 Designated EHV charges'!$D$11:$D$118)), 0)),"")</f>
        <v/>
      </c>
      <c r="B243" s="95" t="str">
        <f>IF($A243="","",VLOOKUP($A243,'Annex 2 Designated EHV charges'!$D:$O,2,0))</f>
        <v/>
      </c>
      <c r="C243" s="96" t="str">
        <f>IF($A243="","",VLOOKUP($A243,'Annex 2 Designated EHV charges'!$D:$O,3,0))</f>
        <v/>
      </c>
      <c r="D243" s="95" t="str">
        <f>IF($A243="","",VLOOKUP($A243,'Annex 2 Designated EHV charges'!$D:$O,4,0))</f>
        <v/>
      </c>
      <c r="E243" s="97" t="str">
        <f>IFERROR(IF(VLOOKUP($A243,'Annex 2 Designated EHV charges'!$D:$P,10,FALSE)=0,"",VLOOKUP($A243,'Annex 2 Designated EHV charges'!$D:$P,10,FALSE)),"")</f>
        <v/>
      </c>
      <c r="F243" s="98" t="str">
        <f>IFERROR(IF(VLOOKUP($A243,'Annex 2 Designated EHV charges'!$D:$P,11,FALSE)=0,"",VLOOKUP($A243,'Annex 2 Designated EHV charges'!$D:$P,11,FALSE)),"")</f>
        <v/>
      </c>
      <c r="G243" s="99" t="str">
        <f>IFERROR(IF(VLOOKUP($A243,'Annex 2 Designated EHV charges'!$D:$P,12,FALSE)=0,"",VLOOKUP($A243,'Annex 2 Designated EHV charges'!$D:$P,12,FALSE)),"")</f>
        <v/>
      </c>
      <c r="H243" s="99" t="str">
        <f>IFERROR(IF(VLOOKUP($A243,'Annex 2 Designated EHV charges'!$D:$P,13,FALSE)=0,"",VLOOKUP($A243,'Annex 2 Designated EHV charges'!$D:$P,13,FALSE)),"")</f>
        <v/>
      </c>
    </row>
    <row r="244" spans="1:8" x14ac:dyDescent="0.25">
      <c r="A244" s="96" t="str">
        <f t="array" ref="A244">IFERROR(INDEX('Annex 2 Designated EHV charges'!$D$11:$D$118, MATCH(0, IF(ISBLANK('Annex 2 Designated EHV charges'!$D$11:$D$118),1, COUNTIF(A$4:$A243, 'Annex 2 Designated EHV charges'!$D$11:$D$118)), 0)),"")</f>
        <v/>
      </c>
      <c r="B244" s="95" t="str">
        <f>IF($A244="","",VLOOKUP($A244,'Annex 2 Designated EHV charges'!$D:$O,2,0))</f>
        <v/>
      </c>
      <c r="C244" s="96" t="str">
        <f>IF($A244="","",VLOOKUP($A244,'Annex 2 Designated EHV charges'!$D:$O,3,0))</f>
        <v/>
      </c>
      <c r="D244" s="95" t="str">
        <f>IF($A244="","",VLOOKUP($A244,'Annex 2 Designated EHV charges'!$D:$O,4,0))</f>
        <v/>
      </c>
      <c r="E244" s="97" t="str">
        <f>IFERROR(IF(VLOOKUP($A244,'Annex 2 Designated EHV charges'!$D:$P,10,FALSE)=0,"",VLOOKUP($A244,'Annex 2 Designated EHV charges'!$D:$P,10,FALSE)),"")</f>
        <v/>
      </c>
      <c r="F244" s="98" t="str">
        <f>IFERROR(IF(VLOOKUP($A244,'Annex 2 Designated EHV charges'!$D:$P,11,FALSE)=0,"",VLOOKUP($A244,'Annex 2 Designated EHV charges'!$D:$P,11,FALSE)),"")</f>
        <v/>
      </c>
      <c r="G244" s="99" t="str">
        <f>IFERROR(IF(VLOOKUP($A244,'Annex 2 Designated EHV charges'!$D:$P,12,FALSE)=0,"",VLOOKUP($A244,'Annex 2 Designated EHV charges'!$D:$P,12,FALSE)),"")</f>
        <v/>
      </c>
      <c r="H244" s="99" t="str">
        <f>IFERROR(IF(VLOOKUP($A244,'Annex 2 Designated EHV charges'!$D:$P,13,FALSE)=0,"",VLOOKUP($A244,'Annex 2 Designated EHV charges'!$D:$P,13,FALSE)),"")</f>
        <v/>
      </c>
    </row>
    <row r="245" spans="1:8" x14ac:dyDescent="0.25">
      <c r="A245" s="96" t="str">
        <f t="array" ref="A245">IFERROR(INDEX('Annex 2 Designated EHV charges'!$D$11:$D$118, MATCH(0, IF(ISBLANK('Annex 2 Designated EHV charges'!$D$11:$D$118),1, COUNTIF(A$4:$A244, 'Annex 2 Designated EHV charges'!$D$11:$D$118)), 0)),"")</f>
        <v/>
      </c>
      <c r="B245" s="95" t="str">
        <f>IF($A245="","",VLOOKUP($A245,'Annex 2 Designated EHV charges'!$D:$O,2,0))</f>
        <v/>
      </c>
      <c r="C245" s="96" t="str">
        <f>IF($A245="","",VLOOKUP($A245,'Annex 2 Designated EHV charges'!$D:$O,3,0))</f>
        <v/>
      </c>
      <c r="D245" s="95" t="str">
        <f>IF($A245="","",VLOOKUP($A245,'Annex 2 Designated EHV charges'!$D:$O,4,0))</f>
        <v/>
      </c>
      <c r="E245" s="97" t="str">
        <f>IFERROR(IF(VLOOKUP($A245,'Annex 2 Designated EHV charges'!$D:$P,10,FALSE)=0,"",VLOOKUP($A245,'Annex 2 Designated EHV charges'!$D:$P,10,FALSE)),"")</f>
        <v/>
      </c>
      <c r="F245" s="98" t="str">
        <f>IFERROR(IF(VLOOKUP($A245,'Annex 2 Designated EHV charges'!$D:$P,11,FALSE)=0,"",VLOOKUP($A245,'Annex 2 Designated EHV charges'!$D:$P,11,FALSE)),"")</f>
        <v/>
      </c>
      <c r="G245" s="99" t="str">
        <f>IFERROR(IF(VLOOKUP($A245,'Annex 2 Designated EHV charges'!$D:$P,12,FALSE)=0,"",VLOOKUP($A245,'Annex 2 Designated EHV charges'!$D:$P,12,FALSE)),"")</f>
        <v/>
      </c>
      <c r="H245" s="99" t="str">
        <f>IFERROR(IF(VLOOKUP($A245,'Annex 2 Designated EHV charges'!$D:$P,13,FALSE)=0,"",VLOOKUP($A245,'Annex 2 Designated EHV charges'!$D:$P,13,FALSE)),"")</f>
        <v/>
      </c>
    </row>
    <row r="246" spans="1:8" x14ac:dyDescent="0.25">
      <c r="A246" s="96" t="str">
        <f t="array" ref="A246">IFERROR(INDEX('Annex 2 Designated EHV charges'!$D$11:$D$118, MATCH(0, IF(ISBLANK('Annex 2 Designated EHV charges'!$D$11:$D$118),1, COUNTIF(A$4:$A245, 'Annex 2 Designated EHV charges'!$D$11:$D$118)), 0)),"")</f>
        <v/>
      </c>
      <c r="B246" s="95" t="str">
        <f>IF($A246="","",VLOOKUP($A246,'Annex 2 Designated EHV charges'!$D:$O,2,0))</f>
        <v/>
      </c>
      <c r="C246" s="96" t="str">
        <f>IF($A246="","",VLOOKUP($A246,'Annex 2 Designated EHV charges'!$D:$O,3,0))</f>
        <v/>
      </c>
      <c r="D246" s="95" t="str">
        <f>IF($A246="","",VLOOKUP($A246,'Annex 2 Designated EHV charges'!$D:$O,4,0))</f>
        <v/>
      </c>
      <c r="E246" s="97" t="str">
        <f>IFERROR(IF(VLOOKUP($A246,'Annex 2 Designated EHV charges'!$D:$P,10,FALSE)=0,"",VLOOKUP($A246,'Annex 2 Designated EHV charges'!$D:$P,10,FALSE)),"")</f>
        <v/>
      </c>
      <c r="F246" s="98" t="str">
        <f>IFERROR(IF(VLOOKUP($A246,'Annex 2 Designated EHV charges'!$D:$P,11,FALSE)=0,"",VLOOKUP($A246,'Annex 2 Designated EHV charges'!$D:$P,11,FALSE)),"")</f>
        <v/>
      </c>
      <c r="G246" s="99" t="str">
        <f>IFERROR(IF(VLOOKUP($A246,'Annex 2 Designated EHV charges'!$D:$P,12,FALSE)=0,"",VLOOKUP($A246,'Annex 2 Designated EHV charges'!$D:$P,12,FALSE)),"")</f>
        <v/>
      </c>
      <c r="H246" s="99" t="str">
        <f>IFERROR(IF(VLOOKUP($A246,'Annex 2 Designated EHV charges'!$D:$P,13,FALSE)=0,"",VLOOKUP($A246,'Annex 2 Designated EHV charges'!$D:$P,13,FALSE)),"")</f>
        <v/>
      </c>
    </row>
    <row r="247" spans="1:8" x14ac:dyDescent="0.25">
      <c r="A247" s="96" t="str">
        <f t="array" ref="A247">IFERROR(INDEX('Annex 2 Designated EHV charges'!$D$11:$D$118, MATCH(0, IF(ISBLANK('Annex 2 Designated EHV charges'!$D$11:$D$118),1, COUNTIF(A$4:$A246, 'Annex 2 Designated EHV charges'!$D$11:$D$118)), 0)),"")</f>
        <v/>
      </c>
      <c r="B247" s="95" t="str">
        <f>IF($A247="","",VLOOKUP($A247,'Annex 2 Designated EHV charges'!$D:$O,2,0))</f>
        <v/>
      </c>
      <c r="C247" s="96" t="str">
        <f>IF($A247="","",VLOOKUP($A247,'Annex 2 Designated EHV charges'!$D:$O,3,0))</f>
        <v/>
      </c>
      <c r="D247" s="95" t="str">
        <f>IF($A247="","",VLOOKUP($A247,'Annex 2 Designated EHV charges'!$D:$O,4,0))</f>
        <v/>
      </c>
      <c r="E247" s="97" t="str">
        <f>IFERROR(IF(VLOOKUP($A247,'Annex 2 Designated EHV charges'!$D:$P,10,FALSE)=0,"",VLOOKUP($A247,'Annex 2 Designated EHV charges'!$D:$P,10,FALSE)),"")</f>
        <v/>
      </c>
      <c r="F247" s="98" t="str">
        <f>IFERROR(IF(VLOOKUP($A247,'Annex 2 Designated EHV charges'!$D:$P,11,FALSE)=0,"",VLOOKUP($A247,'Annex 2 Designated EHV charges'!$D:$P,11,FALSE)),"")</f>
        <v/>
      </c>
      <c r="G247" s="99" t="str">
        <f>IFERROR(IF(VLOOKUP($A247,'Annex 2 Designated EHV charges'!$D:$P,12,FALSE)=0,"",VLOOKUP($A247,'Annex 2 Designated EHV charges'!$D:$P,12,FALSE)),"")</f>
        <v/>
      </c>
      <c r="H247" s="99" t="str">
        <f>IFERROR(IF(VLOOKUP($A247,'Annex 2 Designated EHV charges'!$D:$P,13,FALSE)=0,"",VLOOKUP($A247,'Annex 2 Designated EHV charges'!$D:$P,13,FALSE)),"")</f>
        <v/>
      </c>
    </row>
    <row r="248" spans="1:8" x14ac:dyDescent="0.25">
      <c r="A248" s="96" t="str">
        <f t="array" ref="A248">IFERROR(INDEX('Annex 2 Designated EHV charges'!$D$11:$D$118, MATCH(0, IF(ISBLANK('Annex 2 Designated EHV charges'!$D$11:$D$118),1, COUNTIF(A$4:$A247, 'Annex 2 Designated EHV charges'!$D$11:$D$118)), 0)),"")</f>
        <v/>
      </c>
      <c r="B248" s="95" t="str">
        <f>IF($A248="","",VLOOKUP($A248,'Annex 2 Designated EHV charges'!$D:$O,2,0))</f>
        <v/>
      </c>
      <c r="C248" s="96" t="str">
        <f>IF($A248="","",VLOOKUP($A248,'Annex 2 Designated EHV charges'!$D:$O,3,0))</f>
        <v/>
      </c>
      <c r="D248" s="95" t="str">
        <f>IF($A248="","",VLOOKUP($A248,'Annex 2 Designated EHV charges'!$D:$O,4,0))</f>
        <v/>
      </c>
      <c r="E248" s="97" t="str">
        <f>IFERROR(IF(VLOOKUP($A248,'Annex 2 Designated EHV charges'!$D:$P,10,FALSE)=0,"",VLOOKUP($A248,'Annex 2 Designated EHV charges'!$D:$P,10,FALSE)),"")</f>
        <v/>
      </c>
      <c r="F248" s="98" t="str">
        <f>IFERROR(IF(VLOOKUP($A248,'Annex 2 Designated EHV charges'!$D:$P,11,FALSE)=0,"",VLOOKUP($A248,'Annex 2 Designated EHV charges'!$D:$P,11,FALSE)),"")</f>
        <v/>
      </c>
      <c r="G248" s="99" t="str">
        <f>IFERROR(IF(VLOOKUP($A248,'Annex 2 Designated EHV charges'!$D:$P,12,FALSE)=0,"",VLOOKUP($A248,'Annex 2 Designated EHV charges'!$D:$P,12,FALSE)),"")</f>
        <v/>
      </c>
      <c r="H248" s="99" t="str">
        <f>IFERROR(IF(VLOOKUP($A248,'Annex 2 Designated EHV charges'!$D:$P,13,FALSE)=0,"",VLOOKUP($A248,'Annex 2 Designated EHV charges'!$D:$P,13,FALSE)),"")</f>
        <v/>
      </c>
    </row>
    <row r="249" spans="1:8" x14ac:dyDescent="0.25">
      <c r="A249" s="96" t="str">
        <f t="array" ref="A249">IFERROR(INDEX('Annex 2 Designated EHV charges'!$D$11:$D$118, MATCH(0, IF(ISBLANK('Annex 2 Designated EHV charges'!$D$11:$D$118),1, COUNTIF(A$4:$A248, 'Annex 2 Designated EHV charges'!$D$11:$D$118)), 0)),"")</f>
        <v/>
      </c>
      <c r="B249" s="95" t="str">
        <f>IF($A249="","",VLOOKUP($A249,'Annex 2 Designated EHV charges'!$D:$O,2,0))</f>
        <v/>
      </c>
      <c r="C249" s="96" t="str">
        <f>IF($A249="","",VLOOKUP($A249,'Annex 2 Designated EHV charges'!$D:$O,3,0))</f>
        <v/>
      </c>
      <c r="D249" s="95" t="str">
        <f>IF($A249="","",VLOOKUP($A249,'Annex 2 Designated EHV charges'!$D:$O,4,0))</f>
        <v/>
      </c>
      <c r="E249" s="97" t="str">
        <f>IFERROR(IF(VLOOKUP($A249,'Annex 2 Designated EHV charges'!$D:$P,10,FALSE)=0,"",VLOOKUP($A249,'Annex 2 Designated EHV charges'!$D:$P,10,FALSE)),"")</f>
        <v/>
      </c>
      <c r="F249" s="98" t="str">
        <f>IFERROR(IF(VLOOKUP($A249,'Annex 2 Designated EHV charges'!$D:$P,11,FALSE)=0,"",VLOOKUP($A249,'Annex 2 Designated EHV charges'!$D:$P,11,FALSE)),"")</f>
        <v/>
      </c>
      <c r="G249" s="99" t="str">
        <f>IFERROR(IF(VLOOKUP($A249,'Annex 2 Designated EHV charges'!$D:$P,12,FALSE)=0,"",VLOOKUP($A249,'Annex 2 Designated EHV charges'!$D:$P,12,FALSE)),"")</f>
        <v/>
      </c>
      <c r="H249" s="99" t="str">
        <f>IFERROR(IF(VLOOKUP($A249,'Annex 2 Designated EHV charges'!$D:$P,13,FALSE)=0,"",VLOOKUP($A249,'Annex 2 Designated EHV charges'!$D:$P,13,FALSE)),"")</f>
        <v/>
      </c>
    </row>
    <row r="250" spans="1:8" x14ac:dyDescent="0.25">
      <c r="A250" s="96" t="str">
        <f t="array" ref="A250">IFERROR(INDEX('Annex 2 Designated EHV charges'!$D$11:$D$118, MATCH(0, IF(ISBLANK('Annex 2 Designated EHV charges'!$D$11:$D$118),1, COUNTIF(A$4:$A249, 'Annex 2 Designated EHV charges'!$D$11:$D$118)), 0)),"")</f>
        <v/>
      </c>
      <c r="B250" s="95" t="str">
        <f>IF($A250="","",VLOOKUP($A250,'Annex 2 Designated EHV charges'!$D:$O,2,0))</f>
        <v/>
      </c>
      <c r="C250" s="96" t="str">
        <f>IF($A250="","",VLOOKUP($A250,'Annex 2 Designated EHV charges'!$D:$O,3,0))</f>
        <v/>
      </c>
      <c r="D250" s="95" t="str">
        <f>IF($A250="","",VLOOKUP($A250,'Annex 2 Designated EHV charges'!$D:$O,4,0))</f>
        <v/>
      </c>
      <c r="E250" s="97" t="str">
        <f>IFERROR(IF(VLOOKUP($A250,'Annex 2 Designated EHV charges'!$D:$P,10,FALSE)=0,"",VLOOKUP($A250,'Annex 2 Designated EHV charges'!$D:$P,10,FALSE)),"")</f>
        <v/>
      </c>
      <c r="F250" s="98" t="str">
        <f>IFERROR(IF(VLOOKUP($A250,'Annex 2 Designated EHV charges'!$D:$P,11,FALSE)=0,"",VLOOKUP($A250,'Annex 2 Designated EHV charges'!$D:$P,11,FALSE)),"")</f>
        <v/>
      </c>
      <c r="G250" s="99" t="str">
        <f>IFERROR(IF(VLOOKUP($A250,'Annex 2 Designated EHV charges'!$D:$P,12,FALSE)=0,"",VLOOKUP($A250,'Annex 2 Designated EHV charges'!$D:$P,12,FALSE)),"")</f>
        <v/>
      </c>
      <c r="H250" s="99" t="str">
        <f>IFERROR(IF(VLOOKUP($A250,'Annex 2 Designated EHV charges'!$D:$P,13,FALSE)=0,"",VLOOKUP($A250,'Annex 2 Designated EHV charges'!$D:$P,13,FALSE)),"")</f>
        <v/>
      </c>
    </row>
    <row r="251" spans="1:8" x14ac:dyDescent="0.25">
      <c r="A251" s="96" t="str">
        <f t="array" ref="A251">IFERROR(INDEX('Annex 2 Designated EHV charges'!$D$11:$D$118, MATCH(0, IF(ISBLANK('Annex 2 Designated EHV charges'!$D$11:$D$118),1, COUNTIF(A$4:$A250, 'Annex 2 Designated EHV charges'!$D$11:$D$118)), 0)),"")</f>
        <v/>
      </c>
      <c r="B251" s="95" t="str">
        <f>IF($A251="","",VLOOKUP($A251,'Annex 2 Designated EHV charges'!$D:$O,2,0))</f>
        <v/>
      </c>
      <c r="C251" s="96" t="str">
        <f>IF($A251="","",VLOOKUP($A251,'Annex 2 Designated EHV charges'!$D:$O,3,0))</f>
        <v/>
      </c>
      <c r="D251" s="95" t="str">
        <f>IF($A251="","",VLOOKUP($A251,'Annex 2 Designated EHV charges'!$D:$O,4,0))</f>
        <v/>
      </c>
      <c r="E251" s="97" t="str">
        <f>IFERROR(IF(VLOOKUP($A251,'Annex 2 Designated EHV charges'!$D:$P,10,FALSE)=0,"",VLOOKUP($A251,'Annex 2 Designated EHV charges'!$D:$P,10,FALSE)),"")</f>
        <v/>
      </c>
      <c r="F251" s="98" t="str">
        <f>IFERROR(IF(VLOOKUP($A251,'Annex 2 Designated EHV charges'!$D:$P,11,FALSE)=0,"",VLOOKUP($A251,'Annex 2 Designated EHV charges'!$D:$P,11,FALSE)),"")</f>
        <v/>
      </c>
      <c r="G251" s="99" t="str">
        <f>IFERROR(IF(VLOOKUP($A251,'Annex 2 Designated EHV charges'!$D:$P,12,FALSE)=0,"",VLOOKUP($A251,'Annex 2 Designated EHV charges'!$D:$P,12,FALSE)),"")</f>
        <v/>
      </c>
      <c r="H251" s="99" t="str">
        <f>IFERROR(IF(VLOOKUP($A251,'Annex 2 Designated EHV charges'!$D:$P,13,FALSE)=0,"",VLOOKUP($A251,'Annex 2 Designated EHV charges'!$D:$P,13,FALSE)),"")</f>
        <v/>
      </c>
    </row>
    <row r="252" spans="1:8" x14ac:dyDescent="0.25">
      <c r="A252" s="96" t="str">
        <f t="array" ref="A252">IFERROR(INDEX('Annex 2 Designated EHV charges'!$D$11:$D$118, MATCH(0, IF(ISBLANK('Annex 2 Designated EHV charges'!$D$11:$D$118),1, COUNTIF(A$4:$A251, 'Annex 2 Designated EHV charges'!$D$11:$D$118)), 0)),"")</f>
        <v/>
      </c>
      <c r="B252" s="95" t="str">
        <f>IF($A252="","",VLOOKUP($A252,'Annex 2 Designated EHV charges'!$D:$O,2,0))</f>
        <v/>
      </c>
      <c r="C252" s="96" t="str">
        <f>IF($A252="","",VLOOKUP($A252,'Annex 2 Designated EHV charges'!$D:$O,3,0))</f>
        <v/>
      </c>
      <c r="D252" s="95" t="str">
        <f>IF($A252="","",VLOOKUP($A252,'Annex 2 Designated EHV charges'!$D:$O,4,0))</f>
        <v/>
      </c>
      <c r="E252" s="97" t="str">
        <f>IFERROR(IF(VLOOKUP($A252,'Annex 2 Designated EHV charges'!$D:$P,10,FALSE)=0,"",VLOOKUP($A252,'Annex 2 Designated EHV charges'!$D:$P,10,FALSE)),"")</f>
        <v/>
      </c>
      <c r="F252" s="98" t="str">
        <f>IFERROR(IF(VLOOKUP($A252,'Annex 2 Designated EHV charges'!$D:$P,11,FALSE)=0,"",VLOOKUP($A252,'Annex 2 Designated EHV charges'!$D:$P,11,FALSE)),"")</f>
        <v/>
      </c>
      <c r="G252" s="99" t="str">
        <f>IFERROR(IF(VLOOKUP($A252,'Annex 2 Designated EHV charges'!$D:$P,12,FALSE)=0,"",VLOOKUP($A252,'Annex 2 Designated EHV charges'!$D:$P,12,FALSE)),"")</f>
        <v/>
      </c>
      <c r="H252" s="99" t="str">
        <f>IFERROR(IF(VLOOKUP($A252,'Annex 2 Designated EHV charges'!$D:$P,13,FALSE)=0,"",VLOOKUP($A252,'Annex 2 Designated EHV charges'!$D:$P,13,FALSE)),"")</f>
        <v/>
      </c>
    </row>
    <row r="253" spans="1:8" x14ac:dyDescent="0.25">
      <c r="A253" s="96" t="str">
        <f t="array" ref="A253">IFERROR(INDEX('Annex 2 Designated EHV charges'!$D$11:$D$118, MATCH(0, IF(ISBLANK('Annex 2 Designated EHV charges'!$D$11:$D$118),1, COUNTIF(A$4:$A252, 'Annex 2 Designated EHV charges'!$D$11:$D$118)), 0)),"")</f>
        <v/>
      </c>
      <c r="B253" s="95" t="str">
        <f>IF($A253="","",VLOOKUP($A253,'Annex 2 Designated EHV charges'!$D:$O,2,0))</f>
        <v/>
      </c>
      <c r="C253" s="96" t="str">
        <f>IF($A253="","",VLOOKUP($A253,'Annex 2 Designated EHV charges'!$D:$O,3,0))</f>
        <v/>
      </c>
      <c r="D253" s="95" t="str">
        <f>IF($A253="","",VLOOKUP($A253,'Annex 2 Designated EHV charges'!$D:$O,4,0))</f>
        <v/>
      </c>
      <c r="E253" s="97" t="str">
        <f>IFERROR(IF(VLOOKUP($A253,'Annex 2 Designated EHV charges'!$D:$P,10,FALSE)=0,"",VLOOKUP($A253,'Annex 2 Designated EHV charges'!$D:$P,10,FALSE)),"")</f>
        <v/>
      </c>
      <c r="F253" s="98" t="str">
        <f>IFERROR(IF(VLOOKUP($A253,'Annex 2 Designated EHV charges'!$D:$P,11,FALSE)=0,"",VLOOKUP($A253,'Annex 2 Designated EHV charges'!$D:$P,11,FALSE)),"")</f>
        <v/>
      </c>
      <c r="G253" s="99" t="str">
        <f>IFERROR(IF(VLOOKUP($A253,'Annex 2 Designated EHV charges'!$D:$P,12,FALSE)=0,"",VLOOKUP($A253,'Annex 2 Designated EHV charges'!$D:$P,12,FALSE)),"")</f>
        <v/>
      </c>
      <c r="H253" s="99" t="str">
        <f>IFERROR(IF(VLOOKUP($A253,'Annex 2 Designated EHV charges'!$D:$P,13,FALSE)=0,"",VLOOKUP($A253,'Annex 2 Designated EHV charges'!$D:$P,13,FALSE)),"")</f>
        <v/>
      </c>
    </row>
    <row r="254" spans="1:8" x14ac:dyDescent="0.25">
      <c r="A254" s="96" t="str">
        <f t="array" ref="A254">IFERROR(INDEX('Annex 2 Designated EHV charges'!$D$11:$D$118, MATCH(0, IF(ISBLANK('Annex 2 Designated EHV charges'!$D$11:$D$118),1, COUNTIF(A$4:$A253, 'Annex 2 Designated EHV charges'!$D$11:$D$118)), 0)),"")</f>
        <v/>
      </c>
      <c r="B254" s="95" t="str">
        <f>IF($A254="","",VLOOKUP($A254,'Annex 2 Designated EHV charges'!$D:$O,2,0))</f>
        <v/>
      </c>
      <c r="C254" s="96" t="str">
        <f>IF($A254="","",VLOOKUP($A254,'Annex 2 Designated EHV charges'!$D:$O,3,0))</f>
        <v/>
      </c>
      <c r="D254" s="95" t="str">
        <f>IF($A254="","",VLOOKUP($A254,'Annex 2 Designated EHV charges'!$D:$O,4,0))</f>
        <v/>
      </c>
      <c r="E254" s="97" t="str">
        <f>IFERROR(IF(VLOOKUP($A254,'Annex 2 Designated EHV charges'!$D:$P,10,FALSE)=0,"",VLOOKUP($A254,'Annex 2 Designated EHV charges'!$D:$P,10,FALSE)),"")</f>
        <v/>
      </c>
      <c r="F254" s="98" t="str">
        <f>IFERROR(IF(VLOOKUP($A254,'Annex 2 Designated EHV charges'!$D:$P,11,FALSE)=0,"",VLOOKUP($A254,'Annex 2 Designated EHV charges'!$D:$P,11,FALSE)),"")</f>
        <v/>
      </c>
      <c r="G254" s="99" t="str">
        <f>IFERROR(IF(VLOOKUP($A254,'Annex 2 Designated EHV charges'!$D:$P,12,FALSE)=0,"",VLOOKUP($A254,'Annex 2 Designated EHV charges'!$D:$P,12,FALSE)),"")</f>
        <v/>
      </c>
      <c r="H254" s="99" t="str">
        <f>IFERROR(IF(VLOOKUP($A254,'Annex 2 Designated EHV charges'!$D:$P,13,FALSE)=0,"",VLOOKUP($A254,'Annex 2 Designated EHV charges'!$D:$P,13,FALSE)),"")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&amp;R&amp;P of &amp;N&amp;L&amp;"Calibri"&amp;11&amp;K000000&amp;8Note: The list of MPANs / MSIDs provided may be incomplete; the DNO reserves the right to apply the listed charges to any other MPANs / MSIDs associated with the site._x000D_&amp;1#&amp;"Arial"&amp;6&amp;K737373Confidentiality: C1 - Public</oddFooter>
    <firstHeader>&amp;L
Annex 2b - Schedule of Export Charges for use of the Distribution System by Designated EHV Properties (including LDNOs with Designated EHV Properties/end-users).</firstHeader>
    <firstFooter>&amp;R&amp;P of &amp;N&amp;L&amp;"Calibri"&amp;11&amp;K000000&amp;8Note: The list of MPANs / MSIDs provided may be incomplete; the DNO reserves the right to apply the listed charges to any other MPANs / MSIDs associated with the site._x000D_&amp;1#&amp;"Arial"&amp;6&amp;K737373Confidentiality: C1 - Public</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6"/>
  <sheetViews>
    <sheetView zoomScale="66" zoomScaleNormal="80" zoomScaleSheetLayoutView="100" workbookViewId="0">
      <selection activeCell="B9" sqref="B9"/>
    </sheetView>
  </sheetViews>
  <sheetFormatPr defaultRowHeight="13.2" x14ac:dyDescent="0.25"/>
  <cols>
    <col min="1" max="1" width="27.44140625" customWidth="1"/>
    <col min="2" max="2" width="23" customWidth="1"/>
    <col min="4" max="10" width="16.5546875" customWidth="1"/>
  </cols>
  <sheetData>
    <row r="1" spans="1:12" s="2" customFormat="1" ht="27.75" customHeight="1" x14ac:dyDescent="0.25">
      <c r="A1" s="48" t="s">
        <v>30</v>
      </c>
      <c r="B1" s="3"/>
      <c r="D1" s="3"/>
      <c r="E1" s="3"/>
      <c r="F1" s="3"/>
      <c r="G1" s="10"/>
      <c r="H1" s="4"/>
      <c r="I1" s="4"/>
    </row>
    <row r="2" spans="1:12" s="2" customFormat="1" ht="27" customHeight="1" x14ac:dyDescent="0.25">
      <c r="A2" s="243" t="str">
        <f>Overview!B4&amp; " - Effective from "&amp;Overview!D4&amp;" - "&amp;Overview!E4&amp;" LV and HV tariffs"</f>
        <v>Eclipse Power Distribution Limited - GSP N - Effective from 1 April 2025 - Final LV and HV tariffs</v>
      </c>
      <c r="B2" s="243"/>
      <c r="C2" s="243"/>
      <c r="D2" s="243"/>
      <c r="E2" s="243"/>
      <c r="F2" s="243"/>
      <c r="G2" s="243"/>
      <c r="H2" s="243"/>
      <c r="I2" s="243"/>
      <c r="J2" s="243"/>
      <c r="K2" s="4"/>
      <c r="L2" s="4"/>
    </row>
    <row r="3" spans="1:12" s="2" customFormat="1" ht="27" customHeight="1" x14ac:dyDescent="0.25">
      <c r="A3" s="260" t="s">
        <v>119</v>
      </c>
      <c r="B3" s="260"/>
      <c r="C3" s="260"/>
      <c r="D3" s="260"/>
      <c r="E3" s="260"/>
      <c r="F3" s="260"/>
      <c r="G3" s="260"/>
      <c r="H3" s="260"/>
      <c r="I3" s="260"/>
      <c r="J3" s="260"/>
      <c r="K3" s="4"/>
      <c r="L3" s="4"/>
    </row>
    <row r="4" spans="1:12" s="2" customFormat="1" ht="71.25" customHeight="1" x14ac:dyDescent="0.25">
      <c r="A4" s="16"/>
      <c r="B4" s="28" t="s">
        <v>65</v>
      </c>
      <c r="C4" s="15" t="s">
        <v>57</v>
      </c>
      <c r="D4" s="52" t="s">
        <v>58</v>
      </c>
      <c r="E4" s="52" t="s">
        <v>59</v>
      </c>
      <c r="F4" s="52" t="s">
        <v>60</v>
      </c>
      <c r="G4" s="15" t="s">
        <v>61</v>
      </c>
      <c r="H4" s="15"/>
      <c r="I4" s="15"/>
      <c r="J4" s="15"/>
      <c r="K4" s="4"/>
      <c r="L4" s="4"/>
    </row>
    <row r="5" spans="1:12" s="2" customFormat="1" ht="32.25" customHeight="1" x14ac:dyDescent="0.25">
      <c r="A5" s="17"/>
      <c r="B5" s="27"/>
      <c r="C5" s="18"/>
      <c r="D5" s="19"/>
      <c r="E5" s="19"/>
      <c r="F5" s="19"/>
      <c r="G5" s="20"/>
      <c r="H5" s="26"/>
      <c r="I5" s="26"/>
      <c r="J5" s="26"/>
      <c r="K5" s="4"/>
      <c r="L5" s="4"/>
    </row>
    <row r="6" spans="1:12" ht="12.75" customHeight="1" x14ac:dyDescent="0.25">
      <c r="A6" s="263" t="s">
        <v>120</v>
      </c>
      <c r="B6" s="265" t="s">
        <v>820</v>
      </c>
      <c r="C6" s="266"/>
      <c r="D6" s="266"/>
      <c r="E6" s="266"/>
      <c r="F6" s="266"/>
      <c r="G6" s="266"/>
      <c r="H6" s="266"/>
      <c r="I6" s="266"/>
      <c r="J6" s="267"/>
    </row>
    <row r="7" spans="1:12" x14ac:dyDescent="0.25">
      <c r="A7" s="263"/>
      <c r="B7" s="268"/>
      <c r="C7" s="269"/>
      <c r="D7" s="269"/>
      <c r="E7" s="269"/>
      <c r="F7" s="269"/>
      <c r="G7" s="269"/>
      <c r="H7" s="269"/>
      <c r="I7" s="269"/>
      <c r="J7" s="270"/>
    </row>
    <row r="8" spans="1:12" x14ac:dyDescent="0.25">
      <c r="A8" s="263"/>
      <c r="B8" s="271"/>
      <c r="C8" s="272"/>
      <c r="D8" s="272"/>
      <c r="E8" s="272"/>
      <c r="F8" s="272"/>
      <c r="G8" s="272"/>
      <c r="H8" s="272"/>
      <c r="I8" s="272"/>
      <c r="J8" s="273"/>
    </row>
    <row r="9" spans="1:12" x14ac:dyDescent="0.25">
      <c r="A9" s="47"/>
      <c r="B9" s="47"/>
      <c r="C9" s="47"/>
      <c r="D9" s="47"/>
      <c r="E9" s="47"/>
      <c r="F9" s="47"/>
      <c r="G9" s="47"/>
      <c r="H9" s="47"/>
      <c r="I9" s="47"/>
      <c r="J9" s="47"/>
    </row>
    <row r="10" spans="1:12" x14ac:dyDescent="0.25">
      <c r="A10" s="47"/>
      <c r="B10" s="47"/>
      <c r="C10" s="47"/>
      <c r="D10" s="47"/>
      <c r="E10" s="47"/>
      <c r="F10" s="47"/>
      <c r="G10" s="47"/>
      <c r="H10" s="47"/>
      <c r="I10" s="47"/>
      <c r="J10" s="47"/>
    </row>
    <row r="11" spans="1:12" s="2" customFormat="1" ht="27" customHeight="1" x14ac:dyDescent="0.25">
      <c r="A11" s="260" t="s">
        <v>121</v>
      </c>
      <c r="B11" s="260"/>
      <c r="C11" s="260"/>
      <c r="D11" s="260"/>
      <c r="E11" s="260"/>
      <c r="F11" s="260"/>
      <c r="G11" s="260"/>
      <c r="H11" s="260"/>
      <c r="I11" s="260"/>
      <c r="J11" s="260"/>
      <c r="K11" s="4"/>
      <c r="L11" s="4"/>
    </row>
    <row r="12" spans="1:12" s="2" customFormat="1" ht="58.5" customHeight="1" x14ac:dyDescent="0.25">
      <c r="A12" s="16"/>
      <c r="B12" s="28" t="s">
        <v>65</v>
      </c>
      <c r="C12" s="15" t="s">
        <v>57</v>
      </c>
      <c r="D12" s="52" t="s">
        <v>58</v>
      </c>
      <c r="E12" s="52" t="s">
        <v>59</v>
      </c>
      <c r="F12" s="52" t="s">
        <v>60</v>
      </c>
      <c r="G12" s="15" t="s">
        <v>61</v>
      </c>
      <c r="H12" s="15" t="s">
        <v>62</v>
      </c>
      <c r="I12" s="28" t="s">
        <v>63</v>
      </c>
      <c r="J12" s="15" t="s">
        <v>64</v>
      </c>
      <c r="K12" s="4"/>
      <c r="L12" s="4"/>
    </row>
    <row r="13" spans="1:12" s="2" customFormat="1" ht="32.25" customHeight="1" x14ac:dyDescent="0.25">
      <c r="A13" s="17"/>
      <c r="B13" s="27"/>
      <c r="C13" s="18">
        <v>0</v>
      </c>
      <c r="D13" s="19"/>
      <c r="E13" s="19"/>
      <c r="F13" s="19"/>
      <c r="G13" s="20"/>
      <c r="H13" s="20"/>
      <c r="I13" s="20"/>
      <c r="J13" s="19"/>
      <c r="K13" s="4"/>
      <c r="L13" s="4"/>
    </row>
    <row r="14" spans="1:12" x14ac:dyDescent="0.25">
      <c r="A14" s="263" t="s">
        <v>120</v>
      </c>
      <c r="B14" s="265" t="s">
        <v>819</v>
      </c>
      <c r="C14" s="266"/>
      <c r="D14" s="266"/>
      <c r="E14" s="266"/>
      <c r="F14" s="266"/>
      <c r="G14" s="266"/>
      <c r="H14" s="266"/>
      <c r="I14" s="266"/>
      <c r="J14" s="274"/>
    </row>
    <row r="15" spans="1:12" ht="12.75" customHeight="1" x14ac:dyDescent="0.25">
      <c r="A15" s="263"/>
      <c r="B15" s="268"/>
      <c r="C15" s="269"/>
      <c r="D15" s="269"/>
      <c r="E15" s="269"/>
      <c r="F15" s="269"/>
      <c r="G15" s="269"/>
      <c r="H15" s="269"/>
      <c r="I15" s="269"/>
      <c r="J15" s="275"/>
    </row>
    <row r="16" spans="1:12" ht="12.75" customHeight="1" x14ac:dyDescent="0.25">
      <c r="A16" s="263"/>
      <c r="B16" s="271"/>
      <c r="C16" s="272"/>
      <c r="D16" s="272"/>
      <c r="E16" s="272"/>
      <c r="F16" s="272"/>
      <c r="G16" s="272"/>
      <c r="H16" s="272"/>
      <c r="I16" s="272"/>
      <c r="J16" s="276"/>
    </row>
    <row r="17" spans="1:10" x14ac:dyDescent="0.25">
      <c r="A17" s="264"/>
      <c r="B17" s="261"/>
      <c r="C17" s="261"/>
      <c r="D17" s="261"/>
      <c r="E17" s="261"/>
      <c r="F17" s="261"/>
      <c r="G17" s="261"/>
      <c r="H17" s="262"/>
      <c r="I17" s="262"/>
      <c r="J17" s="262"/>
    </row>
    <row r="18" spans="1:10" x14ac:dyDescent="0.25">
      <c r="A18" s="264"/>
      <c r="B18" s="261"/>
      <c r="C18" s="261"/>
      <c r="D18" s="261"/>
      <c r="E18" s="261"/>
      <c r="F18" s="261"/>
      <c r="G18" s="261"/>
      <c r="H18" s="262"/>
      <c r="I18" s="262"/>
      <c r="J18" s="262"/>
    </row>
    <row r="19" spans="1:10" x14ac:dyDescent="0.25">
      <c r="A19" s="264"/>
      <c r="B19" s="261"/>
      <c r="C19" s="261"/>
      <c r="D19" s="261"/>
      <c r="E19" s="261"/>
      <c r="F19" s="261"/>
      <c r="G19" s="261"/>
      <c r="H19" s="262"/>
      <c r="I19" s="262"/>
      <c r="J19" s="262"/>
    </row>
    <row r="20" spans="1:10" x14ac:dyDescent="0.25">
      <c r="A20" s="264"/>
      <c r="B20" s="261"/>
      <c r="C20" s="261"/>
      <c r="D20" s="261"/>
      <c r="E20" s="261"/>
      <c r="F20" s="261"/>
      <c r="G20" s="261"/>
      <c r="H20" s="262"/>
      <c r="I20" s="262"/>
      <c r="J20" s="262"/>
    </row>
    <row r="21" spans="1:10" x14ac:dyDescent="0.25">
      <c r="A21" s="264"/>
      <c r="B21" s="261"/>
      <c r="C21" s="261"/>
      <c r="D21" s="261"/>
      <c r="E21" s="261"/>
      <c r="F21" s="261"/>
      <c r="G21" s="261"/>
      <c r="H21" s="262"/>
      <c r="I21" s="262"/>
      <c r="J21" s="262"/>
    </row>
    <row r="26" spans="1:10" x14ac:dyDescent="0.25">
      <c r="E26" t="s">
        <v>818</v>
      </c>
    </row>
  </sheetData>
  <mergeCells count="12">
    <mergeCell ref="A2:J2"/>
    <mergeCell ref="A3:J3"/>
    <mergeCell ref="B17:J17"/>
    <mergeCell ref="A6:A8"/>
    <mergeCell ref="A11:J11"/>
    <mergeCell ref="A14:A21"/>
    <mergeCell ref="B6:J8"/>
    <mergeCell ref="B14:J16"/>
    <mergeCell ref="B19:J19"/>
    <mergeCell ref="B20:J20"/>
    <mergeCell ref="B21:J21"/>
    <mergeCell ref="B18:J18"/>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0" fitToHeight="0" orientation="portrait" r:id="rId1"/>
  <headerFooter scaleWithDoc="0">
    <oddHeader>&amp;L
&amp;"Arial,Bold"Annex 3&amp;"Arial,Regular" - Schedule of Chargesfor use of the Distribution System to Preserved/Additional LLFC Classes</oddHeader>
    <oddFooter>&amp;C&amp;"Calibri"&amp;11&amp;K000000&amp;P of &amp;N&amp;L&amp;1#&amp;"Arial"&amp;6&amp;K737373Confidentiality: C1 - Public</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topLeftCell="A22" zoomScale="55" zoomScaleNormal="70" zoomScaleSheetLayoutView="85" workbookViewId="0">
      <selection activeCell="H30" sqref="H30"/>
    </sheetView>
  </sheetViews>
  <sheetFormatPr defaultColWidth="9.109375" defaultRowHeight="27.75" customHeight="1" x14ac:dyDescent="0.25"/>
  <cols>
    <col min="1" max="1" width="58" style="2" bestFit="1" customWidth="1"/>
    <col min="2" max="2" width="17.6640625" style="3" customWidth="1"/>
    <col min="3" max="4" width="17.6640625" style="2" customWidth="1"/>
    <col min="5" max="7" width="17.6640625" style="3" customWidth="1"/>
    <col min="8" max="9" width="17.6640625" style="9" customWidth="1"/>
    <col min="10" max="10" width="17.6640625" style="4" customWidth="1"/>
    <col min="11" max="11" width="15.5546875" style="47" customWidth="1"/>
    <col min="12" max="17" width="15.5546875" style="2" customWidth="1"/>
    <col min="18" max="16384" width="9.109375" style="2"/>
  </cols>
  <sheetData>
    <row r="1" spans="1:13" ht="27.75" customHeight="1" x14ac:dyDescent="0.25">
      <c r="A1" s="207" t="s">
        <v>30</v>
      </c>
      <c r="B1" s="280" t="s">
        <v>122</v>
      </c>
      <c r="C1" s="281"/>
      <c r="D1" s="281"/>
      <c r="E1" s="187"/>
      <c r="F1" s="282" t="s">
        <v>123</v>
      </c>
      <c r="G1" s="283"/>
      <c r="H1" s="284"/>
      <c r="I1" s="47"/>
      <c r="J1" s="75"/>
      <c r="K1" s="75"/>
      <c r="L1" s="75"/>
    </row>
    <row r="2" spans="1:13" ht="31.5" customHeight="1" x14ac:dyDescent="0.25">
      <c r="A2" s="285" t="str">
        <f>Overview!B4&amp; " - Effective from "&amp;Overview!D4&amp;" - "&amp;Overview!E4&amp;" LDNO tariffs"</f>
        <v>Eclipse Power Distribution Limited - GSP N - Effective from 1 April 2025 - Final LDNO tariffs</v>
      </c>
      <c r="B2" s="285"/>
      <c r="C2" s="285"/>
      <c r="D2" s="285"/>
      <c r="E2" s="285"/>
      <c r="F2" s="285"/>
      <c r="G2" s="285"/>
      <c r="H2" s="285"/>
      <c r="I2" s="285"/>
      <c r="J2" s="285"/>
    </row>
    <row r="3" spans="1:13" s="75" customFormat="1" ht="8.25" customHeight="1" x14ac:dyDescent="0.25">
      <c r="A3" s="84"/>
      <c r="B3" s="84"/>
      <c r="C3" s="84"/>
      <c r="D3" s="84"/>
      <c r="E3" s="84"/>
      <c r="F3" s="84"/>
      <c r="G3" s="84"/>
      <c r="H3" s="84"/>
      <c r="I3" s="84"/>
      <c r="J3" s="189"/>
      <c r="K3" s="47"/>
    </row>
    <row r="4" spans="1:13" ht="27" customHeight="1" x14ac:dyDescent="0.25">
      <c r="A4" s="243" t="s">
        <v>32</v>
      </c>
      <c r="B4" s="243"/>
      <c r="C4" s="243"/>
      <c r="D4" s="243"/>
      <c r="E4" s="86"/>
      <c r="F4" s="243" t="s">
        <v>33</v>
      </c>
      <c r="G4" s="243"/>
      <c r="H4" s="243"/>
      <c r="I4" s="243"/>
      <c r="J4" s="243"/>
      <c r="L4" s="4"/>
    </row>
    <row r="5" spans="1:13" ht="32.25" customHeight="1" x14ac:dyDescent="0.25">
      <c r="A5" s="74" t="s">
        <v>34</v>
      </c>
      <c r="B5" s="79" t="s">
        <v>35</v>
      </c>
      <c r="C5" s="91" t="s">
        <v>36</v>
      </c>
      <c r="D5" s="76" t="s">
        <v>37</v>
      </c>
      <c r="E5" s="82"/>
      <c r="F5" s="247"/>
      <c r="G5" s="248"/>
      <c r="H5" s="80" t="s">
        <v>38</v>
      </c>
      <c r="I5" s="81" t="s">
        <v>39</v>
      </c>
      <c r="J5" s="76" t="s">
        <v>37</v>
      </c>
      <c r="K5" s="82"/>
      <c r="L5" s="4"/>
      <c r="M5" s="4"/>
    </row>
    <row r="6" spans="1:13" ht="56.25" customHeight="1" x14ac:dyDescent="0.25">
      <c r="A6" s="185" t="s">
        <v>40</v>
      </c>
      <c r="B6" s="182" t="s">
        <v>41</v>
      </c>
      <c r="C6" s="171" t="s">
        <v>42</v>
      </c>
      <c r="D6" s="170" t="s">
        <v>43</v>
      </c>
      <c r="E6" s="82"/>
      <c r="F6" s="291" t="s">
        <v>44</v>
      </c>
      <c r="G6" s="291"/>
      <c r="H6" s="22"/>
      <c r="I6" s="170" t="s">
        <v>45</v>
      </c>
      <c r="J6" s="170" t="s">
        <v>43</v>
      </c>
      <c r="K6" s="82"/>
      <c r="L6" s="4"/>
      <c r="M6" s="4"/>
    </row>
    <row r="7" spans="1:13" ht="56.25" customHeight="1" x14ac:dyDescent="0.25">
      <c r="A7" s="185" t="s">
        <v>46</v>
      </c>
      <c r="B7" s="22"/>
      <c r="C7" s="171" t="s">
        <v>47</v>
      </c>
      <c r="D7" s="170" t="s">
        <v>48</v>
      </c>
      <c r="E7" s="82"/>
      <c r="F7" s="291" t="s">
        <v>49</v>
      </c>
      <c r="G7" s="291"/>
      <c r="H7" s="182" t="s">
        <v>41</v>
      </c>
      <c r="I7" s="170" t="s">
        <v>42</v>
      </c>
      <c r="J7" s="170" t="s">
        <v>43</v>
      </c>
      <c r="K7" s="82"/>
      <c r="L7" s="4"/>
      <c r="M7" s="4"/>
    </row>
    <row r="8" spans="1:13" ht="55.5" customHeight="1" x14ac:dyDescent="0.25">
      <c r="A8" s="186" t="s">
        <v>50</v>
      </c>
      <c r="B8" s="288" t="s">
        <v>51</v>
      </c>
      <c r="C8" s="289"/>
      <c r="D8" s="290"/>
      <c r="E8" s="82"/>
      <c r="F8" s="291" t="s">
        <v>124</v>
      </c>
      <c r="G8" s="291"/>
      <c r="H8" s="22"/>
      <c r="I8" s="170" t="s">
        <v>45</v>
      </c>
      <c r="J8" s="170" t="s">
        <v>43</v>
      </c>
      <c r="K8" s="82"/>
      <c r="L8" s="4"/>
      <c r="M8" s="4"/>
    </row>
    <row r="9" spans="1:13" s="75" customFormat="1" ht="55.5" customHeight="1" x14ac:dyDescent="0.25">
      <c r="E9" s="85"/>
      <c r="F9" s="286" t="s">
        <v>53</v>
      </c>
      <c r="G9" s="287"/>
      <c r="H9" s="22"/>
      <c r="I9" s="170" t="s">
        <v>47</v>
      </c>
      <c r="J9" s="170" t="s">
        <v>54</v>
      </c>
      <c r="K9" s="82"/>
      <c r="L9" s="47"/>
      <c r="M9" s="47"/>
    </row>
    <row r="10" spans="1:13" ht="27.75" customHeight="1" x14ac:dyDescent="0.25">
      <c r="F10" s="277" t="s">
        <v>50</v>
      </c>
      <c r="G10" s="277"/>
      <c r="H10" s="278" t="s">
        <v>51</v>
      </c>
      <c r="I10" s="278"/>
      <c r="J10" s="279"/>
    </row>
    <row r="11" spans="1:13" ht="27.75" customHeight="1" x14ac:dyDescent="0.25">
      <c r="J11" s="192"/>
    </row>
    <row r="12" spans="1:13" ht="27.75" customHeight="1" x14ac:dyDescent="0.25">
      <c r="J12" s="191"/>
    </row>
    <row r="13" spans="1:13" ht="39.6" x14ac:dyDescent="0.25">
      <c r="A13" s="28" t="s">
        <v>55</v>
      </c>
      <c r="B13" s="28" t="s">
        <v>125</v>
      </c>
      <c r="C13" s="15" t="s">
        <v>57</v>
      </c>
      <c r="D13" s="52" t="s">
        <v>58</v>
      </c>
      <c r="E13" s="52" t="s">
        <v>59</v>
      </c>
      <c r="F13" s="52" t="s">
        <v>60</v>
      </c>
      <c r="G13" s="15" t="s">
        <v>61</v>
      </c>
      <c r="H13" s="15" t="s">
        <v>62</v>
      </c>
      <c r="I13" s="15" t="s">
        <v>63</v>
      </c>
      <c r="J13" s="190" t="s">
        <v>64</v>
      </c>
    </row>
    <row r="14" spans="1:13" ht="27.75" customHeight="1" x14ac:dyDescent="0.25">
      <c r="A14" s="159" t="s">
        <v>643</v>
      </c>
      <c r="B14" s="42" t="s">
        <v>726</v>
      </c>
      <c r="C14" s="205"/>
      <c r="D14" s="209">
        <v>7.0510000000000002</v>
      </c>
      <c r="E14" s="210">
        <v>0.76900000000000002</v>
      </c>
      <c r="F14" s="211">
        <v>1.6E-2</v>
      </c>
      <c r="G14" s="219">
        <v>8.94</v>
      </c>
      <c r="H14" s="220"/>
      <c r="I14" s="221"/>
      <c r="J14" s="214"/>
      <c r="K14" s="188"/>
    </row>
    <row r="15" spans="1:13" ht="27.75" customHeight="1" x14ac:dyDescent="0.25">
      <c r="A15" s="159" t="s">
        <v>644</v>
      </c>
      <c r="B15" s="42" t="s">
        <v>727</v>
      </c>
      <c r="C15" s="205"/>
      <c r="D15" s="209">
        <v>7.0510000000000002</v>
      </c>
      <c r="E15" s="210">
        <v>0.76900000000000002</v>
      </c>
      <c r="F15" s="211">
        <v>1.6E-2</v>
      </c>
      <c r="G15" s="220"/>
      <c r="H15" s="220"/>
      <c r="I15" s="221"/>
      <c r="J15" s="214"/>
      <c r="K15" s="188"/>
    </row>
    <row r="16" spans="1:13" ht="27.75" customHeight="1" x14ac:dyDescent="0.25">
      <c r="A16" s="159" t="s">
        <v>645</v>
      </c>
      <c r="B16" s="42" t="s">
        <v>728</v>
      </c>
      <c r="C16" s="205"/>
      <c r="D16" s="209">
        <v>8.0990000000000002</v>
      </c>
      <c r="E16" s="210">
        <v>0.88300000000000001</v>
      </c>
      <c r="F16" s="211">
        <v>1.7999999999999999E-2</v>
      </c>
      <c r="G16" s="219">
        <v>5.08</v>
      </c>
      <c r="H16" s="220"/>
      <c r="I16" s="221"/>
      <c r="J16" s="214"/>
      <c r="K16" s="188"/>
    </row>
    <row r="17" spans="1:11" ht="27.75" customHeight="1" x14ac:dyDescent="0.25">
      <c r="A17" s="159" t="s">
        <v>646</v>
      </c>
      <c r="B17" s="42" t="s">
        <v>729</v>
      </c>
      <c r="C17" s="205"/>
      <c r="D17" s="209">
        <v>8.0990000000000002</v>
      </c>
      <c r="E17" s="210">
        <v>0.88300000000000001</v>
      </c>
      <c r="F17" s="211">
        <v>1.7999999999999999E-2</v>
      </c>
      <c r="G17" s="219">
        <v>11.14</v>
      </c>
      <c r="H17" s="220"/>
      <c r="I17" s="221"/>
      <c r="J17" s="214"/>
      <c r="K17" s="188"/>
    </row>
    <row r="18" spans="1:11" ht="27.75" customHeight="1" x14ac:dyDescent="0.25">
      <c r="A18" s="159" t="s">
        <v>647</v>
      </c>
      <c r="B18" s="42" t="s">
        <v>730</v>
      </c>
      <c r="C18" s="205"/>
      <c r="D18" s="209">
        <v>8.0990000000000002</v>
      </c>
      <c r="E18" s="210">
        <v>0.88300000000000001</v>
      </c>
      <c r="F18" s="211">
        <v>1.7999999999999999E-2</v>
      </c>
      <c r="G18" s="219">
        <v>18.05</v>
      </c>
      <c r="H18" s="220"/>
      <c r="I18" s="221"/>
      <c r="J18" s="214"/>
      <c r="K18" s="188"/>
    </row>
    <row r="19" spans="1:11" ht="27.75" customHeight="1" x14ac:dyDescent="0.25">
      <c r="A19" s="159" t="s">
        <v>648</v>
      </c>
      <c r="B19" s="42" t="s">
        <v>731</v>
      </c>
      <c r="C19" s="205"/>
      <c r="D19" s="209">
        <v>8.0990000000000002</v>
      </c>
      <c r="E19" s="210">
        <v>0.88300000000000001</v>
      </c>
      <c r="F19" s="211">
        <v>1.7999999999999999E-2</v>
      </c>
      <c r="G19" s="219">
        <v>33.159999999999997</v>
      </c>
      <c r="H19" s="220"/>
      <c r="I19" s="221"/>
      <c r="J19" s="214"/>
      <c r="K19" s="188"/>
    </row>
    <row r="20" spans="1:11" ht="27.75" customHeight="1" x14ac:dyDescent="0.25">
      <c r="A20" s="159" t="s">
        <v>649</v>
      </c>
      <c r="B20" s="42" t="s">
        <v>732</v>
      </c>
      <c r="C20" s="205"/>
      <c r="D20" s="209">
        <v>8.0990000000000002</v>
      </c>
      <c r="E20" s="210">
        <v>0.88300000000000001</v>
      </c>
      <c r="F20" s="211">
        <v>1.7999999999999999E-2</v>
      </c>
      <c r="G20" s="219">
        <v>87.24</v>
      </c>
      <c r="H20" s="220"/>
      <c r="I20" s="221"/>
      <c r="J20" s="214"/>
      <c r="K20" s="188"/>
    </row>
    <row r="21" spans="1:11" ht="27.75" customHeight="1" x14ac:dyDescent="0.25">
      <c r="A21" s="159" t="s">
        <v>126</v>
      </c>
      <c r="B21" s="42" t="s">
        <v>733</v>
      </c>
      <c r="C21" s="205"/>
      <c r="D21" s="209">
        <v>8.0990000000000002</v>
      </c>
      <c r="E21" s="210">
        <v>0.88300000000000001</v>
      </c>
      <c r="F21" s="211">
        <v>1.7999999999999999E-2</v>
      </c>
      <c r="G21" s="220"/>
      <c r="H21" s="220"/>
      <c r="I21" s="221"/>
      <c r="J21" s="214"/>
      <c r="K21" s="188"/>
    </row>
    <row r="22" spans="1:11" ht="27.75" customHeight="1" x14ac:dyDescent="0.25">
      <c r="A22" s="159" t="s">
        <v>127</v>
      </c>
      <c r="B22" s="42" t="s">
        <v>734</v>
      </c>
      <c r="C22" s="205"/>
      <c r="D22" s="209">
        <v>6.0270000000000001</v>
      </c>
      <c r="E22" s="210">
        <v>0.61699999999999999</v>
      </c>
      <c r="F22" s="211">
        <v>1.2999999999999999E-2</v>
      </c>
      <c r="G22" s="219">
        <v>16.88</v>
      </c>
      <c r="H22" s="219">
        <v>3.09</v>
      </c>
      <c r="I22" s="222">
        <v>3.09</v>
      </c>
      <c r="J22" s="216">
        <v>0.13400000000000001</v>
      </c>
      <c r="K22" s="188"/>
    </row>
    <row r="23" spans="1:11" ht="27.75" customHeight="1" x14ac:dyDescent="0.25">
      <c r="A23" s="159" t="s">
        <v>128</v>
      </c>
      <c r="B23" s="42" t="s">
        <v>735</v>
      </c>
      <c r="C23" s="205"/>
      <c r="D23" s="209">
        <v>6.0270000000000001</v>
      </c>
      <c r="E23" s="210">
        <v>0.61699999999999999</v>
      </c>
      <c r="F23" s="211">
        <v>1.2999999999999999E-2</v>
      </c>
      <c r="G23" s="219">
        <v>177.73</v>
      </c>
      <c r="H23" s="219">
        <v>3.09</v>
      </c>
      <c r="I23" s="222">
        <v>3.09</v>
      </c>
      <c r="J23" s="216">
        <v>0.13400000000000001</v>
      </c>
      <c r="K23" s="188"/>
    </row>
    <row r="24" spans="1:11" ht="27.75" customHeight="1" x14ac:dyDescent="0.25">
      <c r="A24" s="159" t="s">
        <v>129</v>
      </c>
      <c r="B24" s="42" t="s">
        <v>736</v>
      </c>
      <c r="C24" s="205"/>
      <c r="D24" s="209">
        <v>6.0270000000000001</v>
      </c>
      <c r="E24" s="210">
        <v>0.61699999999999999</v>
      </c>
      <c r="F24" s="211">
        <v>1.2999999999999999E-2</v>
      </c>
      <c r="G24" s="219">
        <v>294.11</v>
      </c>
      <c r="H24" s="219">
        <v>3.09</v>
      </c>
      <c r="I24" s="222">
        <v>3.09</v>
      </c>
      <c r="J24" s="216">
        <v>0.13400000000000001</v>
      </c>
      <c r="K24" s="188"/>
    </row>
    <row r="25" spans="1:11" ht="27.75" customHeight="1" x14ac:dyDescent="0.25">
      <c r="A25" s="159" t="s">
        <v>130</v>
      </c>
      <c r="B25" s="42" t="s">
        <v>737</v>
      </c>
      <c r="C25" s="205"/>
      <c r="D25" s="209">
        <v>6.0270000000000001</v>
      </c>
      <c r="E25" s="210">
        <v>0.61699999999999999</v>
      </c>
      <c r="F25" s="211">
        <v>1.2999999999999999E-2</v>
      </c>
      <c r="G25" s="219">
        <v>491.01</v>
      </c>
      <c r="H25" s="219">
        <v>3.09</v>
      </c>
      <c r="I25" s="222">
        <v>3.09</v>
      </c>
      <c r="J25" s="216">
        <v>0.13400000000000001</v>
      </c>
      <c r="K25" s="188"/>
    </row>
    <row r="26" spans="1:11" ht="27.75" customHeight="1" x14ac:dyDescent="0.25">
      <c r="A26" s="159" t="s">
        <v>131</v>
      </c>
      <c r="B26" s="42" t="s">
        <v>738</v>
      </c>
      <c r="C26" s="205"/>
      <c r="D26" s="209">
        <v>6.0270000000000001</v>
      </c>
      <c r="E26" s="210">
        <v>0.61699999999999999</v>
      </c>
      <c r="F26" s="211">
        <v>1.2999999999999999E-2</v>
      </c>
      <c r="G26" s="219">
        <v>1018.84</v>
      </c>
      <c r="H26" s="219">
        <v>3.09</v>
      </c>
      <c r="I26" s="222">
        <v>3.09</v>
      </c>
      <c r="J26" s="216">
        <v>0.13400000000000001</v>
      </c>
      <c r="K26" s="188"/>
    </row>
    <row r="27" spans="1:11" ht="27.75" customHeight="1" x14ac:dyDescent="0.25">
      <c r="A27" s="159" t="s">
        <v>132</v>
      </c>
      <c r="B27" s="42" t="s">
        <v>739</v>
      </c>
      <c r="C27" s="206"/>
      <c r="D27" s="217">
        <v>19.753</v>
      </c>
      <c r="E27" s="218">
        <v>1.585</v>
      </c>
      <c r="F27" s="211">
        <v>0.89200000000000002</v>
      </c>
      <c r="G27" s="220"/>
      <c r="H27" s="220"/>
      <c r="I27" s="221"/>
      <c r="J27" s="214"/>
      <c r="K27" s="188"/>
    </row>
    <row r="28" spans="1:11" ht="27.75" customHeight="1" x14ac:dyDescent="0.25">
      <c r="A28" s="159" t="s">
        <v>133</v>
      </c>
      <c r="B28" s="42" t="s">
        <v>740</v>
      </c>
      <c r="C28" s="206"/>
      <c r="D28" s="209">
        <v>-8.6829999999999998</v>
      </c>
      <c r="E28" s="210">
        <v>-0.94599999999999995</v>
      </c>
      <c r="F28" s="211">
        <v>-1.9E-2</v>
      </c>
      <c r="G28" s="219">
        <v>0</v>
      </c>
      <c r="H28" s="220"/>
      <c r="I28" s="221"/>
      <c r="J28" s="214"/>
      <c r="K28" s="188"/>
    </row>
    <row r="29" spans="1:11" ht="27.75" customHeight="1" x14ac:dyDescent="0.25">
      <c r="A29" s="159" t="s">
        <v>134</v>
      </c>
      <c r="B29" s="42" t="s">
        <v>741</v>
      </c>
      <c r="C29" s="206"/>
      <c r="D29" s="209">
        <v>-8.6829999999999998</v>
      </c>
      <c r="E29" s="210">
        <v>-0.94599999999999995</v>
      </c>
      <c r="F29" s="211">
        <v>-1.9E-2</v>
      </c>
      <c r="G29" s="219">
        <v>0</v>
      </c>
      <c r="H29" s="220"/>
      <c r="I29" s="221"/>
      <c r="J29" s="216">
        <v>0.19800000000000001</v>
      </c>
      <c r="K29" s="188"/>
    </row>
    <row r="30" spans="1:11" ht="27.75" customHeight="1" x14ac:dyDescent="0.25">
      <c r="A30" s="160" t="s">
        <v>650</v>
      </c>
      <c r="B30" s="42" t="s">
        <v>742</v>
      </c>
      <c r="C30" s="206"/>
      <c r="D30" s="209">
        <v>4.6520000000000001</v>
      </c>
      <c r="E30" s="210">
        <v>0.50700000000000001</v>
      </c>
      <c r="F30" s="211">
        <v>0.01</v>
      </c>
      <c r="G30" s="219">
        <v>5.94</v>
      </c>
      <c r="H30" s="220"/>
      <c r="I30" s="221"/>
      <c r="J30" s="214"/>
      <c r="K30" s="188"/>
    </row>
    <row r="31" spans="1:11" ht="27.75" customHeight="1" x14ac:dyDescent="0.25">
      <c r="A31" s="160" t="s">
        <v>135</v>
      </c>
      <c r="B31" s="42" t="s">
        <v>743</v>
      </c>
      <c r="C31" s="206"/>
      <c r="D31" s="209">
        <v>4.6520000000000001</v>
      </c>
      <c r="E31" s="210">
        <v>0.50700000000000001</v>
      </c>
      <c r="F31" s="211">
        <v>0.01</v>
      </c>
      <c r="G31" s="220"/>
      <c r="H31" s="220"/>
      <c r="I31" s="221"/>
      <c r="J31" s="214"/>
      <c r="K31" s="188"/>
    </row>
    <row r="32" spans="1:11" ht="27.75" customHeight="1" x14ac:dyDescent="0.25">
      <c r="A32" s="160" t="s">
        <v>651</v>
      </c>
      <c r="B32" s="42" t="s">
        <v>744</v>
      </c>
      <c r="C32" s="206"/>
      <c r="D32" s="209">
        <v>5.3440000000000003</v>
      </c>
      <c r="E32" s="210">
        <v>0.58199999999999996</v>
      </c>
      <c r="F32" s="211">
        <v>1.2E-2</v>
      </c>
      <c r="G32" s="219">
        <v>3.36</v>
      </c>
      <c r="H32" s="220"/>
      <c r="I32" s="221"/>
      <c r="J32" s="214"/>
      <c r="K32" s="188"/>
    </row>
    <row r="33" spans="1:11" ht="27.75" customHeight="1" x14ac:dyDescent="0.25">
      <c r="A33" s="160" t="s">
        <v>652</v>
      </c>
      <c r="B33" s="42" t="s">
        <v>745</v>
      </c>
      <c r="C33" s="206"/>
      <c r="D33" s="209">
        <v>5.3440000000000003</v>
      </c>
      <c r="E33" s="210">
        <v>0.58199999999999996</v>
      </c>
      <c r="F33" s="211">
        <v>1.2E-2</v>
      </c>
      <c r="G33" s="219">
        <v>7.36</v>
      </c>
      <c r="H33" s="220"/>
      <c r="I33" s="221"/>
      <c r="J33" s="214"/>
      <c r="K33" s="188"/>
    </row>
    <row r="34" spans="1:11" ht="27.75" customHeight="1" x14ac:dyDescent="0.25">
      <c r="A34" s="160" t="s">
        <v>653</v>
      </c>
      <c r="B34" s="42" t="s">
        <v>746</v>
      </c>
      <c r="C34" s="206"/>
      <c r="D34" s="209">
        <v>5.3440000000000003</v>
      </c>
      <c r="E34" s="210">
        <v>0.58199999999999996</v>
      </c>
      <c r="F34" s="211">
        <v>1.2E-2</v>
      </c>
      <c r="G34" s="219">
        <v>11.92</v>
      </c>
      <c r="H34" s="220"/>
      <c r="I34" s="221"/>
      <c r="J34" s="214"/>
      <c r="K34" s="188"/>
    </row>
    <row r="35" spans="1:11" ht="27.75" customHeight="1" x14ac:dyDescent="0.25">
      <c r="A35" s="160" t="s">
        <v>654</v>
      </c>
      <c r="B35" s="42" t="s">
        <v>747</v>
      </c>
      <c r="C35" s="206"/>
      <c r="D35" s="209">
        <v>5.3440000000000003</v>
      </c>
      <c r="E35" s="210">
        <v>0.58199999999999996</v>
      </c>
      <c r="F35" s="211">
        <v>1.2E-2</v>
      </c>
      <c r="G35" s="219">
        <v>21.89</v>
      </c>
      <c r="H35" s="220"/>
      <c r="I35" s="221"/>
      <c r="J35" s="214"/>
      <c r="K35" s="188"/>
    </row>
    <row r="36" spans="1:11" ht="27.75" customHeight="1" x14ac:dyDescent="0.25">
      <c r="A36" s="160" t="s">
        <v>655</v>
      </c>
      <c r="B36" s="42" t="s">
        <v>748</v>
      </c>
      <c r="C36" s="206"/>
      <c r="D36" s="209">
        <v>5.3440000000000003</v>
      </c>
      <c r="E36" s="210">
        <v>0.58199999999999996</v>
      </c>
      <c r="F36" s="211">
        <v>1.2E-2</v>
      </c>
      <c r="G36" s="219">
        <v>57.57</v>
      </c>
      <c r="H36" s="220"/>
      <c r="I36" s="221"/>
      <c r="J36" s="214"/>
      <c r="K36" s="188"/>
    </row>
    <row r="37" spans="1:11" ht="27.75" customHeight="1" x14ac:dyDescent="0.25">
      <c r="A37" s="160" t="s">
        <v>136</v>
      </c>
      <c r="B37" s="42" t="s">
        <v>749</v>
      </c>
      <c r="C37" s="206"/>
      <c r="D37" s="209">
        <v>5.3440000000000003</v>
      </c>
      <c r="E37" s="210">
        <v>0.58199999999999996</v>
      </c>
      <c r="F37" s="211">
        <v>1.2E-2</v>
      </c>
      <c r="G37" s="220"/>
      <c r="H37" s="220"/>
      <c r="I37" s="221"/>
      <c r="J37" s="214"/>
      <c r="K37" s="188"/>
    </row>
    <row r="38" spans="1:11" ht="27.75" customHeight="1" x14ac:dyDescent="0.25">
      <c r="A38" s="160" t="s">
        <v>137</v>
      </c>
      <c r="B38" s="42" t="s">
        <v>750</v>
      </c>
      <c r="C38" s="206"/>
      <c r="D38" s="209">
        <v>3.976</v>
      </c>
      <c r="E38" s="210">
        <v>0.40699999999999997</v>
      </c>
      <c r="F38" s="211">
        <v>8.0000000000000002E-3</v>
      </c>
      <c r="G38" s="219">
        <v>11.15</v>
      </c>
      <c r="H38" s="219">
        <v>2.04</v>
      </c>
      <c r="I38" s="222">
        <v>2.04</v>
      </c>
      <c r="J38" s="216">
        <v>8.7999999999999995E-2</v>
      </c>
      <c r="K38" s="188"/>
    </row>
    <row r="39" spans="1:11" ht="27.75" customHeight="1" x14ac:dyDescent="0.25">
      <c r="A39" s="160" t="s">
        <v>138</v>
      </c>
      <c r="B39" s="42" t="s">
        <v>751</v>
      </c>
      <c r="C39" s="206"/>
      <c r="D39" s="209">
        <v>3.976</v>
      </c>
      <c r="E39" s="210">
        <v>0.40699999999999997</v>
      </c>
      <c r="F39" s="211">
        <v>8.0000000000000002E-3</v>
      </c>
      <c r="G39" s="219">
        <v>117.27</v>
      </c>
      <c r="H39" s="219">
        <v>2.04</v>
      </c>
      <c r="I39" s="222">
        <v>2.04</v>
      </c>
      <c r="J39" s="216">
        <v>8.7999999999999995E-2</v>
      </c>
      <c r="K39" s="188"/>
    </row>
    <row r="40" spans="1:11" ht="27.75" customHeight="1" x14ac:dyDescent="0.25">
      <c r="A40" s="160" t="s">
        <v>139</v>
      </c>
      <c r="B40" s="42" t="s">
        <v>752</v>
      </c>
      <c r="C40" s="206"/>
      <c r="D40" s="209">
        <v>3.976</v>
      </c>
      <c r="E40" s="210">
        <v>0.40699999999999997</v>
      </c>
      <c r="F40" s="211">
        <v>8.0000000000000002E-3</v>
      </c>
      <c r="G40" s="219">
        <v>194.06</v>
      </c>
      <c r="H40" s="219">
        <v>2.04</v>
      </c>
      <c r="I40" s="222">
        <v>2.04</v>
      </c>
      <c r="J40" s="216">
        <v>8.7999999999999995E-2</v>
      </c>
      <c r="K40" s="188"/>
    </row>
    <row r="41" spans="1:11" ht="27.75" customHeight="1" x14ac:dyDescent="0.25">
      <c r="A41" s="160" t="s">
        <v>140</v>
      </c>
      <c r="B41" s="42" t="s">
        <v>753</v>
      </c>
      <c r="C41" s="206"/>
      <c r="D41" s="209">
        <v>3.976</v>
      </c>
      <c r="E41" s="210">
        <v>0.40699999999999997</v>
      </c>
      <c r="F41" s="211">
        <v>8.0000000000000002E-3</v>
      </c>
      <c r="G41" s="219">
        <v>323.98</v>
      </c>
      <c r="H41" s="219">
        <v>2.04</v>
      </c>
      <c r="I41" s="222">
        <v>2.04</v>
      </c>
      <c r="J41" s="216">
        <v>8.7999999999999995E-2</v>
      </c>
      <c r="K41" s="188"/>
    </row>
    <row r="42" spans="1:11" ht="27.75" customHeight="1" x14ac:dyDescent="0.25">
      <c r="A42" s="160" t="s">
        <v>141</v>
      </c>
      <c r="B42" s="42" t="s">
        <v>754</v>
      </c>
      <c r="C42" s="206"/>
      <c r="D42" s="209">
        <v>3.976</v>
      </c>
      <c r="E42" s="210">
        <v>0.40699999999999997</v>
      </c>
      <c r="F42" s="211">
        <v>8.0000000000000002E-3</v>
      </c>
      <c r="G42" s="219">
        <v>672.23</v>
      </c>
      <c r="H42" s="219">
        <v>2.04</v>
      </c>
      <c r="I42" s="222">
        <v>2.04</v>
      </c>
      <c r="J42" s="216">
        <v>8.7999999999999995E-2</v>
      </c>
      <c r="K42" s="188"/>
    </row>
    <row r="43" spans="1:11" ht="27.75" customHeight="1" x14ac:dyDescent="0.25">
      <c r="A43" s="160" t="s">
        <v>142</v>
      </c>
      <c r="B43" s="42" t="s">
        <v>755</v>
      </c>
      <c r="C43" s="206"/>
      <c r="D43" s="209">
        <v>3.6389999999999998</v>
      </c>
      <c r="E43" s="210">
        <v>0.3</v>
      </c>
      <c r="F43" s="211">
        <v>7.0000000000000001E-3</v>
      </c>
      <c r="G43" s="219">
        <v>6.59</v>
      </c>
      <c r="H43" s="219">
        <v>4.8099999999999996</v>
      </c>
      <c r="I43" s="222">
        <v>4.8099999999999996</v>
      </c>
      <c r="J43" s="216">
        <v>7.9000000000000001E-2</v>
      </c>
      <c r="K43" s="188"/>
    </row>
    <row r="44" spans="1:11" ht="27.75" customHeight="1" x14ac:dyDescent="0.25">
      <c r="A44" s="160" t="s">
        <v>143</v>
      </c>
      <c r="B44" s="42" t="s">
        <v>756</v>
      </c>
      <c r="C44" s="206"/>
      <c r="D44" s="209">
        <v>3.6389999999999998</v>
      </c>
      <c r="E44" s="210">
        <v>0.3</v>
      </c>
      <c r="F44" s="211">
        <v>7.0000000000000001E-3</v>
      </c>
      <c r="G44" s="219">
        <v>183.89</v>
      </c>
      <c r="H44" s="219">
        <v>4.8099999999999996</v>
      </c>
      <c r="I44" s="222">
        <v>4.8099999999999996</v>
      </c>
      <c r="J44" s="216">
        <v>7.9000000000000001E-2</v>
      </c>
      <c r="K44" s="188"/>
    </row>
    <row r="45" spans="1:11" ht="27.75" customHeight="1" x14ac:dyDescent="0.25">
      <c r="A45" s="160" t="s">
        <v>144</v>
      </c>
      <c r="B45" s="42" t="s">
        <v>757</v>
      </c>
      <c r="C45" s="206"/>
      <c r="D45" s="209">
        <v>3.6389999999999998</v>
      </c>
      <c r="E45" s="210">
        <v>0.3</v>
      </c>
      <c r="F45" s="211">
        <v>7.0000000000000001E-3</v>
      </c>
      <c r="G45" s="219">
        <v>312.18</v>
      </c>
      <c r="H45" s="219">
        <v>4.8099999999999996</v>
      </c>
      <c r="I45" s="222">
        <v>4.8099999999999996</v>
      </c>
      <c r="J45" s="216">
        <v>7.9000000000000001E-2</v>
      </c>
      <c r="K45" s="188"/>
    </row>
    <row r="46" spans="1:11" ht="27.75" customHeight="1" x14ac:dyDescent="0.25">
      <c r="A46" s="160" t="s">
        <v>145</v>
      </c>
      <c r="B46" s="42" t="s">
        <v>758</v>
      </c>
      <c r="C46" s="206"/>
      <c r="D46" s="209">
        <v>3.6389999999999998</v>
      </c>
      <c r="E46" s="210">
        <v>0.3</v>
      </c>
      <c r="F46" s="211">
        <v>7.0000000000000001E-3</v>
      </c>
      <c r="G46" s="219">
        <v>529.24</v>
      </c>
      <c r="H46" s="219">
        <v>4.8099999999999996</v>
      </c>
      <c r="I46" s="222">
        <v>4.8099999999999996</v>
      </c>
      <c r="J46" s="216">
        <v>7.9000000000000001E-2</v>
      </c>
      <c r="K46" s="188"/>
    </row>
    <row r="47" spans="1:11" ht="27.75" customHeight="1" x14ac:dyDescent="0.25">
      <c r="A47" s="160" t="s">
        <v>146</v>
      </c>
      <c r="B47" s="42" t="s">
        <v>759</v>
      </c>
      <c r="C47" s="206"/>
      <c r="D47" s="209">
        <v>3.6389999999999998</v>
      </c>
      <c r="E47" s="210">
        <v>0.3</v>
      </c>
      <c r="F47" s="211">
        <v>7.0000000000000001E-3</v>
      </c>
      <c r="G47" s="219">
        <v>1111.07</v>
      </c>
      <c r="H47" s="219">
        <v>4.8099999999999996</v>
      </c>
      <c r="I47" s="222">
        <v>4.8099999999999996</v>
      </c>
      <c r="J47" s="216">
        <v>7.9000000000000001E-2</v>
      </c>
      <c r="K47" s="188"/>
    </row>
    <row r="48" spans="1:11" ht="27.75" customHeight="1" x14ac:dyDescent="0.25">
      <c r="A48" s="160" t="s">
        <v>147</v>
      </c>
      <c r="B48" s="42" t="s">
        <v>760</v>
      </c>
      <c r="C48" s="206"/>
      <c r="D48" s="209">
        <v>2.988</v>
      </c>
      <c r="E48" s="210">
        <v>0.217</v>
      </c>
      <c r="F48" s="211">
        <v>5.0000000000000001E-3</v>
      </c>
      <c r="G48" s="219">
        <v>114.05</v>
      </c>
      <c r="H48" s="219">
        <v>6.58</v>
      </c>
      <c r="I48" s="222">
        <v>6.58</v>
      </c>
      <c r="J48" s="216">
        <v>6.2E-2</v>
      </c>
      <c r="K48" s="188"/>
    </row>
    <row r="49" spans="1:11" ht="27.75" customHeight="1" x14ac:dyDescent="0.25">
      <c r="A49" s="160" t="s">
        <v>148</v>
      </c>
      <c r="B49" s="42" t="s">
        <v>761</v>
      </c>
      <c r="C49" s="206"/>
      <c r="D49" s="209">
        <v>2.988</v>
      </c>
      <c r="E49" s="210">
        <v>0.217</v>
      </c>
      <c r="F49" s="211">
        <v>5.0000000000000001E-3</v>
      </c>
      <c r="G49" s="219">
        <v>1136.99</v>
      </c>
      <c r="H49" s="219">
        <v>6.58</v>
      </c>
      <c r="I49" s="222">
        <v>6.58</v>
      </c>
      <c r="J49" s="216">
        <v>6.2E-2</v>
      </c>
      <c r="K49" s="188"/>
    </row>
    <row r="50" spans="1:11" ht="27.75" customHeight="1" x14ac:dyDescent="0.25">
      <c r="A50" s="160" t="s">
        <v>149</v>
      </c>
      <c r="B50" s="42" t="s">
        <v>762</v>
      </c>
      <c r="C50" s="206"/>
      <c r="D50" s="209">
        <v>2.988</v>
      </c>
      <c r="E50" s="210">
        <v>0.217</v>
      </c>
      <c r="F50" s="211">
        <v>5.0000000000000001E-3</v>
      </c>
      <c r="G50" s="219">
        <v>3357.26</v>
      </c>
      <c r="H50" s="219">
        <v>6.58</v>
      </c>
      <c r="I50" s="222">
        <v>6.58</v>
      </c>
      <c r="J50" s="216">
        <v>6.2E-2</v>
      </c>
      <c r="K50" s="188"/>
    </row>
    <row r="51" spans="1:11" ht="27.75" customHeight="1" x14ac:dyDescent="0.25">
      <c r="A51" s="160" t="s">
        <v>150</v>
      </c>
      <c r="B51" s="42" t="s">
        <v>763</v>
      </c>
      <c r="C51" s="206"/>
      <c r="D51" s="209">
        <v>2.988</v>
      </c>
      <c r="E51" s="210">
        <v>0.217</v>
      </c>
      <c r="F51" s="211">
        <v>5.0000000000000001E-3</v>
      </c>
      <c r="G51" s="219">
        <v>6438.27</v>
      </c>
      <c r="H51" s="219">
        <v>6.58</v>
      </c>
      <c r="I51" s="222">
        <v>6.58</v>
      </c>
      <c r="J51" s="216">
        <v>6.2E-2</v>
      </c>
      <c r="K51" s="188"/>
    </row>
    <row r="52" spans="1:11" ht="27.75" customHeight="1" x14ac:dyDescent="0.25">
      <c r="A52" s="160" t="s">
        <v>151</v>
      </c>
      <c r="B52" s="42" t="s">
        <v>764</v>
      </c>
      <c r="C52" s="206"/>
      <c r="D52" s="209">
        <v>2.988</v>
      </c>
      <c r="E52" s="210">
        <v>0.217</v>
      </c>
      <c r="F52" s="211">
        <v>5.0000000000000001E-3</v>
      </c>
      <c r="G52" s="219">
        <v>17128.810000000001</v>
      </c>
      <c r="H52" s="219">
        <v>6.58</v>
      </c>
      <c r="I52" s="222">
        <v>6.58</v>
      </c>
      <c r="J52" s="216">
        <v>6.2E-2</v>
      </c>
      <c r="K52" s="188"/>
    </row>
    <row r="53" spans="1:11" ht="27.75" customHeight="1" x14ac:dyDescent="0.25">
      <c r="A53" s="160" t="s">
        <v>152</v>
      </c>
      <c r="B53" s="42" t="s">
        <v>765</v>
      </c>
      <c r="C53" s="206"/>
      <c r="D53" s="217">
        <v>13.032999999999999</v>
      </c>
      <c r="E53" s="218">
        <v>1.046</v>
      </c>
      <c r="F53" s="211">
        <v>0.58799999999999997</v>
      </c>
      <c r="G53" s="220"/>
      <c r="H53" s="220"/>
      <c r="I53" s="221"/>
      <c r="J53" s="214"/>
      <c r="K53" s="188"/>
    </row>
    <row r="54" spans="1:11" ht="27.75" customHeight="1" x14ac:dyDescent="0.25">
      <c r="A54" s="160" t="s">
        <v>153</v>
      </c>
      <c r="B54" s="42" t="s">
        <v>766</v>
      </c>
      <c r="C54" s="206"/>
      <c r="D54" s="209">
        <v>-8.6829999999999998</v>
      </c>
      <c r="E54" s="210">
        <v>-0.94599999999999995</v>
      </c>
      <c r="F54" s="211">
        <v>-1.9E-2</v>
      </c>
      <c r="G54" s="219">
        <v>0</v>
      </c>
      <c r="H54" s="220"/>
      <c r="I54" s="221"/>
      <c r="J54" s="214"/>
      <c r="K54" s="188"/>
    </row>
    <row r="55" spans="1:11" ht="27.75" customHeight="1" x14ac:dyDescent="0.25">
      <c r="A55" s="160" t="s">
        <v>154</v>
      </c>
      <c r="B55" s="42"/>
      <c r="C55" s="206"/>
      <c r="D55" s="209">
        <v>-7.4909999999999997</v>
      </c>
      <c r="E55" s="210">
        <v>-0.79100000000000004</v>
      </c>
      <c r="F55" s="211">
        <v>-1.6E-2</v>
      </c>
      <c r="G55" s="219">
        <v>0</v>
      </c>
      <c r="H55" s="220"/>
      <c r="I55" s="221"/>
      <c r="J55" s="214"/>
      <c r="K55" s="188"/>
    </row>
    <row r="56" spans="1:11" ht="27.75" customHeight="1" x14ac:dyDescent="0.25">
      <c r="A56" s="160" t="s">
        <v>155</v>
      </c>
      <c r="B56" s="42" t="s">
        <v>767</v>
      </c>
      <c r="C56" s="206"/>
      <c r="D56" s="209">
        <v>-8.6829999999999998</v>
      </c>
      <c r="E56" s="210">
        <v>-0.94599999999999995</v>
      </c>
      <c r="F56" s="211">
        <v>-1.9E-2</v>
      </c>
      <c r="G56" s="219">
        <v>0</v>
      </c>
      <c r="H56" s="220"/>
      <c r="I56" s="221"/>
      <c r="J56" s="216">
        <v>0.19800000000000001</v>
      </c>
      <c r="K56" s="188"/>
    </row>
    <row r="57" spans="1:11" ht="27.75" customHeight="1" x14ac:dyDescent="0.25">
      <c r="A57" s="160" t="s">
        <v>156</v>
      </c>
      <c r="B57" s="42" t="s">
        <v>768</v>
      </c>
      <c r="C57" s="206"/>
      <c r="D57" s="209">
        <v>-7.4909999999999997</v>
      </c>
      <c r="E57" s="210">
        <v>-0.79100000000000004</v>
      </c>
      <c r="F57" s="211">
        <v>-1.6E-2</v>
      </c>
      <c r="G57" s="219">
        <v>0</v>
      </c>
      <c r="H57" s="220"/>
      <c r="I57" s="221"/>
      <c r="J57" s="216">
        <v>0.16300000000000001</v>
      </c>
      <c r="K57" s="188"/>
    </row>
    <row r="58" spans="1:11" ht="27.75" customHeight="1" x14ac:dyDescent="0.25">
      <c r="A58" s="160" t="s">
        <v>157</v>
      </c>
      <c r="B58" s="42" t="s">
        <v>769</v>
      </c>
      <c r="C58" s="206"/>
      <c r="D58" s="209">
        <v>-4.6870000000000003</v>
      </c>
      <c r="E58" s="210">
        <v>-0.38700000000000001</v>
      </c>
      <c r="F58" s="211">
        <v>-8.0000000000000002E-3</v>
      </c>
      <c r="G58" s="219">
        <v>0</v>
      </c>
      <c r="H58" s="220"/>
      <c r="I58" s="221"/>
      <c r="J58" s="216">
        <v>0.14699999999999999</v>
      </c>
      <c r="K58" s="188"/>
    </row>
    <row r="59" spans="1:11" ht="27.75" customHeight="1" x14ac:dyDescent="0.25">
      <c r="A59" s="159" t="s">
        <v>656</v>
      </c>
      <c r="B59" s="42"/>
      <c r="C59" s="206"/>
      <c r="D59" s="209">
        <v>2.766</v>
      </c>
      <c r="E59" s="210">
        <v>0.30099999999999999</v>
      </c>
      <c r="F59" s="211">
        <v>6.0000000000000001E-3</v>
      </c>
      <c r="G59" s="219">
        <v>3.58</v>
      </c>
      <c r="H59" s="220"/>
      <c r="I59" s="221"/>
      <c r="J59" s="214"/>
      <c r="K59" s="188"/>
    </row>
    <row r="60" spans="1:11" ht="27.75" customHeight="1" x14ac:dyDescent="0.25">
      <c r="A60" s="159" t="s">
        <v>657</v>
      </c>
      <c r="B60" s="42"/>
      <c r="C60" s="206"/>
      <c r="D60" s="209">
        <v>2.766</v>
      </c>
      <c r="E60" s="210">
        <v>0.30099999999999999</v>
      </c>
      <c r="F60" s="211">
        <v>6.0000000000000001E-3</v>
      </c>
      <c r="G60" s="220"/>
      <c r="H60" s="220"/>
      <c r="I60" s="221"/>
      <c r="J60" s="214"/>
      <c r="K60" s="188"/>
    </row>
    <row r="61" spans="1:11" ht="27.75" customHeight="1" x14ac:dyDescent="0.25">
      <c r="A61" s="159" t="s">
        <v>658</v>
      </c>
      <c r="B61" s="42"/>
      <c r="C61" s="206"/>
      <c r="D61" s="209">
        <v>3.177</v>
      </c>
      <c r="E61" s="210">
        <v>0.34599999999999997</v>
      </c>
      <c r="F61" s="211">
        <v>7.0000000000000001E-3</v>
      </c>
      <c r="G61" s="219">
        <v>2.02</v>
      </c>
      <c r="H61" s="220"/>
      <c r="I61" s="221"/>
      <c r="J61" s="214"/>
      <c r="K61" s="188"/>
    </row>
    <row r="62" spans="1:11" ht="27.75" customHeight="1" x14ac:dyDescent="0.25">
      <c r="A62" s="159" t="s">
        <v>659</v>
      </c>
      <c r="B62" s="42"/>
      <c r="C62" s="206"/>
      <c r="D62" s="209">
        <v>3.177</v>
      </c>
      <c r="E62" s="210">
        <v>0.34599999999999997</v>
      </c>
      <c r="F62" s="211">
        <v>7.0000000000000001E-3</v>
      </c>
      <c r="G62" s="219">
        <v>4.3899999999999997</v>
      </c>
      <c r="H62" s="220"/>
      <c r="I62" s="221"/>
      <c r="J62" s="214"/>
      <c r="K62" s="188"/>
    </row>
    <row r="63" spans="1:11" ht="27.75" customHeight="1" x14ac:dyDescent="0.25">
      <c r="A63" s="159" t="s">
        <v>660</v>
      </c>
      <c r="B63" s="42"/>
      <c r="C63" s="206"/>
      <c r="D63" s="209">
        <v>3.177</v>
      </c>
      <c r="E63" s="210">
        <v>0.34599999999999997</v>
      </c>
      <c r="F63" s="211">
        <v>7.0000000000000001E-3</v>
      </c>
      <c r="G63" s="219">
        <v>7.11</v>
      </c>
      <c r="H63" s="220"/>
      <c r="I63" s="221"/>
      <c r="J63" s="214"/>
      <c r="K63" s="188"/>
    </row>
    <row r="64" spans="1:11" ht="27.75" customHeight="1" x14ac:dyDescent="0.25">
      <c r="A64" s="159" t="s">
        <v>661</v>
      </c>
      <c r="B64" s="42"/>
      <c r="C64" s="206"/>
      <c r="D64" s="209">
        <v>3.177</v>
      </c>
      <c r="E64" s="210">
        <v>0.34599999999999997</v>
      </c>
      <c r="F64" s="211">
        <v>7.0000000000000001E-3</v>
      </c>
      <c r="G64" s="219">
        <v>13.03</v>
      </c>
      <c r="H64" s="220"/>
      <c r="I64" s="221"/>
      <c r="J64" s="214"/>
      <c r="K64" s="188"/>
    </row>
    <row r="65" spans="1:11" ht="27.75" customHeight="1" x14ac:dyDescent="0.25">
      <c r="A65" s="159" t="s">
        <v>662</v>
      </c>
      <c r="B65" s="42"/>
      <c r="C65" s="206"/>
      <c r="D65" s="209">
        <v>3.177</v>
      </c>
      <c r="E65" s="210">
        <v>0.34599999999999997</v>
      </c>
      <c r="F65" s="211">
        <v>7.0000000000000001E-3</v>
      </c>
      <c r="G65" s="219">
        <v>34.25</v>
      </c>
      <c r="H65" s="220"/>
      <c r="I65" s="221"/>
      <c r="J65" s="214"/>
      <c r="K65" s="188"/>
    </row>
    <row r="66" spans="1:11" ht="27.75" customHeight="1" x14ac:dyDescent="0.25">
      <c r="A66" s="159" t="s">
        <v>158</v>
      </c>
      <c r="B66" s="42"/>
      <c r="C66" s="206"/>
      <c r="D66" s="209">
        <v>3.177</v>
      </c>
      <c r="E66" s="210">
        <v>0.34599999999999997</v>
      </c>
      <c r="F66" s="211">
        <v>7.0000000000000001E-3</v>
      </c>
      <c r="G66" s="220"/>
      <c r="H66" s="220"/>
      <c r="I66" s="221"/>
      <c r="J66" s="214"/>
      <c r="K66" s="188"/>
    </row>
    <row r="67" spans="1:11" ht="27.75" customHeight="1" x14ac:dyDescent="0.25">
      <c r="A67" s="159" t="s">
        <v>159</v>
      </c>
      <c r="B67" s="42"/>
      <c r="C67" s="206"/>
      <c r="D67" s="209">
        <v>2.3639999999999999</v>
      </c>
      <c r="E67" s="210">
        <v>0.24199999999999999</v>
      </c>
      <c r="F67" s="211">
        <v>5.0000000000000001E-3</v>
      </c>
      <c r="G67" s="219">
        <v>6.65</v>
      </c>
      <c r="H67" s="219">
        <v>1.21</v>
      </c>
      <c r="I67" s="222">
        <v>1.21</v>
      </c>
      <c r="J67" s="216">
        <v>5.1999999999999998E-2</v>
      </c>
      <c r="K67" s="188"/>
    </row>
    <row r="68" spans="1:11" ht="27.75" customHeight="1" x14ac:dyDescent="0.25">
      <c r="A68" s="159" t="s">
        <v>160</v>
      </c>
      <c r="B68" s="42"/>
      <c r="C68" s="206"/>
      <c r="D68" s="209">
        <v>2.3639999999999999</v>
      </c>
      <c r="E68" s="210">
        <v>0.24199999999999999</v>
      </c>
      <c r="F68" s="211">
        <v>5.0000000000000001E-3</v>
      </c>
      <c r="G68" s="219">
        <v>69.739999999999995</v>
      </c>
      <c r="H68" s="219">
        <v>1.21</v>
      </c>
      <c r="I68" s="222">
        <v>1.21</v>
      </c>
      <c r="J68" s="216">
        <v>5.1999999999999998E-2</v>
      </c>
      <c r="K68" s="188"/>
    </row>
    <row r="69" spans="1:11" ht="27.75" customHeight="1" x14ac:dyDescent="0.25">
      <c r="A69" s="159" t="s">
        <v>161</v>
      </c>
      <c r="B69" s="42"/>
      <c r="C69" s="206"/>
      <c r="D69" s="209">
        <v>2.3639999999999999</v>
      </c>
      <c r="E69" s="210">
        <v>0.24199999999999999</v>
      </c>
      <c r="F69" s="211">
        <v>5.0000000000000001E-3</v>
      </c>
      <c r="G69" s="219">
        <v>115.4</v>
      </c>
      <c r="H69" s="219">
        <v>1.21</v>
      </c>
      <c r="I69" s="222">
        <v>1.21</v>
      </c>
      <c r="J69" s="216">
        <v>5.1999999999999998E-2</v>
      </c>
      <c r="K69" s="188"/>
    </row>
    <row r="70" spans="1:11" ht="27.75" customHeight="1" x14ac:dyDescent="0.25">
      <c r="A70" s="159" t="s">
        <v>162</v>
      </c>
      <c r="B70" s="42"/>
      <c r="C70" s="206"/>
      <c r="D70" s="209">
        <v>2.3639999999999999</v>
      </c>
      <c r="E70" s="210">
        <v>0.24199999999999999</v>
      </c>
      <c r="F70" s="211">
        <v>5.0000000000000001E-3</v>
      </c>
      <c r="G70" s="219">
        <v>192.64</v>
      </c>
      <c r="H70" s="219">
        <v>1.21</v>
      </c>
      <c r="I70" s="222">
        <v>1.21</v>
      </c>
      <c r="J70" s="216">
        <v>5.1999999999999998E-2</v>
      </c>
      <c r="K70" s="188"/>
    </row>
    <row r="71" spans="1:11" ht="27.75" customHeight="1" x14ac:dyDescent="0.25">
      <c r="A71" s="159" t="s">
        <v>163</v>
      </c>
      <c r="B71" s="42"/>
      <c r="C71" s="206"/>
      <c r="D71" s="209">
        <v>2.3639999999999999</v>
      </c>
      <c r="E71" s="210">
        <v>0.24199999999999999</v>
      </c>
      <c r="F71" s="211">
        <v>5.0000000000000001E-3</v>
      </c>
      <c r="G71" s="219">
        <v>399.71</v>
      </c>
      <c r="H71" s="219">
        <v>1.21</v>
      </c>
      <c r="I71" s="222">
        <v>1.21</v>
      </c>
      <c r="J71" s="216">
        <v>5.1999999999999998E-2</v>
      </c>
      <c r="K71" s="188"/>
    </row>
    <row r="72" spans="1:11" ht="27.75" customHeight="1" x14ac:dyDescent="0.25">
      <c r="A72" s="159" t="s">
        <v>164</v>
      </c>
      <c r="B72" s="42"/>
      <c r="C72" s="206"/>
      <c r="D72" s="209">
        <v>2.093</v>
      </c>
      <c r="E72" s="210">
        <v>0.17299999999999999</v>
      </c>
      <c r="F72" s="211">
        <v>4.0000000000000001E-3</v>
      </c>
      <c r="G72" s="219">
        <v>3.81</v>
      </c>
      <c r="H72" s="219">
        <v>2.76</v>
      </c>
      <c r="I72" s="222">
        <v>2.76</v>
      </c>
      <c r="J72" s="216">
        <v>4.4999999999999998E-2</v>
      </c>
      <c r="K72" s="188"/>
    </row>
    <row r="73" spans="1:11" ht="27.75" customHeight="1" x14ac:dyDescent="0.25">
      <c r="A73" s="159" t="s">
        <v>165</v>
      </c>
      <c r="B73" s="42"/>
      <c r="C73" s="206"/>
      <c r="D73" s="209">
        <v>2.093</v>
      </c>
      <c r="E73" s="210">
        <v>0.17299999999999999</v>
      </c>
      <c r="F73" s="211">
        <v>4.0000000000000001E-3</v>
      </c>
      <c r="G73" s="219">
        <v>105.78</v>
      </c>
      <c r="H73" s="219">
        <v>2.76</v>
      </c>
      <c r="I73" s="222">
        <v>2.76</v>
      </c>
      <c r="J73" s="216">
        <v>4.4999999999999998E-2</v>
      </c>
      <c r="K73" s="188"/>
    </row>
    <row r="74" spans="1:11" ht="27.75" customHeight="1" x14ac:dyDescent="0.25">
      <c r="A74" s="159" t="s">
        <v>166</v>
      </c>
      <c r="B74" s="42"/>
      <c r="C74" s="206"/>
      <c r="D74" s="209">
        <v>2.093</v>
      </c>
      <c r="E74" s="210">
        <v>0.17299999999999999</v>
      </c>
      <c r="F74" s="211">
        <v>4.0000000000000001E-3</v>
      </c>
      <c r="G74" s="219">
        <v>179.57</v>
      </c>
      <c r="H74" s="219">
        <v>2.76</v>
      </c>
      <c r="I74" s="222">
        <v>2.76</v>
      </c>
      <c r="J74" s="216">
        <v>4.4999999999999998E-2</v>
      </c>
      <c r="K74" s="188"/>
    </row>
    <row r="75" spans="1:11" ht="27.75" customHeight="1" x14ac:dyDescent="0.25">
      <c r="A75" s="159" t="s">
        <v>167</v>
      </c>
      <c r="B75" s="42"/>
      <c r="C75" s="206"/>
      <c r="D75" s="209">
        <v>2.093</v>
      </c>
      <c r="E75" s="210">
        <v>0.17299999999999999</v>
      </c>
      <c r="F75" s="211">
        <v>4.0000000000000001E-3</v>
      </c>
      <c r="G75" s="219">
        <v>304.39999999999998</v>
      </c>
      <c r="H75" s="219">
        <v>2.76</v>
      </c>
      <c r="I75" s="222">
        <v>2.76</v>
      </c>
      <c r="J75" s="216">
        <v>4.4999999999999998E-2</v>
      </c>
      <c r="K75" s="188"/>
    </row>
    <row r="76" spans="1:11" ht="27.75" customHeight="1" x14ac:dyDescent="0.25">
      <c r="A76" s="159" t="s">
        <v>168</v>
      </c>
      <c r="B76" s="42"/>
      <c r="C76" s="206"/>
      <c r="D76" s="209">
        <v>2.093</v>
      </c>
      <c r="E76" s="210">
        <v>0.17299999999999999</v>
      </c>
      <c r="F76" s="211">
        <v>4.0000000000000001E-3</v>
      </c>
      <c r="G76" s="219">
        <v>639.04999999999995</v>
      </c>
      <c r="H76" s="219">
        <v>2.76</v>
      </c>
      <c r="I76" s="222">
        <v>2.76</v>
      </c>
      <c r="J76" s="216">
        <v>4.4999999999999998E-2</v>
      </c>
      <c r="K76" s="188"/>
    </row>
    <row r="77" spans="1:11" ht="27.75" customHeight="1" x14ac:dyDescent="0.25">
      <c r="A77" s="159" t="s">
        <v>169</v>
      </c>
      <c r="B77" s="42"/>
      <c r="C77" s="206"/>
      <c r="D77" s="209">
        <v>1.698</v>
      </c>
      <c r="E77" s="210">
        <v>0.124</v>
      </c>
      <c r="F77" s="211">
        <v>3.0000000000000001E-3</v>
      </c>
      <c r="G77" s="219">
        <v>64.819999999999993</v>
      </c>
      <c r="H77" s="219">
        <v>3.74</v>
      </c>
      <c r="I77" s="222">
        <v>3.74</v>
      </c>
      <c r="J77" s="216">
        <v>3.5000000000000003E-2</v>
      </c>
      <c r="K77" s="188"/>
    </row>
    <row r="78" spans="1:11" ht="27.75" customHeight="1" x14ac:dyDescent="0.25">
      <c r="A78" s="159" t="s">
        <v>170</v>
      </c>
      <c r="B78" s="42"/>
      <c r="C78" s="206"/>
      <c r="D78" s="209">
        <v>1.698</v>
      </c>
      <c r="E78" s="210">
        <v>0.124</v>
      </c>
      <c r="F78" s="211">
        <v>3.0000000000000001E-3</v>
      </c>
      <c r="G78" s="219">
        <v>646.05999999999995</v>
      </c>
      <c r="H78" s="219">
        <v>3.74</v>
      </c>
      <c r="I78" s="222">
        <v>3.74</v>
      </c>
      <c r="J78" s="216">
        <v>3.5000000000000003E-2</v>
      </c>
      <c r="K78" s="188"/>
    </row>
    <row r="79" spans="1:11" ht="27.75" customHeight="1" x14ac:dyDescent="0.25">
      <c r="A79" s="159" t="s">
        <v>171</v>
      </c>
      <c r="B79" s="42"/>
      <c r="C79" s="206"/>
      <c r="D79" s="209">
        <v>1.698</v>
      </c>
      <c r="E79" s="210">
        <v>0.124</v>
      </c>
      <c r="F79" s="211">
        <v>3.0000000000000001E-3</v>
      </c>
      <c r="G79" s="219">
        <v>1907.63</v>
      </c>
      <c r="H79" s="219">
        <v>3.74</v>
      </c>
      <c r="I79" s="222">
        <v>3.74</v>
      </c>
      <c r="J79" s="216">
        <v>3.5000000000000003E-2</v>
      </c>
      <c r="K79" s="188"/>
    </row>
    <row r="80" spans="1:11" ht="27.75" customHeight="1" x14ac:dyDescent="0.25">
      <c r="A80" s="159" t="s">
        <v>172</v>
      </c>
      <c r="B80" s="42"/>
      <c r="C80" s="206"/>
      <c r="D80" s="209">
        <v>1.698</v>
      </c>
      <c r="E80" s="210">
        <v>0.124</v>
      </c>
      <c r="F80" s="211">
        <v>3.0000000000000001E-3</v>
      </c>
      <c r="G80" s="219">
        <v>3658.29</v>
      </c>
      <c r="H80" s="219">
        <v>3.74</v>
      </c>
      <c r="I80" s="222">
        <v>3.74</v>
      </c>
      <c r="J80" s="216">
        <v>3.5000000000000003E-2</v>
      </c>
      <c r="K80" s="188"/>
    </row>
    <row r="81" spans="1:11" ht="27.75" customHeight="1" x14ac:dyDescent="0.25">
      <c r="A81" s="159" t="s">
        <v>173</v>
      </c>
      <c r="B81" s="42"/>
      <c r="C81" s="206"/>
      <c r="D81" s="209">
        <v>1.698</v>
      </c>
      <c r="E81" s="210">
        <v>0.124</v>
      </c>
      <c r="F81" s="211">
        <v>3.0000000000000001E-3</v>
      </c>
      <c r="G81" s="219">
        <v>9732.73</v>
      </c>
      <c r="H81" s="219">
        <v>3.74</v>
      </c>
      <c r="I81" s="222">
        <v>3.74</v>
      </c>
      <c r="J81" s="216">
        <v>3.5000000000000003E-2</v>
      </c>
      <c r="K81" s="188"/>
    </row>
    <row r="82" spans="1:11" ht="27.75" customHeight="1" x14ac:dyDescent="0.25">
      <c r="A82" s="159" t="s">
        <v>174</v>
      </c>
      <c r="B82" s="42"/>
      <c r="C82" s="206"/>
      <c r="D82" s="217">
        <v>7.7489999999999997</v>
      </c>
      <c r="E82" s="218">
        <v>0.622</v>
      </c>
      <c r="F82" s="211">
        <v>0.35</v>
      </c>
      <c r="G82" s="220"/>
      <c r="H82" s="220"/>
      <c r="I82" s="221"/>
      <c r="J82" s="214"/>
      <c r="K82" s="188"/>
    </row>
    <row r="83" spans="1:11" ht="27.75" customHeight="1" x14ac:dyDescent="0.25">
      <c r="A83" s="159" t="s">
        <v>175</v>
      </c>
      <c r="B83" s="42"/>
      <c r="C83" s="206"/>
      <c r="D83" s="209">
        <v>-3.3010000000000002</v>
      </c>
      <c r="E83" s="210">
        <v>-0.36</v>
      </c>
      <c r="F83" s="211">
        <v>-7.0000000000000001E-3</v>
      </c>
      <c r="G83" s="219">
        <v>0</v>
      </c>
      <c r="H83" s="220"/>
      <c r="I83" s="221"/>
      <c r="J83" s="214"/>
      <c r="K83" s="188"/>
    </row>
    <row r="84" spans="1:11" ht="27.75" customHeight="1" x14ac:dyDescent="0.25">
      <c r="A84" s="159" t="s">
        <v>176</v>
      </c>
      <c r="B84" s="42"/>
      <c r="C84" s="206"/>
      <c r="D84" s="209">
        <v>-3.2330000000000001</v>
      </c>
      <c r="E84" s="210">
        <v>-0.34100000000000003</v>
      </c>
      <c r="F84" s="211">
        <v>-7.0000000000000001E-3</v>
      </c>
      <c r="G84" s="219">
        <v>0</v>
      </c>
      <c r="H84" s="220"/>
      <c r="I84" s="221"/>
      <c r="J84" s="214"/>
      <c r="K84" s="188"/>
    </row>
    <row r="85" spans="1:11" ht="27.75" customHeight="1" x14ac:dyDescent="0.25">
      <c r="A85" s="159" t="s">
        <v>177</v>
      </c>
      <c r="B85" s="42"/>
      <c r="C85" s="206"/>
      <c r="D85" s="209">
        <v>-3.3010000000000002</v>
      </c>
      <c r="E85" s="210">
        <v>-0.36</v>
      </c>
      <c r="F85" s="211">
        <v>-7.0000000000000001E-3</v>
      </c>
      <c r="G85" s="219">
        <v>0</v>
      </c>
      <c r="H85" s="220"/>
      <c r="I85" s="221"/>
      <c r="J85" s="216">
        <v>7.4999999999999997E-2</v>
      </c>
      <c r="K85" s="188"/>
    </row>
    <row r="86" spans="1:11" ht="27.75" customHeight="1" x14ac:dyDescent="0.25">
      <c r="A86" s="159" t="s">
        <v>178</v>
      </c>
      <c r="B86" s="42"/>
      <c r="C86" s="206"/>
      <c r="D86" s="209">
        <v>-3.2330000000000001</v>
      </c>
      <c r="E86" s="210">
        <v>-0.34100000000000003</v>
      </c>
      <c r="F86" s="211">
        <v>-7.0000000000000001E-3</v>
      </c>
      <c r="G86" s="219">
        <v>0</v>
      </c>
      <c r="H86" s="220"/>
      <c r="I86" s="221"/>
      <c r="J86" s="216">
        <v>7.0000000000000007E-2</v>
      </c>
      <c r="K86" s="188"/>
    </row>
    <row r="87" spans="1:11" ht="27.75" customHeight="1" x14ac:dyDescent="0.25">
      <c r="A87" s="159" t="s">
        <v>179</v>
      </c>
      <c r="B87" s="42"/>
      <c r="C87" s="206"/>
      <c r="D87" s="209">
        <v>-4.6870000000000003</v>
      </c>
      <c r="E87" s="210">
        <v>-0.38700000000000001</v>
      </c>
      <c r="F87" s="211">
        <v>-8.0000000000000002E-3</v>
      </c>
      <c r="G87" s="219">
        <v>109.62</v>
      </c>
      <c r="H87" s="220"/>
      <c r="I87" s="221"/>
      <c r="J87" s="216">
        <v>0.14699999999999999</v>
      </c>
      <c r="K87" s="188"/>
    </row>
    <row r="88" spans="1:11" ht="27.75" customHeight="1" x14ac:dyDescent="0.25">
      <c r="A88" s="159" t="s">
        <v>663</v>
      </c>
      <c r="B88" s="42" t="s">
        <v>770</v>
      </c>
      <c r="C88" s="206"/>
      <c r="D88" s="209">
        <v>1.3480000000000001</v>
      </c>
      <c r="E88" s="210">
        <v>0.14699999999999999</v>
      </c>
      <c r="F88" s="211">
        <v>3.0000000000000001E-3</v>
      </c>
      <c r="G88" s="219">
        <v>1.81</v>
      </c>
      <c r="H88" s="220"/>
      <c r="I88" s="221"/>
      <c r="J88" s="214"/>
      <c r="K88" s="188"/>
    </row>
    <row r="89" spans="1:11" ht="27.75" customHeight="1" x14ac:dyDescent="0.25">
      <c r="A89" s="159" t="s">
        <v>664</v>
      </c>
      <c r="B89" s="42" t="s">
        <v>771</v>
      </c>
      <c r="C89" s="206"/>
      <c r="D89" s="209">
        <v>1.3480000000000001</v>
      </c>
      <c r="E89" s="210">
        <v>0.14699999999999999</v>
      </c>
      <c r="F89" s="211">
        <v>3.0000000000000001E-3</v>
      </c>
      <c r="G89" s="220"/>
      <c r="H89" s="220"/>
      <c r="I89" s="221"/>
      <c r="J89" s="214"/>
      <c r="K89" s="188"/>
    </row>
    <row r="90" spans="1:11" ht="27.75" customHeight="1" x14ac:dyDescent="0.25">
      <c r="A90" s="159" t="s">
        <v>665</v>
      </c>
      <c r="B90" s="42" t="s">
        <v>772</v>
      </c>
      <c r="C90" s="206"/>
      <c r="D90" s="209">
        <v>1.548</v>
      </c>
      <c r="E90" s="210">
        <v>0.16900000000000001</v>
      </c>
      <c r="F90" s="211">
        <v>3.0000000000000001E-3</v>
      </c>
      <c r="G90" s="219">
        <v>1</v>
      </c>
      <c r="H90" s="220"/>
      <c r="I90" s="221"/>
      <c r="J90" s="214"/>
      <c r="K90" s="188"/>
    </row>
    <row r="91" spans="1:11" ht="27.75" customHeight="1" x14ac:dyDescent="0.25">
      <c r="A91" s="159" t="s">
        <v>666</v>
      </c>
      <c r="B91" s="42" t="s">
        <v>773</v>
      </c>
      <c r="C91" s="206"/>
      <c r="D91" s="209">
        <v>1.548</v>
      </c>
      <c r="E91" s="210">
        <v>0.16900000000000001</v>
      </c>
      <c r="F91" s="211">
        <v>3.0000000000000001E-3</v>
      </c>
      <c r="G91" s="219">
        <v>2.16</v>
      </c>
      <c r="H91" s="220"/>
      <c r="I91" s="221"/>
      <c r="J91" s="214"/>
      <c r="K91" s="188"/>
    </row>
    <row r="92" spans="1:11" ht="27.75" customHeight="1" x14ac:dyDescent="0.25">
      <c r="A92" s="159" t="s">
        <v>667</v>
      </c>
      <c r="B92" s="42" t="s">
        <v>774</v>
      </c>
      <c r="C92" s="206"/>
      <c r="D92" s="209">
        <v>1.548</v>
      </c>
      <c r="E92" s="210">
        <v>0.16900000000000001</v>
      </c>
      <c r="F92" s="211">
        <v>3.0000000000000001E-3</v>
      </c>
      <c r="G92" s="219">
        <v>3.48</v>
      </c>
      <c r="H92" s="220"/>
      <c r="I92" s="221"/>
      <c r="J92" s="214"/>
      <c r="K92" s="188"/>
    </row>
    <row r="93" spans="1:11" ht="27.75" customHeight="1" x14ac:dyDescent="0.25">
      <c r="A93" s="159" t="s">
        <v>668</v>
      </c>
      <c r="B93" s="42" t="s">
        <v>775</v>
      </c>
      <c r="C93" s="206"/>
      <c r="D93" s="209">
        <v>1.548</v>
      </c>
      <c r="E93" s="210">
        <v>0.16900000000000001</v>
      </c>
      <c r="F93" s="211">
        <v>3.0000000000000001E-3</v>
      </c>
      <c r="G93" s="219">
        <v>6.37</v>
      </c>
      <c r="H93" s="220"/>
      <c r="I93" s="221"/>
      <c r="J93" s="214"/>
      <c r="K93" s="188"/>
    </row>
    <row r="94" spans="1:11" ht="27.75" customHeight="1" x14ac:dyDescent="0.25">
      <c r="A94" s="159" t="s">
        <v>669</v>
      </c>
      <c r="B94" s="42" t="s">
        <v>776</v>
      </c>
      <c r="C94" s="206"/>
      <c r="D94" s="209">
        <v>1.548</v>
      </c>
      <c r="E94" s="210">
        <v>0.16900000000000001</v>
      </c>
      <c r="F94" s="211">
        <v>3.0000000000000001E-3</v>
      </c>
      <c r="G94" s="219">
        <v>16.7</v>
      </c>
      <c r="H94" s="220"/>
      <c r="I94" s="221"/>
      <c r="J94" s="214"/>
      <c r="K94" s="188"/>
    </row>
    <row r="95" spans="1:11" ht="27.75" customHeight="1" x14ac:dyDescent="0.25">
      <c r="A95" s="159" t="s">
        <v>180</v>
      </c>
      <c r="B95" s="42" t="s">
        <v>777</v>
      </c>
      <c r="C95" s="206"/>
      <c r="D95" s="209">
        <v>1.548</v>
      </c>
      <c r="E95" s="210">
        <v>0.16900000000000001</v>
      </c>
      <c r="F95" s="211">
        <v>3.0000000000000001E-3</v>
      </c>
      <c r="G95" s="220"/>
      <c r="H95" s="220"/>
      <c r="I95" s="221"/>
      <c r="J95" s="214"/>
      <c r="K95" s="188"/>
    </row>
    <row r="96" spans="1:11" ht="27.75" customHeight="1" x14ac:dyDescent="0.25">
      <c r="A96" s="159" t="s">
        <v>181</v>
      </c>
      <c r="B96" s="42" t="s">
        <v>778</v>
      </c>
      <c r="C96" s="206"/>
      <c r="D96" s="209">
        <v>1.1519999999999999</v>
      </c>
      <c r="E96" s="210">
        <v>0.11799999999999999</v>
      </c>
      <c r="F96" s="211">
        <v>2E-3</v>
      </c>
      <c r="G96" s="219">
        <v>3.26</v>
      </c>
      <c r="H96" s="219">
        <v>0.59</v>
      </c>
      <c r="I96" s="222">
        <v>0.59</v>
      </c>
      <c r="J96" s="216">
        <v>2.5999999999999999E-2</v>
      </c>
      <c r="K96" s="188"/>
    </row>
    <row r="97" spans="1:11" ht="27.75" customHeight="1" x14ac:dyDescent="0.25">
      <c r="A97" s="159" t="s">
        <v>182</v>
      </c>
      <c r="B97" s="42"/>
      <c r="C97" s="206"/>
      <c r="D97" s="209">
        <v>1.1519999999999999</v>
      </c>
      <c r="E97" s="210">
        <v>0.11799999999999999</v>
      </c>
      <c r="F97" s="211">
        <v>2E-3</v>
      </c>
      <c r="G97" s="219">
        <v>34</v>
      </c>
      <c r="H97" s="219">
        <v>0.59</v>
      </c>
      <c r="I97" s="222">
        <v>0.59</v>
      </c>
      <c r="J97" s="216">
        <v>2.5999999999999999E-2</v>
      </c>
      <c r="K97" s="188"/>
    </row>
    <row r="98" spans="1:11" ht="27.75" customHeight="1" x14ac:dyDescent="0.25">
      <c r="A98" s="159" t="s">
        <v>183</v>
      </c>
      <c r="B98" s="42"/>
      <c r="C98" s="206"/>
      <c r="D98" s="209">
        <v>1.1519999999999999</v>
      </c>
      <c r="E98" s="210">
        <v>0.11799999999999999</v>
      </c>
      <c r="F98" s="211">
        <v>2E-3</v>
      </c>
      <c r="G98" s="219">
        <v>56.24</v>
      </c>
      <c r="H98" s="219">
        <v>0.59</v>
      </c>
      <c r="I98" s="222">
        <v>0.59</v>
      </c>
      <c r="J98" s="216">
        <v>2.5999999999999999E-2</v>
      </c>
      <c r="K98" s="188"/>
    </row>
    <row r="99" spans="1:11" ht="27.75" customHeight="1" x14ac:dyDescent="0.25">
      <c r="A99" s="159" t="s">
        <v>184</v>
      </c>
      <c r="B99" s="42"/>
      <c r="C99" s="206"/>
      <c r="D99" s="209">
        <v>1.1519999999999999</v>
      </c>
      <c r="E99" s="210">
        <v>0.11799999999999999</v>
      </c>
      <c r="F99" s="211">
        <v>2E-3</v>
      </c>
      <c r="G99" s="219">
        <v>93.87</v>
      </c>
      <c r="H99" s="219">
        <v>0.59</v>
      </c>
      <c r="I99" s="222">
        <v>0.59</v>
      </c>
      <c r="J99" s="216">
        <v>2.5999999999999999E-2</v>
      </c>
      <c r="K99" s="188"/>
    </row>
    <row r="100" spans="1:11" ht="27.75" customHeight="1" x14ac:dyDescent="0.25">
      <c r="A100" s="159" t="s">
        <v>185</v>
      </c>
      <c r="B100" s="42"/>
      <c r="C100" s="206"/>
      <c r="D100" s="209">
        <v>1.1519999999999999</v>
      </c>
      <c r="E100" s="210">
        <v>0.11799999999999999</v>
      </c>
      <c r="F100" s="211">
        <v>2E-3</v>
      </c>
      <c r="G100" s="219">
        <v>194.75</v>
      </c>
      <c r="H100" s="219">
        <v>0.59</v>
      </c>
      <c r="I100" s="222">
        <v>0.59</v>
      </c>
      <c r="J100" s="216">
        <v>2.5999999999999999E-2</v>
      </c>
      <c r="K100" s="188"/>
    </row>
    <row r="101" spans="1:11" ht="27.75" customHeight="1" x14ac:dyDescent="0.25">
      <c r="A101" s="159" t="s">
        <v>186</v>
      </c>
      <c r="B101" s="42" t="s">
        <v>779</v>
      </c>
      <c r="C101" s="206"/>
      <c r="D101" s="209">
        <v>1.02</v>
      </c>
      <c r="E101" s="210">
        <v>8.4000000000000005E-2</v>
      </c>
      <c r="F101" s="211">
        <v>2E-3</v>
      </c>
      <c r="G101" s="219">
        <v>1.87</v>
      </c>
      <c r="H101" s="219">
        <v>1.35</v>
      </c>
      <c r="I101" s="222">
        <v>1.35</v>
      </c>
      <c r="J101" s="216">
        <v>2.1999999999999999E-2</v>
      </c>
      <c r="K101" s="188"/>
    </row>
    <row r="102" spans="1:11" ht="27.75" customHeight="1" x14ac:dyDescent="0.25">
      <c r="A102" s="159" t="s">
        <v>187</v>
      </c>
      <c r="B102" s="42"/>
      <c r="C102" s="206"/>
      <c r="D102" s="209">
        <v>1.02</v>
      </c>
      <c r="E102" s="210">
        <v>8.4000000000000005E-2</v>
      </c>
      <c r="F102" s="211">
        <v>2E-3</v>
      </c>
      <c r="G102" s="219">
        <v>51.55</v>
      </c>
      <c r="H102" s="219">
        <v>1.35</v>
      </c>
      <c r="I102" s="222">
        <v>1.35</v>
      </c>
      <c r="J102" s="216">
        <v>2.1999999999999999E-2</v>
      </c>
      <c r="K102" s="188"/>
    </row>
    <row r="103" spans="1:11" ht="27.75" customHeight="1" x14ac:dyDescent="0.25">
      <c r="A103" s="159" t="s">
        <v>188</v>
      </c>
      <c r="B103" s="42"/>
      <c r="C103" s="206"/>
      <c r="D103" s="209">
        <v>1.02</v>
      </c>
      <c r="E103" s="210">
        <v>8.4000000000000005E-2</v>
      </c>
      <c r="F103" s="211">
        <v>2E-3</v>
      </c>
      <c r="G103" s="219">
        <v>87.5</v>
      </c>
      <c r="H103" s="219">
        <v>1.35</v>
      </c>
      <c r="I103" s="222">
        <v>1.35</v>
      </c>
      <c r="J103" s="216">
        <v>2.1999999999999999E-2</v>
      </c>
      <c r="K103" s="188"/>
    </row>
    <row r="104" spans="1:11" ht="27.75" customHeight="1" x14ac:dyDescent="0.25">
      <c r="A104" s="159" t="s">
        <v>189</v>
      </c>
      <c r="B104" s="42"/>
      <c r="C104" s="206"/>
      <c r="D104" s="209">
        <v>1.02</v>
      </c>
      <c r="E104" s="210">
        <v>8.4000000000000005E-2</v>
      </c>
      <c r="F104" s="211">
        <v>2E-3</v>
      </c>
      <c r="G104" s="219">
        <v>148.32</v>
      </c>
      <c r="H104" s="219">
        <v>1.35</v>
      </c>
      <c r="I104" s="222">
        <v>1.35</v>
      </c>
      <c r="J104" s="216">
        <v>2.1999999999999999E-2</v>
      </c>
      <c r="K104" s="188"/>
    </row>
    <row r="105" spans="1:11" ht="27.75" customHeight="1" x14ac:dyDescent="0.25">
      <c r="A105" s="159" t="s">
        <v>190</v>
      </c>
      <c r="B105" s="42"/>
      <c r="C105" s="206"/>
      <c r="D105" s="209">
        <v>1.02</v>
      </c>
      <c r="E105" s="210">
        <v>8.4000000000000005E-2</v>
      </c>
      <c r="F105" s="211">
        <v>2E-3</v>
      </c>
      <c r="G105" s="219">
        <v>311.35000000000002</v>
      </c>
      <c r="H105" s="219">
        <v>1.35</v>
      </c>
      <c r="I105" s="222">
        <v>1.35</v>
      </c>
      <c r="J105" s="216">
        <v>2.1999999999999999E-2</v>
      </c>
      <c r="K105" s="188"/>
    </row>
    <row r="106" spans="1:11" ht="27.75" customHeight="1" x14ac:dyDescent="0.25">
      <c r="A106" s="159" t="s">
        <v>191</v>
      </c>
      <c r="B106" s="42" t="s">
        <v>780</v>
      </c>
      <c r="C106" s="206"/>
      <c r="D106" s="209">
        <v>0.82699999999999996</v>
      </c>
      <c r="E106" s="210">
        <v>0.06</v>
      </c>
      <c r="F106" s="211">
        <v>1E-3</v>
      </c>
      <c r="G106" s="219">
        <v>31.6</v>
      </c>
      <c r="H106" s="219">
        <v>1.82</v>
      </c>
      <c r="I106" s="222">
        <v>1.82</v>
      </c>
      <c r="J106" s="216">
        <v>1.7000000000000001E-2</v>
      </c>
      <c r="K106" s="188"/>
    </row>
    <row r="107" spans="1:11" ht="27.75" customHeight="1" x14ac:dyDescent="0.25">
      <c r="A107" s="159" t="s">
        <v>192</v>
      </c>
      <c r="B107" s="42"/>
      <c r="C107" s="206"/>
      <c r="D107" s="209">
        <v>0.82699999999999996</v>
      </c>
      <c r="E107" s="210">
        <v>0.06</v>
      </c>
      <c r="F107" s="211">
        <v>1E-3</v>
      </c>
      <c r="G107" s="219">
        <v>314.77</v>
      </c>
      <c r="H107" s="219">
        <v>1.82</v>
      </c>
      <c r="I107" s="222">
        <v>1.82</v>
      </c>
      <c r="J107" s="216">
        <v>1.7000000000000001E-2</v>
      </c>
      <c r="K107" s="188"/>
    </row>
    <row r="108" spans="1:11" ht="27.75" customHeight="1" x14ac:dyDescent="0.25">
      <c r="A108" s="159" t="s">
        <v>193</v>
      </c>
      <c r="B108" s="42"/>
      <c r="C108" s="206"/>
      <c r="D108" s="209">
        <v>0.82699999999999996</v>
      </c>
      <c r="E108" s="210">
        <v>0.06</v>
      </c>
      <c r="F108" s="211">
        <v>1E-3</v>
      </c>
      <c r="G108" s="219">
        <v>929.38</v>
      </c>
      <c r="H108" s="219">
        <v>1.82</v>
      </c>
      <c r="I108" s="222">
        <v>1.82</v>
      </c>
      <c r="J108" s="216">
        <v>1.7000000000000001E-2</v>
      </c>
      <c r="K108" s="188"/>
    </row>
    <row r="109" spans="1:11" ht="27.75" customHeight="1" x14ac:dyDescent="0.25">
      <c r="A109" s="159" t="s">
        <v>194</v>
      </c>
      <c r="B109" s="42"/>
      <c r="C109" s="206"/>
      <c r="D109" s="209">
        <v>0.82699999999999996</v>
      </c>
      <c r="E109" s="210">
        <v>0.06</v>
      </c>
      <c r="F109" s="211">
        <v>1E-3</v>
      </c>
      <c r="G109" s="219">
        <v>1782.26</v>
      </c>
      <c r="H109" s="219">
        <v>1.82</v>
      </c>
      <c r="I109" s="222">
        <v>1.82</v>
      </c>
      <c r="J109" s="216">
        <v>1.7000000000000001E-2</v>
      </c>
      <c r="K109" s="188"/>
    </row>
    <row r="110" spans="1:11" ht="27.75" customHeight="1" x14ac:dyDescent="0.25">
      <c r="A110" s="159" t="s">
        <v>195</v>
      </c>
      <c r="B110" s="42"/>
      <c r="C110" s="206"/>
      <c r="D110" s="209">
        <v>0.82699999999999996</v>
      </c>
      <c r="E110" s="210">
        <v>0.06</v>
      </c>
      <c r="F110" s="211">
        <v>1E-3</v>
      </c>
      <c r="G110" s="219">
        <v>4741.6000000000004</v>
      </c>
      <c r="H110" s="219">
        <v>1.82</v>
      </c>
      <c r="I110" s="222">
        <v>1.82</v>
      </c>
      <c r="J110" s="216">
        <v>1.7000000000000001E-2</v>
      </c>
      <c r="K110" s="188"/>
    </row>
    <row r="111" spans="1:11" ht="27.75" customHeight="1" x14ac:dyDescent="0.25">
      <c r="A111" s="159" t="s">
        <v>196</v>
      </c>
      <c r="B111" s="42" t="s">
        <v>781</v>
      </c>
      <c r="C111" s="206"/>
      <c r="D111" s="217">
        <v>3.7749999999999999</v>
      </c>
      <c r="E111" s="218">
        <v>0.30299999999999999</v>
      </c>
      <c r="F111" s="211">
        <v>0.17</v>
      </c>
      <c r="G111" s="220"/>
      <c r="H111" s="220"/>
      <c r="I111" s="221"/>
      <c r="J111" s="214"/>
      <c r="K111" s="188"/>
    </row>
    <row r="112" spans="1:11" ht="27.75" customHeight="1" x14ac:dyDescent="0.25">
      <c r="A112" s="159" t="s">
        <v>197</v>
      </c>
      <c r="B112" s="42" t="s">
        <v>782</v>
      </c>
      <c r="C112" s="206"/>
      <c r="D112" s="209">
        <v>-1.6080000000000001</v>
      </c>
      <c r="E112" s="210">
        <v>-0.17499999999999999</v>
      </c>
      <c r="F112" s="211">
        <v>-4.0000000000000001E-3</v>
      </c>
      <c r="G112" s="219">
        <v>0</v>
      </c>
      <c r="H112" s="220"/>
      <c r="I112" s="221"/>
      <c r="J112" s="214"/>
      <c r="K112" s="188"/>
    </row>
    <row r="113" spans="1:11" ht="27.75" customHeight="1" x14ac:dyDescent="0.25">
      <c r="A113" s="159" t="s">
        <v>198</v>
      </c>
      <c r="B113" s="42"/>
      <c r="C113" s="206"/>
      <c r="D113" s="209">
        <v>-1.575</v>
      </c>
      <c r="E113" s="210">
        <v>-0.16600000000000001</v>
      </c>
      <c r="F113" s="211">
        <v>-3.0000000000000001E-3</v>
      </c>
      <c r="G113" s="219">
        <v>0</v>
      </c>
      <c r="H113" s="220"/>
      <c r="I113" s="221"/>
      <c r="J113" s="214"/>
      <c r="K113" s="188"/>
    </row>
    <row r="114" spans="1:11" ht="27.75" customHeight="1" x14ac:dyDescent="0.25">
      <c r="A114" s="159" t="s">
        <v>199</v>
      </c>
      <c r="B114" s="42" t="s">
        <v>783</v>
      </c>
      <c r="C114" s="206"/>
      <c r="D114" s="209">
        <v>-1.6080000000000001</v>
      </c>
      <c r="E114" s="210">
        <v>-0.17499999999999999</v>
      </c>
      <c r="F114" s="211">
        <v>-4.0000000000000001E-3</v>
      </c>
      <c r="G114" s="219">
        <v>0</v>
      </c>
      <c r="H114" s="220"/>
      <c r="I114" s="221"/>
      <c r="J114" s="216">
        <v>3.6999999999999998E-2</v>
      </c>
      <c r="K114" s="188"/>
    </row>
    <row r="115" spans="1:11" ht="27.75" customHeight="1" x14ac:dyDescent="0.25">
      <c r="A115" s="159" t="s">
        <v>200</v>
      </c>
      <c r="B115" s="42" t="s">
        <v>784</v>
      </c>
      <c r="C115" s="206"/>
      <c r="D115" s="209">
        <v>-1.575</v>
      </c>
      <c r="E115" s="210">
        <v>-0.16600000000000001</v>
      </c>
      <c r="F115" s="211">
        <v>-3.0000000000000001E-3</v>
      </c>
      <c r="G115" s="219">
        <v>0</v>
      </c>
      <c r="H115" s="220"/>
      <c r="I115" s="221"/>
      <c r="J115" s="216">
        <v>3.4000000000000002E-2</v>
      </c>
      <c r="K115" s="188"/>
    </row>
    <row r="116" spans="1:11" ht="27.75" customHeight="1" x14ac:dyDescent="0.25">
      <c r="A116" s="159" t="s">
        <v>201</v>
      </c>
      <c r="B116" s="42" t="s">
        <v>785</v>
      </c>
      <c r="C116" s="206"/>
      <c r="D116" s="209">
        <v>-2.2829999999999999</v>
      </c>
      <c r="E116" s="210">
        <v>-0.188</v>
      </c>
      <c r="F116" s="211">
        <v>-4.0000000000000001E-3</v>
      </c>
      <c r="G116" s="219">
        <v>53.4</v>
      </c>
      <c r="H116" s="220"/>
      <c r="I116" s="221"/>
      <c r="J116" s="216">
        <v>7.1999999999999995E-2</v>
      </c>
      <c r="K116" s="188"/>
    </row>
    <row r="117" spans="1:11" ht="27.75" customHeight="1" x14ac:dyDescent="0.25">
      <c r="A117" s="159" t="s">
        <v>670</v>
      </c>
      <c r="B117" s="42"/>
      <c r="C117" s="206"/>
      <c r="D117" s="209">
        <v>0.247</v>
      </c>
      <c r="E117" s="210">
        <v>2.7E-2</v>
      </c>
      <c r="F117" s="211">
        <v>1E-3</v>
      </c>
      <c r="G117" s="219">
        <v>0.43</v>
      </c>
      <c r="H117" s="220"/>
      <c r="I117" s="221"/>
      <c r="J117" s="214"/>
      <c r="K117" s="188"/>
    </row>
    <row r="118" spans="1:11" ht="27.75" customHeight="1" x14ac:dyDescent="0.25">
      <c r="A118" s="159" t="s">
        <v>671</v>
      </c>
      <c r="B118" s="42"/>
      <c r="C118" s="206"/>
      <c r="D118" s="209">
        <v>0.247</v>
      </c>
      <c r="E118" s="210">
        <v>2.7E-2</v>
      </c>
      <c r="F118" s="211">
        <v>1E-3</v>
      </c>
      <c r="G118" s="220"/>
      <c r="H118" s="220"/>
      <c r="I118" s="221"/>
      <c r="J118" s="214"/>
      <c r="K118" s="188"/>
    </row>
    <row r="119" spans="1:11" ht="27.75" customHeight="1" x14ac:dyDescent="0.25">
      <c r="A119" s="159" t="s">
        <v>672</v>
      </c>
      <c r="B119" s="42"/>
      <c r="C119" s="206"/>
      <c r="D119" s="209">
        <v>0.28299999999999997</v>
      </c>
      <c r="E119" s="210">
        <v>3.1E-2</v>
      </c>
      <c r="F119" s="211">
        <v>1E-3</v>
      </c>
      <c r="G119" s="219">
        <v>0.21</v>
      </c>
      <c r="H119" s="220"/>
      <c r="I119" s="221"/>
      <c r="J119" s="214"/>
      <c r="K119" s="188"/>
    </row>
    <row r="120" spans="1:11" ht="27.75" customHeight="1" x14ac:dyDescent="0.25">
      <c r="A120" s="159" t="s">
        <v>673</v>
      </c>
      <c r="B120" s="42"/>
      <c r="C120" s="206"/>
      <c r="D120" s="209">
        <v>0.28299999999999997</v>
      </c>
      <c r="E120" s="210">
        <v>3.1E-2</v>
      </c>
      <c r="F120" s="211">
        <v>1E-3</v>
      </c>
      <c r="G120" s="219">
        <v>0.43</v>
      </c>
      <c r="H120" s="220"/>
      <c r="I120" s="221"/>
      <c r="J120" s="214"/>
      <c r="K120" s="188"/>
    </row>
    <row r="121" spans="1:11" ht="27.75" customHeight="1" x14ac:dyDescent="0.25">
      <c r="A121" s="159" t="s">
        <v>674</v>
      </c>
      <c r="B121" s="42"/>
      <c r="C121" s="206"/>
      <c r="D121" s="209">
        <v>0.28299999999999997</v>
      </c>
      <c r="E121" s="210">
        <v>3.1E-2</v>
      </c>
      <c r="F121" s="211">
        <v>1E-3</v>
      </c>
      <c r="G121" s="219">
        <v>0.67</v>
      </c>
      <c r="H121" s="220"/>
      <c r="I121" s="221"/>
      <c r="J121" s="214"/>
      <c r="K121" s="188"/>
    </row>
    <row r="122" spans="1:11" ht="27.75" customHeight="1" x14ac:dyDescent="0.25">
      <c r="A122" s="159" t="s">
        <v>675</v>
      </c>
      <c r="B122" s="42"/>
      <c r="C122" s="206"/>
      <c r="D122" s="209">
        <v>0.28299999999999997</v>
      </c>
      <c r="E122" s="210">
        <v>3.1E-2</v>
      </c>
      <c r="F122" s="211">
        <v>1E-3</v>
      </c>
      <c r="G122" s="219">
        <v>1.2</v>
      </c>
      <c r="H122" s="220"/>
      <c r="I122" s="221"/>
      <c r="J122" s="214"/>
      <c r="K122" s="188"/>
    </row>
    <row r="123" spans="1:11" ht="27.75" customHeight="1" x14ac:dyDescent="0.25">
      <c r="A123" s="159" t="s">
        <v>676</v>
      </c>
      <c r="B123" s="42"/>
      <c r="C123" s="206"/>
      <c r="D123" s="209">
        <v>0.28299999999999997</v>
      </c>
      <c r="E123" s="210">
        <v>3.1E-2</v>
      </c>
      <c r="F123" s="211">
        <v>1E-3</v>
      </c>
      <c r="G123" s="219">
        <v>3.09</v>
      </c>
      <c r="H123" s="220"/>
      <c r="I123" s="221"/>
      <c r="J123" s="214"/>
      <c r="K123" s="188"/>
    </row>
    <row r="124" spans="1:11" ht="27.75" customHeight="1" x14ac:dyDescent="0.25">
      <c r="A124" s="159" t="s">
        <v>202</v>
      </c>
      <c r="B124" s="42"/>
      <c r="C124" s="206"/>
      <c r="D124" s="209">
        <v>0.28299999999999997</v>
      </c>
      <c r="E124" s="210">
        <v>3.1E-2</v>
      </c>
      <c r="F124" s="211">
        <v>1E-3</v>
      </c>
      <c r="G124" s="220"/>
      <c r="H124" s="220"/>
      <c r="I124" s="221"/>
      <c r="J124" s="214"/>
      <c r="K124" s="188"/>
    </row>
    <row r="125" spans="1:11" ht="27.75" customHeight="1" x14ac:dyDescent="0.25">
      <c r="A125" s="159" t="s">
        <v>203</v>
      </c>
      <c r="B125" s="42"/>
      <c r="C125" s="206"/>
      <c r="D125" s="209">
        <v>0.21099999999999999</v>
      </c>
      <c r="E125" s="210">
        <v>2.1999999999999999E-2</v>
      </c>
      <c r="F125" s="211">
        <v>0</v>
      </c>
      <c r="G125" s="219">
        <v>0.63</v>
      </c>
      <c r="H125" s="219">
        <v>0.11</v>
      </c>
      <c r="I125" s="222">
        <v>0.11</v>
      </c>
      <c r="J125" s="216">
        <v>5.0000000000000001E-3</v>
      </c>
      <c r="K125" s="188"/>
    </row>
    <row r="126" spans="1:11" ht="27.75" customHeight="1" x14ac:dyDescent="0.25">
      <c r="A126" s="159" t="s">
        <v>204</v>
      </c>
      <c r="B126" s="42"/>
      <c r="C126" s="206"/>
      <c r="D126" s="209">
        <v>0.21099999999999999</v>
      </c>
      <c r="E126" s="210">
        <v>2.1999999999999999E-2</v>
      </c>
      <c r="F126" s="211">
        <v>0</v>
      </c>
      <c r="G126" s="219">
        <v>6.26</v>
      </c>
      <c r="H126" s="219">
        <v>0.11</v>
      </c>
      <c r="I126" s="222">
        <v>0.11</v>
      </c>
      <c r="J126" s="216">
        <v>5.0000000000000001E-3</v>
      </c>
      <c r="K126" s="188"/>
    </row>
    <row r="127" spans="1:11" ht="27.75" customHeight="1" x14ac:dyDescent="0.25">
      <c r="A127" s="159" t="s">
        <v>205</v>
      </c>
      <c r="B127" s="42"/>
      <c r="C127" s="206"/>
      <c r="D127" s="209">
        <v>0.21099999999999999</v>
      </c>
      <c r="E127" s="210">
        <v>2.1999999999999999E-2</v>
      </c>
      <c r="F127" s="211">
        <v>0</v>
      </c>
      <c r="G127" s="219">
        <v>10.33</v>
      </c>
      <c r="H127" s="219">
        <v>0.11</v>
      </c>
      <c r="I127" s="222">
        <v>0.11</v>
      </c>
      <c r="J127" s="216">
        <v>5.0000000000000001E-3</v>
      </c>
      <c r="K127" s="188"/>
    </row>
    <row r="128" spans="1:11" ht="27.75" customHeight="1" x14ac:dyDescent="0.25">
      <c r="A128" s="159" t="s">
        <v>206</v>
      </c>
      <c r="B128" s="42"/>
      <c r="C128" s="206"/>
      <c r="D128" s="209">
        <v>0.21099999999999999</v>
      </c>
      <c r="E128" s="210">
        <v>2.1999999999999999E-2</v>
      </c>
      <c r="F128" s="211">
        <v>0</v>
      </c>
      <c r="G128" s="219">
        <v>17.22</v>
      </c>
      <c r="H128" s="219">
        <v>0.11</v>
      </c>
      <c r="I128" s="222">
        <v>0.11</v>
      </c>
      <c r="J128" s="216">
        <v>5.0000000000000001E-3</v>
      </c>
      <c r="K128" s="188"/>
    </row>
    <row r="129" spans="1:11" ht="27.75" customHeight="1" x14ac:dyDescent="0.25">
      <c r="A129" s="159" t="s">
        <v>207</v>
      </c>
      <c r="B129" s="42"/>
      <c r="C129" s="206"/>
      <c r="D129" s="209">
        <v>0.21099999999999999</v>
      </c>
      <c r="E129" s="210">
        <v>2.1999999999999999E-2</v>
      </c>
      <c r="F129" s="211">
        <v>0</v>
      </c>
      <c r="G129" s="219">
        <v>35.68</v>
      </c>
      <c r="H129" s="219">
        <v>0.11</v>
      </c>
      <c r="I129" s="222">
        <v>0.11</v>
      </c>
      <c r="J129" s="216">
        <v>5.0000000000000001E-3</v>
      </c>
      <c r="K129" s="188"/>
    </row>
    <row r="130" spans="1:11" ht="27.75" customHeight="1" x14ac:dyDescent="0.25">
      <c r="A130" s="159" t="s">
        <v>208</v>
      </c>
      <c r="B130" s="42"/>
      <c r="C130" s="206"/>
      <c r="D130" s="209">
        <v>0.187</v>
      </c>
      <c r="E130" s="210">
        <v>1.4999999999999999E-2</v>
      </c>
      <c r="F130" s="211">
        <v>0</v>
      </c>
      <c r="G130" s="219">
        <v>0.37</v>
      </c>
      <c r="H130" s="219">
        <v>0.25</v>
      </c>
      <c r="I130" s="222">
        <v>0.25</v>
      </c>
      <c r="J130" s="216">
        <v>4.0000000000000001E-3</v>
      </c>
      <c r="K130" s="188"/>
    </row>
    <row r="131" spans="1:11" ht="27.75" customHeight="1" x14ac:dyDescent="0.25">
      <c r="A131" s="159" t="s">
        <v>209</v>
      </c>
      <c r="B131" s="42"/>
      <c r="C131" s="206"/>
      <c r="D131" s="209">
        <v>0.187</v>
      </c>
      <c r="E131" s="210">
        <v>1.4999999999999999E-2</v>
      </c>
      <c r="F131" s="211">
        <v>0</v>
      </c>
      <c r="G131" s="219">
        <v>9.4700000000000006</v>
      </c>
      <c r="H131" s="219">
        <v>0.25</v>
      </c>
      <c r="I131" s="222">
        <v>0.25</v>
      </c>
      <c r="J131" s="216">
        <v>4.0000000000000001E-3</v>
      </c>
      <c r="K131" s="188"/>
    </row>
    <row r="132" spans="1:11" ht="27.75" customHeight="1" x14ac:dyDescent="0.25">
      <c r="A132" s="159" t="s">
        <v>210</v>
      </c>
      <c r="B132" s="42"/>
      <c r="C132" s="206"/>
      <c r="D132" s="209">
        <v>0.187</v>
      </c>
      <c r="E132" s="210">
        <v>1.4999999999999999E-2</v>
      </c>
      <c r="F132" s="211">
        <v>0</v>
      </c>
      <c r="G132" s="219">
        <v>16.05</v>
      </c>
      <c r="H132" s="219">
        <v>0.25</v>
      </c>
      <c r="I132" s="222">
        <v>0.25</v>
      </c>
      <c r="J132" s="216">
        <v>4.0000000000000001E-3</v>
      </c>
      <c r="K132" s="188"/>
    </row>
    <row r="133" spans="1:11" ht="27.75" customHeight="1" x14ac:dyDescent="0.25">
      <c r="A133" s="159" t="s">
        <v>211</v>
      </c>
      <c r="B133" s="42"/>
      <c r="C133" s="206"/>
      <c r="D133" s="209">
        <v>0.187</v>
      </c>
      <c r="E133" s="210">
        <v>1.4999999999999999E-2</v>
      </c>
      <c r="F133" s="211">
        <v>0</v>
      </c>
      <c r="G133" s="219">
        <v>27.18</v>
      </c>
      <c r="H133" s="219">
        <v>0.25</v>
      </c>
      <c r="I133" s="222">
        <v>0.25</v>
      </c>
      <c r="J133" s="216">
        <v>4.0000000000000001E-3</v>
      </c>
      <c r="K133" s="188"/>
    </row>
    <row r="134" spans="1:11" ht="27.75" customHeight="1" x14ac:dyDescent="0.25">
      <c r="A134" s="159" t="s">
        <v>212</v>
      </c>
      <c r="B134" s="42"/>
      <c r="C134" s="206"/>
      <c r="D134" s="209">
        <v>0.187</v>
      </c>
      <c r="E134" s="210">
        <v>1.4999999999999999E-2</v>
      </c>
      <c r="F134" s="211">
        <v>0</v>
      </c>
      <c r="G134" s="219">
        <v>57.03</v>
      </c>
      <c r="H134" s="219">
        <v>0.25</v>
      </c>
      <c r="I134" s="222">
        <v>0.25</v>
      </c>
      <c r="J134" s="216">
        <v>4.0000000000000001E-3</v>
      </c>
      <c r="K134" s="188"/>
    </row>
    <row r="135" spans="1:11" ht="27.75" customHeight="1" x14ac:dyDescent="0.25">
      <c r="A135" s="159" t="s">
        <v>213</v>
      </c>
      <c r="B135" s="42"/>
      <c r="C135" s="206"/>
      <c r="D135" s="209">
        <v>0.151</v>
      </c>
      <c r="E135" s="210">
        <v>1.0999999999999999E-2</v>
      </c>
      <c r="F135" s="211">
        <v>0</v>
      </c>
      <c r="G135" s="219">
        <v>5.82</v>
      </c>
      <c r="H135" s="219">
        <v>0.33</v>
      </c>
      <c r="I135" s="222">
        <v>0.33</v>
      </c>
      <c r="J135" s="216">
        <v>3.0000000000000001E-3</v>
      </c>
      <c r="K135" s="188"/>
    </row>
    <row r="136" spans="1:11" ht="27.75" customHeight="1" x14ac:dyDescent="0.25">
      <c r="A136" s="159" t="s">
        <v>214</v>
      </c>
      <c r="B136" s="42"/>
      <c r="C136" s="206"/>
      <c r="D136" s="209">
        <v>0.151</v>
      </c>
      <c r="E136" s="210">
        <v>1.0999999999999999E-2</v>
      </c>
      <c r="F136" s="211">
        <v>0</v>
      </c>
      <c r="G136" s="219">
        <v>57.66</v>
      </c>
      <c r="H136" s="219">
        <v>0.33</v>
      </c>
      <c r="I136" s="222">
        <v>0.33</v>
      </c>
      <c r="J136" s="216">
        <v>3.0000000000000001E-3</v>
      </c>
      <c r="K136" s="188"/>
    </row>
    <row r="137" spans="1:11" ht="27.75" customHeight="1" x14ac:dyDescent="0.25">
      <c r="A137" s="159" t="s">
        <v>215</v>
      </c>
      <c r="B137" s="42"/>
      <c r="C137" s="206"/>
      <c r="D137" s="209">
        <v>0.151</v>
      </c>
      <c r="E137" s="210">
        <v>1.0999999999999999E-2</v>
      </c>
      <c r="F137" s="211">
        <v>0</v>
      </c>
      <c r="G137" s="219">
        <v>170.18</v>
      </c>
      <c r="H137" s="219">
        <v>0.33</v>
      </c>
      <c r="I137" s="222">
        <v>0.33</v>
      </c>
      <c r="J137" s="216">
        <v>3.0000000000000001E-3</v>
      </c>
      <c r="K137" s="188"/>
    </row>
    <row r="138" spans="1:11" ht="27.75" customHeight="1" x14ac:dyDescent="0.25">
      <c r="A138" s="159" t="s">
        <v>216</v>
      </c>
      <c r="B138" s="42"/>
      <c r="C138" s="206"/>
      <c r="D138" s="209">
        <v>0.151</v>
      </c>
      <c r="E138" s="210">
        <v>1.0999999999999999E-2</v>
      </c>
      <c r="F138" s="211">
        <v>0</v>
      </c>
      <c r="G138" s="219">
        <v>326.32</v>
      </c>
      <c r="H138" s="219">
        <v>0.33</v>
      </c>
      <c r="I138" s="222">
        <v>0.33</v>
      </c>
      <c r="J138" s="216">
        <v>3.0000000000000001E-3</v>
      </c>
      <c r="K138" s="188"/>
    </row>
    <row r="139" spans="1:11" ht="27.75" customHeight="1" x14ac:dyDescent="0.25">
      <c r="A139" s="159" t="s">
        <v>217</v>
      </c>
      <c r="B139" s="42"/>
      <c r="C139" s="206"/>
      <c r="D139" s="209">
        <v>0.151</v>
      </c>
      <c r="E139" s="210">
        <v>1.0999999999999999E-2</v>
      </c>
      <c r="F139" s="211">
        <v>0</v>
      </c>
      <c r="G139" s="219">
        <v>868.09</v>
      </c>
      <c r="H139" s="219">
        <v>0.33</v>
      </c>
      <c r="I139" s="222">
        <v>0.33</v>
      </c>
      <c r="J139" s="216">
        <v>3.0000000000000001E-3</v>
      </c>
      <c r="K139" s="188"/>
    </row>
    <row r="140" spans="1:11" ht="27.75" customHeight="1" x14ac:dyDescent="0.25">
      <c r="A140" s="159" t="s">
        <v>218</v>
      </c>
      <c r="B140" s="42"/>
      <c r="C140" s="206"/>
      <c r="D140" s="217">
        <v>0.69099999999999995</v>
      </c>
      <c r="E140" s="218">
        <v>5.5E-2</v>
      </c>
      <c r="F140" s="211">
        <v>3.1E-2</v>
      </c>
      <c r="G140" s="220"/>
      <c r="H140" s="220"/>
      <c r="I140" s="221"/>
      <c r="J140" s="214"/>
      <c r="K140" s="188"/>
    </row>
    <row r="141" spans="1:11" ht="27.75" customHeight="1" x14ac:dyDescent="0.25">
      <c r="A141" s="159" t="s">
        <v>219</v>
      </c>
      <c r="B141" s="42"/>
      <c r="C141" s="206"/>
      <c r="D141" s="209">
        <v>-0.29399999999999998</v>
      </c>
      <c r="E141" s="210">
        <v>-3.2000000000000001E-2</v>
      </c>
      <c r="F141" s="211">
        <v>-1E-3</v>
      </c>
      <c r="G141" s="219">
        <v>0</v>
      </c>
      <c r="H141" s="220"/>
      <c r="I141" s="221"/>
      <c r="J141" s="214"/>
      <c r="K141" s="188"/>
    </row>
    <row r="142" spans="1:11" ht="27.75" customHeight="1" x14ac:dyDescent="0.25">
      <c r="A142" s="159" t="s">
        <v>220</v>
      </c>
      <c r="B142" s="42"/>
      <c r="C142" s="206"/>
      <c r="D142" s="209">
        <v>-0.28799999999999998</v>
      </c>
      <c r="E142" s="210">
        <v>-0.03</v>
      </c>
      <c r="F142" s="211">
        <v>-1E-3</v>
      </c>
      <c r="G142" s="219">
        <v>0</v>
      </c>
      <c r="H142" s="220"/>
      <c r="I142" s="221"/>
      <c r="J142" s="214"/>
      <c r="K142" s="188"/>
    </row>
    <row r="143" spans="1:11" ht="27.75" customHeight="1" x14ac:dyDescent="0.25">
      <c r="A143" s="159" t="s">
        <v>221</v>
      </c>
      <c r="B143" s="42"/>
      <c r="C143" s="206"/>
      <c r="D143" s="209">
        <v>-0.29399999999999998</v>
      </c>
      <c r="E143" s="210">
        <v>-3.2000000000000001E-2</v>
      </c>
      <c r="F143" s="211">
        <v>-1E-3</v>
      </c>
      <c r="G143" s="219">
        <v>0</v>
      </c>
      <c r="H143" s="220"/>
      <c r="I143" s="221"/>
      <c r="J143" s="216">
        <v>7.0000000000000001E-3</v>
      </c>
      <c r="K143" s="188"/>
    </row>
    <row r="144" spans="1:11" ht="27.75" customHeight="1" x14ac:dyDescent="0.25">
      <c r="A144" s="159" t="s">
        <v>222</v>
      </c>
      <c r="B144" s="42"/>
      <c r="C144" s="206"/>
      <c r="D144" s="209">
        <v>-0.28799999999999998</v>
      </c>
      <c r="E144" s="210">
        <v>-0.03</v>
      </c>
      <c r="F144" s="211">
        <v>-1E-3</v>
      </c>
      <c r="G144" s="219">
        <v>0</v>
      </c>
      <c r="H144" s="220"/>
      <c r="I144" s="221"/>
      <c r="J144" s="216">
        <v>6.0000000000000001E-3</v>
      </c>
      <c r="K144" s="188"/>
    </row>
    <row r="145" spans="1:11" ht="27.75" customHeight="1" x14ac:dyDescent="0.25">
      <c r="A145" s="159" t="s">
        <v>223</v>
      </c>
      <c r="B145" s="42"/>
      <c r="C145" s="206"/>
      <c r="D145" s="209">
        <v>-0.41799999999999998</v>
      </c>
      <c r="E145" s="210">
        <v>-3.4000000000000002E-2</v>
      </c>
      <c r="F145" s="211">
        <v>-1E-3</v>
      </c>
      <c r="G145" s="219">
        <v>9.7799999999999994</v>
      </c>
      <c r="H145" s="220"/>
      <c r="I145" s="221"/>
      <c r="J145" s="216">
        <v>1.2999999999999999E-2</v>
      </c>
      <c r="K145" s="188"/>
    </row>
    <row r="146" spans="1:11" ht="27.75" customHeight="1" x14ac:dyDescent="0.25">
      <c r="A146" s="159" t="s">
        <v>677</v>
      </c>
      <c r="B146" s="42"/>
      <c r="C146" s="206"/>
      <c r="D146" s="209">
        <v>0</v>
      </c>
      <c r="E146" s="210">
        <v>0</v>
      </c>
      <c r="F146" s="211">
        <v>0</v>
      </c>
      <c r="G146" s="219">
        <v>0.12</v>
      </c>
      <c r="H146" s="220"/>
      <c r="I146" s="221"/>
      <c r="J146" s="214"/>
      <c r="K146" s="188"/>
    </row>
    <row r="147" spans="1:11" ht="27.75" customHeight="1" x14ac:dyDescent="0.25">
      <c r="A147" s="159" t="s">
        <v>678</v>
      </c>
      <c r="B147" s="42"/>
      <c r="C147" s="206"/>
      <c r="D147" s="209">
        <v>0</v>
      </c>
      <c r="E147" s="210">
        <v>0</v>
      </c>
      <c r="F147" s="211">
        <v>0</v>
      </c>
      <c r="G147" s="220"/>
      <c r="H147" s="220"/>
      <c r="I147" s="221"/>
      <c r="J147" s="214"/>
      <c r="K147" s="188"/>
    </row>
    <row r="148" spans="1:11" ht="27.75" customHeight="1" x14ac:dyDescent="0.25">
      <c r="A148" s="159" t="s">
        <v>679</v>
      </c>
      <c r="B148" s="42"/>
      <c r="C148" s="206"/>
      <c r="D148" s="209">
        <v>0</v>
      </c>
      <c r="E148" s="210">
        <v>0</v>
      </c>
      <c r="F148" s="211">
        <v>0</v>
      </c>
      <c r="G148" s="219">
        <v>0.04</v>
      </c>
      <c r="H148" s="220"/>
      <c r="I148" s="221"/>
      <c r="J148" s="214"/>
      <c r="K148" s="188"/>
    </row>
    <row r="149" spans="1:11" ht="27.75" customHeight="1" x14ac:dyDescent="0.25">
      <c r="A149" s="159" t="s">
        <v>680</v>
      </c>
      <c r="B149" s="42"/>
      <c r="C149" s="206"/>
      <c r="D149" s="209">
        <v>0</v>
      </c>
      <c r="E149" s="210">
        <v>0</v>
      </c>
      <c r="F149" s="211">
        <v>0</v>
      </c>
      <c r="G149" s="219">
        <v>0.04</v>
      </c>
      <c r="H149" s="220"/>
      <c r="I149" s="221"/>
      <c r="J149" s="214"/>
      <c r="K149" s="188"/>
    </row>
    <row r="150" spans="1:11" ht="27.75" customHeight="1" x14ac:dyDescent="0.25">
      <c r="A150" s="159" t="s">
        <v>681</v>
      </c>
      <c r="B150" s="42"/>
      <c r="C150" s="206"/>
      <c r="D150" s="209">
        <v>0</v>
      </c>
      <c r="E150" s="210">
        <v>0</v>
      </c>
      <c r="F150" s="211">
        <v>0</v>
      </c>
      <c r="G150" s="219">
        <v>0.04</v>
      </c>
      <c r="H150" s="220"/>
      <c r="I150" s="221"/>
      <c r="J150" s="214"/>
      <c r="K150" s="188"/>
    </row>
    <row r="151" spans="1:11" ht="27.75" customHeight="1" x14ac:dyDescent="0.25">
      <c r="A151" s="159" t="s">
        <v>682</v>
      </c>
      <c r="B151" s="42"/>
      <c r="C151" s="206"/>
      <c r="D151" s="209">
        <v>0</v>
      </c>
      <c r="E151" s="210">
        <v>0</v>
      </c>
      <c r="F151" s="211">
        <v>0</v>
      </c>
      <c r="G151" s="219">
        <v>0.04</v>
      </c>
      <c r="H151" s="220"/>
      <c r="I151" s="221"/>
      <c r="J151" s="214"/>
      <c r="K151" s="188"/>
    </row>
    <row r="152" spans="1:11" ht="27.75" customHeight="1" x14ac:dyDescent="0.25">
      <c r="A152" s="159" t="s">
        <v>683</v>
      </c>
      <c r="B152" s="42"/>
      <c r="C152" s="206"/>
      <c r="D152" s="209">
        <v>0</v>
      </c>
      <c r="E152" s="210">
        <v>0</v>
      </c>
      <c r="F152" s="211">
        <v>0</v>
      </c>
      <c r="G152" s="219">
        <v>0.04</v>
      </c>
      <c r="H152" s="220"/>
      <c r="I152" s="221"/>
      <c r="J152" s="214"/>
      <c r="K152" s="188"/>
    </row>
    <row r="153" spans="1:11" ht="27.75" customHeight="1" x14ac:dyDescent="0.25">
      <c r="A153" s="159" t="s">
        <v>224</v>
      </c>
      <c r="B153" s="42"/>
      <c r="C153" s="206"/>
      <c r="D153" s="209">
        <v>0</v>
      </c>
      <c r="E153" s="210">
        <v>0</v>
      </c>
      <c r="F153" s="211">
        <v>0</v>
      </c>
      <c r="G153" s="220"/>
      <c r="H153" s="220"/>
      <c r="I153" s="221"/>
      <c r="J153" s="214"/>
      <c r="K153" s="188"/>
    </row>
    <row r="154" spans="1:11" ht="27.75" customHeight="1" x14ac:dyDescent="0.25">
      <c r="A154" s="159" t="s">
        <v>225</v>
      </c>
      <c r="B154" s="42"/>
      <c r="C154" s="206"/>
      <c r="D154" s="209">
        <v>0</v>
      </c>
      <c r="E154" s="210">
        <v>0</v>
      </c>
      <c r="F154" s="211">
        <v>0</v>
      </c>
      <c r="G154" s="219">
        <v>0.04</v>
      </c>
      <c r="H154" s="219">
        <v>0</v>
      </c>
      <c r="I154" s="222">
        <v>0</v>
      </c>
      <c r="J154" s="216">
        <v>0</v>
      </c>
      <c r="K154" s="188"/>
    </row>
    <row r="155" spans="1:11" ht="27.75" customHeight="1" x14ac:dyDescent="0.25">
      <c r="A155" s="159" t="s">
        <v>226</v>
      </c>
      <c r="B155" s="42"/>
      <c r="C155" s="206"/>
      <c r="D155" s="209">
        <v>0</v>
      </c>
      <c r="E155" s="210">
        <v>0</v>
      </c>
      <c r="F155" s="211">
        <v>0</v>
      </c>
      <c r="G155" s="219">
        <v>0.04</v>
      </c>
      <c r="H155" s="219">
        <v>0</v>
      </c>
      <c r="I155" s="222">
        <v>0</v>
      </c>
      <c r="J155" s="216">
        <v>0</v>
      </c>
      <c r="K155" s="188"/>
    </row>
    <row r="156" spans="1:11" ht="27.75" customHeight="1" x14ac:dyDescent="0.25">
      <c r="A156" s="159" t="s">
        <v>227</v>
      </c>
      <c r="B156" s="42"/>
      <c r="C156" s="206"/>
      <c r="D156" s="209">
        <v>0</v>
      </c>
      <c r="E156" s="210">
        <v>0</v>
      </c>
      <c r="F156" s="211">
        <v>0</v>
      </c>
      <c r="G156" s="219">
        <v>0.04</v>
      </c>
      <c r="H156" s="219">
        <v>0</v>
      </c>
      <c r="I156" s="222">
        <v>0</v>
      </c>
      <c r="J156" s="216">
        <v>0</v>
      </c>
      <c r="K156" s="188"/>
    </row>
    <row r="157" spans="1:11" ht="27.75" customHeight="1" x14ac:dyDescent="0.25">
      <c r="A157" s="159" t="s">
        <v>228</v>
      </c>
      <c r="B157" s="42"/>
      <c r="C157" s="206"/>
      <c r="D157" s="209">
        <v>0</v>
      </c>
      <c r="E157" s="210">
        <v>0</v>
      </c>
      <c r="F157" s="211">
        <v>0</v>
      </c>
      <c r="G157" s="219">
        <v>0.04</v>
      </c>
      <c r="H157" s="219">
        <v>0</v>
      </c>
      <c r="I157" s="222">
        <v>0</v>
      </c>
      <c r="J157" s="216">
        <v>0</v>
      </c>
      <c r="K157" s="188"/>
    </row>
    <row r="158" spans="1:11" ht="27.75" customHeight="1" x14ac:dyDescent="0.25">
      <c r="A158" s="159" t="s">
        <v>229</v>
      </c>
      <c r="B158" s="42"/>
      <c r="C158" s="206"/>
      <c r="D158" s="209">
        <v>0</v>
      </c>
      <c r="E158" s="210">
        <v>0</v>
      </c>
      <c r="F158" s="211">
        <v>0</v>
      </c>
      <c r="G158" s="219">
        <v>0.04</v>
      </c>
      <c r="H158" s="219">
        <v>0</v>
      </c>
      <c r="I158" s="222">
        <v>0</v>
      </c>
      <c r="J158" s="216">
        <v>0</v>
      </c>
      <c r="K158" s="188"/>
    </row>
    <row r="159" spans="1:11" ht="27.75" customHeight="1" x14ac:dyDescent="0.25">
      <c r="A159" s="159" t="s">
        <v>230</v>
      </c>
      <c r="B159" s="42"/>
      <c r="C159" s="206"/>
      <c r="D159" s="209">
        <v>0</v>
      </c>
      <c r="E159" s="210">
        <v>0</v>
      </c>
      <c r="F159" s="211">
        <v>0</v>
      </c>
      <c r="G159" s="219">
        <v>0.04</v>
      </c>
      <c r="H159" s="219">
        <v>0</v>
      </c>
      <c r="I159" s="222">
        <v>0</v>
      </c>
      <c r="J159" s="216">
        <v>0</v>
      </c>
      <c r="K159" s="188"/>
    </row>
    <row r="160" spans="1:11" ht="27.75" customHeight="1" x14ac:dyDescent="0.25">
      <c r="A160" s="159" t="s">
        <v>231</v>
      </c>
      <c r="B160" s="42"/>
      <c r="C160" s="206"/>
      <c r="D160" s="209">
        <v>0</v>
      </c>
      <c r="E160" s="210">
        <v>0</v>
      </c>
      <c r="F160" s="211">
        <v>0</v>
      </c>
      <c r="G160" s="219">
        <v>0.04</v>
      </c>
      <c r="H160" s="219">
        <v>0</v>
      </c>
      <c r="I160" s="222">
        <v>0</v>
      </c>
      <c r="J160" s="216">
        <v>0</v>
      </c>
      <c r="K160" s="188"/>
    </row>
    <row r="161" spans="1:11" ht="27.75" customHeight="1" x14ac:dyDescent="0.25">
      <c r="A161" s="159" t="s">
        <v>232</v>
      </c>
      <c r="B161" s="42"/>
      <c r="C161" s="206"/>
      <c r="D161" s="209">
        <v>0</v>
      </c>
      <c r="E161" s="210">
        <v>0</v>
      </c>
      <c r="F161" s="211">
        <v>0</v>
      </c>
      <c r="G161" s="219">
        <v>0.04</v>
      </c>
      <c r="H161" s="219">
        <v>0</v>
      </c>
      <c r="I161" s="222">
        <v>0</v>
      </c>
      <c r="J161" s="216">
        <v>0</v>
      </c>
      <c r="K161" s="188"/>
    </row>
    <row r="162" spans="1:11" ht="27.75" customHeight="1" x14ac:dyDescent="0.25">
      <c r="A162" s="159" t="s">
        <v>233</v>
      </c>
      <c r="B162" s="42"/>
      <c r="C162" s="206"/>
      <c r="D162" s="209">
        <v>0</v>
      </c>
      <c r="E162" s="210">
        <v>0</v>
      </c>
      <c r="F162" s="211">
        <v>0</v>
      </c>
      <c r="G162" s="219">
        <v>0.04</v>
      </c>
      <c r="H162" s="219">
        <v>0</v>
      </c>
      <c r="I162" s="222">
        <v>0</v>
      </c>
      <c r="J162" s="216">
        <v>0</v>
      </c>
      <c r="K162" s="188"/>
    </row>
    <row r="163" spans="1:11" ht="27.75" customHeight="1" x14ac:dyDescent="0.25">
      <c r="A163" s="159" t="s">
        <v>234</v>
      </c>
      <c r="B163" s="42"/>
      <c r="C163" s="206"/>
      <c r="D163" s="209">
        <v>0</v>
      </c>
      <c r="E163" s="210">
        <v>0</v>
      </c>
      <c r="F163" s="211">
        <v>0</v>
      </c>
      <c r="G163" s="219">
        <v>0.04</v>
      </c>
      <c r="H163" s="219">
        <v>0</v>
      </c>
      <c r="I163" s="222">
        <v>0</v>
      </c>
      <c r="J163" s="216">
        <v>0</v>
      </c>
      <c r="K163" s="188"/>
    </row>
    <row r="164" spans="1:11" ht="27.75" customHeight="1" x14ac:dyDescent="0.25">
      <c r="A164" s="159" t="s">
        <v>235</v>
      </c>
      <c r="B164" s="42"/>
      <c r="C164" s="206"/>
      <c r="D164" s="209">
        <v>0</v>
      </c>
      <c r="E164" s="210">
        <v>0</v>
      </c>
      <c r="F164" s="211">
        <v>0</v>
      </c>
      <c r="G164" s="219">
        <v>0.04</v>
      </c>
      <c r="H164" s="219">
        <v>0</v>
      </c>
      <c r="I164" s="222">
        <v>0</v>
      </c>
      <c r="J164" s="216">
        <v>0</v>
      </c>
      <c r="K164" s="188"/>
    </row>
    <row r="165" spans="1:11" ht="27.75" customHeight="1" x14ac:dyDescent="0.25">
      <c r="A165" s="159" t="s">
        <v>236</v>
      </c>
      <c r="B165" s="42"/>
      <c r="C165" s="206"/>
      <c r="D165" s="209">
        <v>0</v>
      </c>
      <c r="E165" s="210">
        <v>0</v>
      </c>
      <c r="F165" s="211">
        <v>0</v>
      </c>
      <c r="G165" s="219">
        <v>0.04</v>
      </c>
      <c r="H165" s="219">
        <v>0</v>
      </c>
      <c r="I165" s="222">
        <v>0</v>
      </c>
      <c r="J165" s="216">
        <v>0</v>
      </c>
      <c r="K165" s="188"/>
    </row>
    <row r="166" spans="1:11" ht="27.75" customHeight="1" x14ac:dyDescent="0.25">
      <c r="A166" s="159" t="s">
        <v>237</v>
      </c>
      <c r="B166" s="42"/>
      <c r="C166" s="206"/>
      <c r="D166" s="209">
        <v>0</v>
      </c>
      <c r="E166" s="210">
        <v>0</v>
      </c>
      <c r="F166" s="211">
        <v>0</v>
      </c>
      <c r="G166" s="219">
        <v>0.04</v>
      </c>
      <c r="H166" s="219">
        <v>0</v>
      </c>
      <c r="I166" s="222">
        <v>0</v>
      </c>
      <c r="J166" s="216">
        <v>0</v>
      </c>
      <c r="K166" s="188"/>
    </row>
    <row r="167" spans="1:11" ht="27.75" customHeight="1" x14ac:dyDescent="0.25">
      <c r="A167" s="159" t="s">
        <v>238</v>
      </c>
      <c r="B167" s="42"/>
      <c r="C167" s="206"/>
      <c r="D167" s="209">
        <v>0</v>
      </c>
      <c r="E167" s="210">
        <v>0</v>
      </c>
      <c r="F167" s="211">
        <v>0</v>
      </c>
      <c r="G167" s="219">
        <v>0.04</v>
      </c>
      <c r="H167" s="219">
        <v>0</v>
      </c>
      <c r="I167" s="222">
        <v>0</v>
      </c>
      <c r="J167" s="216">
        <v>0</v>
      </c>
      <c r="K167" s="188"/>
    </row>
    <row r="168" spans="1:11" ht="27.75" customHeight="1" x14ac:dyDescent="0.25">
      <c r="A168" s="159" t="s">
        <v>239</v>
      </c>
      <c r="B168" s="42"/>
      <c r="C168" s="206"/>
      <c r="D168" s="209">
        <v>0</v>
      </c>
      <c r="E168" s="210">
        <v>0</v>
      </c>
      <c r="F168" s="211">
        <v>0</v>
      </c>
      <c r="G168" s="219">
        <v>0.04</v>
      </c>
      <c r="H168" s="219">
        <v>0</v>
      </c>
      <c r="I168" s="222">
        <v>0</v>
      </c>
      <c r="J168" s="216">
        <v>0</v>
      </c>
      <c r="K168" s="188"/>
    </row>
    <row r="169" spans="1:11" ht="27.75" customHeight="1" x14ac:dyDescent="0.25">
      <c r="A169" s="159" t="s">
        <v>240</v>
      </c>
      <c r="B169" s="42"/>
      <c r="C169" s="206"/>
      <c r="D169" s="217">
        <v>0</v>
      </c>
      <c r="E169" s="218">
        <v>0</v>
      </c>
      <c r="F169" s="211">
        <v>0</v>
      </c>
      <c r="G169" s="220"/>
      <c r="H169" s="220"/>
      <c r="I169" s="221"/>
      <c r="J169" s="214"/>
      <c r="K169" s="188"/>
    </row>
    <row r="170" spans="1:11" ht="27.75" customHeight="1" x14ac:dyDescent="0.25">
      <c r="A170" s="159" t="s">
        <v>241</v>
      </c>
      <c r="B170" s="42"/>
      <c r="C170" s="206"/>
      <c r="D170" s="209">
        <v>0</v>
      </c>
      <c r="E170" s="210">
        <v>0</v>
      </c>
      <c r="F170" s="211">
        <v>0</v>
      </c>
      <c r="G170" s="219">
        <v>0</v>
      </c>
      <c r="H170" s="220"/>
      <c r="I170" s="221"/>
      <c r="J170" s="214"/>
      <c r="K170" s="188"/>
    </row>
    <row r="171" spans="1:11" ht="27.75" customHeight="1" x14ac:dyDescent="0.25">
      <c r="A171" s="159" t="s">
        <v>242</v>
      </c>
      <c r="B171" s="42"/>
      <c r="C171" s="206"/>
      <c r="D171" s="209">
        <v>0</v>
      </c>
      <c r="E171" s="210">
        <v>0</v>
      </c>
      <c r="F171" s="211">
        <v>0</v>
      </c>
      <c r="G171" s="219">
        <v>0</v>
      </c>
      <c r="H171" s="220"/>
      <c r="I171" s="221"/>
      <c r="J171" s="214"/>
      <c r="K171" s="188"/>
    </row>
    <row r="172" spans="1:11" ht="27.75" customHeight="1" x14ac:dyDescent="0.25">
      <c r="A172" s="159" t="s">
        <v>243</v>
      </c>
      <c r="B172" s="42"/>
      <c r="C172" s="206"/>
      <c r="D172" s="209">
        <v>0</v>
      </c>
      <c r="E172" s="210">
        <v>0</v>
      </c>
      <c r="F172" s="211">
        <v>0</v>
      </c>
      <c r="G172" s="219">
        <v>0</v>
      </c>
      <c r="H172" s="220"/>
      <c r="I172" s="221"/>
      <c r="J172" s="216">
        <v>0</v>
      </c>
      <c r="K172" s="188"/>
    </row>
    <row r="173" spans="1:11" ht="27.75" customHeight="1" x14ac:dyDescent="0.25">
      <c r="A173" s="159" t="s">
        <v>244</v>
      </c>
      <c r="B173" s="42"/>
      <c r="C173" s="206"/>
      <c r="D173" s="209">
        <v>0</v>
      </c>
      <c r="E173" s="210">
        <v>0</v>
      </c>
      <c r="F173" s="211">
        <v>0</v>
      </c>
      <c r="G173" s="219">
        <v>0</v>
      </c>
      <c r="H173" s="220"/>
      <c r="I173" s="221"/>
      <c r="J173" s="216">
        <v>0</v>
      </c>
      <c r="K173" s="188"/>
    </row>
    <row r="174" spans="1:11" ht="27.75" customHeight="1" x14ac:dyDescent="0.25">
      <c r="A174" s="159" t="s">
        <v>245</v>
      </c>
      <c r="B174" s="42"/>
      <c r="C174" s="206"/>
      <c r="D174" s="209">
        <v>0</v>
      </c>
      <c r="E174" s="210">
        <v>0</v>
      </c>
      <c r="F174" s="211">
        <v>0</v>
      </c>
      <c r="G174" s="219">
        <v>0</v>
      </c>
      <c r="H174" s="220"/>
      <c r="I174" s="221"/>
      <c r="J174" s="216">
        <v>0</v>
      </c>
      <c r="K174" s="188"/>
    </row>
    <row r="175" spans="1:11" ht="27.75" customHeight="1" x14ac:dyDescent="0.25">
      <c r="A175" s="159" t="s">
        <v>684</v>
      </c>
      <c r="B175" s="42"/>
      <c r="C175" s="206"/>
      <c r="D175" s="209">
        <v>0</v>
      </c>
      <c r="E175" s="210">
        <v>0</v>
      </c>
      <c r="F175" s="211">
        <v>0</v>
      </c>
      <c r="G175" s="219">
        <v>0.12</v>
      </c>
      <c r="H175" s="220"/>
      <c r="I175" s="221"/>
      <c r="J175" s="214"/>
      <c r="K175" s="188"/>
    </row>
    <row r="176" spans="1:11" ht="27.75" customHeight="1" x14ac:dyDescent="0.25">
      <c r="A176" s="159" t="s">
        <v>685</v>
      </c>
      <c r="B176" s="42"/>
      <c r="C176" s="206"/>
      <c r="D176" s="209">
        <v>0</v>
      </c>
      <c r="E176" s="210">
        <v>0</v>
      </c>
      <c r="F176" s="211">
        <v>0</v>
      </c>
      <c r="G176" s="220"/>
      <c r="H176" s="220"/>
      <c r="I176" s="221"/>
      <c r="J176" s="214"/>
      <c r="K176" s="188"/>
    </row>
    <row r="177" spans="1:11" ht="27.75" customHeight="1" x14ac:dyDescent="0.25">
      <c r="A177" s="159" t="s">
        <v>686</v>
      </c>
      <c r="B177" s="42"/>
      <c r="C177" s="206"/>
      <c r="D177" s="209">
        <v>0</v>
      </c>
      <c r="E177" s="210">
        <v>0</v>
      </c>
      <c r="F177" s="211">
        <v>0</v>
      </c>
      <c r="G177" s="219">
        <v>0.04</v>
      </c>
      <c r="H177" s="220"/>
      <c r="I177" s="221"/>
      <c r="J177" s="214"/>
      <c r="K177" s="188"/>
    </row>
    <row r="178" spans="1:11" ht="27.75" customHeight="1" x14ac:dyDescent="0.25">
      <c r="A178" s="159" t="s">
        <v>687</v>
      </c>
      <c r="B178" s="42"/>
      <c r="C178" s="206"/>
      <c r="D178" s="209">
        <v>0</v>
      </c>
      <c r="E178" s="210">
        <v>0</v>
      </c>
      <c r="F178" s="211">
        <v>0</v>
      </c>
      <c r="G178" s="219">
        <v>0.04</v>
      </c>
      <c r="H178" s="220"/>
      <c r="I178" s="221"/>
      <c r="J178" s="214"/>
      <c r="K178" s="188"/>
    </row>
    <row r="179" spans="1:11" ht="27.75" customHeight="1" x14ac:dyDescent="0.25">
      <c r="A179" s="159" t="s">
        <v>688</v>
      </c>
      <c r="B179" s="42"/>
      <c r="C179" s="206"/>
      <c r="D179" s="209">
        <v>0</v>
      </c>
      <c r="E179" s="210">
        <v>0</v>
      </c>
      <c r="F179" s="211">
        <v>0</v>
      </c>
      <c r="G179" s="219">
        <v>0.04</v>
      </c>
      <c r="H179" s="220"/>
      <c r="I179" s="221"/>
      <c r="J179" s="214"/>
      <c r="K179" s="188"/>
    </row>
    <row r="180" spans="1:11" ht="27.75" customHeight="1" x14ac:dyDescent="0.25">
      <c r="A180" s="159" t="s">
        <v>689</v>
      </c>
      <c r="B180" s="42"/>
      <c r="C180" s="206"/>
      <c r="D180" s="209">
        <v>0</v>
      </c>
      <c r="E180" s="210">
        <v>0</v>
      </c>
      <c r="F180" s="211">
        <v>0</v>
      </c>
      <c r="G180" s="219">
        <v>0.04</v>
      </c>
      <c r="H180" s="220"/>
      <c r="I180" s="221"/>
      <c r="J180" s="214"/>
      <c r="K180" s="188"/>
    </row>
    <row r="181" spans="1:11" ht="27.75" customHeight="1" x14ac:dyDescent="0.25">
      <c r="A181" s="159" t="s">
        <v>690</v>
      </c>
      <c r="B181" s="42"/>
      <c r="C181" s="206"/>
      <c r="D181" s="209">
        <v>0</v>
      </c>
      <c r="E181" s="210">
        <v>0</v>
      </c>
      <c r="F181" s="211">
        <v>0</v>
      </c>
      <c r="G181" s="219">
        <v>0.04</v>
      </c>
      <c r="H181" s="220"/>
      <c r="I181" s="221"/>
      <c r="J181" s="214"/>
      <c r="K181" s="188"/>
    </row>
    <row r="182" spans="1:11" ht="27.75" customHeight="1" x14ac:dyDescent="0.25">
      <c r="A182" s="159" t="s">
        <v>246</v>
      </c>
      <c r="B182" s="42"/>
      <c r="C182" s="206"/>
      <c r="D182" s="209">
        <v>0</v>
      </c>
      <c r="E182" s="210">
        <v>0</v>
      </c>
      <c r="F182" s="211">
        <v>0</v>
      </c>
      <c r="G182" s="220"/>
      <c r="H182" s="220"/>
      <c r="I182" s="221"/>
      <c r="J182" s="214"/>
      <c r="K182" s="188"/>
    </row>
    <row r="183" spans="1:11" ht="27.75" customHeight="1" x14ac:dyDescent="0.25">
      <c r="A183" s="159" t="s">
        <v>247</v>
      </c>
      <c r="B183" s="42"/>
      <c r="C183" s="206"/>
      <c r="D183" s="209">
        <v>0</v>
      </c>
      <c r="E183" s="210">
        <v>0</v>
      </c>
      <c r="F183" s="211">
        <v>0</v>
      </c>
      <c r="G183" s="219">
        <v>0.04</v>
      </c>
      <c r="H183" s="219">
        <v>0</v>
      </c>
      <c r="I183" s="222">
        <v>0</v>
      </c>
      <c r="J183" s="216">
        <v>0</v>
      </c>
      <c r="K183" s="188"/>
    </row>
    <row r="184" spans="1:11" ht="27.75" customHeight="1" x14ac:dyDescent="0.25">
      <c r="A184" s="159" t="s">
        <v>248</v>
      </c>
      <c r="B184" s="42"/>
      <c r="C184" s="206"/>
      <c r="D184" s="209">
        <v>0</v>
      </c>
      <c r="E184" s="210">
        <v>0</v>
      </c>
      <c r="F184" s="211">
        <v>0</v>
      </c>
      <c r="G184" s="219">
        <v>0.04</v>
      </c>
      <c r="H184" s="219">
        <v>0</v>
      </c>
      <c r="I184" s="222">
        <v>0</v>
      </c>
      <c r="J184" s="216">
        <v>0</v>
      </c>
      <c r="K184" s="188"/>
    </row>
    <row r="185" spans="1:11" ht="27.75" customHeight="1" x14ac:dyDescent="0.25">
      <c r="A185" s="159" t="s">
        <v>249</v>
      </c>
      <c r="B185" s="42"/>
      <c r="C185" s="206"/>
      <c r="D185" s="209">
        <v>0</v>
      </c>
      <c r="E185" s="210">
        <v>0</v>
      </c>
      <c r="F185" s="211">
        <v>0</v>
      </c>
      <c r="G185" s="219">
        <v>0.04</v>
      </c>
      <c r="H185" s="219">
        <v>0</v>
      </c>
      <c r="I185" s="222">
        <v>0</v>
      </c>
      <c r="J185" s="216">
        <v>0</v>
      </c>
      <c r="K185" s="188"/>
    </row>
    <row r="186" spans="1:11" ht="27.75" customHeight="1" x14ac:dyDescent="0.25">
      <c r="A186" s="159" t="s">
        <v>250</v>
      </c>
      <c r="B186" s="42"/>
      <c r="C186" s="206"/>
      <c r="D186" s="209">
        <v>0</v>
      </c>
      <c r="E186" s="210">
        <v>0</v>
      </c>
      <c r="F186" s="211">
        <v>0</v>
      </c>
      <c r="G186" s="219">
        <v>0.04</v>
      </c>
      <c r="H186" s="219">
        <v>0</v>
      </c>
      <c r="I186" s="222">
        <v>0</v>
      </c>
      <c r="J186" s="216">
        <v>0</v>
      </c>
      <c r="K186" s="188"/>
    </row>
    <row r="187" spans="1:11" ht="27.75" customHeight="1" x14ac:dyDescent="0.25">
      <c r="A187" s="159" t="s">
        <v>251</v>
      </c>
      <c r="B187" s="42"/>
      <c r="C187" s="206"/>
      <c r="D187" s="209">
        <v>0</v>
      </c>
      <c r="E187" s="210">
        <v>0</v>
      </c>
      <c r="F187" s="211">
        <v>0</v>
      </c>
      <c r="G187" s="219">
        <v>0.04</v>
      </c>
      <c r="H187" s="219">
        <v>0</v>
      </c>
      <c r="I187" s="222">
        <v>0</v>
      </c>
      <c r="J187" s="216">
        <v>0</v>
      </c>
      <c r="K187" s="188"/>
    </row>
    <row r="188" spans="1:11" ht="27.75" customHeight="1" x14ac:dyDescent="0.25">
      <c r="A188" s="159" t="s">
        <v>252</v>
      </c>
      <c r="B188" s="42"/>
      <c r="C188" s="206"/>
      <c r="D188" s="209">
        <v>0</v>
      </c>
      <c r="E188" s="210">
        <v>0</v>
      </c>
      <c r="F188" s="211">
        <v>0</v>
      </c>
      <c r="G188" s="219">
        <v>0.04</v>
      </c>
      <c r="H188" s="219">
        <v>0</v>
      </c>
      <c r="I188" s="222">
        <v>0</v>
      </c>
      <c r="J188" s="216">
        <v>0</v>
      </c>
      <c r="K188" s="188"/>
    </row>
    <row r="189" spans="1:11" ht="27.75" customHeight="1" x14ac:dyDescent="0.25">
      <c r="A189" s="159" t="s">
        <v>253</v>
      </c>
      <c r="B189" s="42"/>
      <c r="C189" s="206"/>
      <c r="D189" s="209">
        <v>0</v>
      </c>
      <c r="E189" s="210">
        <v>0</v>
      </c>
      <c r="F189" s="211">
        <v>0</v>
      </c>
      <c r="G189" s="219">
        <v>0.04</v>
      </c>
      <c r="H189" s="219">
        <v>0</v>
      </c>
      <c r="I189" s="222">
        <v>0</v>
      </c>
      <c r="J189" s="216">
        <v>0</v>
      </c>
      <c r="K189" s="188"/>
    </row>
    <row r="190" spans="1:11" ht="27.75" customHeight="1" x14ac:dyDescent="0.25">
      <c r="A190" s="159" t="s">
        <v>254</v>
      </c>
      <c r="B190" s="42"/>
      <c r="C190" s="206"/>
      <c r="D190" s="209">
        <v>0</v>
      </c>
      <c r="E190" s="210">
        <v>0</v>
      </c>
      <c r="F190" s="211">
        <v>0</v>
      </c>
      <c r="G190" s="219">
        <v>0.04</v>
      </c>
      <c r="H190" s="219">
        <v>0</v>
      </c>
      <c r="I190" s="222">
        <v>0</v>
      </c>
      <c r="J190" s="216">
        <v>0</v>
      </c>
      <c r="K190" s="188"/>
    </row>
    <row r="191" spans="1:11" ht="27.75" customHeight="1" x14ac:dyDescent="0.25">
      <c r="A191" s="159" t="s">
        <v>255</v>
      </c>
      <c r="B191" s="42"/>
      <c r="C191" s="206"/>
      <c r="D191" s="209">
        <v>0</v>
      </c>
      <c r="E191" s="210">
        <v>0</v>
      </c>
      <c r="F191" s="211">
        <v>0</v>
      </c>
      <c r="G191" s="219">
        <v>0.04</v>
      </c>
      <c r="H191" s="219">
        <v>0</v>
      </c>
      <c r="I191" s="222">
        <v>0</v>
      </c>
      <c r="J191" s="216">
        <v>0</v>
      </c>
      <c r="K191" s="188"/>
    </row>
    <row r="192" spans="1:11" ht="27.75" customHeight="1" x14ac:dyDescent="0.25">
      <c r="A192" s="159" t="s">
        <v>256</v>
      </c>
      <c r="B192" s="42"/>
      <c r="C192" s="206"/>
      <c r="D192" s="209">
        <v>0</v>
      </c>
      <c r="E192" s="210">
        <v>0</v>
      </c>
      <c r="F192" s="211">
        <v>0</v>
      </c>
      <c r="G192" s="219">
        <v>0.04</v>
      </c>
      <c r="H192" s="219">
        <v>0</v>
      </c>
      <c r="I192" s="222">
        <v>0</v>
      </c>
      <c r="J192" s="216">
        <v>0</v>
      </c>
      <c r="K192" s="188"/>
    </row>
    <row r="193" spans="1:11" ht="27.75" customHeight="1" x14ac:dyDescent="0.25">
      <c r="A193" s="159" t="s">
        <v>257</v>
      </c>
      <c r="B193" s="42"/>
      <c r="C193" s="206"/>
      <c r="D193" s="209">
        <v>0</v>
      </c>
      <c r="E193" s="210">
        <v>0</v>
      </c>
      <c r="F193" s="211">
        <v>0</v>
      </c>
      <c r="G193" s="219">
        <v>0.04</v>
      </c>
      <c r="H193" s="219">
        <v>0</v>
      </c>
      <c r="I193" s="222">
        <v>0</v>
      </c>
      <c r="J193" s="216">
        <v>0</v>
      </c>
      <c r="K193" s="188"/>
    </row>
    <row r="194" spans="1:11" ht="27.75" customHeight="1" x14ac:dyDescent="0.25">
      <c r="A194" s="159" t="s">
        <v>258</v>
      </c>
      <c r="B194" s="42"/>
      <c r="C194" s="206"/>
      <c r="D194" s="209">
        <v>0</v>
      </c>
      <c r="E194" s="210">
        <v>0</v>
      </c>
      <c r="F194" s="211">
        <v>0</v>
      </c>
      <c r="G194" s="219">
        <v>0.04</v>
      </c>
      <c r="H194" s="219">
        <v>0</v>
      </c>
      <c r="I194" s="222">
        <v>0</v>
      </c>
      <c r="J194" s="216">
        <v>0</v>
      </c>
      <c r="K194" s="188"/>
    </row>
    <row r="195" spans="1:11" ht="27.75" customHeight="1" x14ac:dyDescent="0.25">
      <c r="A195" s="159" t="s">
        <v>259</v>
      </c>
      <c r="B195" s="42"/>
      <c r="C195" s="206"/>
      <c r="D195" s="209">
        <v>0</v>
      </c>
      <c r="E195" s="210">
        <v>0</v>
      </c>
      <c r="F195" s="211">
        <v>0</v>
      </c>
      <c r="G195" s="219">
        <v>0.04</v>
      </c>
      <c r="H195" s="219">
        <v>0</v>
      </c>
      <c r="I195" s="222">
        <v>0</v>
      </c>
      <c r="J195" s="216">
        <v>0</v>
      </c>
      <c r="K195" s="188"/>
    </row>
    <row r="196" spans="1:11" ht="27.75" customHeight="1" x14ac:dyDescent="0.25">
      <c r="A196" s="159" t="s">
        <v>260</v>
      </c>
      <c r="B196" s="42"/>
      <c r="C196" s="206"/>
      <c r="D196" s="209">
        <v>0</v>
      </c>
      <c r="E196" s="210">
        <v>0</v>
      </c>
      <c r="F196" s="211">
        <v>0</v>
      </c>
      <c r="G196" s="219">
        <v>0.04</v>
      </c>
      <c r="H196" s="219">
        <v>0</v>
      </c>
      <c r="I196" s="222">
        <v>0</v>
      </c>
      <c r="J196" s="216">
        <v>0</v>
      </c>
      <c r="K196" s="188"/>
    </row>
    <row r="197" spans="1:11" ht="27.75" customHeight="1" x14ac:dyDescent="0.25">
      <c r="A197" s="159" t="s">
        <v>261</v>
      </c>
      <c r="B197" s="42"/>
      <c r="C197" s="206"/>
      <c r="D197" s="209">
        <v>0</v>
      </c>
      <c r="E197" s="210">
        <v>0</v>
      </c>
      <c r="F197" s="211">
        <v>0</v>
      </c>
      <c r="G197" s="219">
        <v>0.04</v>
      </c>
      <c r="H197" s="219">
        <v>0</v>
      </c>
      <c r="I197" s="222">
        <v>0</v>
      </c>
      <c r="J197" s="216">
        <v>0</v>
      </c>
      <c r="K197" s="188"/>
    </row>
    <row r="198" spans="1:11" ht="27.75" customHeight="1" x14ac:dyDescent="0.25">
      <c r="A198" s="159" t="s">
        <v>262</v>
      </c>
      <c r="B198" s="42"/>
      <c r="C198" s="206"/>
      <c r="D198" s="217">
        <v>0</v>
      </c>
      <c r="E198" s="218">
        <v>0</v>
      </c>
      <c r="F198" s="211">
        <v>0</v>
      </c>
      <c r="G198" s="220"/>
      <c r="H198" s="220"/>
      <c r="I198" s="221"/>
      <c r="J198" s="214"/>
      <c r="K198" s="188"/>
    </row>
    <row r="199" spans="1:11" ht="27.75" customHeight="1" x14ac:dyDescent="0.25">
      <c r="A199" s="159" t="s">
        <v>263</v>
      </c>
      <c r="B199" s="42"/>
      <c r="C199" s="206"/>
      <c r="D199" s="209">
        <v>0</v>
      </c>
      <c r="E199" s="210">
        <v>0</v>
      </c>
      <c r="F199" s="211">
        <v>0</v>
      </c>
      <c r="G199" s="219">
        <v>0</v>
      </c>
      <c r="H199" s="220"/>
      <c r="I199" s="221"/>
      <c r="J199" s="214"/>
      <c r="K199" s="188"/>
    </row>
    <row r="200" spans="1:11" ht="27.75" customHeight="1" x14ac:dyDescent="0.25">
      <c r="A200" s="159" t="s">
        <v>264</v>
      </c>
      <c r="B200" s="42"/>
      <c r="C200" s="206"/>
      <c r="D200" s="209">
        <v>0</v>
      </c>
      <c r="E200" s="210">
        <v>0</v>
      </c>
      <c r="F200" s="211">
        <v>0</v>
      </c>
      <c r="G200" s="219">
        <v>0</v>
      </c>
      <c r="H200" s="220"/>
      <c r="I200" s="221"/>
      <c r="J200" s="214"/>
      <c r="K200" s="188"/>
    </row>
    <row r="201" spans="1:11" ht="27.75" customHeight="1" x14ac:dyDescent="0.25">
      <c r="A201" s="159" t="s">
        <v>265</v>
      </c>
      <c r="B201" s="42"/>
      <c r="C201" s="206"/>
      <c r="D201" s="209">
        <v>0</v>
      </c>
      <c r="E201" s="210">
        <v>0</v>
      </c>
      <c r="F201" s="211">
        <v>0</v>
      </c>
      <c r="G201" s="219">
        <v>0</v>
      </c>
      <c r="H201" s="220"/>
      <c r="I201" s="221"/>
      <c r="J201" s="216">
        <v>0</v>
      </c>
      <c r="K201" s="188"/>
    </row>
    <row r="202" spans="1:11" ht="27.75" customHeight="1" x14ac:dyDescent="0.25">
      <c r="A202" s="159" t="s">
        <v>266</v>
      </c>
      <c r="B202" s="42"/>
      <c r="C202" s="206"/>
      <c r="D202" s="209">
        <v>0</v>
      </c>
      <c r="E202" s="210">
        <v>0</v>
      </c>
      <c r="F202" s="211">
        <v>0</v>
      </c>
      <c r="G202" s="219">
        <v>0</v>
      </c>
      <c r="H202" s="220"/>
      <c r="I202" s="221"/>
      <c r="J202" s="216">
        <v>0</v>
      </c>
      <c r="K202" s="188"/>
    </row>
    <row r="203" spans="1:11" ht="27.75" customHeight="1" x14ac:dyDescent="0.25">
      <c r="A203" s="159" t="s">
        <v>267</v>
      </c>
      <c r="B203" s="42"/>
      <c r="C203" s="206"/>
      <c r="D203" s="209">
        <v>0</v>
      </c>
      <c r="E203" s="210">
        <v>0</v>
      </c>
      <c r="F203" s="211">
        <v>0</v>
      </c>
      <c r="G203" s="219">
        <v>0</v>
      </c>
      <c r="H203" s="220"/>
      <c r="I203" s="221"/>
      <c r="J203" s="216">
        <v>0</v>
      </c>
      <c r="K203" s="188"/>
    </row>
  </sheetData>
  <mergeCells count="13">
    <mergeCell ref="F10:G10"/>
    <mergeCell ref="H10:J10"/>
    <mergeCell ref="B1:D1"/>
    <mergeCell ref="F1:H1"/>
    <mergeCell ref="A2:J2"/>
    <mergeCell ref="F4:J4"/>
    <mergeCell ref="F5:G5"/>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5" fitToHeight="0" orientation="portrait" r:id="rId1"/>
  <headerFooter differentFirst="1" scaleWithDoc="0">
    <oddFooter>&amp;R&amp;P of &amp;N&amp;L&amp;"Calibri"&amp;11&amp;K000000Note: Where a tariff only has a p/kWh unit rate in Unit Charge 1 then this unit rate applies at all times._x000D_&amp;1#&amp;"Arial"&amp;6&amp;K737373Confidentiality: C1 - Public</oddFooter>
    <firstHeader>&amp;L
Annex 4 - Charges applied to LDNOs with HV/LV end users</firstHeader>
    <firstFooter>&amp;R&amp;P of &amp;N&amp;L&amp;"Calibri"&amp;11&amp;K000000Note: Where a tariff only has a p/kWh unit rate in Unit Charge 1 then this unit rate applies at all times._x000D_&amp;1#&amp;"Arial"&amp;6&amp;K737373Confidentiality: C1 - Public</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55"/>
  <sheetViews>
    <sheetView showGridLines="0" topLeftCell="A4" zoomScale="65" zoomScaleNormal="80" zoomScaleSheetLayoutView="100" workbookViewId="0">
      <selection activeCell="B15" sqref="B15:E17"/>
    </sheetView>
  </sheetViews>
  <sheetFormatPr defaultRowHeight="13.2" x14ac:dyDescent="0.25"/>
  <cols>
    <col min="1" max="5" width="24" customWidth="1"/>
    <col min="6" max="6" width="43.109375" customWidth="1"/>
  </cols>
  <sheetData>
    <row r="1" spans="1:6" ht="27.75" customHeight="1" x14ac:dyDescent="0.25">
      <c r="A1" s="208" t="s">
        <v>30</v>
      </c>
    </row>
    <row r="2" spans="1:6" ht="44.25" customHeight="1" x14ac:dyDescent="0.25">
      <c r="A2" s="292" t="s">
        <v>268</v>
      </c>
      <c r="B2" s="293"/>
      <c r="C2" s="293"/>
      <c r="D2" s="293"/>
      <c r="E2" s="293"/>
    </row>
    <row r="3" spans="1:6" ht="47.25" customHeight="1" x14ac:dyDescent="0.25">
      <c r="A3" s="243" t="str">
        <f>Overview!B4&amp; " - Illustrative LLFs for year beginning "&amp;Overview!D4</f>
        <v>Eclipse Power Distribution Limited - GSP N - Illustrative LLFs for year beginning 1 April 2025</v>
      </c>
      <c r="B3" s="243"/>
      <c r="C3" s="243"/>
      <c r="D3" s="243"/>
      <c r="E3" s="243"/>
    </row>
    <row r="4" spans="1:6" ht="19.5" customHeight="1" x14ac:dyDescent="0.25">
      <c r="A4" s="297" t="s">
        <v>34</v>
      </c>
      <c r="B4" s="21" t="s">
        <v>269</v>
      </c>
      <c r="C4" s="21" t="s">
        <v>270</v>
      </c>
      <c r="D4" s="21" t="s">
        <v>271</v>
      </c>
      <c r="E4" s="21" t="s">
        <v>272</v>
      </c>
    </row>
    <row r="5" spans="1:6" ht="19.5" customHeight="1" x14ac:dyDescent="0.25">
      <c r="A5" s="298"/>
      <c r="B5" s="21" t="s">
        <v>273</v>
      </c>
      <c r="C5" s="21" t="s">
        <v>274</v>
      </c>
      <c r="D5" s="21" t="s">
        <v>275</v>
      </c>
      <c r="E5" s="21" t="s">
        <v>276</v>
      </c>
    </row>
    <row r="6" spans="1:6" ht="45" customHeight="1" x14ac:dyDescent="0.25">
      <c r="A6" s="181" t="s">
        <v>277</v>
      </c>
      <c r="B6" s="182" t="s">
        <v>278</v>
      </c>
      <c r="C6" s="182" t="s">
        <v>279</v>
      </c>
      <c r="D6" s="182"/>
      <c r="E6" s="182"/>
      <c r="F6" s="47"/>
    </row>
    <row r="7" spans="1:6" ht="45" customHeight="1" x14ac:dyDescent="0.25">
      <c r="A7" s="181" t="s">
        <v>280</v>
      </c>
      <c r="B7" s="182" t="s">
        <v>278</v>
      </c>
      <c r="C7" s="182" t="s">
        <v>281</v>
      </c>
      <c r="D7" s="183" t="s">
        <v>282</v>
      </c>
      <c r="E7" s="182" t="s">
        <v>283</v>
      </c>
      <c r="F7" s="47"/>
    </row>
    <row r="8" spans="1:6" ht="45" customHeight="1" x14ac:dyDescent="0.25">
      <c r="A8" s="181" t="s">
        <v>46</v>
      </c>
      <c r="B8" s="182" t="s">
        <v>278</v>
      </c>
      <c r="C8" s="182" t="s">
        <v>279</v>
      </c>
      <c r="D8" s="182"/>
      <c r="E8" s="182"/>
      <c r="F8" s="47"/>
    </row>
    <row r="9" spans="1:6" ht="25.5" customHeight="1" x14ac:dyDescent="0.25">
      <c r="A9" s="184" t="s">
        <v>50</v>
      </c>
      <c r="B9" s="294" t="s">
        <v>51</v>
      </c>
      <c r="C9" s="295"/>
      <c r="D9" s="295"/>
      <c r="E9" s="296"/>
      <c r="F9" s="47"/>
    </row>
    <row r="10" spans="1:6" x14ac:dyDescent="0.25">
      <c r="A10" s="14"/>
      <c r="B10" s="13"/>
      <c r="C10" s="13"/>
      <c r="D10" s="13"/>
      <c r="E10" s="13"/>
    </row>
    <row r="11" spans="1:6" x14ac:dyDescent="0.25">
      <c r="B11" s="13"/>
      <c r="C11" s="13"/>
      <c r="D11" s="13"/>
      <c r="E11" s="13"/>
    </row>
    <row r="12" spans="1:6" ht="22.5" customHeight="1" x14ac:dyDescent="0.25">
      <c r="A12" s="247" t="s">
        <v>284</v>
      </c>
      <c r="B12" s="299"/>
      <c r="C12" s="299"/>
      <c r="D12" s="299"/>
      <c r="E12" s="299"/>
      <c r="F12" s="248"/>
    </row>
    <row r="13" spans="1:6" ht="22.5" customHeight="1" x14ac:dyDescent="0.25">
      <c r="A13" s="247" t="s">
        <v>285</v>
      </c>
      <c r="B13" s="299"/>
      <c r="C13" s="299"/>
      <c r="D13" s="299"/>
      <c r="E13" s="299"/>
      <c r="F13" s="248"/>
    </row>
    <row r="14" spans="1:6" ht="33" customHeight="1" x14ac:dyDescent="0.25">
      <c r="A14" s="21" t="s">
        <v>286</v>
      </c>
      <c r="B14" s="21" t="s">
        <v>269</v>
      </c>
      <c r="C14" s="21" t="s">
        <v>270</v>
      </c>
      <c r="D14" s="21" t="s">
        <v>271</v>
      </c>
      <c r="E14" s="21" t="s">
        <v>272</v>
      </c>
      <c r="F14" s="21" t="s">
        <v>287</v>
      </c>
    </row>
    <row r="15" spans="1:6" ht="135.75" customHeight="1" x14ac:dyDescent="0.25">
      <c r="A15" s="1" t="s">
        <v>288</v>
      </c>
      <c r="B15" s="174">
        <v>1.0980000000000001</v>
      </c>
      <c r="C15" s="174">
        <v>1.117</v>
      </c>
      <c r="D15" s="174">
        <v>1.137</v>
      </c>
      <c r="E15" s="174">
        <v>1.153</v>
      </c>
      <c r="F15" s="1" t="s">
        <v>787</v>
      </c>
    </row>
    <row r="16" spans="1:6" ht="53.25" customHeight="1" x14ac:dyDescent="0.25">
      <c r="A16" s="1" t="s">
        <v>289</v>
      </c>
      <c r="B16" s="174">
        <v>1.0469999999999999</v>
      </c>
      <c r="C16" s="174">
        <v>1.0449999999999999</v>
      </c>
      <c r="D16" s="174">
        <v>1.046</v>
      </c>
      <c r="E16" s="174">
        <v>1.0469999999999999</v>
      </c>
      <c r="F16" s="1" t="s">
        <v>788</v>
      </c>
    </row>
    <row r="17" spans="1:6" ht="70.5" customHeight="1" x14ac:dyDescent="0.25">
      <c r="A17" s="1" t="s">
        <v>290</v>
      </c>
      <c r="B17" s="174">
        <v>1.0229999999999999</v>
      </c>
      <c r="C17" s="174">
        <v>1.0249999999999999</v>
      </c>
      <c r="D17" s="174">
        <v>1.0269999999999999</v>
      </c>
      <c r="E17" s="174">
        <v>1.0289999999999999</v>
      </c>
      <c r="F17" s="1" t="s">
        <v>789</v>
      </c>
    </row>
    <row r="18" spans="1:6" ht="51.75" customHeight="1" x14ac:dyDescent="0.25">
      <c r="A18" s="1" t="s">
        <v>291</v>
      </c>
      <c r="B18" s="12"/>
      <c r="C18" s="12"/>
      <c r="D18" s="12"/>
      <c r="E18" s="12"/>
      <c r="F18" s="1"/>
    </row>
    <row r="19" spans="1:6" ht="22.5" customHeight="1" x14ac:dyDescent="0.25">
      <c r="A19" s="1" t="s">
        <v>292</v>
      </c>
      <c r="B19" s="12"/>
      <c r="C19" s="12"/>
      <c r="D19" s="12"/>
      <c r="E19" s="12"/>
      <c r="F19" s="12"/>
    </row>
    <row r="20" spans="1:6" ht="22.5" customHeight="1" x14ac:dyDescent="0.25">
      <c r="A20" s="1" t="s">
        <v>292</v>
      </c>
      <c r="B20" s="12"/>
      <c r="C20" s="12"/>
      <c r="D20" s="12"/>
      <c r="E20" s="12"/>
      <c r="F20" s="12"/>
    </row>
    <row r="21" spans="1:6" ht="22.5" customHeight="1" x14ac:dyDescent="0.25">
      <c r="A21" s="1" t="s">
        <v>293</v>
      </c>
      <c r="B21" s="12"/>
      <c r="C21" s="12"/>
      <c r="D21" s="12"/>
      <c r="E21" s="12"/>
      <c r="F21" s="12"/>
    </row>
    <row r="22" spans="1:6" ht="22.5" customHeight="1" x14ac:dyDescent="0.25">
      <c r="A22" s="1" t="s">
        <v>293</v>
      </c>
      <c r="B22" s="12"/>
      <c r="C22" s="12"/>
      <c r="D22" s="12"/>
      <c r="E22" s="12"/>
      <c r="F22" s="12"/>
    </row>
    <row r="24" spans="1:6" ht="22.5" customHeight="1" x14ac:dyDescent="0.25">
      <c r="A24" s="247" t="s">
        <v>294</v>
      </c>
      <c r="B24" s="299"/>
      <c r="C24" s="299"/>
      <c r="D24" s="299"/>
      <c r="E24" s="299"/>
      <c r="F24" s="248"/>
    </row>
    <row r="25" spans="1:6" ht="22.5" customHeight="1" x14ac:dyDescent="0.25">
      <c r="A25" s="247" t="s">
        <v>295</v>
      </c>
      <c r="B25" s="299"/>
      <c r="C25" s="299"/>
      <c r="D25" s="299"/>
      <c r="E25" s="299"/>
      <c r="F25" s="248"/>
    </row>
    <row r="26" spans="1:6" ht="33" customHeight="1" x14ac:dyDescent="0.25">
      <c r="A26" s="21" t="s">
        <v>296</v>
      </c>
      <c r="B26" s="21" t="s">
        <v>269</v>
      </c>
      <c r="C26" s="21" t="s">
        <v>270</v>
      </c>
      <c r="D26" s="21" t="s">
        <v>271</v>
      </c>
      <c r="E26" s="21" t="s">
        <v>272</v>
      </c>
      <c r="F26" s="21" t="s">
        <v>287</v>
      </c>
    </row>
    <row r="27" spans="1:6" ht="22.5" customHeight="1" x14ac:dyDescent="0.25">
      <c r="A27" s="1"/>
      <c r="B27" s="12"/>
      <c r="C27" s="12"/>
      <c r="D27" s="12"/>
      <c r="E27" s="12"/>
      <c r="F27" s="174"/>
    </row>
    <row r="28" spans="1:6" ht="22.5" customHeight="1" x14ac:dyDescent="0.25">
      <c r="A28" s="1"/>
      <c r="B28" s="12"/>
      <c r="C28" s="12"/>
      <c r="D28" s="12"/>
      <c r="E28" s="12"/>
      <c r="F28" s="174"/>
    </row>
    <row r="29" spans="1:6" ht="22.5" customHeight="1" x14ac:dyDescent="0.25">
      <c r="A29" s="1"/>
      <c r="B29" s="12"/>
      <c r="C29" s="12"/>
      <c r="D29" s="12"/>
      <c r="E29" s="12"/>
      <c r="F29" s="174"/>
    </row>
    <row r="30" spans="1:6" ht="22.5" customHeight="1" x14ac:dyDescent="0.25">
      <c r="A30" s="1"/>
      <c r="B30" s="12"/>
      <c r="C30" s="12"/>
      <c r="D30" s="12"/>
      <c r="E30" s="12"/>
      <c r="F30" s="174"/>
    </row>
    <row r="31" spans="1:6" ht="22.5" customHeight="1" x14ac:dyDescent="0.25">
      <c r="A31" s="1"/>
      <c r="B31" s="12"/>
      <c r="C31" s="12"/>
      <c r="D31" s="12"/>
      <c r="E31" s="12"/>
      <c r="F31" s="174"/>
    </row>
    <row r="32" spans="1:6" ht="22.5" customHeight="1" x14ac:dyDescent="0.25">
      <c r="A32" s="1"/>
      <c r="B32" s="12"/>
      <c r="C32" s="12"/>
      <c r="D32" s="12"/>
      <c r="E32" s="12"/>
      <c r="F32" s="174"/>
    </row>
    <row r="33" spans="1:6" ht="22.5" customHeight="1" x14ac:dyDescent="0.25">
      <c r="A33" s="1"/>
      <c r="B33" s="12"/>
      <c r="C33" s="12"/>
      <c r="D33" s="12"/>
      <c r="E33" s="12"/>
      <c r="F33" s="174"/>
    </row>
    <row r="34" spans="1:6" ht="22.5" customHeight="1" x14ac:dyDescent="0.25">
      <c r="A34" s="1"/>
      <c r="B34" s="12"/>
      <c r="C34" s="12"/>
      <c r="D34" s="12"/>
      <c r="E34" s="12"/>
      <c r="F34" s="174"/>
    </row>
    <row r="35" spans="1:6" ht="22.5" customHeight="1" x14ac:dyDescent="0.25">
      <c r="A35" s="1"/>
      <c r="B35" s="12"/>
      <c r="C35" s="12"/>
      <c r="D35" s="12"/>
      <c r="E35" s="12"/>
      <c r="F35" s="174"/>
    </row>
    <row r="36" spans="1:6" ht="22.5" customHeight="1" x14ac:dyDescent="0.25">
      <c r="A36" s="1"/>
      <c r="B36" s="12"/>
      <c r="C36" s="12"/>
      <c r="D36" s="12"/>
      <c r="E36" s="12"/>
      <c r="F36" s="174"/>
    </row>
    <row r="37" spans="1:6" ht="22.5" customHeight="1" x14ac:dyDescent="0.25">
      <c r="A37" s="1"/>
      <c r="B37" s="12"/>
      <c r="C37" s="12"/>
      <c r="D37" s="12"/>
      <c r="E37" s="12"/>
      <c r="F37" s="174"/>
    </row>
    <row r="38" spans="1:6" ht="22.5" customHeight="1" x14ac:dyDescent="0.25">
      <c r="A38" s="1"/>
      <c r="B38" s="12"/>
      <c r="C38" s="12"/>
      <c r="D38" s="12"/>
      <c r="E38" s="12"/>
      <c r="F38" s="174"/>
    </row>
    <row r="39" spans="1:6" ht="22.5" customHeight="1" x14ac:dyDescent="0.25">
      <c r="A39" s="1"/>
      <c r="B39" s="12"/>
      <c r="C39" s="12"/>
      <c r="D39" s="12"/>
      <c r="E39" s="12"/>
      <c r="F39" s="174"/>
    </row>
    <row r="40" spans="1:6" ht="22.5" customHeight="1" x14ac:dyDescent="0.25">
      <c r="A40" s="173"/>
      <c r="B40" s="110"/>
      <c r="C40" s="110"/>
      <c r="D40" s="110"/>
      <c r="E40" s="110"/>
      <c r="F40" s="110"/>
    </row>
    <row r="41" spans="1:6" ht="22.5" customHeight="1" x14ac:dyDescent="0.25">
      <c r="A41" s="173"/>
      <c r="B41" s="110"/>
      <c r="C41" s="110"/>
      <c r="D41" s="110"/>
      <c r="E41" s="110"/>
      <c r="F41" s="110"/>
    </row>
    <row r="43" spans="1:6" ht="22.5" customHeight="1" x14ac:dyDescent="0.25">
      <c r="A43" s="247" t="s">
        <v>294</v>
      </c>
      <c r="B43" s="299"/>
      <c r="C43" s="299"/>
      <c r="D43" s="299"/>
      <c r="E43" s="299"/>
      <c r="F43" s="248"/>
    </row>
    <row r="44" spans="1:6" ht="22.5" customHeight="1" x14ac:dyDescent="0.25">
      <c r="A44" s="247" t="s">
        <v>297</v>
      </c>
      <c r="B44" s="299"/>
      <c r="C44" s="299"/>
      <c r="D44" s="299"/>
      <c r="E44" s="299"/>
      <c r="F44" s="248"/>
    </row>
    <row r="45" spans="1:6" ht="33" customHeight="1" x14ac:dyDescent="0.25">
      <c r="A45" s="21" t="s">
        <v>296</v>
      </c>
      <c r="B45" s="21" t="s">
        <v>269</v>
      </c>
      <c r="C45" s="21" t="s">
        <v>270</v>
      </c>
      <c r="D45" s="21" t="s">
        <v>271</v>
      </c>
      <c r="E45" s="21" t="s">
        <v>272</v>
      </c>
      <c r="F45" s="21" t="s">
        <v>287</v>
      </c>
    </row>
    <row r="46" spans="1:6" ht="28.5" customHeight="1" x14ac:dyDescent="0.25">
      <c r="A46" s="1"/>
      <c r="B46" s="12"/>
      <c r="C46" s="12"/>
      <c r="D46" s="12"/>
      <c r="E46" s="12"/>
      <c r="F46" s="174"/>
    </row>
    <row r="47" spans="1:6" ht="28.5" customHeight="1" x14ac:dyDescent="0.25">
      <c r="A47" s="1"/>
      <c r="B47" s="12"/>
      <c r="C47" s="12"/>
      <c r="D47" s="12"/>
      <c r="E47" s="12"/>
      <c r="F47" s="174"/>
    </row>
    <row r="48" spans="1:6" ht="28.5" customHeight="1" x14ac:dyDescent="0.25">
      <c r="A48" s="1"/>
      <c r="B48" s="12"/>
      <c r="C48" s="12"/>
      <c r="D48" s="12"/>
      <c r="E48" s="12"/>
      <c r="F48" s="174"/>
    </row>
    <row r="49" spans="1:6" ht="28.5" customHeight="1" x14ac:dyDescent="0.25">
      <c r="A49" s="1"/>
      <c r="B49" s="12"/>
      <c r="C49" s="12"/>
      <c r="D49" s="12"/>
      <c r="E49" s="12"/>
      <c r="F49" s="174"/>
    </row>
    <row r="50" spans="1:6" ht="28.5" customHeight="1" x14ac:dyDescent="0.25">
      <c r="A50" s="1"/>
      <c r="B50" s="12"/>
      <c r="C50" s="12"/>
      <c r="D50" s="12"/>
      <c r="E50" s="12"/>
      <c r="F50" s="174"/>
    </row>
    <row r="51" spans="1:6" ht="28.5" customHeight="1" x14ac:dyDescent="0.25">
      <c r="A51" s="1"/>
      <c r="B51" s="12"/>
      <c r="C51" s="12"/>
      <c r="D51" s="12"/>
      <c r="E51" s="12"/>
      <c r="F51" s="174"/>
    </row>
    <row r="52" spans="1:6" ht="28.5" customHeight="1" x14ac:dyDescent="0.25">
      <c r="A52" s="1"/>
      <c r="B52" s="12"/>
      <c r="C52" s="12"/>
      <c r="D52" s="12"/>
      <c r="E52" s="12"/>
      <c r="F52" s="174"/>
    </row>
    <row r="53" spans="1:6" ht="28.5" customHeight="1" x14ac:dyDescent="0.25">
      <c r="A53" s="1"/>
      <c r="B53" s="12"/>
      <c r="C53" s="12"/>
      <c r="D53" s="12"/>
      <c r="E53" s="12"/>
      <c r="F53" s="174"/>
    </row>
    <row r="54" spans="1:6" ht="28.5" customHeight="1" x14ac:dyDescent="0.25">
      <c r="A54" s="1"/>
      <c r="B54" s="12"/>
      <c r="C54" s="12"/>
      <c r="D54" s="12"/>
      <c r="E54" s="12"/>
      <c r="F54" s="174"/>
    </row>
    <row r="55" spans="1:6" ht="28.5" customHeight="1" x14ac:dyDescent="0.25">
      <c r="A55" s="1"/>
      <c r="B55" s="12"/>
      <c r="C55" s="12"/>
      <c r="D55" s="12"/>
      <c r="E55" s="12"/>
      <c r="F55" s="174"/>
    </row>
  </sheetData>
  <mergeCells count="10">
    <mergeCell ref="A2:E2"/>
    <mergeCell ref="B9:E9"/>
    <mergeCell ref="A3:E3"/>
    <mergeCell ref="A4:A5"/>
    <mergeCell ref="A44:F44"/>
    <mergeCell ref="A12:F12"/>
    <mergeCell ref="A13:F13"/>
    <mergeCell ref="A43:F43"/>
    <mergeCell ref="A24:F24"/>
    <mergeCell ref="A25:F25"/>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4" fitToHeight="0" orientation="portrait" r:id="rId1"/>
  <headerFooter differentFirst="1" scaleWithDoc="0">
    <oddFooter>&amp;C&amp;"Calibri"&amp;11&amp;K000000&amp;P of &amp;N&amp;L&amp;1#&amp;"Arial"&amp;6&amp;K737373Confidentiality: C1 - Public</oddFooter>
    <firstHeader>&amp;L
Annex 5 – Schedule of Line Loss Factors</firstHeader>
    <firstFooter>&amp;C&amp;"Calibri"&amp;11&amp;K000000&amp;P of &amp;N&amp;L&amp;1#&amp;"Arial"&amp;6&amp;K737373Confidentiality: C1 - Public</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R29"/>
  <sheetViews>
    <sheetView zoomScale="46" zoomScaleNormal="80" zoomScaleSheetLayoutView="100" workbookViewId="0">
      <selection activeCell="G44" sqref="G44"/>
    </sheetView>
  </sheetViews>
  <sheetFormatPr defaultColWidth="9.109375" defaultRowHeight="27.75" customHeight="1" x14ac:dyDescent="0.25"/>
  <cols>
    <col min="1" max="2" width="16" style="2" customWidth="1"/>
    <col min="3" max="3" width="6.33203125" style="2" bestFit="1" customWidth="1"/>
    <col min="4" max="4" width="20.6640625" style="2" customWidth="1"/>
    <col min="5" max="5" width="16.44140625" style="3" customWidth="1"/>
    <col min="6" max="6" width="6.33203125" style="3" bestFit="1" customWidth="1"/>
    <col min="7" max="7" width="20.6640625" style="2" customWidth="1"/>
    <col min="8" max="8" width="50.5546875" style="3" customWidth="1"/>
    <col min="9" max="10" width="15.5546875" style="3" customWidth="1"/>
    <col min="11" max="11" width="15.5546875" style="10" customWidth="1"/>
    <col min="12" max="13" width="15.5546875" style="4" customWidth="1"/>
    <col min="14" max="17" width="15.5546875" style="2" customWidth="1"/>
    <col min="18" max="18" width="9.109375" style="75"/>
    <col min="19" max="16384" width="9.109375" style="2"/>
  </cols>
  <sheetData>
    <row r="1" spans="1:18" ht="100.5" customHeight="1" x14ac:dyDescent="0.25">
      <c r="A1" s="48" t="s">
        <v>30</v>
      </c>
      <c r="B1" s="48"/>
      <c r="C1" s="48"/>
      <c r="D1" s="48"/>
      <c r="G1" s="24"/>
      <c r="H1" s="300" t="s">
        <v>298</v>
      </c>
      <c r="I1" s="301"/>
    </row>
    <row r="2" spans="1:18" ht="27.75" customHeight="1" x14ac:dyDescent="0.25">
      <c r="A2" s="304" t="s">
        <v>299</v>
      </c>
      <c r="B2" s="254"/>
      <c r="C2" s="254"/>
      <c r="D2" s="254"/>
      <c r="E2" s="254"/>
      <c r="F2" s="254"/>
      <c r="G2" s="254"/>
      <c r="H2" s="254"/>
      <c r="I2" s="254"/>
      <c r="J2" s="254"/>
      <c r="K2" s="254"/>
      <c r="L2" s="254"/>
      <c r="M2" s="254"/>
      <c r="N2" s="254"/>
      <c r="O2" s="254"/>
      <c r="P2" s="254"/>
      <c r="Q2" s="254"/>
    </row>
    <row r="3" spans="1:18" ht="17.25" customHeight="1" x14ac:dyDescent="0.25">
      <c r="A3" s="48"/>
      <c r="B3" s="48"/>
      <c r="C3" s="48"/>
      <c r="D3" s="48"/>
      <c r="G3" s="24"/>
    </row>
    <row r="4" spans="1:18" s="11" customFormat="1" ht="25.5" customHeight="1" x14ac:dyDescent="0.25">
      <c r="A4" s="302" t="str">
        <f>Overview!B4&amp; " - Effective from "&amp;Overview!D4&amp;" - "&amp;Overview!E4&amp;" new designated EHV charges"</f>
        <v>Eclipse Power Distribution Limited - GSP N - Effective from 1 April 2025 - Final new designated EHV charges</v>
      </c>
      <c r="B4" s="303"/>
      <c r="C4" s="303"/>
      <c r="D4" s="303"/>
      <c r="E4" s="303"/>
      <c r="F4" s="303"/>
      <c r="G4" s="303"/>
      <c r="H4" s="303"/>
      <c r="I4" s="303"/>
      <c r="J4" s="303"/>
      <c r="K4" s="303"/>
      <c r="L4" s="303"/>
      <c r="M4" s="303"/>
      <c r="N4" s="303"/>
      <c r="O4" s="303"/>
      <c r="P4" s="303"/>
      <c r="Q4" s="303"/>
      <c r="R4" s="193"/>
    </row>
    <row r="5" spans="1:18" ht="69.75" customHeight="1" x14ac:dyDescent="0.25">
      <c r="A5" s="28" t="s">
        <v>300</v>
      </c>
      <c r="B5" s="28" t="s">
        <v>102</v>
      </c>
      <c r="C5" s="28" t="s">
        <v>103</v>
      </c>
      <c r="D5" s="28" t="s">
        <v>104</v>
      </c>
      <c r="E5" s="28" t="s">
        <v>118</v>
      </c>
      <c r="F5" s="28" t="s">
        <v>103</v>
      </c>
      <c r="G5" s="28" t="s">
        <v>106</v>
      </c>
      <c r="H5" s="72" t="s">
        <v>107</v>
      </c>
      <c r="I5" s="54" t="s">
        <v>108</v>
      </c>
      <c r="J5" s="72" t="str">
        <f>'Annex 2 Designated EHV charges'!I10</f>
        <v>Import
Super Red
unit charge
(p/kWh)</v>
      </c>
      <c r="K5" s="72" t="str">
        <f>'Annex 2 Designated EHV charges'!J10</f>
        <v>Import
fixed charge
(p/day)</v>
      </c>
      <c r="L5" s="72" t="str">
        <f>'Annex 2 Designated EHV charges'!K10</f>
        <v>Import
capacity charge
(p/kVA/day)</v>
      </c>
      <c r="M5" s="72" t="str">
        <f>'Annex 2 Designated EHV charges'!L10</f>
        <v>Import
exceeded capacity charge
(p/kVA/day)</v>
      </c>
      <c r="N5" s="72" t="str">
        <f>'Annex 2 Designated EHV charges'!M10</f>
        <v>Export
Super Red
unit charge
(p/kWh)</v>
      </c>
      <c r="O5" s="72" t="str">
        <f>'Annex 2 Designated EHV charges'!N10</f>
        <v>Export
fixed charge
(p/day)</v>
      </c>
      <c r="P5" s="72" t="str">
        <f>'Annex 2 Designated EHV charges'!O10</f>
        <v>Export
capacity charge
(p/kVA/day)</v>
      </c>
      <c r="Q5" s="72" t="str">
        <f>'Annex 2 Designated EHV charges'!P10</f>
        <v>Export
exceeded capacity charge
(p/kVA/day)</v>
      </c>
    </row>
    <row r="6" spans="1:18" ht="22.5" customHeight="1" x14ac:dyDescent="0.25">
      <c r="A6" s="44"/>
      <c r="B6" s="44"/>
      <c r="C6" s="44"/>
      <c r="D6" s="44"/>
      <c r="E6" s="45"/>
      <c r="F6" s="45"/>
      <c r="G6" s="45"/>
      <c r="H6" s="46"/>
      <c r="I6" s="46"/>
      <c r="J6" s="30"/>
      <c r="K6" s="31"/>
      <c r="L6" s="31"/>
      <c r="M6" s="31"/>
      <c r="N6" s="39"/>
      <c r="O6" s="40"/>
      <c r="P6" s="40"/>
      <c r="Q6" s="40"/>
    </row>
    <row r="7" spans="1:18" ht="22.5" customHeight="1" x14ac:dyDescent="0.25">
      <c r="A7" s="44"/>
      <c r="B7" s="44"/>
      <c r="C7" s="44"/>
      <c r="D7" s="44"/>
      <c r="E7" s="45"/>
      <c r="F7" s="45"/>
      <c r="G7" s="45"/>
      <c r="H7" s="46"/>
      <c r="I7" s="46"/>
      <c r="J7" s="30"/>
      <c r="K7" s="31"/>
      <c r="L7" s="31"/>
      <c r="M7" s="31"/>
      <c r="N7" s="39"/>
      <c r="O7" s="40"/>
      <c r="P7" s="40"/>
      <c r="Q7" s="40"/>
    </row>
    <row r="8" spans="1:18" ht="22.5" customHeight="1" x14ac:dyDescent="0.25">
      <c r="A8" s="44"/>
      <c r="B8" s="44"/>
      <c r="C8" s="44"/>
      <c r="D8" s="44"/>
      <c r="E8" s="45"/>
      <c r="F8" s="45"/>
      <c r="G8" s="45"/>
      <c r="H8" s="46"/>
      <c r="I8" s="46"/>
      <c r="J8" s="30"/>
      <c r="K8" s="31"/>
      <c r="L8" s="31"/>
      <c r="M8" s="31"/>
      <c r="N8" s="39"/>
      <c r="O8" s="40"/>
      <c r="P8" s="40"/>
      <c r="Q8" s="40"/>
    </row>
    <row r="9" spans="1:18" ht="22.5" customHeight="1" x14ac:dyDescent="0.25">
      <c r="A9" s="44"/>
      <c r="B9" s="44"/>
      <c r="C9" s="44"/>
      <c r="D9" s="44"/>
      <c r="E9" s="45"/>
      <c r="F9" s="45"/>
      <c r="G9" s="45"/>
      <c r="H9" s="46"/>
      <c r="I9" s="46"/>
      <c r="J9" s="30"/>
      <c r="K9" s="31"/>
      <c r="L9" s="31"/>
      <c r="M9" s="31"/>
      <c r="N9" s="39"/>
      <c r="O9" s="40"/>
      <c r="P9" s="40"/>
      <c r="Q9" s="40"/>
    </row>
    <row r="10" spans="1:18" ht="22.5" customHeight="1" x14ac:dyDescent="0.25">
      <c r="A10" s="44"/>
      <c r="B10" s="44"/>
      <c r="C10" s="44"/>
      <c r="D10" s="44"/>
      <c r="E10" s="45"/>
      <c r="F10" s="45"/>
      <c r="G10" s="45"/>
      <c r="H10" s="46"/>
      <c r="I10" s="46"/>
      <c r="J10" s="30"/>
      <c r="K10" s="31"/>
      <c r="L10" s="31"/>
      <c r="M10" s="31"/>
      <c r="N10" s="39"/>
      <c r="O10" s="40"/>
      <c r="P10" s="40"/>
      <c r="Q10" s="40"/>
    </row>
    <row r="11" spans="1:18" ht="22.5" customHeight="1" x14ac:dyDescent="0.25">
      <c r="A11" s="44"/>
      <c r="B11" s="44"/>
      <c r="C11" s="44"/>
      <c r="D11" s="44"/>
      <c r="E11" s="45"/>
      <c r="F11" s="45"/>
      <c r="G11" s="45"/>
      <c r="H11" s="46"/>
      <c r="I11" s="46"/>
      <c r="J11" s="30"/>
      <c r="K11" s="31"/>
      <c r="L11" s="31"/>
      <c r="M11" s="31"/>
      <c r="N11" s="39"/>
      <c r="O11" s="40"/>
      <c r="P11" s="40"/>
      <c r="Q11" s="40"/>
    </row>
    <row r="12" spans="1:18" ht="22.5" customHeight="1" x14ac:dyDescent="0.25">
      <c r="A12" s="44"/>
      <c r="B12" s="44"/>
      <c r="C12" s="44"/>
      <c r="D12" s="44"/>
      <c r="E12" s="45"/>
      <c r="F12" s="45"/>
      <c r="G12" s="45"/>
      <c r="H12" s="46"/>
      <c r="I12" s="46"/>
      <c r="J12" s="30"/>
      <c r="K12" s="31"/>
      <c r="L12" s="31"/>
      <c r="M12" s="31"/>
      <c r="N12" s="39"/>
      <c r="O12" s="40"/>
      <c r="P12" s="40"/>
      <c r="Q12" s="40"/>
    </row>
    <row r="13" spans="1:18" ht="22.5" customHeight="1" x14ac:dyDescent="0.25">
      <c r="A13" s="44"/>
      <c r="B13" s="44"/>
      <c r="C13" s="44"/>
      <c r="D13" s="44"/>
      <c r="E13" s="45"/>
      <c r="F13" s="45"/>
      <c r="G13" s="45"/>
      <c r="H13" s="46"/>
      <c r="I13" s="46"/>
      <c r="J13" s="30"/>
      <c r="K13" s="31"/>
      <c r="L13" s="31"/>
      <c r="M13" s="31"/>
      <c r="N13" s="39"/>
      <c r="O13" s="40"/>
      <c r="P13" s="40"/>
      <c r="Q13" s="40"/>
    </row>
    <row r="14" spans="1:18" ht="22.5" customHeight="1" x14ac:dyDescent="0.25">
      <c r="A14" s="44"/>
      <c r="B14" s="44"/>
      <c r="C14" s="44"/>
      <c r="D14" s="44"/>
      <c r="E14" s="45"/>
      <c r="F14" s="45"/>
      <c r="G14" s="45"/>
      <c r="H14" s="46"/>
      <c r="I14" s="46"/>
      <c r="J14" s="30"/>
      <c r="K14" s="31"/>
      <c r="L14" s="31"/>
      <c r="M14" s="31"/>
      <c r="N14" s="39"/>
      <c r="O14" s="40"/>
      <c r="P14" s="40"/>
      <c r="Q14" s="40"/>
    </row>
    <row r="15" spans="1:18" ht="22.5" customHeight="1" x14ac:dyDescent="0.25">
      <c r="A15" s="44"/>
      <c r="B15" s="44"/>
      <c r="C15" s="44"/>
      <c r="D15" s="44"/>
      <c r="E15" s="45"/>
      <c r="F15" s="45"/>
      <c r="G15" s="45"/>
      <c r="H15" s="46"/>
      <c r="I15" s="46"/>
      <c r="J15" s="30"/>
      <c r="K15" s="31"/>
      <c r="L15" s="31"/>
      <c r="M15" s="31"/>
      <c r="N15" s="39"/>
      <c r="O15" s="40"/>
      <c r="P15" s="40"/>
      <c r="Q15" s="40"/>
    </row>
    <row r="17" spans="1:17" ht="27.75" customHeight="1" x14ac:dyDescent="0.25">
      <c r="A17" s="302" t="str">
        <f>Overview!B4&amp; " - Effective from "&amp;Overview!D4&amp;" - "&amp;Overview!E4&amp;" new designated EHV line loss factors"</f>
        <v>Eclipse Power Distribution Limited - GSP N - Effective from 1 April 2025 - Final new designated EHV line loss factors</v>
      </c>
      <c r="B17" s="303"/>
      <c r="C17" s="303"/>
      <c r="D17" s="303"/>
      <c r="E17" s="303"/>
      <c r="F17" s="303"/>
      <c r="G17" s="303"/>
      <c r="H17" s="303"/>
      <c r="I17" s="303"/>
      <c r="J17" s="303"/>
      <c r="K17" s="303"/>
      <c r="L17" s="303"/>
      <c r="M17" s="303"/>
      <c r="N17" s="303"/>
      <c r="O17" s="303"/>
      <c r="P17" s="303"/>
      <c r="Q17" s="303"/>
    </row>
    <row r="18" spans="1:17" ht="62.25" customHeight="1" x14ac:dyDescent="0.25">
      <c r="A18" s="28" t="s">
        <v>300</v>
      </c>
      <c r="B18" s="28" t="s">
        <v>102</v>
      </c>
      <c r="C18" s="28" t="s">
        <v>103</v>
      </c>
      <c r="D18" s="28" t="s">
        <v>104</v>
      </c>
      <c r="E18" s="28" t="s">
        <v>118</v>
      </c>
      <c r="F18" s="28" t="s">
        <v>103</v>
      </c>
      <c r="G18" s="28" t="s">
        <v>106</v>
      </c>
      <c r="H18" s="72" t="s">
        <v>107</v>
      </c>
      <c r="I18" s="54" t="s">
        <v>108</v>
      </c>
      <c r="J18" s="34" t="s">
        <v>301</v>
      </c>
      <c r="K18" s="34" t="s">
        <v>302</v>
      </c>
      <c r="L18" s="34" t="s">
        <v>303</v>
      </c>
      <c r="M18" s="34" t="s">
        <v>304</v>
      </c>
      <c r="N18" s="36" t="s">
        <v>305</v>
      </c>
      <c r="O18" s="36" t="s">
        <v>306</v>
      </c>
      <c r="P18" s="36" t="s">
        <v>307</v>
      </c>
      <c r="Q18" s="36" t="s">
        <v>308</v>
      </c>
    </row>
    <row r="19" spans="1:17" ht="22.5" customHeight="1" x14ac:dyDescent="0.25">
      <c r="A19" s="44"/>
      <c r="B19" s="44"/>
      <c r="C19" s="44"/>
      <c r="D19" s="44"/>
      <c r="E19" s="45"/>
      <c r="F19" s="37"/>
      <c r="G19" s="37"/>
      <c r="H19" s="38"/>
      <c r="I19" s="38"/>
      <c r="J19" s="41"/>
      <c r="K19" s="41"/>
      <c r="L19" s="32"/>
      <c r="M19" s="33"/>
      <c r="N19" s="35"/>
      <c r="O19" s="35"/>
      <c r="P19" s="35"/>
      <c r="Q19" s="35"/>
    </row>
    <row r="20" spans="1:17" ht="22.5" customHeight="1" x14ac:dyDescent="0.25">
      <c r="A20" s="44"/>
      <c r="B20" s="44"/>
      <c r="C20" s="44"/>
      <c r="D20" s="44"/>
      <c r="E20" s="45"/>
      <c r="F20" s="37"/>
      <c r="G20" s="37"/>
      <c r="H20" s="38"/>
      <c r="I20" s="38"/>
      <c r="J20" s="41"/>
      <c r="K20" s="41"/>
      <c r="L20" s="32"/>
      <c r="M20" s="33"/>
      <c r="N20" s="35"/>
      <c r="O20" s="35"/>
      <c r="P20" s="35"/>
      <c r="Q20" s="35"/>
    </row>
    <row r="21" spans="1:17" ht="22.5" customHeight="1" x14ac:dyDescent="0.25">
      <c r="A21" s="44"/>
      <c r="B21" s="44"/>
      <c r="C21" s="44"/>
      <c r="D21" s="44"/>
      <c r="E21" s="45"/>
      <c r="F21" s="37"/>
      <c r="G21" s="37"/>
      <c r="H21" s="38"/>
      <c r="I21" s="38"/>
      <c r="J21" s="41"/>
      <c r="K21" s="41"/>
      <c r="L21" s="32"/>
      <c r="M21" s="33"/>
      <c r="N21" s="35"/>
      <c r="O21" s="35"/>
      <c r="P21" s="35"/>
      <c r="Q21" s="35"/>
    </row>
    <row r="22" spans="1:17" ht="22.5" customHeight="1" x14ac:dyDescent="0.25">
      <c r="A22" s="44"/>
      <c r="B22" s="44"/>
      <c r="C22" s="44"/>
      <c r="D22" s="44"/>
      <c r="E22" s="45"/>
      <c r="F22" s="37"/>
      <c r="G22" s="37"/>
      <c r="H22" s="38"/>
      <c r="I22" s="38"/>
      <c r="J22" s="41"/>
      <c r="K22" s="41"/>
      <c r="L22" s="32"/>
      <c r="M22" s="33"/>
      <c r="N22" s="35"/>
      <c r="O22" s="35"/>
      <c r="P22" s="35"/>
      <c r="Q22" s="35"/>
    </row>
    <row r="23" spans="1:17" ht="22.5" customHeight="1" x14ac:dyDescent="0.25">
      <c r="A23" s="44"/>
      <c r="B23" s="44"/>
      <c r="C23" s="44"/>
      <c r="D23" s="44"/>
      <c r="E23" s="45"/>
      <c r="F23" s="37"/>
      <c r="G23" s="37"/>
      <c r="H23" s="38"/>
      <c r="I23" s="38"/>
      <c r="J23" s="41"/>
      <c r="K23" s="41"/>
      <c r="L23" s="32"/>
      <c r="M23" s="33"/>
      <c r="N23" s="35"/>
      <c r="O23" s="35"/>
      <c r="P23" s="35"/>
      <c r="Q23" s="35"/>
    </row>
    <row r="24" spans="1:17" ht="22.5" customHeight="1" x14ac:dyDescent="0.25">
      <c r="A24" s="44"/>
      <c r="B24" s="44"/>
      <c r="C24" s="44"/>
      <c r="D24" s="44"/>
      <c r="E24" s="45"/>
      <c r="F24" s="37"/>
      <c r="G24" s="37"/>
      <c r="H24" s="38"/>
      <c r="I24" s="38"/>
      <c r="J24" s="41"/>
      <c r="K24" s="41"/>
      <c r="L24" s="32"/>
      <c r="M24" s="33"/>
      <c r="N24" s="35"/>
      <c r="O24" s="35"/>
      <c r="P24" s="35"/>
      <c r="Q24" s="35"/>
    </row>
    <row r="25" spans="1:17" ht="22.5" customHeight="1" x14ac:dyDescent="0.25">
      <c r="A25" s="44"/>
      <c r="B25" s="44"/>
      <c r="C25" s="44"/>
      <c r="D25" s="44"/>
      <c r="E25" s="45"/>
      <c r="F25" s="37"/>
      <c r="G25" s="37"/>
      <c r="H25" s="38"/>
      <c r="I25" s="38"/>
      <c r="J25" s="41"/>
      <c r="K25" s="41"/>
      <c r="L25" s="32"/>
      <c r="M25" s="33"/>
      <c r="N25" s="35"/>
      <c r="O25" s="35"/>
      <c r="P25" s="35"/>
      <c r="Q25" s="35"/>
    </row>
    <row r="26" spans="1:17" ht="22.5" customHeight="1" x14ac:dyDescent="0.25">
      <c r="A26" s="44"/>
      <c r="B26" s="44"/>
      <c r="C26" s="44"/>
      <c r="D26" s="44"/>
      <c r="E26" s="45"/>
      <c r="F26" s="37"/>
      <c r="G26" s="37"/>
      <c r="H26" s="38"/>
      <c r="I26" s="38"/>
      <c r="J26" s="41"/>
      <c r="K26" s="41"/>
      <c r="L26" s="32"/>
      <c r="M26" s="33"/>
      <c r="N26" s="35"/>
      <c r="O26" s="35"/>
      <c r="P26" s="35"/>
      <c r="Q26" s="35"/>
    </row>
    <row r="27" spans="1:17" ht="22.5" customHeight="1" x14ac:dyDescent="0.25">
      <c r="A27" s="44"/>
      <c r="B27" s="44"/>
      <c r="C27" s="44"/>
      <c r="D27" s="44"/>
      <c r="E27" s="45"/>
      <c r="F27" s="37"/>
      <c r="G27" s="37"/>
      <c r="H27" s="38"/>
      <c r="I27" s="38"/>
      <c r="J27" s="41"/>
      <c r="K27" s="41"/>
      <c r="L27" s="32"/>
      <c r="M27" s="33"/>
      <c r="N27" s="35"/>
      <c r="O27" s="35"/>
      <c r="P27" s="35"/>
      <c r="Q27" s="35"/>
    </row>
    <row r="28" spans="1:17" ht="22.5" customHeight="1" x14ac:dyDescent="0.25">
      <c r="A28" s="44"/>
      <c r="B28" s="44"/>
      <c r="C28" s="44"/>
      <c r="D28" s="44"/>
      <c r="E28" s="45"/>
      <c r="F28" s="37"/>
      <c r="G28" s="37"/>
      <c r="H28" s="38"/>
      <c r="I28" s="38"/>
      <c r="J28" s="41"/>
      <c r="K28" s="41"/>
      <c r="L28" s="32"/>
      <c r="M28" s="33"/>
      <c r="N28" s="35"/>
      <c r="O28" s="35"/>
      <c r="P28" s="35"/>
      <c r="Q28" s="35"/>
    </row>
    <row r="29" spans="1:17" s="75" customFormat="1" ht="27.75" customHeight="1" x14ac:dyDescent="0.25">
      <c r="E29" s="187"/>
      <c r="F29" s="187"/>
      <c r="H29" s="187"/>
      <c r="I29" s="187"/>
      <c r="J29" s="187"/>
      <c r="K29" s="194"/>
      <c r="L29" s="47"/>
      <c r="M29" s="47"/>
    </row>
  </sheetData>
  <mergeCells count="4">
    <mergeCell ref="H1:I1"/>
    <mergeCell ref="A4:Q4"/>
    <mergeCell ref="A2:Q2"/>
    <mergeCell ref="A17:Q17"/>
  </mergeCells>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5" fitToHeight="0" orientation="portrait" r:id="rId1"/>
  <headerFooter differentFirst="1" scaleWithDoc="0">
    <oddFooter>&amp;R&amp;P of &amp;N&amp;L&amp;"Calibri"&amp;11&amp;K000000&amp;8Note: The list of MPANs / MSIDs provided may be incomplete; the DNO reserves the right to apply the listed charges to any other MPANs / MSIDs associated with the site._x000D_&amp;1#&amp;"Arial"&amp;6&amp;K737373Confidentiality: C1 - Public</oddFooter>
    <firstHeader>&amp;L
Annex 6 - New Designated EHV Properties. Addendum to Schedule of Charges for use of the Distribution System by Designated EHV Properties (including LDNOs with Designated EHV Properties/end-users).</firstHeader>
    <firstFooter>&amp;R&amp;P of &amp;N&amp;L&amp;"Calibri"&amp;11&amp;K000000&amp;8Note: The list of MPANs / MSIDs provided may be incomplete; the DNO reserves the right to apply the listed charges to any other MPANs / MSIDs associated with the site._x000D_&amp;1#&amp;"Arial"&amp;6&amp;K737373Confidentiality: C1 - Public</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dae578e5-c4d9-4e6b-ba10-889ec8f6c692">
      <Terms xmlns="http://schemas.microsoft.com/office/infopath/2007/PartnerControls"/>
    </lcf76f155ced4ddcb4097134ff3c332f>
    <TaxCatchAll xmlns="2867e6b9-b027-4a5b-89f8-abb309faa4fd"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0DDB0407532594892E3EB1697DB5374" ma:contentTypeVersion="10" ma:contentTypeDescription="Create a new document." ma:contentTypeScope="" ma:versionID="7109bd3a251d844c9e5c779ff87e1036">
  <xsd:schema xmlns:xsd="http://www.w3.org/2001/XMLSchema" xmlns:xs="http://www.w3.org/2001/XMLSchema" xmlns:p="http://schemas.microsoft.com/office/2006/metadata/properties" xmlns:ns2="dae578e5-c4d9-4e6b-ba10-889ec8f6c692" xmlns:ns3="2867e6b9-b027-4a5b-89f8-abb309faa4fd" targetNamespace="http://schemas.microsoft.com/office/2006/metadata/properties" ma:root="true" ma:fieldsID="e3968a04230c5e7b54c6f4268e4fe6a3" ns2:_="" ns3:_="">
    <xsd:import namespace="dae578e5-c4d9-4e6b-ba10-889ec8f6c692"/>
    <xsd:import namespace="2867e6b9-b027-4a5b-89f8-abb309faa4f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e578e5-c4d9-4e6b-ba10-889ec8f6c69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85d63b8e-7e02-4935-8147-a3e0ca6ac01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867e6b9-b027-4a5b-89f8-abb309faa4fd"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fafbe15e-0714-4f1f-b063-498628f327c1}" ma:internalName="TaxCatchAll" ma:showField="CatchAllData" ma:web="2867e6b9-b027-4a5b-89f8-abb309faa4f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BECDB0-67E0-4638-B7CB-DF95E064A0C2}">
  <ds:schemaRefs>
    <ds:schemaRef ds:uri="http://schemas.microsoft.com/sharepoint/v3/contenttype/forms"/>
  </ds:schemaRefs>
</ds:datastoreItem>
</file>

<file path=customXml/itemProps2.xml><?xml version="1.0" encoding="utf-8"?>
<ds:datastoreItem xmlns:ds="http://schemas.openxmlformats.org/officeDocument/2006/customXml" ds:itemID="{D60BC61D-9C4C-4D8D-9618-A28DCE7951A2}">
  <ds:schemaRefs>
    <ds:schemaRef ds:uri="http://schemas.microsoft.com/office/2006/metadata/properties"/>
    <ds:schemaRef ds:uri="http://schemas.microsoft.com/office/infopath/2007/PartnerControls"/>
    <ds:schemaRef ds:uri="2a1259a8-9be4-4f50-8927-e6dd8ca9402d"/>
    <ds:schemaRef ds:uri="b5f7a741-318b-4a08-9f62-208ecdac2c0c"/>
    <ds:schemaRef ds:uri="c10e1512-9304-4135-bd5b-dbbcaa2ad6c9"/>
    <ds:schemaRef ds:uri="dae578e5-c4d9-4e6b-ba10-889ec8f6c692"/>
    <ds:schemaRef ds:uri="2867e6b9-b027-4a5b-89f8-abb309faa4fd"/>
  </ds:schemaRefs>
</ds:datastoreItem>
</file>

<file path=customXml/itemProps3.xml><?xml version="1.0" encoding="utf-8"?>
<ds:datastoreItem xmlns:ds="http://schemas.openxmlformats.org/officeDocument/2006/customXml" ds:itemID="{3A9E445E-621E-47A8-B102-F96A5B5F5EEE}"/>
</file>

<file path=docMetadata/LabelInfo.xml><?xml version="1.0" encoding="utf-8"?>
<clbl:labelList xmlns:clbl="http://schemas.microsoft.com/office/2020/mipLabelMetadata">
  <clbl:label id="{6431d30e-c018-4f72-ad4c-e56e9d03b1f0}" enabled="1" method="Standard" siteId="{f8be18a6-f648-4a47-be73-86d6c5c6604d}"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2</DocSecurity>
  <ScaleCrop>false</ScaleCrop>
  <HeadingPairs>
    <vt:vector size="4" baseType="variant">
      <vt:variant>
        <vt:lpstr>Worksheets</vt:lpstr>
      </vt:variant>
      <vt:variant>
        <vt:i4>15</vt:i4>
      </vt:variant>
      <vt:variant>
        <vt:lpstr>Named Ranges</vt:lpstr>
      </vt:variant>
      <vt:variant>
        <vt:i4>18</vt:i4>
      </vt:variant>
    </vt:vector>
  </HeadingPairs>
  <TitlesOfParts>
    <vt:vector size="33"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6 New or Amended EHV'!Print_Titles</vt:lpstr>
      <vt:lpstr>'Annex 7 Pass-Through Costs'!Print_Titles</vt:lpstr>
      <vt:lpstr>'Nodal prices'!Print_Titles</vt:lpstr>
      <vt:lpstr>'SSC unit rate lookup'!Print_Titles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2022-01-31T15:24:06Z</dcterms:created>
  <dcterms:modified xsi:type="dcterms:W3CDTF">2025-12-03T13:57:34Z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4aaaee5-c84d-4c37-ab3c-99d07fb6d639_Enabled">
    <vt:lpwstr>true</vt:lpwstr>
  </property>
  <property fmtid="{D5CDD505-2E9C-101B-9397-08002B2CF9AE}" pid="3" name="MSIP_Label_e4aaaee5-c84d-4c37-ab3c-99d07fb6d639_SetDate">
    <vt:lpwstr>2022-01-31T15:24:15Z</vt:lpwstr>
  </property>
  <property fmtid="{D5CDD505-2E9C-101B-9397-08002B2CF9AE}" pid="4" name="MSIP_Label_e4aaaee5-c84d-4c37-ab3c-99d07fb6d639_Method">
    <vt:lpwstr>Privileged</vt:lpwstr>
  </property>
  <property fmtid="{D5CDD505-2E9C-101B-9397-08002B2CF9AE}" pid="5" name="MSIP_Label_e4aaaee5-c84d-4c37-ab3c-99d07fb6d639_Name">
    <vt:lpwstr>e4aaaee5-c84d-4c37-ab3c-99d07fb6d639</vt:lpwstr>
  </property>
  <property fmtid="{D5CDD505-2E9C-101B-9397-08002B2CF9AE}" pid="6" name="MSIP_Label_e4aaaee5-c84d-4c37-ab3c-99d07fb6d639_SiteId">
    <vt:lpwstr>f8be18a6-f648-4a47-be73-86d6c5c6604d</vt:lpwstr>
  </property>
  <property fmtid="{D5CDD505-2E9C-101B-9397-08002B2CF9AE}" pid="7" name="MSIP_Label_e4aaaee5-c84d-4c37-ab3c-99d07fb6d639_ActionId">
    <vt:lpwstr>0b0bf75c-a20b-4aa7-8e55-c987d8bb9d2f</vt:lpwstr>
  </property>
  <property fmtid="{D5CDD505-2E9C-101B-9397-08002B2CF9AE}" pid="8" name="MSIP_Label_e4aaaee5-c84d-4c37-ab3c-99d07fb6d639_ContentBits">
    <vt:lpwstr>2</vt:lpwstr>
  </property>
  <property fmtid="{D5CDD505-2E9C-101B-9397-08002B2CF9AE}" pid="9" name="MSIP_Label_6431d30e-c018-4f72-ad4c-e56e9d03b1f0_ActionId">
    <vt:lpwstr>8f9e2342-d230-4886-9f5e-7d4990824325</vt:lpwstr>
  </property>
  <property fmtid="{D5CDD505-2E9C-101B-9397-08002B2CF9AE}" pid="10" name="MSIP_Label_6431d30e-c018-4f72-ad4c-e56e9d03b1f0_Enabled">
    <vt:lpwstr>true</vt:lpwstr>
  </property>
  <property fmtid="{D5CDD505-2E9C-101B-9397-08002B2CF9AE}" pid="11" name="MSIP_Label_019c027e-33b7-45fc-a572-8ffa5d09ec36_Method">
    <vt:lpwstr>Standard</vt:lpwstr>
  </property>
  <property fmtid="{D5CDD505-2E9C-101B-9397-08002B2CF9AE}" pid="12" name="MSIP_Label_019c027e-33b7-45fc-a572-8ffa5d09ec36_SiteId">
    <vt:lpwstr>031a09bc-a2bf-44df-888e-4e09355b7a24</vt:lpwstr>
  </property>
  <property fmtid="{D5CDD505-2E9C-101B-9397-08002B2CF9AE}" pid="13" name="MSIP_Label_019c027e-33b7-45fc-a572-8ffa5d09ec36_ActionId">
    <vt:lpwstr>32682e0a-664a-47d0-99a1-d6aa3cc5d64a</vt:lpwstr>
  </property>
  <property fmtid="{D5CDD505-2E9C-101B-9397-08002B2CF9AE}" pid="14" name="ContentTypeId">
    <vt:lpwstr>0x01010060DDB0407532594892E3EB1697DB5374</vt:lpwstr>
  </property>
  <property fmtid="{D5CDD505-2E9C-101B-9397-08002B2CF9AE}" pid="15" name="MSIP_Label_6431d30e-c018-4f72-ad4c-e56e9d03b1f0_SiteId">
    <vt:lpwstr>f8be18a6-f648-4a47-be73-86d6c5c6604d</vt:lpwstr>
  </property>
  <property fmtid="{D5CDD505-2E9C-101B-9397-08002B2CF9AE}" pid="16" name="MSIP_Label_6431d30e-c018-4f72-ad4c-e56e9d03b1f0_Method">
    <vt:lpwstr>Standard</vt:lpwstr>
  </property>
  <property fmtid="{D5CDD505-2E9C-101B-9397-08002B2CF9AE}" pid="17" name="DLPManualFileClassification">
    <vt:lpwstr>{0F742C78-7CA1-4A83-96D0-F7EDA8C31D24}</vt:lpwstr>
  </property>
  <property fmtid="{D5CDD505-2E9C-101B-9397-08002B2CF9AE}" pid="18" name="DLPManualFileClassificationLastModifiedBy">
    <vt:lpwstr>AD03\Lee.Wells</vt:lpwstr>
  </property>
  <property fmtid="{D5CDD505-2E9C-101B-9397-08002B2CF9AE}" pid="19" name="MSIP_Label_019c027e-33b7-45fc-a572-8ffa5d09ec36_Name">
    <vt:lpwstr>Internal Use</vt:lpwstr>
  </property>
  <property fmtid="{D5CDD505-2E9C-101B-9397-08002B2CF9AE}" pid="20" name="MSIP_Label_6431d30e-c018-4f72-ad4c-e56e9d03b1f0_SetDate">
    <vt:lpwstr>2022-01-03T10:59:26Z</vt:lpwstr>
  </property>
  <property fmtid="{D5CDD505-2E9C-101B-9397-08002B2CF9AE}" pid="21" name="MSIP_Label_6431d30e-c018-4f72-ad4c-e56e9d03b1f0_Name">
    <vt:lpwstr>6431d30e-c018-4f72-ad4c-e56e9d03b1f0</vt:lpwstr>
  </property>
  <property fmtid="{D5CDD505-2E9C-101B-9397-08002B2CF9AE}" pid="22" name="MSIP_Label_019c027e-33b7-45fc-a572-8ffa5d09ec36_SetDate">
    <vt:lpwstr>2021-12-29T15:50:34Z</vt:lpwstr>
  </property>
  <property fmtid="{D5CDD505-2E9C-101B-9397-08002B2CF9AE}" pid="23" name="_dlc_DocIdItemGuid">
    <vt:lpwstr>a1b9b835-f80a-4f86-ac7d-6246ba2ac1fc</vt:lpwstr>
  </property>
  <property fmtid="{D5CDD505-2E9C-101B-9397-08002B2CF9AE}" pid="24" name="MSIP_Label_019c027e-33b7-45fc-a572-8ffa5d09ec36_ContentBits">
    <vt:lpwstr>2</vt:lpwstr>
  </property>
  <property fmtid="{D5CDD505-2E9C-101B-9397-08002B2CF9AE}" pid="25" name="DLPManualFileClassificationLastModificationDate">
    <vt:lpwstr>1573145826</vt:lpwstr>
  </property>
  <property fmtid="{D5CDD505-2E9C-101B-9397-08002B2CF9AE}" pid="26" name="MSIP_Label_6431d30e-c018-4f72-ad4c-e56e9d03b1f0_ContentBits">
    <vt:lpwstr>2</vt:lpwstr>
  </property>
  <property fmtid="{D5CDD505-2E9C-101B-9397-08002B2CF9AE}" pid="27" name="MSIP_Label_019c027e-33b7-45fc-a572-8ffa5d09ec36_Enabled">
    <vt:lpwstr>true</vt:lpwstr>
  </property>
  <property fmtid="{D5CDD505-2E9C-101B-9397-08002B2CF9AE}" pid="28" name="DLPManualFileClassificationVersion">
    <vt:lpwstr>11.0.400.15</vt:lpwstr>
  </property>
  <property fmtid="{D5CDD505-2E9C-101B-9397-08002B2CF9AE}" pid="29" name="MediaServiceImageTags">
    <vt:lpwstr/>
  </property>
</Properties>
</file>