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fileSharing readOnlyRecommended="1"/>
  <workbookPr filterPrivacy="1" codeName="ThisWorkbook" defaultThemeVersion="124226"/>
  <xr:revisionPtr revIDLastSave="0" documentId="13_ncr:1_{48DACC1A-C5A1-485E-A277-1F0165649212}" xr6:coauthVersionLast="47" xr6:coauthVersionMax="47" xr10:uidLastSave="{00000000-0000-0000-0000-000000000000}"/>
  <bookViews>
    <workbookView xWindow="-120" yWindow="-16320" windowWidth="29040" windowHeight="15720" tabRatio="862" activeTab="5" xr2:uid="{00000000-000D-0000-FFFF-FFFF00000000}"/>
  </bookViews>
  <sheets>
    <sheet name="Overview" sheetId="1" r:id="rId1"/>
    <sheet name="Annex 1 LV, HV and UMS charges" sheetId="2" r:id="rId2"/>
    <sheet name="Annex 2 Designated EHV charges" sheetId="12" r:id="rId3"/>
    <sheet name="Annex 2a Import" sheetId="13" r:id="rId4"/>
    <sheet name="Annex 2b Export" sheetId="14" r:id="rId5"/>
    <sheet name="Annex 3 Preserved charges" sheetId="4" r:id="rId6"/>
    <sheet name="Annex 4 LDNO charges" sheetId="5" r:id="rId7"/>
    <sheet name="Annex 5 LLFs" sheetId="6" r:id="rId8"/>
    <sheet name="Annex 6 New or Amended EHV" sheetId="8" r:id="rId9"/>
    <sheet name="Annex 7 Pass-Through Costs" sheetId="24" r:id="rId10"/>
    <sheet name="Nodal prices" sheetId="7" r:id="rId11"/>
    <sheet name="SSC unit rate lookup" sheetId="20" r:id="rId12"/>
    <sheet name=" Residual Charging Bandings" sheetId="25" r:id="rId13"/>
    <sheet name="TNUoS Mapping" sheetId="26" r:id="rId14"/>
    <sheet name="Charge Calculator" sheetId="15" r:id="rId15"/>
  </sheets>
  <externalReferences>
    <externalReference r:id="rId16"/>
  </externalReferences>
  <definedNames>
    <definedName name="_xlnm._FilterDatabase" localSheetId="2" hidden="1">'Annex 2 Designated EHV charges'!$A$10:$P$11</definedName>
    <definedName name="_xlnm._FilterDatabase" localSheetId="3" hidden="1">'Annex 2a Import'!$A$4:$H$128</definedName>
    <definedName name="_xlnm._FilterDatabase" localSheetId="4" hidden="1">'Annex 2b Export'!$A$4:$H$254</definedName>
    <definedName name="_xlnm._FilterDatabase" localSheetId="10" hidden="1">'Nodal prices'!$A$3:$D$4</definedName>
    <definedName name="_xlnm._FilterDatabase" localSheetId="11" hidden="1">'SSC unit rate lookup'!$A$28:$D$764</definedName>
    <definedName name="OLE_LINK1" localSheetId="5">'Annex 3 Preserved charges'!#REF!</definedName>
    <definedName name="_xlnm.Print_Area" localSheetId="1">'Annex 1 LV, HV and UMS charges'!$A$2:$K$45</definedName>
    <definedName name="_xlnm.Print_Area" localSheetId="2">'Annex 2 Designated EHV charges'!$A$2:$P$11</definedName>
    <definedName name="_xlnm.Print_Area" localSheetId="3">'Annex 2a Import'!$A$2:$H$152</definedName>
    <definedName name="_xlnm.Print_Area" localSheetId="4">'Annex 2b Export'!$A$2:$H$138</definedName>
    <definedName name="_xlnm.Print_Area" localSheetId="5">'Annex 3 Preserved charges'!$A$2:$J$21</definedName>
    <definedName name="_xlnm.Print_Area" localSheetId="6">'Annex 4 LDNO charges'!$A$2:$J$203</definedName>
    <definedName name="_xlnm.Print_Area" localSheetId="7">'Annex 5 LLFs'!$A$2:$F$40</definedName>
    <definedName name="_xlnm.Print_Area" localSheetId="8">'Annex 6 New or Amended EHV'!$A$4:$Q$28</definedName>
    <definedName name="_xlnm.Print_Area" localSheetId="9">'Annex 7 Pass-Through Costs'!$A$2:$F$229</definedName>
    <definedName name="_xlnm.Print_Area" localSheetId="10">'Nodal prices'!$A$2:$D$4</definedName>
    <definedName name="_xlnm.Print_Titles" localSheetId="1">'Annex 1 LV, HV and UMS charges'!$2:$13</definedName>
    <definedName name="_xlnm.Print_Titles" localSheetId="2">'Annex 2 Designated EHV charges'!$10:$10</definedName>
    <definedName name="_xlnm.Print_Titles" localSheetId="3">'Annex 2a Import'!$2:$4</definedName>
    <definedName name="_xlnm.Print_Titles" localSheetId="4">'Annex 2b Export'!$2:$4</definedName>
    <definedName name="_xlnm.Print_Titles" localSheetId="6">'Annex 4 LDNO charges'!$13:$13</definedName>
    <definedName name="_xlnm.Print_Titles" localSheetId="8">'Annex 6 New or Amended EHV'!$4:$5</definedName>
    <definedName name="_xlnm.Print_Titles" localSheetId="9">'Annex 7 Pass-Through Costs'!$4:$4</definedName>
    <definedName name="_xlnm.Print_Titles" localSheetId="10">'Nodal prices'!$2:$3</definedName>
    <definedName name="_xlnm.Print_Titles" localSheetId="11">'SSC unit rate lookup'!$28:$28</definedName>
    <definedName name="Z_5032A364_B81A_48DA_88DA_AB3B86B47EE9_.wvu.PrintArea" localSheetId="2" hidden="1">'Annex 2 Designated EHV charges'!$A$2:$J$11</definedName>
    <definedName name="Z_5032A364_B81A_48DA_88DA_AB3B86B47EE9_.wvu.PrintArea" localSheetId="9" hidden="1">'Annex 7 Pass-Through Costs'!$A$2:$D$5</definedName>
    <definedName name="Z_5032A364_B81A_48DA_88DA_AB3B86B47EE9_.wvu.PrintTitles" localSheetId="2" hidden="1">'Annex 2 Designated EHV charges'!$2:$10</definedName>
    <definedName name="Z_5032A364_B81A_48DA_88DA_AB3B86B47EE9_.wvu.PrintTitles" localSheetId="9" hidden="1">'Annex 7 Pass-Through Costs'!$2:$4</definedName>
  </definedName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36" i="26" l="1"/>
  <c r="B35" i="26"/>
  <c r="B34" i="26"/>
  <c r="B33" i="26"/>
  <c r="B32" i="26"/>
  <c r="B31" i="26"/>
  <c r="B30" i="26"/>
  <c r="B29" i="26"/>
  <c r="B28" i="26"/>
  <c r="B22" i="26"/>
  <c r="B17" i="26"/>
  <c r="B12" i="26"/>
  <c r="B11" i="26"/>
  <c r="B6" i="26"/>
  <c r="A2" i="26"/>
  <c r="C203" i="5" l="1"/>
  <c r="C202" i="5"/>
  <c r="C201" i="5"/>
  <c r="C200" i="5"/>
  <c r="C199" i="5"/>
  <c r="C198" i="5"/>
  <c r="C197" i="5"/>
  <c r="C196" i="5"/>
  <c r="C195" i="5"/>
  <c r="C194" i="5"/>
  <c r="C193" i="5"/>
  <c r="C192" i="5"/>
  <c r="C191" i="5"/>
  <c r="C190" i="5"/>
  <c r="C189" i="5"/>
  <c r="C188" i="5"/>
  <c r="C187" i="5"/>
  <c r="C186" i="5"/>
  <c r="C185" i="5"/>
  <c r="C184" i="5"/>
  <c r="C183" i="5"/>
  <c r="C182" i="5"/>
  <c r="C181" i="5"/>
  <c r="C180" i="5"/>
  <c r="C179" i="5"/>
  <c r="C178" i="5"/>
  <c r="C177" i="5"/>
  <c r="C176" i="5"/>
  <c r="C175" i="5"/>
  <c r="C174" i="5"/>
  <c r="C173" i="5"/>
  <c r="C172" i="5"/>
  <c r="C171" i="5"/>
  <c r="C170" i="5"/>
  <c r="C169" i="5"/>
  <c r="C168" i="5"/>
  <c r="C167" i="5"/>
  <c r="C166" i="5"/>
  <c r="C165" i="5"/>
  <c r="C164" i="5"/>
  <c r="C163" i="5"/>
  <c r="C162" i="5"/>
  <c r="C161" i="5"/>
  <c r="C160" i="5"/>
  <c r="C159" i="5"/>
  <c r="C158" i="5"/>
  <c r="C157" i="5"/>
  <c r="C156" i="5"/>
  <c r="C155" i="5"/>
  <c r="C154" i="5"/>
  <c r="C153" i="5"/>
  <c r="C152" i="5"/>
  <c r="C151" i="5"/>
  <c r="C150" i="5"/>
  <c r="C149" i="5"/>
  <c r="C148" i="5"/>
  <c r="C147" i="5"/>
  <c r="C146" i="5"/>
  <c r="C145" i="5"/>
  <c r="C144" i="5"/>
  <c r="C143" i="5"/>
  <c r="C142" i="5"/>
  <c r="C141" i="5"/>
  <c r="C140" i="5"/>
  <c r="C139" i="5"/>
  <c r="C138" i="5"/>
  <c r="C137" i="5"/>
  <c r="C136" i="5"/>
  <c r="C135" i="5"/>
  <c r="C134" i="5"/>
  <c r="C133" i="5"/>
  <c r="C132" i="5"/>
  <c r="C131" i="5"/>
  <c r="C130" i="5"/>
  <c r="C129" i="5"/>
  <c r="C128" i="5"/>
  <c r="C127" i="5"/>
  <c r="C126" i="5"/>
  <c r="C125" i="5"/>
  <c r="C124" i="5"/>
  <c r="C123" i="5"/>
  <c r="C122" i="5"/>
  <c r="C121" i="5"/>
  <c r="C120" i="5"/>
  <c r="C119" i="5"/>
  <c r="C118" i="5"/>
  <c r="C117" i="5"/>
  <c r="C116" i="5"/>
  <c r="C115" i="5"/>
  <c r="C114" i="5"/>
  <c r="C113" i="5"/>
  <c r="C112" i="5"/>
  <c r="C111" i="5"/>
  <c r="C110" i="5"/>
  <c r="C109" i="5"/>
  <c r="C108" i="5"/>
  <c r="C107" i="5"/>
  <c r="C106" i="5"/>
  <c r="C105" i="5"/>
  <c r="C104" i="5"/>
  <c r="C103" i="5"/>
  <c r="C102" i="5"/>
  <c r="C101" i="5"/>
  <c r="C100" i="5"/>
  <c r="C99" i="5"/>
  <c r="C98" i="5"/>
  <c r="C97" i="5"/>
  <c r="C96" i="5"/>
  <c r="C95" i="5"/>
  <c r="C94" i="5"/>
  <c r="C93" i="5"/>
  <c r="C92" i="5"/>
  <c r="C91" i="5"/>
  <c r="C90" i="5"/>
  <c r="C89" i="5"/>
  <c r="C88" i="5"/>
  <c r="C87" i="5"/>
  <c r="C86" i="5"/>
  <c r="C85" i="5"/>
  <c r="C84" i="5"/>
  <c r="C83" i="5"/>
  <c r="C82" i="5"/>
  <c r="C81" i="5"/>
  <c r="C80" i="5"/>
  <c r="C79" i="5"/>
  <c r="C78" i="5"/>
  <c r="C77" i="5"/>
  <c r="C76" i="5"/>
  <c r="C75" i="5"/>
  <c r="C74" i="5"/>
  <c r="C73" i="5"/>
  <c r="C72" i="5"/>
  <c r="C71" i="5"/>
  <c r="C70" i="5"/>
  <c r="C69" i="5"/>
  <c r="C68" i="5"/>
  <c r="C67" i="5"/>
  <c r="C66" i="5"/>
  <c r="C65" i="5"/>
  <c r="C64" i="5"/>
  <c r="C63" i="5"/>
  <c r="C62" i="5"/>
  <c r="C61" i="5"/>
  <c r="C60" i="5"/>
  <c r="C59" i="5"/>
  <c r="C58" i="5"/>
  <c r="C57" i="5"/>
  <c r="C56" i="5"/>
  <c r="C55" i="5"/>
  <c r="C54" i="5"/>
  <c r="C53" i="5"/>
  <c r="C52" i="5"/>
  <c r="C51" i="5"/>
  <c r="C50" i="5"/>
  <c r="C49" i="5"/>
  <c r="C48" i="5"/>
  <c r="C47" i="5"/>
  <c r="C46" i="5"/>
  <c r="C45" i="5"/>
  <c r="C44" i="5"/>
  <c r="C43" i="5"/>
  <c r="C42" i="5"/>
  <c r="C41" i="5"/>
  <c r="C40" i="5"/>
  <c r="C39" i="5"/>
  <c r="C38" i="5"/>
  <c r="C37" i="5"/>
  <c r="C36" i="5"/>
  <c r="C35" i="5"/>
  <c r="C34" i="5"/>
  <c r="C33" i="5"/>
  <c r="C32" i="5"/>
  <c r="C31" i="5"/>
  <c r="C30" i="5"/>
  <c r="C29" i="5"/>
  <c r="C28" i="5"/>
  <c r="C27" i="5"/>
  <c r="C26" i="5"/>
  <c r="C25" i="5"/>
  <c r="C24" i="5"/>
  <c r="C23" i="5"/>
  <c r="C22" i="5"/>
  <c r="C21" i="5"/>
  <c r="C20" i="5"/>
  <c r="C19" i="5"/>
  <c r="C18" i="5"/>
  <c r="C17" i="5"/>
  <c r="C16" i="5"/>
  <c r="C15" i="5"/>
  <c r="C14" i="5"/>
  <c r="B6" i="24"/>
  <c r="B7" i="24"/>
  <c r="B8" i="24"/>
  <c r="B9" i="24"/>
  <c r="B10" i="24"/>
  <c r="B11" i="24"/>
  <c r="B12" i="24"/>
  <c r="B13" i="24"/>
  <c r="B14" i="24"/>
  <c r="B15" i="24"/>
  <c r="B16" i="24"/>
  <c r="B17" i="24"/>
  <c r="B18" i="24"/>
  <c r="B19" i="24"/>
  <c r="B20" i="24"/>
  <c r="B21" i="24"/>
  <c r="B22" i="24"/>
  <c r="B23" i="24"/>
  <c r="B24" i="24"/>
  <c r="B25" i="24"/>
  <c r="B26" i="24"/>
  <c r="B27" i="24"/>
  <c r="B28" i="24"/>
  <c r="B29" i="24"/>
  <c r="B30" i="24"/>
  <c r="B31" i="24"/>
  <c r="B32" i="24"/>
  <c r="B33" i="24"/>
  <c r="B34" i="24"/>
  <c r="B35" i="24"/>
  <c r="B36" i="24"/>
  <c r="B37" i="24"/>
  <c r="B38" i="24"/>
  <c r="B39" i="24"/>
  <c r="B40" i="24"/>
  <c r="B41" i="24"/>
  <c r="B42" i="24"/>
  <c r="B43" i="24"/>
  <c r="B44" i="24"/>
  <c r="B45" i="24"/>
  <c r="B46" i="24"/>
  <c r="B47" i="24"/>
  <c r="B48" i="24"/>
  <c r="B49" i="24"/>
  <c r="B50" i="24"/>
  <c r="B51" i="24"/>
  <c r="B52" i="24"/>
  <c r="B53" i="24"/>
  <c r="B54" i="24"/>
  <c r="B55" i="24"/>
  <c r="B56" i="24"/>
  <c r="B57" i="24"/>
  <c r="B58" i="24"/>
  <c r="B59" i="24"/>
  <c r="B60" i="24"/>
  <c r="B61" i="24"/>
  <c r="B62" i="24"/>
  <c r="B63" i="24"/>
  <c r="B64" i="24"/>
  <c r="B65" i="24"/>
  <c r="B66" i="24"/>
  <c r="B67" i="24"/>
  <c r="B68" i="24"/>
  <c r="B69" i="24"/>
  <c r="B70" i="24"/>
  <c r="B71" i="24"/>
  <c r="B72" i="24"/>
  <c r="B73" i="24"/>
  <c r="B74" i="24"/>
  <c r="B75" i="24"/>
  <c r="B76" i="24"/>
  <c r="B77" i="24"/>
  <c r="B78" i="24"/>
  <c r="B79" i="24"/>
  <c r="B80" i="24"/>
  <c r="B81" i="24"/>
  <c r="B82" i="24"/>
  <c r="B83" i="24"/>
  <c r="B84" i="24"/>
  <c r="B85" i="24"/>
  <c r="B86" i="24"/>
  <c r="B87" i="24"/>
  <c r="B88" i="24"/>
  <c r="B89" i="24"/>
  <c r="B90" i="24"/>
  <c r="B91" i="24"/>
  <c r="B92" i="24"/>
  <c r="B93" i="24"/>
  <c r="B94" i="24"/>
  <c r="B95" i="24"/>
  <c r="B96" i="24"/>
  <c r="B97" i="24"/>
  <c r="B98" i="24"/>
  <c r="B99" i="24"/>
  <c r="B100" i="24"/>
  <c r="B101" i="24"/>
  <c r="B102" i="24"/>
  <c r="B103" i="24"/>
  <c r="B104" i="24"/>
  <c r="B105" i="24"/>
  <c r="B106" i="24"/>
  <c r="B107" i="24"/>
  <c r="B108" i="24"/>
  <c r="B109" i="24"/>
  <c r="B110" i="24"/>
  <c r="B111" i="24"/>
  <c r="B112" i="24"/>
  <c r="B113" i="24"/>
  <c r="B114" i="24"/>
  <c r="B115" i="24"/>
  <c r="B116" i="24"/>
  <c r="B117" i="24"/>
  <c r="B118" i="24"/>
  <c r="B119" i="24"/>
  <c r="B120" i="24"/>
  <c r="B121" i="24"/>
  <c r="B122" i="24"/>
  <c r="B123" i="24"/>
  <c r="B124" i="24"/>
  <c r="B125" i="24"/>
  <c r="B126" i="24"/>
  <c r="B127" i="24"/>
  <c r="B128" i="24"/>
  <c r="B129" i="24"/>
  <c r="B130" i="24"/>
  <c r="B131" i="24"/>
  <c r="B132" i="24"/>
  <c r="B133" i="24"/>
  <c r="B134" i="24"/>
  <c r="B135" i="24"/>
  <c r="B136" i="24"/>
  <c r="B137" i="24"/>
  <c r="B138" i="24"/>
  <c r="B139" i="24"/>
  <c r="B140" i="24"/>
  <c r="B141" i="24"/>
  <c r="B142" i="24"/>
  <c r="B143" i="24"/>
  <c r="B144" i="24"/>
  <c r="B145" i="24"/>
  <c r="B146" i="24"/>
  <c r="B147" i="24"/>
  <c r="B148" i="24"/>
  <c r="B149" i="24"/>
  <c r="B150" i="24"/>
  <c r="B151" i="24"/>
  <c r="B152" i="24"/>
  <c r="B153" i="24"/>
  <c r="B154" i="24"/>
  <c r="B155" i="24"/>
  <c r="B156" i="24"/>
  <c r="B157" i="24"/>
  <c r="B158" i="24"/>
  <c r="B159" i="24"/>
  <c r="B160" i="24"/>
  <c r="B161" i="24"/>
  <c r="B162" i="24"/>
  <c r="B163" i="24"/>
  <c r="B164" i="24"/>
  <c r="B165" i="24"/>
  <c r="B166" i="24"/>
  <c r="B167" i="24"/>
  <c r="B168" i="24"/>
  <c r="B169" i="24"/>
  <c r="B170" i="24"/>
  <c r="B171" i="24"/>
  <c r="B172" i="24"/>
  <c r="B173" i="24"/>
  <c r="B174" i="24"/>
  <c r="B175" i="24"/>
  <c r="B176" i="24"/>
  <c r="B177" i="24"/>
  <c r="B178" i="24"/>
  <c r="B179" i="24"/>
  <c r="B180" i="24"/>
  <c r="B181" i="24"/>
  <c r="B182" i="24"/>
  <c r="B183" i="24"/>
  <c r="B184" i="24"/>
  <c r="B185" i="24"/>
  <c r="B186" i="24"/>
  <c r="B187" i="24"/>
  <c r="B188" i="24"/>
  <c r="B189" i="24"/>
  <c r="B190" i="24"/>
  <c r="B191" i="24"/>
  <c r="B192" i="24"/>
  <c r="B193" i="24"/>
  <c r="B194" i="24"/>
  <c r="B195" i="24"/>
  <c r="B196" i="24"/>
  <c r="B197" i="24"/>
  <c r="B198" i="24"/>
  <c r="B199" i="24"/>
  <c r="B200" i="24"/>
  <c r="B201" i="24"/>
  <c r="B202" i="24"/>
  <c r="B203" i="24"/>
  <c r="B204" i="24"/>
  <c r="B205" i="24"/>
  <c r="B206" i="24"/>
  <c r="B207" i="24"/>
  <c r="B208" i="24"/>
  <c r="B209" i="24"/>
  <c r="B210" i="24"/>
  <c r="B211" i="24"/>
  <c r="B212" i="24"/>
  <c r="B213" i="24"/>
  <c r="B214" i="24"/>
  <c r="B215" i="24"/>
  <c r="B216" i="24"/>
  <c r="B217" i="24"/>
  <c r="B218" i="24"/>
  <c r="B219" i="24"/>
  <c r="B220" i="24"/>
  <c r="B221" i="24"/>
  <c r="B222" i="24"/>
  <c r="B223" i="24"/>
  <c r="B224" i="24"/>
  <c r="B225" i="24"/>
  <c r="B226" i="24"/>
  <c r="B5" i="24"/>
  <c r="A6" i="14" a="1"/>
  <c r="A6" i="14" s="1"/>
  <c r="A7" i="14" l="1" a="1"/>
  <c r="A7" i="14" s="1"/>
  <c r="A8" i="14" s="1" a="1"/>
  <c r="A8" i="14" s="1"/>
  <c r="D6" i="14"/>
  <c r="E6" i="14"/>
  <c r="F6" i="14"/>
  <c r="A6" i="13" a="1"/>
  <c r="A6" i="13" s="1"/>
  <c r="G6" i="14"/>
  <c r="B6" i="14"/>
  <c r="H6" i="14"/>
  <c r="C6" i="14"/>
  <c r="A9" i="14" l="1" a="1"/>
  <c r="A9" i="14" s="1"/>
  <c r="A7" i="13" a="1"/>
  <c r="A7" i="13" s="1"/>
  <c r="A8" i="13" s="1" a="1"/>
  <c r="A8" i="13" s="1"/>
  <c r="D7" i="14"/>
  <c r="E7" i="14"/>
  <c r="C7" i="14"/>
  <c r="G7" i="14"/>
  <c r="H7" i="14"/>
  <c r="B7" i="14"/>
  <c r="F7" i="14"/>
  <c r="A10" i="14" l="1" a="1"/>
  <c r="A10" i="14" s="1"/>
  <c r="A11" i="14" s="1" a="1"/>
  <c r="A11" i="14" s="1"/>
  <c r="A9" i="13" a="1"/>
  <c r="A9" i="13" s="1"/>
  <c r="A10" i="13" s="1" a="1"/>
  <c r="A10" i="13" s="1"/>
  <c r="G8" i="14"/>
  <c r="B8" i="14"/>
  <c r="H8" i="14"/>
  <c r="D8" i="14"/>
  <c r="F8" i="14"/>
  <c r="E8" i="14"/>
  <c r="C8" i="14"/>
  <c r="A11" i="13" l="1" a="1"/>
  <c r="A11" i="13" s="1"/>
  <c r="A12" i="14" a="1"/>
  <c r="A12" i="14" s="1"/>
  <c r="E10" i="14"/>
  <c r="G10" i="14"/>
  <c r="F10" i="14"/>
  <c r="B10" i="14"/>
  <c r="H10" i="14"/>
  <c r="C10" i="14"/>
  <c r="D10" i="14"/>
  <c r="C9" i="14"/>
  <c r="B9" i="14"/>
  <c r="D11" i="14"/>
  <c r="E9" i="14"/>
  <c r="G9" i="14"/>
  <c r="D9" i="14"/>
  <c r="F9" i="14"/>
  <c r="H9" i="14"/>
  <c r="A12" i="13" l="1" a="1"/>
  <c r="A12" i="13" s="1"/>
  <c r="A13" i="14" a="1"/>
  <c r="A13" i="14" s="1"/>
  <c r="B11" i="14"/>
  <c r="C11" i="14"/>
  <c r="F12" i="14"/>
  <c r="E11" i="14"/>
  <c r="G11" i="14"/>
  <c r="F11" i="14"/>
  <c r="H11" i="14"/>
  <c r="A14" i="14" l="1" a="1"/>
  <c r="A14" i="14" s="1"/>
  <c r="A15" i="14" s="1" a="1"/>
  <c r="A15" i="14" s="1"/>
  <c r="A13" i="13" a="1"/>
  <c r="A13" i="13" s="1"/>
  <c r="C13" i="14"/>
  <c r="B12" i="14"/>
  <c r="H12" i="14"/>
  <c r="G12" i="14"/>
  <c r="C12" i="14"/>
  <c r="D12" i="14"/>
  <c r="E12" i="14"/>
  <c r="A16" i="14" l="1" a="1"/>
  <c r="A16" i="14" s="1"/>
  <c r="A14" i="13" a="1"/>
  <c r="A14" i="13" s="1"/>
  <c r="A15" i="13" s="1" a="1"/>
  <c r="A15" i="13" s="1"/>
  <c r="E13" i="14"/>
  <c r="B13" i="14"/>
  <c r="F13" i="14"/>
  <c r="G13" i="14"/>
  <c r="D13" i="14"/>
  <c r="H13" i="14"/>
  <c r="A17" i="14" l="1" a="1"/>
  <c r="A17" i="14" s="1"/>
  <c r="A18" i="14" s="1" a="1"/>
  <c r="A18" i="14" s="1"/>
  <c r="A19" i="14" s="1" a="1"/>
  <c r="A19" i="14" s="1"/>
  <c r="A20" i="14" s="1" a="1"/>
  <c r="A20" i="14" s="1"/>
  <c r="A21" i="14" s="1" a="1"/>
  <c r="A21" i="14" s="1"/>
  <c r="A22" i="14" s="1" a="1"/>
  <c r="A22" i="14" s="1"/>
  <c r="A23" i="14" s="1" a="1"/>
  <c r="A23" i="14" s="1"/>
  <c r="A24" i="14" s="1" a="1"/>
  <c r="A24" i="14" s="1"/>
  <c r="A25" i="14" s="1" a="1"/>
  <c r="A25" i="14" s="1"/>
  <c r="A26" i="14" s="1" a="1"/>
  <c r="A26" i="14" s="1"/>
  <c r="A27" i="14" s="1" a="1"/>
  <c r="A27" i="14" s="1"/>
  <c r="A28" i="14" s="1" a="1"/>
  <c r="A28" i="14" s="1"/>
  <c r="A29" i="14" s="1" a="1"/>
  <c r="A29" i="14" s="1"/>
  <c r="A30" i="14" s="1" a="1"/>
  <c r="A30" i="14" s="1"/>
  <c r="A31" i="14" s="1" a="1"/>
  <c r="A31" i="14" s="1"/>
  <c r="A32" i="14" s="1" a="1"/>
  <c r="A32" i="14" s="1"/>
  <c r="A33" i="14" s="1" a="1"/>
  <c r="A33" i="14" s="1"/>
  <c r="A34" i="14" s="1" a="1"/>
  <c r="A34" i="14" s="1"/>
  <c r="A35" i="14" s="1" a="1"/>
  <c r="A35" i="14" s="1"/>
  <c r="A36" i="14" s="1" a="1"/>
  <c r="A36" i="14" s="1"/>
  <c r="A37" i="14" s="1" a="1"/>
  <c r="A37" i="14" s="1"/>
  <c r="A38" i="14" s="1" a="1"/>
  <c r="A38" i="14" s="1"/>
  <c r="A39" i="14" s="1" a="1"/>
  <c r="A39" i="14" s="1"/>
  <c r="A40" i="14" s="1" a="1"/>
  <c r="A40" i="14" s="1"/>
  <c r="A41" i="14" s="1" a="1"/>
  <c r="A41" i="14" s="1"/>
  <c r="A42" i="14" s="1" a="1"/>
  <c r="A42" i="14" s="1"/>
  <c r="A43" i="14" s="1" a="1"/>
  <c r="A43" i="14" s="1"/>
  <c r="A44" i="14" s="1" a="1"/>
  <c r="A44" i="14" s="1"/>
  <c r="A45" i="14" s="1" a="1"/>
  <c r="A45" i="14" s="1"/>
  <c r="A46" i="14" s="1" a="1"/>
  <c r="A46" i="14" s="1"/>
  <c r="A47" i="14" s="1" a="1"/>
  <c r="A47" i="14" s="1"/>
  <c r="A48" i="14" s="1" a="1"/>
  <c r="A48" i="14" s="1"/>
  <c r="A49" i="14" s="1" a="1"/>
  <c r="A49" i="14" s="1"/>
  <c r="A50" i="14" s="1" a="1"/>
  <c r="A50" i="14" s="1"/>
  <c r="A51" i="14" s="1" a="1"/>
  <c r="A51" i="14" s="1"/>
  <c r="A52" i="14" s="1" a="1"/>
  <c r="A52" i="14" s="1"/>
  <c r="A53" i="14" s="1" a="1"/>
  <c r="A53" i="14" s="1"/>
  <c r="A54" i="14" s="1" a="1"/>
  <c r="A54" i="14" s="1"/>
  <c r="A55" i="14" s="1" a="1"/>
  <c r="A55" i="14" s="1"/>
  <c r="A56" i="14" s="1" a="1"/>
  <c r="A56" i="14" s="1"/>
  <c r="A57" i="14" s="1" a="1"/>
  <c r="A57" i="14" s="1"/>
  <c r="A58" i="14" s="1" a="1"/>
  <c r="A58" i="14" s="1"/>
  <c r="A59" i="14" s="1" a="1"/>
  <c r="A59" i="14" s="1"/>
  <c r="A60" i="14" s="1" a="1"/>
  <c r="A60" i="14" s="1"/>
  <c r="A61" i="14" s="1" a="1"/>
  <c r="A61" i="14" s="1"/>
  <c r="A62" i="14" s="1" a="1"/>
  <c r="A62" i="14" s="1"/>
  <c r="A63" i="14" s="1" a="1"/>
  <c r="A63" i="14" s="1"/>
  <c r="A64" i="14" s="1" a="1"/>
  <c r="A64" i="14" s="1"/>
  <c r="A65" i="14" s="1" a="1"/>
  <c r="A65" i="14" s="1"/>
  <c r="A66" i="14" s="1" a="1"/>
  <c r="A66" i="14" s="1"/>
  <c r="A67" i="14" s="1" a="1"/>
  <c r="A67" i="14" s="1"/>
  <c r="A68" i="14" s="1" a="1"/>
  <c r="A68" i="14" s="1"/>
  <c r="A69" i="14" s="1" a="1"/>
  <c r="A69" i="14" s="1"/>
  <c r="A70" i="14" s="1" a="1"/>
  <c r="A70" i="14" s="1"/>
  <c r="A71" i="14" s="1" a="1"/>
  <c r="A71" i="14" s="1"/>
  <c r="A72" i="14" s="1" a="1"/>
  <c r="A72" i="14" s="1"/>
  <c r="A73" i="14" s="1" a="1"/>
  <c r="A73" i="14" s="1"/>
  <c r="A74" i="14" s="1" a="1"/>
  <c r="A74" i="14" s="1"/>
  <c r="A75" i="14" s="1" a="1"/>
  <c r="A75" i="14" s="1"/>
  <c r="A76" i="14" s="1" a="1"/>
  <c r="A76" i="14" s="1"/>
  <c r="A77" i="14" s="1" a="1"/>
  <c r="A77" i="14" s="1"/>
  <c r="A78" i="14" s="1" a="1"/>
  <c r="A78" i="14" s="1"/>
  <c r="A79" i="14" s="1" a="1"/>
  <c r="A79" i="14" s="1"/>
  <c r="A80" i="14" s="1" a="1"/>
  <c r="A80" i="14" s="1"/>
  <c r="A81" i="14" s="1" a="1"/>
  <c r="A81" i="14" s="1"/>
  <c r="A82" i="14" s="1" a="1"/>
  <c r="A82" i="14" s="1"/>
  <c r="A83" i="14" s="1" a="1"/>
  <c r="A83" i="14" s="1"/>
  <c r="A84" i="14" s="1" a="1"/>
  <c r="A84" i="14" s="1"/>
  <c r="A85" i="14" s="1" a="1"/>
  <c r="A85" i="14" s="1"/>
  <c r="A86" i="14" s="1" a="1"/>
  <c r="A86" i="14" s="1"/>
  <c r="A87" i="14" s="1" a="1"/>
  <c r="A87" i="14" s="1"/>
  <c r="A88" i="14" s="1" a="1"/>
  <c r="A88" i="14" s="1"/>
  <c r="A89" i="14" s="1" a="1"/>
  <c r="A89" i="14" s="1"/>
  <c r="A90" i="14" s="1" a="1"/>
  <c r="A90" i="14" s="1"/>
  <c r="A91" i="14" s="1" a="1"/>
  <c r="A91" i="14" s="1"/>
  <c r="A92" i="14" s="1" a="1"/>
  <c r="A92" i="14" s="1"/>
  <c r="A93" i="14" s="1" a="1"/>
  <c r="A93" i="14" s="1"/>
  <c r="A94" i="14" s="1" a="1"/>
  <c r="A94" i="14" s="1"/>
  <c r="A95" i="14" s="1" a="1"/>
  <c r="A95" i="14" s="1"/>
  <c r="A96" i="14" s="1" a="1"/>
  <c r="A96" i="14" s="1"/>
  <c r="A97" i="14" s="1" a="1"/>
  <c r="A97" i="14" s="1"/>
  <c r="A98" i="14" s="1" a="1"/>
  <c r="A98" i="14" s="1"/>
  <c r="A99" i="14" s="1" a="1"/>
  <c r="A99" i="14" s="1"/>
  <c r="A100" i="14" s="1" a="1"/>
  <c r="A100" i="14" s="1"/>
  <c r="A101" i="14" s="1" a="1"/>
  <c r="A101" i="14" s="1"/>
  <c r="A102" i="14" s="1" a="1"/>
  <c r="A102" i="14" s="1"/>
  <c r="A103" i="14" s="1" a="1"/>
  <c r="A103" i="14" s="1"/>
  <c r="A104" i="14" s="1" a="1"/>
  <c r="A104" i="14" s="1"/>
  <c r="A105" i="14" s="1" a="1"/>
  <c r="A105" i="14" s="1"/>
  <c r="A106" i="14" s="1" a="1"/>
  <c r="A106" i="14" s="1"/>
  <c r="A16" i="13" a="1"/>
  <c r="A16" i="13" s="1"/>
  <c r="F14" i="14"/>
  <c r="C14" i="14"/>
  <c r="H14" i="14"/>
  <c r="G14" i="14"/>
  <c r="E14" i="14"/>
  <c r="D14" i="14"/>
  <c r="B14" i="14"/>
  <c r="A17" i="13" l="1" a="1"/>
  <c r="A17" i="13" s="1"/>
  <c r="A107" i="14" a="1"/>
  <c r="A107" i="14" s="1"/>
  <c r="A108" i="14" s="1" a="1"/>
  <c r="A108" i="14" s="1"/>
  <c r="A109" i="14" s="1" a="1"/>
  <c r="A109" i="14" s="1"/>
  <c r="A110" i="14" s="1" a="1"/>
  <c r="A110" i="14" s="1"/>
  <c r="A111" i="14" s="1" a="1"/>
  <c r="A111" i="14" s="1"/>
  <c r="A112" i="14" s="1" a="1"/>
  <c r="A112" i="14" s="1"/>
  <c r="A113" i="14" s="1" a="1"/>
  <c r="A113" i="14" s="1"/>
  <c r="A114" i="14" s="1" a="1"/>
  <c r="A114" i="14" s="1"/>
  <c r="A115" i="14" s="1" a="1"/>
  <c r="A115" i="14" s="1"/>
  <c r="A116" i="14" s="1" a="1"/>
  <c r="A116" i="14" s="1"/>
  <c r="A117" i="14" s="1" a="1"/>
  <c r="A117" i="14" s="1"/>
  <c r="A118" i="14" s="1" a="1"/>
  <c r="A118" i="14" s="1"/>
  <c r="A119" i="14" s="1" a="1"/>
  <c r="A119" i="14" s="1"/>
  <c r="A120" i="14" s="1" a="1"/>
  <c r="A120" i="14" s="1"/>
  <c r="A121" i="14" s="1" a="1"/>
  <c r="A121" i="14" s="1"/>
  <c r="A122" i="14" s="1" a="1"/>
  <c r="A122" i="14" s="1"/>
  <c r="A123" i="14" s="1" a="1"/>
  <c r="A123" i="14" s="1"/>
  <c r="A124" i="14" s="1" a="1"/>
  <c r="A124" i="14" s="1"/>
  <c r="A125" i="14" s="1" a="1"/>
  <c r="A125" i="14" s="1"/>
  <c r="A126" i="14" s="1" a="1"/>
  <c r="A126" i="14" s="1"/>
  <c r="A127" i="14" s="1" a="1"/>
  <c r="A127" i="14" s="1"/>
  <c r="A128" i="14" s="1" a="1"/>
  <c r="A128" i="14" s="1"/>
  <c r="A129" i="14" s="1" a="1"/>
  <c r="A129" i="14" s="1"/>
  <c r="A130" i="14" s="1" a="1"/>
  <c r="A130" i="14" s="1"/>
  <c r="A131" i="14" s="1" a="1"/>
  <c r="A131" i="14" s="1"/>
  <c r="A132" i="14" s="1" a="1"/>
  <c r="A132" i="14" s="1"/>
  <c r="A133" i="14" s="1" a="1"/>
  <c r="A133" i="14" s="1"/>
  <c r="A134" i="14" s="1" a="1"/>
  <c r="A134" i="14" s="1"/>
  <c r="A135" i="14" s="1" a="1"/>
  <c r="A135" i="14" s="1"/>
  <c r="A136" i="14" s="1" a="1"/>
  <c r="A136" i="14" s="1"/>
  <c r="A137" i="14" s="1" a="1"/>
  <c r="A137" i="14" s="1"/>
  <c r="A138" i="14" s="1" a="1"/>
  <c r="A138" i="14" s="1"/>
  <c r="A139" i="14" s="1" a="1"/>
  <c r="A139" i="14" s="1"/>
  <c r="A140" i="14" s="1" a="1"/>
  <c r="A140" i="14" s="1"/>
  <c r="A141" i="14" s="1" a="1"/>
  <c r="A141" i="14" s="1"/>
  <c r="A142" i="14" s="1" a="1"/>
  <c r="A142" i="14" s="1"/>
  <c r="A143" i="14" s="1" a="1"/>
  <c r="A143" i="14" s="1"/>
  <c r="A144" i="14" s="1" a="1"/>
  <c r="A144" i="14" s="1"/>
  <c r="A145" i="14" s="1" a="1"/>
  <c r="A145" i="14" s="1"/>
  <c r="A146" i="14" s="1" a="1"/>
  <c r="A146" i="14" s="1"/>
  <c r="A147" i="14" s="1" a="1"/>
  <c r="A147" i="14" s="1"/>
  <c r="A148" i="14" s="1" a="1"/>
  <c r="A148" i="14" s="1"/>
  <c r="A149" i="14" s="1" a="1"/>
  <c r="A149" i="14" s="1"/>
  <c r="A150" i="14" s="1" a="1"/>
  <c r="A150" i="14" s="1"/>
  <c r="A151" i="14" s="1" a="1"/>
  <c r="A151" i="14" s="1"/>
  <c r="A152" i="14" s="1" a="1"/>
  <c r="A152" i="14" s="1"/>
  <c r="A153" i="14" s="1" a="1"/>
  <c r="A153" i="14" s="1"/>
  <c r="A154" i="14" s="1" a="1"/>
  <c r="A154" i="14" s="1"/>
  <c r="A155" i="14" s="1" a="1"/>
  <c r="A155" i="14" s="1"/>
  <c r="A156" i="14" s="1" a="1"/>
  <c r="A156" i="14" s="1"/>
  <c r="A157" i="14" s="1" a="1"/>
  <c r="A157" i="14" s="1"/>
  <c r="A158" i="14" s="1" a="1"/>
  <c r="A158" i="14" s="1"/>
  <c r="A159" i="14" s="1" a="1"/>
  <c r="A159" i="14" s="1"/>
  <c r="A160" i="14" s="1" a="1"/>
  <c r="A160" i="14" s="1"/>
  <c r="A161" i="14" s="1" a="1"/>
  <c r="A161" i="14" s="1"/>
  <c r="A162" i="14" s="1" a="1"/>
  <c r="A162" i="14" s="1"/>
  <c r="A163" i="14" s="1" a="1"/>
  <c r="A163" i="14" s="1"/>
  <c r="A164" i="14" s="1" a="1"/>
  <c r="A164" i="14" s="1"/>
  <c r="A165" i="14" s="1" a="1"/>
  <c r="A165" i="14" s="1"/>
  <c r="A166" i="14" s="1" a="1"/>
  <c r="A166" i="14" s="1"/>
  <c r="A167" i="14" s="1" a="1"/>
  <c r="A167" i="14" s="1"/>
  <c r="A168" i="14" s="1" a="1"/>
  <c r="A168" i="14" s="1"/>
  <c r="A169" i="14" s="1" a="1"/>
  <c r="A169" i="14" s="1"/>
  <c r="A170" i="14" s="1" a="1"/>
  <c r="A170" i="14" s="1"/>
  <c r="A171" i="14" s="1" a="1"/>
  <c r="A171" i="14" s="1"/>
  <c r="A172" i="14" s="1" a="1"/>
  <c r="A172" i="14" s="1"/>
  <c r="A173" i="14" s="1" a="1"/>
  <c r="A173" i="14" s="1"/>
  <c r="A174" i="14" s="1" a="1"/>
  <c r="A174" i="14" s="1"/>
  <c r="A175" i="14" s="1" a="1"/>
  <c r="A175" i="14" s="1"/>
  <c r="A176" i="14" s="1" a="1"/>
  <c r="A176" i="14" s="1"/>
  <c r="A177" i="14" s="1" a="1"/>
  <c r="A177" i="14" s="1"/>
  <c r="A178" i="14" s="1" a="1"/>
  <c r="A178" i="14" s="1"/>
  <c r="A179" i="14" s="1" a="1"/>
  <c r="A179" i="14" s="1"/>
  <c r="A180" i="14" s="1" a="1"/>
  <c r="A180" i="14" s="1"/>
  <c r="A181" i="14" s="1" a="1"/>
  <c r="A181" i="14" s="1"/>
  <c r="A182" i="14" s="1" a="1"/>
  <c r="A182" i="14" s="1"/>
  <c r="A183" i="14" s="1" a="1"/>
  <c r="A183" i="14" s="1"/>
  <c r="A184" i="14" s="1" a="1"/>
  <c r="A184" i="14" s="1"/>
  <c r="A185" i="14" s="1" a="1"/>
  <c r="A185" i="14" s="1"/>
  <c r="A186" i="14" s="1" a="1"/>
  <c r="A186" i="14" s="1"/>
  <c r="A187" i="14" s="1" a="1"/>
  <c r="A187" i="14" s="1"/>
  <c r="A188" i="14" s="1" a="1"/>
  <c r="A188" i="14" s="1"/>
  <c r="A189" i="14" s="1" a="1"/>
  <c r="A189" i="14" s="1"/>
  <c r="A190" i="14" s="1" a="1"/>
  <c r="A190" i="14" s="1"/>
  <c r="A191" i="14" s="1" a="1"/>
  <c r="A191" i="14" s="1"/>
  <c r="A192" i="14" s="1" a="1"/>
  <c r="A192" i="14" s="1"/>
  <c r="A193" i="14" s="1" a="1"/>
  <c r="A193" i="14" s="1"/>
  <c r="A194" i="14" s="1" a="1"/>
  <c r="A194" i="14" s="1"/>
  <c r="A195" i="14" s="1" a="1"/>
  <c r="A195" i="14" s="1"/>
  <c r="A196" i="14" s="1" a="1"/>
  <c r="A196" i="14" s="1"/>
  <c r="A197" i="14" s="1" a="1"/>
  <c r="A197" i="14" s="1"/>
  <c r="A198" i="14" s="1" a="1"/>
  <c r="A198" i="14" s="1"/>
  <c r="A199" i="14" s="1" a="1"/>
  <c r="A199" i="14" s="1"/>
  <c r="A200" i="14" s="1" a="1"/>
  <c r="A200" i="14" s="1"/>
  <c r="A201" i="14" s="1" a="1"/>
  <c r="A201" i="14" s="1"/>
  <c r="A202" i="14" s="1" a="1"/>
  <c r="A202" i="14" s="1"/>
  <c r="A203" i="14" s="1" a="1"/>
  <c r="A203" i="14" s="1"/>
  <c r="A204" i="14" s="1" a="1"/>
  <c r="A204" i="14" s="1"/>
  <c r="A205" i="14" s="1" a="1"/>
  <c r="A205" i="14" s="1"/>
  <c r="A206" i="14" s="1" a="1"/>
  <c r="A206" i="14" s="1"/>
  <c r="A207" i="14" s="1" a="1"/>
  <c r="A207" i="14" s="1"/>
  <c r="A208" i="14" s="1" a="1"/>
  <c r="A208" i="14" s="1"/>
  <c r="A209" i="14" s="1" a="1"/>
  <c r="A209" i="14" s="1"/>
  <c r="A210" i="14" s="1" a="1"/>
  <c r="A210" i="14" s="1"/>
  <c r="A211" i="14" s="1" a="1"/>
  <c r="A211" i="14" s="1"/>
  <c r="A212" i="14" s="1" a="1"/>
  <c r="A212" i="14" s="1"/>
  <c r="A213" i="14" s="1" a="1"/>
  <c r="A213" i="14" s="1"/>
  <c r="A214" i="14" s="1" a="1"/>
  <c r="A214" i="14" s="1"/>
  <c r="A215" i="14" s="1" a="1"/>
  <c r="A215" i="14" s="1"/>
  <c r="A216" i="14" s="1" a="1"/>
  <c r="A216" i="14" s="1"/>
  <c r="A217" i="14" s="1" a="1"/>
  <c r="A217" i="14" s="1"/>
  <c r="A218" i="14" s="1" a="1"/>
  <c r="A218" i="14" s="1"/>
  <c r="A219" i="14" s="1" a="1"/>
  <c r="A219" i="14" s="1"/>
  <c r="A220" i="14" s="1" a="1"/>
  <c r="A220" i="14" s="1"/>
  <c r="A221" i="14" s="1" a="1"/>
  <c r="A221" i="14" s="1"/>
  <c r="A222" i="14" s="1" a="1"/>
  <c r="A222" i="14" s="1"/>
  <c r="A223" i="14" s="1" a="1"/>
  <c r="A223" i="14" s="1"/>
  <c r="A224" i="14" s="1" a="1"/>
  <c r="A224" i="14" s="1"/>
  <c r="A225" i="14" s="1" a="1"/>
  <c r="A225" i="14" s="1"/>
  <c r="A226" i="14" s="1" a="1"/>
  <c r="A226" i="14" s="1"/>
  <c r="A227" i="14" s="1" a="1"/>
  <c r="A227" i="14" s="1"/>
  <c r="A228" i="14" s="1" a="1"/>
  <c r="A228" i="14" s="1"/>
  <c r="A229" i="14" s="1" a="1"/>
  <c r="A229" i="14" s="1"/>
  <c r="A230" i="14" s="1" a="1"/>
  <c r="A230" i="14" s="1"/>
  <c r="A231" i="14" s="1" a="1"/>
  <c r="A231" i="14" s="1"/>
  <c r="A232" i="14" s="1" a="1"/>
  <c r="A232" i="14" s="1"/>
  <c r="A233" i="14" s="1" a="1"/>
  <c r="A233" i="14" s="1"/>
  <c r="A234" i="14" s="1" a="1"/>
  <c r="A234" i="14" s="1"/>
  <c r="A235" i="14" s="1" a="1"/>
  <c r="A235" i="14" s="1"/>
  <c r="A236" i="14" s="1" a="1"/>
  <c r="A236" i="14" s="1"/>
  <c r="A237" i="14" s="1" a="1"/>
  <c r="A237" i="14" s="1"/>
  <c r="A238" i="14" s="1" a="1"/>
  <c r="A238" i="14" s="1"/>
  <c r="A239" i="14" s="1" a="1"/>
  <c r="A239" i="14" s="1"/>
  <c r="A240" i="14" s="1" a="1"/>
  <c r="A240" i="14" s="1"/>
  <c r="A241" i="14" s="1" a="1"/>
  <c r="A241" i="14" s="1"/>
  <c r="A242" i="14" s="1" a="1"/>
  <c r="A242" i="14" s="1"/>
  <c r="A243" i="14" s="1" a="1"/>
  <c r="A243" i="14" s="1"/>
  <c r="A244" i="14" s="1" a="1"/>
  <c r="A244" i="14" s="1"/>
  <c r="A245" i="14" s="1" a="1"/>
  <c r="A245" i="14" s="1"/>
  <c r="A246" i="14" s="1" a="1"/>
  <c r="A246" i="14" s="1"/>
  <c r="A247" i="14" s="1" a="1"/>
  <c r="A247" i="14" s="1"/>
  <c r="A248" i="14" s="1" a="1"/>
  <c r="A248" i="14" s="1"/>
  <c r="A249" i="14" s="1" a="1"/>
  <c r="A249" i="14" s="1"/>
  <c r="A250" i="14" s="1" a="1"/>
  <c r="A250" i="14" s="1"/>
  <c r="A251" i="14" s="1" a="1"/>
  <c r="A251" i="14" s="1"/>
  <c r="A252" i="14" s="1" a="1"/>
  <c r="A252" i="14" s="1"/>
  <c r="A253" i="14" s="1" a="1"/>
  <c r="A253" i="14" s="1"/>
  <c r="A254" i="14" s="1" a="1"/>
  <c r="A254" i="14" s="1"/>
  <c r="B15" i="14"/>
  <c r="C15" i="14"/>
  <c r="F15" i="14"/>
  <c r="E15" i="14"/>
  <c r="D15" i="14"/>
  <c r="G15" i="14"/>
  <c r="H15" i="14"/>
  <c r="A18" i="13" l="1" a="1"/>
  <c r="A18" i="13" s="1"/>
  <c r="H16" i="14"/>
  <c r="E16" i="14"/>
  <c r="D16" i="14"/>
  <c r="C16" i="14"/>
  <c r="G16" i="14"/>
  <c r="F16" i="14"/>
  <c r="B16" i="14"/>
  <c r="A19" i="13" l="1" a="1"/>
  <c r="A19" i="13" s="1"/>
  <c r="B18" i="14"/>
  <c r="F18" i="14"/>
  <c r="C18" i="14"/>
  <c r="G18" i="14"/>
  <c r="E18" i="14"/>
  <c r="H18" i="14"/>
  <c r="D18" i="14"/>
  <c r="C17" i="14"/>
  <c r="G17" i="14"/>
  <c r="D17" i="14"/>
  <c r="H17" i="14"/>
  <c r="E17" i="14"/>
  <c r="F17" i="14"/>
  <c r="B17" i="14"/>
  <c r="A20" i="13" l="1" a="1"/>
  <c r="A20" i="13" s="1"/>
  <c r="C19" i="14"/>
  <c r="H19" i="14"/>
  <c r="F19" i="14"/>
  <c r="B19" i="14"/>
  <c r="D19" i="14"/>
  <c r="G19" i="14"/>
  <c r="E19" i="14"/>
  <c r="A21" i="13" l="1" a="1"/>
  <c r="A21" i="13" s="1"/>
  <c r="H20" i="14"/>
  <c r="E20" i="14"/>
  <c r="F20" i="14"/>
  <c r="G20" i="14"/>
  <c r="C20" i="14"/>
  <c r="D20" i="14"/>
  <c r="B20" i="14"/>
  <c r="A22" i="13" l="1" a="1"/>
  <c r="A22" i="13" s="1"/>
  <c r="H21" i="14"/>
  <c r="B21" i="14"/>
  <c r="F21" i="14"/>
  <c r="D21" i="14"/>
  <c r="G21" i="14"/>
  <c r="E21" i="14"/>
  <c r="C21" i="14"/>
  <c r="A23" i="13" l="1" a="1"/>
  <c r="A23" i="13" s="1"/>
  <c r="B23" i="14"/>
  <c r="G23" i="14"/>
  <c r="D23" i="14"/>
  <c r="H23" i="14"/>
  <c r="E23" i="14"/>
  <c r="C23" i="14"/>
  <c r="F23" i="14"/>
  <c r="D24" i="14"/>
  <c r="D22" i="14"/>
  <c r="C22" i="14"/>
  <c r="E22" i="14"/>
  <c r="G22" i="14"/>
  <c r="F22" i="14"/>
  <c r="B22" i="14"/>
  <c r="H22" i="14"/>
  <c r="A24" i="13" l="1" a="1"/>
  <c r="A24" i="13" s="1"/>
  <c r="H24" i="14"/>
  <c r="B25" i="14"/>
  <c r="B24" i="14"/>
  <c r="E24" i="14"/>
  <c r="G24" i="14"/>
  <c r="F24" i="14"/>
  <c r="C24" i="14"/>
  <c r="A25" i="13" l="1" a="1"/>
  <c r="A25" i="13" s="1"/>
  <c r="F25" i="14"/>
  <c r="H25" i="14"/>
  <c r="C25" i="14"/>
  <c r="C26" i="14"/>
  <c r="E25" i="14"/>
  <c r="G25" i="14"/>
  <c r="D25" i="14"/>
  <c r="A26" i="13" l="1" a="1"/>
  <c r="A26" i="13" s="1"/>
  <c r="F26" i="14"/>
  <c r="D26" i="14"/>
  <c r="H26" i="14"/>
  <c r="B27" i="14"/>
  <c r="B26" i="14"/>
  <c r="E26" i="14"/>
  <c r="G26" i="14"/>
  <c r="A27" i="13" l="1" a="1"/>
  <c r="A27" i="13" s="1"/>
  <c r="C27" i="14"/>
  <c r="G27" i="14"/>
  <c r="H27" i="14"/>
  <c r="B28" i="14"/>
  <c r="E27" i="14"/>
  <c r="F27" i="14"/>
  <c r="D27" i="14"/>
  <c r="A28" i="13" l="1" a="1"/>
  <c r="A28" i="13" s="1"/>
  <c r="F28" i="14"/>
  <c r="G28" i="14"/>
  <c r="E28" i="14"/>
  <c r="C28" i="14"/>
  <c r="H28" i="14"/>
  <c r="D28" i="14"/>
  <c r="D29" i="14"/>
  <c r="A29" i="13" l="1" a="1"/>
  <c r="A29" i="13" s="1"/>
  <c r="H29" i="14"/>
  <c r="G29" i="14"/>
  <c r="F29" i="14"/>
  <c r="C29" i="14"/>
  <c r="C30" i="14"/>
  <c r="E29" i="14"/>
  <c r="B29" i="14"/>
  <c r="A30" i="13" l="1" a="1"/>
  <c r="A30" i="13" s="1"/>
  <c r="F30" i="14"/>
  <c r="H30" i="14"/>
  <c r="D30" i="14"/>
  <c r="B31" i="14"/>
  <c r="B30" i="14"/>
  <c r="E30" i="14"/>
  <c r="G30" i="14"/>
  <c r="A31" i="13" l="1" a="1"/>
  <c r="A31" i="13" s="1"/>
  <c r="G31" i="14"/>
  <c r="D31" i="14"/>
  <c r="F31" i="14"/>
  <c r="C32" i="14"/>
  <c r="E31" i="14"/>
  <c r="H31" i="14"/>
  <c r="C31" i="14"/>
  <c r="A32" i="13" l="1" a="1"/>
  <c r="A32" i="13" s="1"/>
  <c r="B32" i="14"/>
  <c r="E32" i="14"/>
  <c r="G32" i="14"/>
  <c r="F32" i="14"/>
  <c r="D32" i="14"/>
  <c r="H32" i="14"/>
  <c r="A33" i="13" l="1" a="1"/>
  <c r="A33" i="13" s="1"/>
  <c r="G33" i="14"/>
  <c r="D33" i="14"/>
  <c r="F33" i="14"/>
  <c r="B33" i="14"/>
  <c r="H33" i="14"/>
  <c r="C33" i="14"/>
  <c r="E33" i="14"/>
  <c r="G34" i="14"/>
  <c r="B34" i="14"/>
  <c r="H34" i="14"/>
  <c r="D34" i="14"/>
  <c r="C34" i="14"/>
  <c r="E34" i="14"/>
  <c r="F34" i="14"/>
  <c r="A34" i="13" l="1" a="1"/>
  <c r="A34" i="13" s="1"/>
  <c r="D35" i="14"/>
  <c r="E35" i="14"/>
  <c r="C35" i="14"/>
  <c r="F35" i="14"/>
  <c r="B35" i="14"/>
  <c r="G35" i="14"/>
  <c r="H35" i="14"/>
  <c r="A35" i="13" l="1" a="1"/>
  <c r="A35" i="13" s="1"/>
  <c r="G36" i="14"/>
  <c r="B36" i="14"/>
  <c r="H36" i="14"/>
  <c r="D36" i="14"/>
  <c r="F36" i="14"/>
  <c r="C36" i="14"/>
  <c r="E36" i="14"/>
  <c r="A36" i="13" l="1" a="1"/>
  <c r="A36" i="13" s="1"/>
  <c r="D37" i="14"/>
  <c r="E37" i="14"/>
  <c r="C37" i="14"/>
  <c r="H37" i="14"/>
  <c r="F37" i="14"/>
  <c r="B37" i="14"/>
  <c r="G37" i="14"/>
  <c r="A37" i="13" l="1" a="1"/>
  <c r="A37" i="13" s="1"/>
  <c r="G38" i="14"/>
  <c r="B38" i="14"/>
  <c r="H38" i="14"/>
  <c r="D38" i="14"/>
  <c r="F38" i="14"/>
  <c r="C38" i="14"/>
  <c r="E38" i="14"/>
  <c r="A38" i="13" l="1" a="1"/>
  <c r="A38" i="13" s="1"/>
  <c r="D39" i="14"/>
  <c r="E39" i="14"/>
  <c r="C39" i="14"/>
  <c r="H39" i="14"/>
  <c r="B39" i="14"/>
  <c r="F39" i="14"/>
  <c r="G39" i="14"/>
  <c r="A39" i="13" l="1" a="1"/>
  <c r="A39" i="13" s="1"/>
  <c r="G40" i="14"/>
  <c r="B40" i="14"/>
  <c r="H40" i="14"/>
  <c r="D40" i="14"/>
  <c r="C40" i="14"/>
  <c r="F40" i="14"/>
  <c r="E40" i="14"/>
  <c r="A40" i="13" l="1" a="1"/>
  <c r="A40" i="13" s="1"/>
  <c r="D41" i="14"/>
  <c r="E41" i="14"/>
  <c r="C41" i="14"/>
  <c r="F41" i="14"/>
  <c r="B41" i="14"/>
  <c r="G41" i="14"/>
  <c r="H41" i="14"/>
  <c r="A41" i="13" l="1" a="1"/>
  <c r="A41" i="13" s="1"/>
  <c r="G42" i="14"/>
  <c r="B42" i="14"/>
  <c r="H42" i="14"/>
  <c r="D42" i="14"/>
  <c r="F42" i="14"/>
  <c r="C42" i="14"/>
  <c r="E42" i="14"/>
  <c r="A42" i="13" l="1" a="1"/>
  <c r="A42" i="13" s="1"/>
  <c r="D43" i="14"/>
  <c r="E43" i="14"/>
  <c r="C43" i="14"/>
  <c r="H43" i="14"/>
  <c r="F43" i="14"/>
  <c r="G43" i="14"/>
  <c r="B43" i="14"/>
  <c r="A43" i="13" l="1" a="1"/>
  <c r="A43" i="13" s="1"/>
  <c r="G44" i="14"/>
  <c r="B44" i="14"/>
  <c r="H44" i="14"/>
  <c r="D44" i="14"/>
  <c r="F44" i="14"/>
  <c r="C44" i="14"/>
  <c r="E44" i="14"/>
  <c r="A44" i="13" l="1" a="1"/>
  <c r="A44" i="13" s="1"/>
  <c r="D45" i="14"/>
  <c r="E45" i="14"/>
  <c r="C45" i="14"/>
  <c r="H45" i="14"/>
  <c r="B45" i="14"/>
  <c r="F45" i="14"/>
  <c r="G45" i="14"/>
  <c r="A45" i="13" l="1" a="1"/>
  <c r="A45" i="13" s="1"/>
  <c r="G46" i="14"/>
  <c r="B46" i="14"/>
  <c r="H46" i="14"/>
  <c r="D46" i="14"/>
  <c r="C46" i="14"/>
  <c r="F46" i="14"/>
  <c r="E46" i="14"/>
  <c r="A46" i="13" l="1" a="1"/>
  <c r="A46" i="13" s="1"/>
  <c r="D47" i="14"/>
  <c r="E47" i="14"/>
  <c r="C47" i="14"/>
  <c r="F47" i="14"/>
  <c r="H47" i="14"/>
  <c r="B47" i="14"/>
  <c r="G47" i="14"/>
  <c r="A47" i="13" l="1" a="1"/>
  <c r="A47" i="13" s="1"/>
  <c r="G48" i="14"/>
  <c r="B48" i="14"/>
  <c r="H48" i="14"/>
  <c r="D48" i="14"/>
  <c r="F48" i="14"/>
  <c r="C48" i="14"/>
  <c r="E48" i="14"/>
  <c r="A48" i="13" l="1" a="1"/>
  <c r="A48" i="13" s="1"/>
  <c r="D49" i="14"/>
  <c r="E49" i="14"/>
  <c r="C49" i="14"/>
  <c r="H49" i="14"/>
  <c r="F49" i="14"/>
  <c r="G49" i="14"/>
  <c r="B49" i="14"/>
  <c r="A49" i="13" l="1" a="1"/>
  <c r="A49" i="13" s="1"/>
  <c r="G50" i="14"/>
  <c r="B50" i="14"/>
  <c r="H50" i="14"/>
  <c r="D50" i="14"/>
  <c r="F50" i="14"/>
  <c r="C50" i="14"/>
  <c r="E50" i="14"/>
  <c r="A50" i="13" l="1" a="1"/>
  <c r="A50" i="13" s="1"/>
  <c r="D51" i="14"/>
  <c r="E51" i="14"/>
  <c r="C51" i="14"/>
  <c r="H51" i="14"/>
  <c r="F51" i="14"/>
  <c r="G51" i="14"/>
  <c r="B51" i="14"/>
  <c r="A51" i="13" l="1" a="1"/>
  <c r="A51" i="13" s="1"/>
  <c r="G52" i="14"/>
  <c r="B52" i="14"/>
  <c r="H52" i="14"/>
  <c r="D52" i="14"/>
  <c r="C52" i="14"/>
  <c r="E52" i="14"/>
  <c r="F52" i="14"/>
  <c r="A52" i="13" l="1" a="1"/>
  <c r="A52" i="13" s="1"/>
  <c r="D53" i="14"/>
  <c r="E53" i="14"/>
  <c r="C53" i="14"/>
  <c r="F53" i="14"/>
  <c r="B53" i="14"/>
  <c r="H53" i="14"/>
  <c r="G53" i="14"/>
  <c r="A53" i="13" l="1" a="1"/>
  <c r="A53" i="13" s="1"/>
  <c r="G54" i="14"/>
  <c r="B54" i="14"/>
  <c r="H54" i="14"/>
  <c r="D54" i="14"/>
  <c r="F54" i="14"/>
  <c r="C54" i="14"/>
  <c r="E54" i="14"/>
  <c r="A54" i="13" l="1" a="1"/>
  <c r="A54" i="13" s="1"/>
  <c r="D55" i="14"/>
  <c r="E55" i="14"/>
  <c r="C55" i="14"/>
  <c r="H55" i="14"/>
  <c r="F55" i="14"/>
  <c r="G55" i="14"/>
  <c r="B55" i="14"/>
  <c r="A55" i="13" l="1" a="1"/>
  <c r="A55" i="13" s="1"/>
  <c r="G56" i="14"/>
  <c r="B56" i="14"/>
  <c r="H56" i="14"/>
  <c r="D56" i="14"/>
  <c r="F56" i="14"/>
  <c r="C56" i="14"/>
  <c r="E56" i="14"/>
  <c r="A56" i="13" l="1" a="1"/>
  <c r="A56" i="13" s="1"/>
  <c r="D57" i="14"/>
  <c r="E57" i="14"/>
  <c r="C57" i="14"/>
  <c r="H57" i="14"/>
  <c r="F57" i="14"/>
  <c r="B57" i="14"/>
  <c r="G57" i="14"/>
  <c r="A57" i="13" l="1" a="1"/>
  <c r="A57" i="13" s="1"/>
  <c r="G58" i="14"/>
  <c r="B58" i="14"/>
  <c r="H58" i="14"/>
  <c r="D58" i="14"/>
  <c r="C58" i="14"/>
  <c r="E58" i="14"/>
  <c r="F58" i="14"/>
  <c r="A58" i="13" l="1" a="1"/>
  <c r="A58" i="13" s="1"/>
  <c r="D59" i="14"/>
  <c r="E59" i="14"/>
  <c r="C59" i="14"/>
  <c r="F59" i="14"/>
  <c r="B59" i="14"/>
  <c r="G59" i="14"/>
  <c r="H59" i="14"/>
  <c r="A59" i="13" l="1" a="1"/>
  <c r="A59" i="13" s="1"/>
  <c r="G60" i="14"/>
  <c r="B60" i="14"/>
  <c r="H60" i="14"/>
  <c r="D60" i="14"/>
  <c r="F60" i="14"/>
  <c r="C60" i="14"/>
  <c r="E60" i="14"/>
  <c r="A60" i="13" l="1" a="1"/>
  <c r="A60" i="13" s="1"/>
  <c r="D61" i="14"/>
  <c r="C61" i="14"/>
  <c r="G61" i="14"/>
  <c r="E61" i="14"/>
  <c r="F61" i="14"/>
  <c r="H61" i="14"/>
  <c r="B61" i="14"/>
  <c r="A61" i="13" l="1" a="1"/>
  <c r="A61" i="13" s="1"/>
  <c r="B62" i="14"/>
  <c r="H62" i="14"/>
  <c r="F62" i="14"/>
  <c r="D62" i="14"/>
  <c r="E62" i="14"/>
  <c r="C62" i="14"/>
  <c r="G62" i="14"/>
  <c r="A62" i="13" l="1" a="1"/>
  <c r="A62" i="13" s="1"/>
  <c r="E63" i="14"/>
  <c r="D63" i="14"/>
  <c r="B63" i="14"/>
  <c r="G63" i="14"/>
  <c r="C63" i="14"/>
  <c r="F63" i="14"/>
  <c r="H63" i="14"/>
  <c r="A63" i="13" l="1" a="1"/>
  <c r="A63" i="13" s="1"/>
  <c r="B64" i="14"/>
  <c r="H64" i="14"/>
  <c r="C64" i="14"/>
  <c r="G64" i="14"/>
  <c r="E64" i="14"/>
  <c r="F64" i="14"/>
  <c r="D64" i="14"/>
  <c r="A64" i="13" l="1" a="1"/>
  <c r="A64" i="13" s="1"/>
  <c r="E65" i="14"/>
  <c r="H65" i="14"/>
  <c r="G65" i="14"/>
  <c r="F65" i="14"/>
  <c r="B65" i="14"/>
  <c r="C65" i="14"/>
  <c r="D65" i="14"/>
  <c r="A65" i="13" l="1" a="1"/>
  <c r="A65" i="13" s="1"/>
  <c r="B66" i="14"/>
  <c r="H66" i="14"/>
  <c r="F66" i="14"/>
  <c r="G66" i="14"/>
  <c r="C66" i="14"/>
  <c r="D66" i="14"/>
  <c r="E66" i="14"/>
  <c r="A66" i="13" l="1" a="1"/>
  <c r="A66" i="13" s="1"/>
  <c r="E67" i="14"/>
  <c r="D67" i="14"/>
  <c r="G67" i="14"/>
  <c r="B67" i="14"/>
  <c r="C67" i="14"/>
  <c r="F67" i="14"/>
  <c r="H67" i="14"/>
  <c r="A67" i="13" l="1" a="1"/>
  <c r="A67" i="13" s="1"/>
  <c r="B68" i="14"/>
  <c r="H68" i="14"/>
  <c r="C68" i="14"/>
  <c r="F68" i="14"/>
  <c r="D68" i="14"/>
  <c r="E68" i="14"/>
  <c r="G68" i="14"/>
  <c r="A68" i="13" l="1" a="1"/>
  <c r="A68" i="13" s="1"/>
  <c r="E69" i="14"/>
  <c r="H69" i="14"/>
  <c r="F69" i="14"/>
  <c r="B69" i="14"/>
  <c r="C69" i="14"/>
  <c r="D69" i="14"/>
  <c r="G69" i="14"/>
  <c r="A69" i="13" l="1" a="1"/>
  <c r="A69" i="13" s="1"/>
  <c r="B70" i="14"/>
  <c r="H70" i="14"/>
  <c r="F70" i="14"/>
  <c r="E70" i="14"/>
  <c r="C70" i="14"/>
  <c r="D70" i="14"/>
  <c r="G70" i="14"/>
  <c r="A70" i="13" l="1" a="1"/>
  <c r="A70" i="13" s="1"/>
  <c r="E71" i="14"/>
  <c r="D71" i="14"/>
  <c r="F71" i="14"/>
  <c r="C71" i="14"/>
  <c r="G71" i="14"/>
  <c r="H71" i="14"/>
  <c r="B71" i="14"/>
  <c r="A71" i="13" l="1" a="1"/>
  <c r="A71" i="13" s="1"/>
  <c r="B72" i="14"/>
  <c r="H72" i="14"/>
  <c r="C72" i="14"/>
  <c r="E72" i="14"/>
  <c r="F72" i="14"/>
  <c r="G72" i="14"/>
  <c r="D72" i="14"/>
  <c r="A72" i="13" l="1" a="1"/>
  <c r="A72" i="13" s="1"/>
  <c r="E73" i="14"/>
  <c r="H73" i="14"/>
  <c r="D73" i="14"/>
  <c r="G73" i="14"/>
  <c r="B73" i="14"/>
  <c r="C73" i="14"/>
  <c r="F73" i="14"/>
  <c r="A73" i="13" l="1" a="1"/>
  <c r="A73" i="13" s="1"/>
  <c r="B74" i="14"/>
  <c r="H74" i="14"/>
  <c r="F74" i="14"/>
  <c r="D74" i="14"/>
  <c r="C74" i="14"/>
  <c r="E74" i="14"/>
  <c r="G74" i="14"/>
  <c r="A74" i="13" l="1" a="1"/>
  <c r="A74" i="13" s="1"/>
  <c r="E75" i="14"/>
  <c r="D75" i="14"/>
  <c r="C75" i="14"/>
  <c r="B75" i="14"/>
  <c r="F75" i="14"/>
  <c r="G75" i="14"/>
  <c r="H75" i="14"/>
  <c r="A75" i="13" l="1" a="1"/>
  <c r="A75" i="13" s="1"/>
  <c r="B76" i="14"/>
  <c r="H76" i="14"/>
  <c r="C76" i="14"/>
  <c r="D76" i="14"/>
  <c r="E76" i="14"/>
  <c r="F76" i="14"/>
  <c r="G76" i="14"/>
  <c r="A76" i="13" l="1" a="1"/>
  <c r="A76" i="13" s="1"/>
  <c r="E77" i="14"/>
  <c r="H77" i="14"/>
  <c r="C77" i="14"/>
  <c r="B77" i="14"/>
  <c r="D77" i="14"/>
  <c r="F77" i="14"/>
  <c r="G77" i="14"/>
  <c r="A77" i="13" l="1" a="1"/>
  <c r="A77" i="13" s="1"/>
  <c r="B78" i="14"/>
  <c r="H78" i="14"/>
  <c r="F78" i="14"/>
  <c r="C78" i="14"/>
  <c r="D78" i="14"/>
  <c r="E78" i="14"/>
  <c r="G78" i="14"/>
  <c r="A78" i="13" l="1" a="1"/>
  <c r="A78" i="13" s="1"/>
  <c r="E79" i="14"/>
  <c r="D79" i="14"/>
  <c r="B79" i="14"/>
  <c r="F79" i="14"/>
  <c r="G79" i="14"/>
  <c r="H79" i="14"/>
  <c r="C79" i="14"/>
  <c r="A79" i="13" l="1" a="1"/>
  <c r="A79" i="13" s="1"/>
  <c r="B80" i="14"/>
  <c r="H80" i="14"/>
  <c r="C80" i="14"/>
  <c r="F80" i="14"/>
  <c r="G80" i="14"/>
  <c r="D80" i="14"/>
  <c r="E80" i="14"/>
  <c r="A80" i="13" l="1" a="1"/>
  <c r="A80" i="13" s="1"/>
  <c r="E81" i="14"/>
  <c r="H81" i="14"/>
  <c r="B81" i="14"/>
  <c r="G81" i="14"/>
  <c r="C81" i="14"/>
  <c r="D81" i="14"/>
  <c r="F81" i="14"/>
  <c r="A81" i="13" l="1" a="1"/>
  <c r="A81" i="13" s="1"/>
  <c r="E82" i="14"/>
  <c r="H82" i="14"/>
  <c r="G82" i="14"/>
  <c r="B82" i="14"/>
  <c r="C82" i="14"/>
  <c r="D82" i="14"/>
  <c r="F82" i="14"/>
  <c r="A82" i="13" l="1" a="1"/>
  <c r="A82" i="13" s="1"/>
  <c r="B83" i="14"/>
  <c r="H83" i="14"/>
  <c r="F83" i="14"/>
  <c r="G83" i="14"/>
  <c r="C83" i="14"/>
  <c r="D83" i="14"/>
  <c r="E83" i="14"/>
  <c r="A83" i="13" l="1" a="1"/>
  <c r="A83" i="13" s="1"/>
  <c r="E84" i="14"/>
  <c r="D84" i="14"/>
  <c r="G84" i="14"/>
  <c r="H84" i="14"/>
  <c r="B84" i="14"/>
  <c r="C84" i="14"/>
  <c r="F84" i="14"/>
  <c r="A84" i="13" l="1" a="1"/>
  <c r="A84" i="13" s="1"/>
  <c r="B85" i="14"/>
  <c r="H85" i="14"/>
  <c r="C85" i="14"/>
  <c r="F85" i="14"/>
  <c r="G85" i="14"/>
  <c r="D85" i="14"/>
  <c r="E85" i="14"/>
  <c r="A85" i="13" l="1" a="1"/>
  <c r="A85" i="13" s="1"/>
  <c r="E86" i="14"/>
  <c r="H86" i="14"/>
  <c r="F86" i="14"/>
  <c r="G86" i="14"/>
  <c r="B86" i="14"/>
  <c r="C86" i="14"/>
  <c r="D86" i="14"/>
  <c r="A86" i="13" l="1" a="1"/>
  <c r="A86" i="13" s="1"/>
  <c r="B87" i="14"/>
  <c r="H87" i="14"/>
  <c r="F87" i="14"/>
  <c r="E87" i="14"/>
  <c r="G87" i="14"/>
  <c r="C87" i="14"/>
  <c r="D87" i="14"/>
  <c r="A87" i="13" l="1" a="1"/>
  <c r="A87" i="13" s="1"/>
  <c r="E88" i="14"/>
  <c r="D88" i="14"/>
  <c r="F88" i="14"/>
  <c r="G88" i="14"/>
  <c r="H88" i="14"/>
  <c r="B88" i="14"/>
  <c r="C88" i="14"/>
  <c r="A88" i="13" l="1" a="1"/>
  <c r="A88" i="13" s="1"/>
  <c r="B89" i="14"/>
  <c r="H89" i="14"/>
  <c r="C89" i="14"/>
  <c r="E89" i="14"/>
  <c r="F89" i="14"/>
  <c r="G89" i="14"/>
  <c r="D89" i="14"/>
  <c r="A89" i="13" l="1" a="1"/>
  <c r="A89" i="13" s="1"/>
  <c r="E90" i="14"/>
  <c r="H90" i="14"/>
  <c r="D90" i="14"/>
  <c r="F90" i="14"/>
  <c r="G90" i="14"/>
  <c r="B90" i="14"/>
  <c r="C90" i="14"/>
  <c r="A90" i="13" l="1" a="1"/>
  <c r="A90" i="13" s="1"/>
  <c r="B91" i="14"/>
  <c r="H91" i="14"/>
  <c r="F91" i="14"/>
  <c r="D91" i="14"/>
  <c r="E91" i="14"/>
  <c r="G91" i="14"/>
  <c r="C91" i="14"/>
  <c r="A91" i="13" l="1" a="1"/>
  <c r="A91" i="13" s="1"/>
  <c r="E92" i="14"/>
  <c r="D92" i="14"/>
  <c r="C92" i="14"/>
  <c r="F92" i="14"/>
  <c r="G92" i="14"/>
  <c r="H92" i="14"/>
  <c r="B92" i="14"/>
  <c r="A92" i="13" l="1" a="1"/>
  <c r="A92" i="13" s="1"/>
  <c r="B93" i="14"/>
  <c r="H93" i="14"/>
  <c r="C93" i="14"/>
  <c r="D93" i="14"/>
  <c r="E93" i="14"/>
  <c r="F93" i="14"/>
  <c r="G93" i="14"/>
  <c r="A93" i="13" l="1" a="1"/>
  <c r="A93" i="13" s="1"/>
  <c r="E94" i="14"/>
  <c r="H94" i="14"/>
  <c r="C94" i="14"/>
  <c r="D94" i="14"/>
  <c r="F94" i="14"/>
  <c r="G94" i="14"/>
  <c r="B94" i="14"/>
  <c r="A94" i="13" l="1" a="1"/>
  <c r="A94" i="13" s="1"/>
  <c r="B95" i="14"/>
  <c r="H95" i="14"/>
  <c r="F95" i="14"/>
  <c r="C95" i="14"/>
  <c r="D95" i="14"/>
  <c r="E95" i="14"/>
  <c r="G95" i="14"/>
  <c r="A95" i="13" l="1" a="1"/>
  <c r="A95" i="13" s="1"/>
  <c r="E96" i="14"/>
  <c r="D96" i="14"/>
  <c r="B96" i="14"/>
  <c r="C96" i="14"/>
  <c r="F96" i="14"/>
  <c r="G96" i="14"/>
  <c r="H96" i="14"/>
  <c r="A96" i="13" l="1" a="1"/>
  <c r="A96" i="13" s="1"/>
  <c r="B97" i="14"/>
  <c r="H97" i="14"/>
  <c r="C97" i="14"/>
  <c r="D97" i="14"/>
  <c r="E97" i="14"/>
  <c r="F97" i="14"/>
  <c r="G97" i="14"/>
  <c r="A97" i="13" l="1" a="1"/>
  <c r="A97" i="13" s="1"/>
  <c r="E98" i="14"/>
  <c r="H98" i="14"/>
  <c r="B98" i="14"/>
  <c r="C98" i="14"/>
  <c r="D98" i="14"/>
  <c r="F98" i="14"/>
  <c r="G98" i="14"/>
  <c r="A98" i="13" l="1" a="1"/>
  <c r="A98" i="13" s="1"/>
  <c r="B99" i="14"/>
  <c r="H99" i="14"/>
  <c r="F99" i="14"/>
  <c r="C99" i="14"/>
  <c r="D99" i="14"/>
  <c r="E99" i="14"/>
  <c r="G99" i="14"/>
  <c r="A99" i="13" l="1" a="1"/>
  <c r="A99" i="13" s="1"/>
  <c r="E100" i="14"/>
  <c r="D100" i="14"/>
  <c r="B100" i="14"/>
  <c r="C100" i="14"/>
  <c r="F100" i="14"/>
  <c r="G100" i="14"/>
  <c r="H100" i="14"/>
  <c r="A100" i="13" l="1" a="1"/>
  <c r="A100" i="13" s="1"/>
  <c r="B101" i="14"/>
  <c r="H101" i="14"/>
  <c r="C101" i="14"/>
  <c r="D101" i="14"/>
  <c r="E101" i="14"/>
  <c r="F101" i="14"/>
  <c r="G101" i="14"/>
  <c r="A101" i="13" l="1" a="1"/>
  <c r="A101" i="13" s="1"/>
  <c r="E102" i="14"/>
  <c r="H102" i="14"/>
  <c r="B102" i="14"/>
  <c r="C102" i="14"/>
  <c r="D102" i="14"/>
  <c r="F102" i="14"/>
  <c r="G102" i="14"/>
  <c r="A102" i="13" l="1" a="1"/>
  <c r="A102" i="13" s="1"/>
  <c r="B103" i="14"/>
  <c r="H103" i="14"/>
  <c r="F103" i="14"/>
  <c r="C103" i="14"/>
  <c r="D103" i="14"/>
  <c r="E103" i="14"/>
  <c r="G103" i="14"/>
  <c r="A103" i="13" l="1" a="1"/>
  <c r="A103" i="13" s="1"/>
  <c r="E104" i="14"/>
  <c r="D104" i="14"/>
  <c r="H104" i="14"/>
  <c r="B104" i="14"/>
  <c r="C104" i="14"/>
  <c r="F104" i="14"/>
  <c r="G104" i="14"/>
  <c r="A104" i="13" l="1" a="1"/>
  <c r="A104" i="13" s="1"/>
  <c r="B105" i="14"/>
  <c r="H105" i="14"/>
  <c r="C105" i="14"/>
  <c r="G105" i="14"/>
  <c r="D105" i="14"/>
  <c r="E105" i="14"/>
  <c r="F105" i="14"/>
  <c r="A105" i="13" l="1" a="1"/>
  <c r="A105" i="13" s="1"/>
  <c r="E106" i="14"/>
  <c r="H106" i="14"/>
  <c r="G106" i="14"/>
  <c r="B106" i="14"/>
  <c r="C106" i="14"/>
  <c r="D106" i="14"/>
  <c r="F106" i="14"/>
  <c r="A106" i="13" l="1" a="1"/>
  <c r="A106" i="13" s="1"/>
  <c r="B107" i="14"/>
  <c r="H107" i="14"/>
  <c r="F107" i="14"/>
  <c r="G107" i="14"/>
  <c r="C107" i="14"/>
  <c r="D107" i="14"/>
  <c r="E107" i="14"/>
  <c r="A107" i="13" l="1" a="1"/>
  <c r="A107" i="13" s="1"/>
  <c r="E108" i="14"/>
  <c r="D108" i="14"/>
  <c r="G108" i="14"/>
  <c r="B108" i="14"/>
  <c r="C108" i="14"/>
  <c r="F108" i="14"/>
  <c r="H108" i="14"/>
  <c r="A108" i="13" l="1" a="1"/>
  <c r="A108" i="13" s="1"/>
  <c r="B109" i="14"/>
  <c r="H109" i="14"/>
  <c r="C109" i="14"/>
  <c r="F109" i="14"/>
  <c r="D109" i="14"/>
  <c r="E109" i="14"/>
  <c r="G109" i="14"/>
  <c r="A109" i="13" l="1" a="1"/>
  <c r="A109" i="13" s="1"/>
  <c r="E110" i="14"/>
  <c r="F110" i="14"/>
  <c r="H110" i="14"/>
  <c r="B110" i="14"/>
  <c r="C110" i="14"/>
  <c r="D110" i="14"/>
  <c r="G110" i="14"/>
  <c r="A110" i="13" l="1" a="1"/>
  <c r="A110" i="13" s="1"/>
  <c r="B111" i="14"/>
  <c r="H111" i="14"/>
  <c r="D111" i="14"/>
  <c r="F111" i="14"/>
  <c r="G111" i="14"/>
  <c r="C111" i="14"/>
  <c r="E111" i="14"/>
  <c r="A111" i="13" l="1" a="1"/>
  <c r="A111" i="13" s="1"/>
  <c r="E112" i="14"/>
  <c r="B112" i="14"/>
  <c r="D112" i="14"/>
  <c r="F112" i="14"/>
  <c r="G112" i="14"/>
  <c r="C112" i="14"/>
  <c r="H112" i="14"/>
  <c r="A112" i="13" l="1" a="1"/>
  <c r="A112" i="13" s="1"/>
  <c r="B113" i="14"/>
  <c r="H113" i="14"/>
  <c r="G113" i="14"/>
  <c r="C113" i="14"/>
  <c r="D113" i="14"/>
  <c r="E113" i="14"/>
  <c r="F113" i="14"/>
  <c r="A113" i="13" l="1" a="1"/>
  <c r="A113" i="13" s="1"/>
  <c r="E114" i="14"/>
  <c r="F114" i="14"/>
  <c r="H114" i="14"/>
  <c r="B114" i="14"/>
  <c r="C114" i="14"/>
  <c r="D114" i="14"/>
  <c r="G114" i="14"/>
  <c r="A114" i="13" l="1" a="1"/>
  <c r="A114" i="13" s="1"/>
  <c r="B115" i="14"/>
  <c r="H115" i="14"/>
  <c r="D115" i="14"/>
  <c r="F115" i="14"/>
  <c r="G115" i="14"/>
  <c r="C115" i="14"/>
  <c r="E115" i="14"/>
  <c r="A115" i="13" l="1" a="1"/>
  <c r="A115" i="13" s="1"/>
  <c r="E116" i="14"/>
  <c r="B116" i="14"/>
  <c r="D116" i="14"/>
  <c r="F116" i="14"/>
  <c r="G116" i="14"/>
  <c r="C116" i="14"/>
  <c r="H116" i="14"/>
  <c r="A116" i="13" l="1" a="1"/>
  <c r="A116" i="13" s="1"/>
  <c r="B117" i="14"/>
  <c r="H117" i="14"/>
  <c r="G117" i="14"/>
  <c r="C117" i="14"/>
  <c r="D117" i="14"/>
  <c r="E117" i="14"/>
  <c r="F117" i="14"/>
  <c r="A117" i="13" l="1" a="1"/>
  <c r="A117" i="13" s="1"/>
  <c r="E118" i="14"/>
  <c r="F118" i="14"/>
  <c r="H118" i="14"/>
  <c r="B118" i="14"/>
  <c r="C118" i="14"/>
  <c r="D118" i="14"/>
  <c r="G118" i="14"/>
  <c r="A118" i="13" l="1" a="1"/>
  <c r="A118" i="13" s="1"/>
  <c r="B119" i="14"/>
  <c r="H119" i="14"/>
  <c r="D119" i="14"/>
  <c r="F119" i="14"/>
  <c r="C119" i="14"/>
  <c r="E119" i="14"/>
  <c r="G119" i="14"/>
  <c r="A119" i="13" l="1" a="1"/>
  <c r="A119" i="13" s="1"/>
  <c r="E120" i="14"/>
  <c r="B120" i="14"/>
  <c r="D120" i="14"/>
  <c r="G120" i="14"/>
  <c r="C120" i="14"/>
  <c r="F120" i="14"/>
  <c r="H120" i="14"/>
  <c r="A120" i="13" l="1" a="1"/>
  <c r="A120" i="13" s="1"/>
  <c r="B121" i="14"/>
  <c r="H121" i="14"/>
  <c r="G121" i="14"/>
  <c r="C121" i="14"/>
  <c r="E121" i="14"/>
  <c r="D121" i="14"/>
  <c r="F121" i="14"/>
  <c r="A121" i="13" l="1" a="1"/>
  <c r="A121" i="13" s="1"/>
  <c r="E122" i="14"/>
  <c r="F122" i="14"/>
  <c r="H122" i="14"/>
  <c r="C122" i="14"/>
  <c r="B122" i="14"/>
  <c r="D122" i="14"/>
  <c r="G122" i="14"/>
  <c r="A122" i="13" l="1" a="1"/>
  <c r="A122" i="13" s="1"/>
  <c r="B123" i="14"/>
  <c r="H123" i="14"/>
  <c r="D123" i="14"/>
  <c r="F123" i="14"/>
  <c r="E123" i="14"/>
  <c r="G123" i="14"/>
  <c r="C123" i="14"/>
  <c r="A123" i="13" l="1" a="1"/>
  <c r="A123" i="13" s="1"/>
  <c r="E124" i="14"/>
  <c r="B124" i="14"/>
  <c r="D124" i="14"/>
  <c r="H124" i="14"/>
  <c r="C124" i="14"/>
  <c r="F124" i="14"/>
  <c r="G124" i="14"/>
  <c r="A124" i="13" l="1" a="1"/>
  <c r="A124" i="13" s="1"/>
  <c r="B125" i="14"/>
  <c r="H125" i="14"/>
  <c r="G125" i="14"/>
  <c r="C125" i="14"/>
  <c r="D125" i="14"/>
  <c r="E125" i="14"/>
  <c r="F125" i="14"/>
  <c r="A125" i="13" l="1" a="1"/>
  <c r="A125" i="13" s="1"/>
  <c r="E126" i="14"/>
  <c r="F126" i="14"/>
  <c r="H126" i="14"/>
  <c r="B126" i="14"/>
  <c r="C126" i="14"/>
  <c r="D126" i="14"/>
  <c r="G126" i="14"/>
  <c r="A126" i="13" l="1" a="1"/>
  <c r="A126" i="13" s="1"/>
  <c r="B127" i="14"/>
  <c r="H127" i="14"/>
  <c r="D127" i="14"/>
  <c r="F127" i="14"/>
  <c r="C127" i="14"/>
  <c r="E127" i="14"/>
  <c r="G127" i="14"/>
  <c r="A127" i="13" l="1" a="1"/>
  <c r="A127" i="13" s="1"/>
  <c r="E128" i="14"/>
  <c r="B128" i="14"/>
  <c r="D128" i="14"/>
  <c r="F128" i="14"/>
  <c r="G128" i="14"/>
  <c r="H128" i="14"/>
  <c r="C128" i="14"/>
  <c r="A128" i="13" l="1" a="1"/>
  <c r="A128" i="13" s="1"/>
  <c r="B129" i="14"/>
  <c r="H129" i="14"/>
  <c r="G129" i="14"/>
  <c r="C129" i="14"/>
  <c r="F129" i="14"/>
  <c r="D129" i="14"/>
  <c r="E129" i="14"/>
  <c r="A129" i="13" l="1" a="1"/>
  <c r="A129" i="13" s="1"/>
  <c r="E130" i="14"/>
  <c r="F130" i="14"/>
  <c r="H130" i="14"/>
  <c r="B130" i="14"/>
  <c r="C130" i="14"/>
  <c r="D130" i="14"/>
  <c r="G130" i="14"/>
  <c r="A130" i="13" l="1" a="1"/>
  <c r="A130" i="13" s="1"/>
  <c r="B131" i="14"/>
  <c r="H131" i="14"/>
  <c r="D131" i="14"/>
  <c r="F131" i="14"/>
  <c r="C131" i="14"/>
  <c r="E131" i="14"/>
  <c r="G131" i="14"/>
  <c r="A131" i="13" l="1" a="1"/>
  <c r="A131" i="13" s="1"/>
  <c r="E132" i="14"/>
  <c r="B132" i="14"/>
  <c r="C132" i="14"/>
  <c r="D132" i="14"/>
  <c r="F132" i="14"/>
  <c r="G132" i="14"/>
  <c r="H132" i="14"/>
  <c r="A132" i="13" l="1" a="1"/>
  <c r="A132" i="13" s="1"/>
  <c r="B133" i="14"/>
  <c r="H133" i="14"/>
  <c r="C133" i="14"/>
  <c r="D133" i="14"/>
  <c r="E133" i="14"/>
  <c r="F133" i="14"/>
  <c r="G133" i="14"/>
  <c r="A133" i="13" l="1" a="1"/>
  <c r="A133" i="13" s="1"/>
  <c r="E134" i="14"/>
  <c r="H134" i="14"/>
  <c r="B134" i="14"/>
  <c r="C134" i="14"/>
  <c r="D134" i="14"/>
  <c r="F134" i="14"/>
  <c r="G134" i="14"/>
  <c r="A134" i="13" l="1" a="1"/>
  <c r="A134" i="13" s="1"/>
  <c r="B135" i="14"/>
  <c r="H135" i="14"/>
  <c r="F135" i="14"/>
  <c r="G135" i="14"/>
  <c r="C135" i="14"/>
  <c r="D135" i="14"/>
  <c r="E135" i="14"/>
  <c r="A135" i="13" l="1" a="1"/>
  <c r="A135" i="13" s="1"/>
  <c r="E136" i="14"/>
  <c r="D136" i="14"/>
  <c r="F136" i="14"/>
  <c r="G136" i="14"/>
  <c r="H136" i="14"/>
  <c r="B136" i="14"/>
  <c r="C136" i="14"/>
  <c r="A136" i="13" l="1" a="1"/>
  <c r="A136" i="13" s="1"/>
  <c r="B137" i="14"/>
  <c r="H137" i="14"/>
  <c r="C137" i="14"/>
  <c r="D137" i="14"/>
  <c r="E137" i="14"/>
  <c r="F137" i="14"/>
  <c r="G137" i="14"/>
  <c r="A137" i="13" l="1" a="1"/>
  <c r="A137" i="13" s="1"/>
  <c r="E138" i="14"/>
  <c r="H138" i="14"/>
  <c r="B138" i="14"/>
  <c r="C138" i="14"/>
  <c r="D138" i="14"/>
  <c r="F138" i="14"/>
  <c r="G138" i="14"/>
  <c r="A138" i="13" l="1" a="1"/>
  <c r="A138" i="13" s="1"/>
  <c r="B139" i="14"/>
  <c r="H139" i="14"/>
  <c r="F139" i="14"/>
  <c r="G139" i="14"/>
  <c r="C139" i="14"/>
  <c r="D139" i="14"/>
  <c r="E139" i="14"/>
  <c r="A139" i="13" l="1" a="1"/>
  <c r="A139" i="13" s="1"/>
  <c r="E140" i="14"/>
  <c r="D140" i="14"/>
  <c r="F140" i="14"/>
  <c r="B140" i="14"/>
  <c r="C140" i="14"/>
  <c r="G140" i="14"/>
  <c r="H140" i="14"/>
  <c r="A140" i="13" l="1" a="1"/>
  <c r="A140" i="13" s="1"/>
  <c r="B141" i="14"/>
  <c r="H141" i="14"/>
  <c r="C141" i="14"/>
  <c r="D141" i="14"/>
  <c r="E141" i="14"/>
  <c r="F141" i="14"/>
  <c r="G141" i="14"/>
  <c r="A141" i="13" l="1" a="1"/>
  <c r="A141" i="13" s="1"/>
  <c r="E142" i="14"/>
  <c r="H142" i="14"/>
  <c r="B142" i="14"/>
  <c r="D142" i="14"/>
  <c r="F142" i="14"/>
  <c r="G142" i="14"/>
  <c r="C142" i="14"/>
  <c r="A142" i="13" l="1" a="1"/>
  <c r="A142" i="13" s="1"/>
  <c r="B143" i="14"/>
  <c r="H143" i="14"/>
  <c r="F143" i="14"/>
  <c r="E143" i="14"/>
  <c r="G143" i="14"/>
  <c r="C143" i="14"/>
  <c r="D143" i="14"/>
  <c r="A143" i="13" l="1" a="1"/>
  <c r="A143" i="13" s="1"/>
  <c r="E144" i="14"/>
  <c r="D144" i="14"/>
  <c r="F144" i="14"/>
  <c r="G144" i="14"/>
  <c r="H144" i="14"/>
  <c r="B144" i="14"/>
  <c r="C144" i="14"/>
  <c r="A144" i="13" l="1" a="1"/>
  <c r="A144" i="13" s="1"/>
  <c r="B145" i="14"/>
  <c r="H145" i="14"/>
  <c r="C145" i="14"/>
  <c r="E145" i="14"/>
  <c r="F145" i="14"/>
  <c r="G145" i="14"/>
  <c r="D145" i="14"/>
  <c r="A145" i="13" l="1" a="1"/>
  <c r="A145" i="13" s="1"/>
  <c r="E146" i="14"/>
  <c r="H146" i="14"/>
  <c r="D146" i="14"/>
  <c r="F146" i="14"/>
  <c r="G146" i="14"/>
  <c r="B146" i="14"/>
  <c r="C146" i="14"/>
  <c r="A146" i="13" l="1" a="1"/>
  <c r="A146" i="13" s="1"/>
  <c r="B147" i="14"/>
  <c r="H147" i="14"/>
  <c r="F147" i="14"/>
  <c r="D147" i="14"/>
  <c r="E147" i="14"/>
  <c r="G147" i="14"/>
  <c r="C147" i="14"/>
  <c r="A147" i="13" l="1" a="1"/>
  <c r="A147" i="13" s="1"/>
  <c r="D148" i="14"/>
  <c r="C148" i="14"/>
  <c r="E148" i="14"/>
  <c r="F148" i="14"/>
  <c r="H148" i="14"/>
  <c r="G148" i="14"/>
  <c r="B148" i="14"/>
  <c r="A148" i="13" l="1" a="1"/>
  <c r="A148" i="13" s="1"/>
  <c r="G149" i="14"/>
  <c r="B149" i="14"/>
  <c r="C149" i="14"/>
  <c r="D149" i="14"/>
  <c r="F149" i="14"/>
  <c r="E149" i="14"/>
  <c r="H149" i="14"/>
  <c r="A149" i="13" l="1" a="1"/>
  <c r="A149" i="13" s="1"/>
  <c r="D150" i="14"/>
  <c r="G150" i="14"/>
  <c r="H150" i="14"/>
  <c r="B150" i="14"/>
  <c r="E150" i="14"/>
  <c r="C150" i="14"/>
  <c r="F150" i="14"/>
  <c r="A150" i="13" l="1" a="1"/>
  <c r="A150" i="13" s="1"/>
  <c r="G151" i="14"/>
  <c r="E151" i="14"/>
  <c r="F151" i="14"/>
  <c r="C151" i="14"/>
  <c r="D151" i="14"/>
  <c r="H151" i="14"/>
  <c r="B151" i="14"/>
  <c r="A151" i="13" l="1" a="1"/>
  <c r="A151" i="13" s="1"/>
  <c r="D152" i="14"/>
  <c r="C152" i="14"/>
  <c r="E152" i="14"/>
  <c r="H152" i="14"/>
  <c r="G152" i="14"/>
  <c r="B152" i="14"/>
  <c r="F152" i="14"/>
  <c r="A152" i="13" l="1" a="1"/>
  <c r="A152" i="13" s="1"/>
  <c r="G153" i="14"/>
  <c r="B153" i="14"/>
  <c r="C153" i="14"/>
  <c r="F153" i="14"/>
  <c r="D153" i="14"/>
  <c r="E153" i="14"/>
  <c r="H153" i="14"/>
  <c r="A153" i="13" l="1" a="1"/>
  <c r="A153" i="13" s="1"/>
  <c r="D154" i="14"/>
  <c r="G154" i="14"/>
  <c r="H154" i="14"/>
  <c r="E154" i="14"/>
  <c r="F154" i="14"/>
  <c r="C154" i="14"/>
  <c r="B154" i="14"/>
  <c r="A154" i="13" l="1" a="1"/>
  <c r="A154" i="13" s="1"/>
  <c r="B153" i="13"/>
  <c r="C153" i="13"/>
  <c r="D153" i="13"/>
  <c r="G155" i="14"/>
  <c r="E155" i="14"/>
  <c r="F155" i="14"/>
  <c r="C155" i="14"/>
  <c r="B155" i="14"/>
  <c r="D155" i="14"/>
  <c r="H155" i="14"/>
  <c r="A155" i="13" l="1" a="1"/>
  <c r="A155" i="13" s="1"/>
  <c r="B154" i="13"/>
  <c r="D154" i="13"/>
  <c r="C154" i="13"/>
  <c r="D156" i="14"/>
  <c r="C156" i="14"/>
  <c r="E156" i="14"/>
  <c r="H156" i="14"/>
  <c r="B156" i="14"/>
  <c r="F156" i="14"/>
  <c r="G156" i="14"/>
  <c r="A156" i="13" l="1" a="1"/>
  <c r="A156" i="13" s="1"/>
  <c r="D155" i="13"/>
  <c r="B155" i="13"/>
  <c r="C155" i="13"/>
  <c r="G157" i="14"/>
  <c r="B157" i="14"/>
  <c r="C157" i="14"/>
  <c r="F157" i="14"/>
  <c r="H157" i="14"/>
  <c r="E157" i="14"/>
  <c r="D157" i="14"/>
  <c r="A157" i="13" l="1" a="1"/>
  <c r="A157" i="13" s="1"/>
  <c r="C156" i="13"/>
  <c r="B156" i="13"/>
  <c r="D156" i="13"/>
  <c r="D158" i="14"/>
  <c r="H158" i="14"/>
  <c r="E158" i="14"/>
  <c r="B158" i="14"/>
  <c r="C158" i="14"/>
  <c r="F158" i="14"/>
  <c r="G158" i="14"/>
  <c r="A158" i="13" l="1" a="1"/>
  <c r="A158" i="13" s="1"/>
  <c r="B157" i="13"/>
  <c r="C157" i="13"/>
  <c r="D157" i="13"/>
  <c r="G159" i="14"/>
  <c r="F159" i="14"/>
  <c r="C159" i="14"/>
  <c r="B159" i="14"/>
  <c r="D159" i="14"/>
  <c r="E159" i="14"/>
  <c r="H159" i="14"/>
  <c r="A159" i="13" l="1" a="1"/>
  <c r="A159" i="13" s="1"/>
  <c r="B158" i="13"/>
  <c r="D158" i="13"/>
  <c r="C158" i="13"/>
  <c r="D160" i="14"/>
  <c r="E160" i="14"/>
  <c r="H160" i="14"/>
  <c r="C160" i="14"/>
  <c r="F160" i="14"/>
  <c r="G160" i="14"/>
  <c r="B160" i="14"/>
  <c r="A160" i="13" l="1" a="1"/>
  <c r="A160" i="13" s="1"/>
  <c r="C159" i="13"/>
  <c r="B159" i="13"/>
  <c r="D159" i="13"/>
  <c r="G161" i="14"/>
  <c r="C161" i="14"/>
  <c r="F161" i="14"/>
  <c r="E161" i="14"/>
  <c r="H161" i="14"/>
  <c r="B161" i="14"/>
  <c r="D161" i="14"/>
  <c r="A161" i="13" l="1" a="1"/>
  <c r="A161" i="13" s="1"/>
  <c r="C160" i="13"/>
  <c r="D160" i="13"/>
  <c r="B160" i="13"/>
  <c r="D162" i="14"/>
  <c r="H162" i="14"/>
  <c r="E162" i="14"/>
  <c r="G162" i="14"/>
  <c r="B162" i="14"/>
  <c r="C162" i="14"/>
  <c r="F162" i="14"/>
  <c r="A162" i="13" l="1" a="1"/>
  <c r="A162" i="13" s="1"/>
  <c r="C161" i="13"/>
  <c r="B161" i="13"/>
  <c r="D161" i="13"/>
  <c r="G163" i="14"/>
  <c r="F163" i="14"/>
  <c r="C163" i="14"/>
  <c r="B163" i="14"/>
  <c r="D163" i="14"/>
  <c r="E163" i="14"/>
  <c r="H163" i="14"/>
  <c r="A163" i="13" l="1" a="1"/>
  <c r="A163" i="13" s="1"/>
  <c r="B162" i="13"/>
  <c r="D162" i="13"/>
  <c r="C162" i="13"/>
  <c r="D164" i="14"/>
  <c r="E164" i="14"/>
  <c r="H164" i="14"/>
  <c r="B164" i="14"/>
  <c r="C164" i="14"/>
  <c r="F164" i="14"/>
  <c r="G164" i="14"/>
  <c r="A164" i="13" l="1" a="1"/>
  <c r="A164" i="13" s="1"/>
  <c r="B163" i="13"/>
  <c r="D163" i="13"/>
  <c r="C163" i="13"/>
  <c r="G165" i="14"/>
  <c r="C165" i="14"/>
  <c r="F165" i="14"/>
  <c r="B165" i="14"/>
  <c r="D165" i="14"/>
  <c r="E165" i="14"/>
  <c r="H165" i="14"/>
  <c r="A165" i="13" l="1" a="1"/>
  <c r="A165" i="13" s="1"/>
  <c r="D164" i="13"/>
  <c r="C164" i="13"/>
  <c r="B164" i="13"/>
  <c r="D166" i="14"/>
  <c r="H166" i="14"/>
  <c r="E166" i="14"/>
  <c r="C166" i="14"/>
  <c r="F166" i="14"/>
  <c r="G166" i="14"/>
  <c r="B166" i="14"/>
  <c r="A166" i="13" l="1" a="1"/>
  <c r="A166" i="13" s="1"/>
  <c r="C165" i="13"/>
  <c r="D165" i="13"/>
  <c r="B165" i="13"/>
  <c r="G167" i="14"/>
  <c r="F167" i="14"/>
  <c r="C167" i="14"/>
  <c r="E167" i="14"/>
  <c r="H167" i="14"/>
  <c r="D167" i="14"/>
  <c r="B167" i="14"/>
  <c r="A167" i="13" l="1" a="1"/>
  <c r="A167" i="13" s="1"/>
  <c r="B166" i="13"/>
  <c r="C166" i="13"/>
  <c r="D166" i="13"/>
  <c r="D168" i="14"/>
  <c r="E168" i="14"/>
  <c r="H168" i="14"/>
  <c r="G168" i="14"/>
  <c r="F168" i="14"/>
  <c r="B168" i="14"/>
  <c r="C168" i="14"/>
  <c r="A168" i="13" l="1" a="1"/>
  <c r="A168" i="13" s="1"/>
  <c r="B167" i="13"/>
  <c r="D167" i="13"/>
  <c r="C167" i="13"/>
  <c r="G169" i="14"/>
  <c r="C169" i="14"/>
  <c r="F169" i="14"/>
  <c r="B169" i="14"/>
  <c r="H169" i="14"/>
  <c r="D169" i="14"/>
  <c r="E169" i="14"/>
  <c r="A169" i="13" l="1" a="1"/>
  <c r="A169" i="13" s="1"/>
  <c r="D168" i="13"/>
  <c r="C168" i="13"/>
  <c r="B168" i="13"/>
  <c r="D170" i="14"/>
  <c r="H170" i="14"/>
  <c r="E170" i="14"/>
  <c r="B170" i="14"/>
  <c r="C170" i="14"/>
  <c r="F170" i="14"/>
  <c r="G170" i="14"/>
  <c r="A170" i="13" l="1" a="1"/>
  <c r="A170" i="13" s="1"/>
  <c r="D169" i="13"/>
  <c r="B169" i="13"/>
  <c r="C169" i="13"/>
  <c r="G171" i="14"/>
  <c r="F171" i="14"/>
  <c r="C171" i="14"/>
  <c r="B171" i="14"/>
  <c r="D171" i="14"/>
  <c r="E171" i="14"/>
  <c r="H171" i="14"/>
  <c r="A171" i="13" l="1" a="1"/>
  <c r="A171" i="13" s="1"/>
  <c r="C170" i="13"/>
  <c r="D170" i="13"/>
  <c r="B170" i="13"/>
  <c r="D172" i="14"/>
  <c r="E172" i="14"/>
  <c r="H172" i="14"/>
  <c r="C172" i="14"/>
  <c r="F172" i="14"/>
  <c r="B172" i="14"/>
  <c r="G172" i="14"/>
  <c r="A172" i="13" l="1" a="1"/>
  <c r="A172" i="13" s="1"/>
  <c r="B171" i="13"/>
  <c r="D171" i="13"/>
  <c r="C171" i="13"/>
  <c r="G173" i="14"/>
  <c r="C173" i="14"/>
  <c r="F173" i="14"/>
  <c r="E173" i="14"/>
  <c r="H173" i="14"/>
  <c r="D173" i="14"/>
  <c r="B173" i="14"/>
  <c r="A173" i="13" l="1" a="1"/>
  <c r="A173" i="13" s="1"/>
  <c r="C172" i="13"/>
  <c r="D172" i="13"/>
  <c r="B172" i="13"/>
  <c r="D174" i="14"/>
  <c r="H174" i="14"/>
  <c r="E174" i="14"/>
  <c r="G174" i="14"/>
  <c r="F174" i="14"/>
  <c r="B174" i="14"/>
  <c r="C174" i="14"/>
  <c r="A174" i="13" l="1" a="1"/>
  <c r="A174" i="13" s="1"/>
  <c r="C173" i="13"/>
  <c r="B173" i="13"/>
  <c r="D173" i="13"/>
  <c r="G175" i="14"/>
  <c r="F175" i="14"/>
  <c r="C175" i="14"/>
  <c r="H175" i="14"/>
  <c r="B175" i="14"/>
  <c r="D175" i="14"/>
  <c r="E175" i="14"/>
  <c r="A175" i="13" l="1" a="1"/>
  <c r="A175" i="13" s="1"/>
  <c r="C174" i="13"/>
  <c r="D174" i="13"/>
  <c r="B174" i="13"/>
  <c r="D176" i="14"/>
  <c r="E176" i="14"/>
  <c r="H176" i="14"/>
  <c r="B176" i="14"/>
  <c r="C176" i="14"/>
  <c r="F176" i="14"/>
  <c r="G176" i="14"/>
  <c r="A176" i="13" l="1" a="1"/>
  <c r="A176" i="13" s="1"/>
  <c r="B175" i="13"/>
  <c r="D175" i="13"/>
  <c r="C175" i="13"/>
  <c r="G177" i="14"/>
  <c r="C177" i="14"/>
  <c r="F177" i="14"/>
  <c r="B177" i="14"/>
  <c r="D177" i="14"/>
  <c r="E177" i="14"/>
  <c r="H177" i="14"/>
  <c r="A177" i="13" l="1" a="1"/>
  <c r="A177" i="13" s="1"/>
  <c r="C176" i="13"/>
  <c r="D176" i="13"/>
  <c r="B176" i="13"/>
  <c r="D178" i="14"/>
  <c r="H178" i="14"/>
  <c r="E178" i="14"/>
  <c r="C178" i="14"/>
  <c r="F178" i="14"/>
  <c r="G178" i="14"/>
  <c r="B178" i="14"/>
  <c r="A178" i="13" l="1" a="1"/>
  <c r="A178" i="13" s="1"/>
  <c r="D177" i="13"/>
  <c r="C177" i="13"/>
  <c r="B177" i="13"/>
  <c r="G179" i="14"/>
  <c r="F179" i="14"/>
  <c r="C179" i="14"/>
  <c r="E179" i="14"/>
  <c r="H179" i="14"/>
  <c r="D179" i="14"/>
  <c r="B179" i="14"/>
  <c r="A179" i="13" l="1" a="1"/>
  <c r="A179" i="13" s="1"/>
  <c r="B178" i="13"/>
  <c r="D178" i="13"/>
  <c r="C178" i="13"/>
  <c r="D180" i="14"/>
  <c r="E180" i="14"/>
  <c r="H180" i="14"/>
  <c r="G180" i="14"/>
  <c r="B180" i="14"/>
  <c r="F180" i="14"/>
  <c r="C180" i="14"/>
  <c r="A180" i="13" l="1" a="1"/>
  <c r="A180" i="13" s="1"/>
  <c r="B179" i="13"/>
  <c r="D179" i="13"/>
  <c r="C179" i="13"/>
  <c r="G181" i="14"/>
  <c r="C181" i="14"/>
  <c r="F181" i="14"/>
  <c r="B181" i="14"/>
  <c r="D181" i="14"/>
  <c r="H181" i="14"/>
  <c r="E181" i="14"/>
  <c r="A181" i="13" l="1" a="1"/>
  <c r="A181" i="13" s="1"/>
  <c r="D180" i="13"/>
  <c r="C180" i="13"/>
  <c r="B180" i="13"/>
  <c r="D182" i="14"/>
  <c r="H182" i="14"/>
  <c r="E182" i="14"/>
  <c r="B182" i="14"/>
  <c r="C182" i="14"/>
  <c r="F182" i="14"/>
  <c r="G182" i="14"/>
  <c r="A182" i="13" l="1" a="1"/>
  <c r="A182" i="13" s="1"/>
  <c r="C181" i="13"/>
  <c r="D181" i="13"/>
  <c r="B181" i="13"/>
  <c r="G183" i="14"/>
  <c r="F183" i="14"/>
  <c r="C183" i="14"/>
  <c r="B183" i="14"/>
  <c r="D183" i="14"/>
  <c r="E183" i="14"/>
  <c r="H183" i="14"/>
  <c r="A183" i="13" l="1" a="1"/>
  <c r="A183" i="13" s="1"/>
  <c r="B182" i="13"/>
  <c r="C182" i="13"/>
  <c r="D182" i="13"/>
  <c r="D184" i="14"/>
  <c r="E184" i="14"/>
  <c r="H184" i="14"/>
  <c r="C184" i="14"/>
  <c r="F184" i="14"/>
  <c r="G184" i="14"/>
  <c r="B184" i="14"/>
  <c r="A184" i="13" l="1" a="1"/>
  <c r="A184" i="13" s="1"/>
  <c r="D183" i="13"/>
  <c r="B183" i="13"/>
  <c r="C183" i="13"/>
  <c r="G185" i="14"/>
  <c r="C185" i="14"/>
  <c r="F185" i="14"/>
  <c r="E185" i="14"/>
  <c r="H185" i="14"/>
  <c r="B185" i="14"/>
  <c r="D185" i="14"/>
  <c r="A185" i="13" l="1" a="1"/>
  <c r="A185" i="13" s="1"/>
  <c r="B184" i="13"/>
  <c r="C184" i="13"/>
  <c r="D184" i="13"/>
  <c r="D186" i="14"/>
  <c r="H186" i="14"/>
  <c r="E186" i="14"/>
  <c r="G186" i="14"/>
  <c r="B186" i="14"/>
  <c r="C186" i="14"/>
  <c r="F186" i="14"/>
  <c r="A186" i="13" l="1" a="1"/>
  <c r="A186" i="13" s="1"/>
  <c r="C185" i="13"/>
  <c r="B185" i="13"/>
  <c r="D185" i="13"/>
  <c r="G187" i="14"/>
  <c r="F187" i="14"/>
  <c r="C187" i="14"/>
  <c r="B187" i="14"/>
  <c r="D187" i="14"/>
  <c r="E187" i="14"/>
  <c r="H187" i="14"/>
  <c r="A187" i="13" l="1" a="1"/>
  <c r="A187" i="13" s="1"/>
  <c r="B186" i="13"/>
  <c r="C186" i="13"/>
  <c r="D186" i="13"/>
  <c r="D188" i="14"/>
  <c r="E188" i="14"/>
  <c r="H188" i="14"/>
  <c r="B188" i="14"/>
  <c r="C188" i="14"/>
  <c r="F188" i="14"/>
  <c r="G188" i="14"/>
  <c r="A188" i="13" l="1" a="1"/>
  <c r="A188" i="13" s="1"/>
  <c r="B187" i="13"/>
  <c r="D187" i="13"/>
  <c r="C187" i="13"/>
  <c r="G189" i="14"/>
  <c r="C189" i="14"/>
  <c r="F189" i="14"/>
  <c r="B189" i="14"/>
  <c r="D189" i="14"/>
  <c r="E189" i="14"/>
  <c r="H189" i="14"/>
  <c r="A189" i="13" l="1" a="1"/>
  <c r="A189" i="13" s="1"/>
  <c r="C188" i="13"/>
  <c r="B188" i="13"/>
  <c r="D188" i="13"/>
  <c r="D190" i="14"/>
  <c r="H190" i="14"/>
  <c r="E190" i="14"/>
  <c r="C190" i="14"/>
  <c r="F190" i="14"/>
  <c r="G190" i="14"/>
  <c r="B190" i="14"/>
  <c r="A190" i="13" l="1" a="1"/>
  <c r="A190" i="13" s="1"/>
  <c r="D189" i="13"/>
  <c r="B189" i="13"/>
  <c r="C189" i="13"/>
  <c r="G191" i="14"/>
  <c r="F191" i="14"/>
  <c r="C191" i="14"/>
  <c r="E191" i="14"/>
  <c r="H191" i="14"/>
  <c r="D191" i="14"/>
  <c r="B191" i="14"/>
  <c r="A191" i="13" l="1" a="1"/>
  <c r="A191" i="13" s="1"/>
  <c r="B190" i="13"/>
  <c r="D190" i="13"/>
  <c r="C190" i="13"/>
  <c r="D192" i="14"/>
  <c r="E192" i="14"/>
  <c r="H192" i="14"/>
  <c r="G192" i="14"/>
  <c r="F192" i="14"/>
  <c r="B192" i="14"/>
  <c r="C192" i="14"/>
  <c r="A192" i="13" l="1" a="1"/>
  <c r="A192" i="13" s="1"/>
  <c r="C191" i="13"/>
  <c r="D191" i="13"/>
  <c r="B191" i="13"/>
  <c r="G193" i="14"/>
  <c r="C193" i="14"/>
  <c r="F193" i="14"/>
  <c r="B193" i="14"/>
  <c r="H193" i="14"/>
  <c r="D193" i="14"/>
  <c r="E193" i="14"/>
  <c r="A193" i="13" l="1" a="1"/>
  <c r="A193" i="13" s="1"/>
  <c r="B192" i="13"/>
  <c r="D192" i="13"/>
  <c r="C192" i="13"/>
  <c r="D194" i="14"/>
  <c r="H194" i="14"/>
  <c r="E194" i="14"/>
  <c r="B194" i="14"/>
  <c r="C194" i="14"/>
  <c r="F194" i="14"/>
  <c r="G194" i="14"/>
  <c r="A194" i="13" l="1" a="1"/>
  <c r="A194" i="13" s="1"/>
  <c r="C193" i="13"/>
  <c r="D193" i="13"/>
  <c r="B193" i="13"/>
  <c r="G195" i="14"/>
  <c r="F195" i="14"/>
  <c r="C195" i="14"/>
  <c r="B195" i="14"/>
  <c r="D195" i="14"/>
  <c r="E195" i="14"/>
  <c r="H195" i="14"/>
  <c r="A195" i="13" l="1" a="1"/>
  <c r="A195" i="13" s="1"/>
  <c r="B194" i="13"/>
  <c r="C194" i="13"/>
  <c r="D194" i="13"/>
  <c r="D196" i="14"/>
  <c r="E196" i="14"/>
  <c r="H196" i="14"/>
  <c r="C196" i="14"/>
  <c r="F196" i="14"/>
  <c r="B196" i="14"/>
  <c r="G196" i="14"/>
  <c r="A196" i="13" l="1" a="1"/>
  <c r="A196" i="13" s="1"/>
  <c r="B195" i="13"/>
  <c r="D195" i="13"/>
  <c r="C195" i="13"/>
  <c r="G197" i="14"/>
  <c r="C197" i="14"/>
  <c r="F197" i="14"/>
  <c r="E197" i="14"/>
  <c r="H197" i="14"/>
  <c r="D197" i="14"/>
  <c r="B197" i="14"/>
  <c r="A197" i="13" l="1" a="1"/>
  <c r="A197" i="13" s="1"/>
  <c r="C196" i="13"/>
  <c r="D196" i="13"/>
  <c r="B196" i="13"/>
  <c r="D198" i="14"/>
  <c r="H198" i="14"/>
  <c r="E198" i="14"/>
  <c r="G198" i="14"/>
  <c r="F198" i="14"/>
  <c r="B198" i="14"/>
  <c r="C198" i="14"/>
  <c r="A198" i="13" l="1" a="1"/>
  <c r="A198" i="13" s="1"/>
  <c r="D197" i="13"/>
  <c r="B197" i="13"/>
  <c r="C197" i="13"/>
  <c r="G199" i="14"/>
  <c r="F199" i="14"/>
  <c r="C199" i="14"/>
  <c r="H199" i="14"/>
  <c r="B199" i="14"/>
  <c r="D199" i="14"/>
  <c r="E199" i="14"/>
  <c r="A199" i="13" l="1" a="1"/>
  <c r="A199" i="13" s="1"/>
  <c r="D198" i="13"/>
  <c r="C198" i="13"/>
  <c r="B198" i="13"/>
  <c r="D200" i="14"/>
  <c r="E200" i="14"/>
  <c r="H200" i="14"/>
  <c r="B200" i="14"/>
  <c r="C200" i="14"/>
  <c r="F200" i="14"/>
  <c r="G200" i="14"/>
  <c r="A200" i="13" l="1" a="1"/>
  <c r="A200" i="13" s="1"/>
  <c r="B199" i="13"/>
  <c r="D199" i="13"/>
  <c r="C199" i="13"/>
  <c r="G201" i="14"/>
  <c r="C201" i="14"/>
  <c r="F201" i="14"/>
  <c r="B201" i="14"/>
  <c r="D201" i="14"/>
  <c r="E201" i="14"/>
  <c r="H201" i="14"/>
  <c r="A201" i="13" l="1" a="1"/>
  <c r="A201" i="13" s="1"/>
  <c r="C200" i="13"/>
  <c r="D200" i="13"/>
  <c r="B200" i="13"/>
  <c r="D202" i="14"/>
  <c r="H202" i="14"/>
  <c r="C202" i="14"/>
  <c r="E202" i="14"/>
  <c r="F202" i="14"/>
  <c r="G202" i="14"/>
  <c r="B202" i="14"/>
  <c r="A202" i="13" l="1" a="1"/>
  <c r="A202" i="13" s="1"/>
  <c r="D201" i="13"/>
  <c r="B201" i="13"/>
  <c r="C201" i="13"/>
  <c r="G203" i="14"/>
  <c r="F203" i="14"/>
  <c r="C203" i="14"/>
  <c r="D203" i="14"/>
  <c r="E203" i="14"/>
  <c r="H203" i="14"/>
  <c r="B203" i="14"/>
  <c r="A203" i="13" l="1" a="1"/>
  <c r="A203" i="13" s="1"/>
  <c r="D202" i="13"/>
  <c r="B202" i="13"/>
  <c r="C202" i="13"/>
  <c r="D204" i="14"/>
  <c r="E204" i="14"/>
  <c r="B204" i="14"/>
  <c r="C204" i="14"/>
  <c r="F204" i="14"/>
  <c r="G204" i="14"/>
  <c r="H204" i="14"/>
  <c r="A204" i="13" l="1" a="1"/>
  <c r="A204" i="13" s="1"/>
  <c r="B203" i="13"/>
  <c r="C203" i="13"/>
  <c r="D203" i="13"/>
  <c r="G205" i="14"/>
  <c r="C205" i="14"/>
  <c r="B205" i="14"/>
  <c r="D205" i="14"/>
  <c r="E205" i="14"/>
  <c r="F205" i="14"/>
  <c r="H205" i="14"/>
  <c r="A205" i="13" l="1" a="1"/>
  <c r="A205" i="13" s="1"/>
  <c r="D204" i="13"/>
  <c r="B204" i="13"/>
  <c r="C204" i="13"/>
  <c r="D206" i="14"/>
  <c r="H206" i="14"/>
  <c r="B206" i="14"/>
  <c r="C206" i="14"/>
  <c r="E206" i="14"/>
  <c r="F206" i="14"/>
  <c r="G206" i="14"/>
  <c r="A206" i="13" l="1" a="1"/>
  <c r="A206" i="13" s="1"/>
  <c r="D205" i="13"/>
  <c r="B205" i="13"/>
  <c r="C205" i="13"/>
  <c r="G207" i="14"/>
  <c r="F207" i="14"/>
  <c r="B207" i="14"/>
  <c r="C207" i="14"/>
  <c r="D207" i="14"/>
  <c r="E207" i="14"/>
  <c r="H207" i="14"/>
  <c r="A207" i="13" l="1" a="1"/>
  <c r="A207" i="13" s="1"/>
  <c r="C206" i="13"/>
  <c r="D206" i="13"/>
  <c r="B206" i="13"/>
  <c r="D208" i="14"/>
  <c r="E208" i="14"/>
  <c r="B208" i="14"/>
  <c r="C208" i="14"/>
  <c r="F208" i="14"/>
  <c r="H208" i="14"/>
  <c r="G208" i="14"/>
  <c r="A208" i="13" l="1" a="1"/>
  <c r="A208" i="13" s="1"/>
  <c r="B207" i="13"/>
  <c r="D207" i="13"/>
  <c r="C207" i="13"/>
  <c r="G209" i="14"/>
  <c r="C209" i="14"/>
  <c r="B209" i="14"/>
  <c r="D209" i="14"/>
  <c r="E209" i="14"/>
  <c r="H209" i="14"/>
  <c r="F209" i="14"/>
  <c r="A209" i="13" l="1" a="1"/>
  <c r="A209" i="13" s="1"/>
  <c r="D208" i="13"/>
  <c r="B208" i="13"/>
  <c r="C208" i="13"/>
  <c r="D210" i="14"/>
  <c r="H210" i="14"/>
  <c r="B210" i="14"/>
  <c r="C210" i="14"/>
  <c r="E210" i="14"/>
  <c r="G210" i="14"/>
  <c r="F210" i="14"/>
  <c r="A210" i="13" l="1" a="1"/>
  <c r="A210" i="13" s="1"/>
  <c r="C209" i="13"/>
  <c r="B209" i="13"/>
  <c r="D209" i="13"/>
  <c r="G211" i="14"/>
  <c r="F211" i="14"/>
  <c r="B211" i="14"/>
  <c r="C211" i="14"/>
  <c r="D211" i="14"/>
  <c r="H211" i="14"/>
  <c r="E211" i="14"/>
  <c r="A211" i="13" l="1" a="1"/>
  <c r="A211" i="13" s="1"/>
  <c r="D210" i="13"/>
  <c r="B210" i="13"/>
  <c r="C210" i="13"/>
  <c r="D212" i="14"/>
  <c r="E212" i="14"/>
  <c r="H212" i="14"/>
  <c r="B212" i="14"/>
  <c r="C212" i="14"/>
  <c r="G212" i="14"/>
  <c r="F212" i="14"/>
  <c r="A212" i="13" l="1" a="1"/>
  <c r="A212" i="13" s="1"/>
  <c r="C211" i="13"/>
  <c r="B211" i="13"/>
  <c r="D211" i="13"/>
  <c r="G213" i="14"/>
  <c r="C213" i="14"/>
  <c r="H213" i="14"/>
  <c r="B213" i="14"/>
  <c r="D213" i="14"/>
  <c r="F213" i="14"/>
  <c r="E213" i="14"/>
  <c r="A213" i="13" l="1" a="1"/>
  <c r="A213" i="13" s="1"/>
  <c r="B212" i="13"/>
  <c r="C212" i="13"/>
  <c r="D212" i="13"/>
  <c r="D214" i="14"/>
  <c r="H214" i="14"/>
  <c r="G214" i="14"/>
  <c r="B214" i="14"/>
  <c r="C214" i="14"/>
  <c r="F214" i="14"/>
  <c r="E214" i="14"/>
  <c r="A214" i="13" l="1" a="1"/>
  <c r="A214" i="13" s="1"/>
  <c r="D213" i="13"/>
  <c r="B213" i="13"/>
  <c r="C213" i="13"/>
  <c r="G215" i="14"/>
  <c r="F215" i="14"/>
  <c r="H215" i="14"/>
  <c r="B215" i="14"/>
  <c r="C215" i="14"/>
  <c r="E215" i="14"/>
  <c r="D215" i="14"/>
  <c r="A215" i="13" l="1" a="1"/>
  <c r="A215" i="13" s="1"/>
  <c r="D214" i="13"/>
  <c r="C214" i="13"/>
  <c r="B214" i="13"/>
  <c r="D216" i="14"/>
  <c r="E216" i="14"/>
  <c r="G216" i="14"/>
  <c r="H216" i="14"/>
  <c r="B216" i="14"/>
  <c r="F216" i="14"/>
  <c r="C216" i="14"/>
  <c r="A216" i="13" l="1" a="1"/>
  <c r="A216" i="13" s="1"/>
  <c r="C215" i="13"/>
  <c r="D215" i="13"/>
  <c r="B215" i="13"/>
  <c r="G217" i="14"/>
  <c r="C217" i="14"/>
  <c r="F217" i="14"/>
  <c r="H217" i="14"/>
  <c r="B217" i="14"/>
  <c r="E217" i="14"/>
  <c r="D217" i="14"/>
  <c r="A217" i="13" l="1" a="1"/>
  <c r="A217" i="13" s="1"/>
  <c r="B216" i="13"/>
  <c r="D216" i="13"/>
  <c r="C216" i="13"/>
  <c r="D218" i="14"/>
  <c r="H218" i="14"/>
  <c r="F218" i="14"/>
  <c r="G218" i="14"/>
  <c r="B218" i="14"/>
  <c r="E218" i="14"/>
  <c r="C218" i="14"/>
  <c r="A218" i="13" l="1" a="1"/>
  <c r="A218" i="13" s="1"/>
  <c r="C217" i="13"/>
  <c r="D217" i="13"/>
  <c r="B217" i="13"/>
  <c r="G219" i="14"/>
  <c r="F219" i="14"/>
  <c r="E219" i="14"/>
  <c r="H219" i="14"/>
  <c r="B219" i="14"/>
  <c r="D219" i="14"/>
  <c r="C219" i="14"/>
  <c r="A219" i="13" l="1" a="1"/>
  <c r="A219" i="13" s="1"/>
  <c r="C218" i="13"/>
  <c r="D218" i="13"/>
  <c r="B218" i="13"/>
  <c r="D220" i="14"/>
  <c r="E220" i="14"/>
  <c r="F220" i="14"/>
  <c r="G220" i="14"/>
  <c r="H220" i="14"/>
  <c r="C220" i="14"/>
  <c r="B220" i="14"/>
  <c r="A220" i="13" l="1" a="1"/>
  <c r="A220" i="13" s="1"/>
  <c r="C219" i="13"/>
  <c r="B219" i="13"/>
  <c r="D219" i="13"/>
  <c r="G221" i="14"/>
  <c r="C221" i="14"/>
  <c r="E221" i="14"/>
  <c r="F221" i="14"/>
  <c r="H221" i="14"/>
  <c r="D221" i="14"/>
  <c r="B221" i="14"/>
  <c r="A221" i="13" l="1" a="1"/>
  <c r="A221" i="13" s="1"/>
  <c r="D220" i="13"/>
  <c r="B220" i="13"/>
  <c r="C220" i="13"/>
  <c r="D222" i="14"/>
  <c r="H222" i="14"/>
  <c r="E222" i="14"/>
  <c r="F222" i="14"/>
  <c r="G222" i="14"/>
  <c r="C222" i="14"/>
  <c r="B222" i="14"/>
  <c r="A222" i="13" l="1" a="1"/>
  <c r="A222" i="13" s="1"/>
  <c r="B221" i="13"/>
  <c r="C221" i="13"/>
  <c r="D221" i="13"/>
  <c r="G223" i="14"/>
  <c r="F223" i="14"/>
  <c r="D223" i="14"/>
  <c r="E223" i="14"/>
  <c r="H223" i="14"/>
  <c r="C223" i="14"/>
  <c r="B223" i="14"/>
  <c r="A223" i="13" l="1" a="1"/>
  <c r="A223" i="13" s="1"/>
  <c r="D222" i="13"/>
  <c r="B222" i="13"/>
  <c r="C222" i="13"/>
  <c r="D224" i="14"/>
  <c r="E224" i="14"/>
  <c r="C224" i="14"/>
  <c r="F224" i="14"/>
  <c r="G224" i="14"/>
  <c r="H224" i="14"/>
  <c r="B224" i="14"/>
  <c r="A224" i="13" l="1" a="1"/>
  <c r="A224" i="13" s="1"/>
  <c r="C223" i="13"/>
  <c r="D223" i="13"/>
  <c r="B223" i="13"/>
  <c r="G225" i="14"/>
  <c r="C225" i="14"/>
  <c r="D225" i="14"/>
  <c r="E225" i="14"/>
  <c r="F225" i="14"/>
  <c r="H225" i="14"/>
  <c r="B225" i="14"/>
  <c r="A225" i="13" l="1" a="1"/>
  <c r="A225" i="13" s="1"/>
  <c r="C224" i="13"/>
  <c r="D224" i="13"/>
  <c r="B224" i="13"/>
  <c r="D226" i="14"/>
  <c r="H226" i="14"/>
  <c r="C226" i="14"/>
  <c r="E226" i="14"/>
  <c r="F226" i="14"/>
  <c r="G226" i="14"/>
  <c r="B226" i="14"/>
  <c r="A226" i="13" l="1" a="1"/>
  <c r="A226" i="13" s="1"/>
  <c r="C225" i="13"/>
  <c r="D225" i="13"/>
  <c r="B225" i="13"/>
  <c r="G227" i="14"/>
  <c r="F227" i="14"/>
  <c r="C227" i="14"/>
  <c r="D227" i="14"/>
  <c r="E227" i="14"/>
  <c r="H227" i="14"/>
  <c r="B227" i="14"/>
  <c r="A227" i="13" l="1" a="1"/>
  <c r="A227" i="13" s="1"/>
  <c r="B226" i="13"/>
  <c r="C226" i="13"/>
  <c r="D226" i="13"/>
  <c r="D228" i="14"/>
  <c r="E228" i="14"/>
  <c r="B228" i="14"/>
  <c r="C228" i="14"/>
  <c r="F228" i="14"/>
  <c r="G228" i="14"/>
  <c r="H228" i="14"/>
  <c r="A228" i="13" l="1" a="1"/>
  <c r="A228" i="13" s="1"/>
  <c r="D227" i="13"/>
  <c r="B227" i="13"/>
  <c r="C227" i="13"/>
  <c r="G229" i="14"/>
  <c r="C229" i="14"/>
  <c r="B229" i="14"/>
  <c r="D229" i="14"/>
  <c r="E229" i="14"/>
  <c r="F229" i="14"/>
  <c r="H229" i="14"/>
  <c r="A229" i="13" l="1" a="1"/>
  <c r="A229" i="13" s="1"/>
  <c r="B228" i="13"/>
  <c r="C228" i="13"/>
  <c r="D228" i="13"/>
  <c r="D230" i="14"/>
  <c r="H230" i="14"/>
  <c r="B230" i="14"/>
  <c r="C230" i="14"/>
  <c r="E230" i="14"/>
  <c r="F230" i="14"/>
  <c r="G230" i="14"/>
  <c r="A230" i="13" l="1" a="1"/>
  <c r="A230" i="13" s="1"/>
  <c r="C229" i="13"/>
  <c r="D229" i="13"/>
  <c r="B229" i="13"/>
  <c r="G231" i="14"/>
  <c r="F231" i="14"/>
  <c r="B231" i="14"/>
  <c r="C231" i="14"/>
  <c r="D231" i="14"/>
  <c r="E231" i="14"/>
  <c r="H231" i="14"/>
  <c r="A231" i="13" l="1" a="1"/>
  <c r="A231" i="13" s="1"/>
  <c r="B230" i="13"/>
  <c r="C230" i="13"/>
  <c r="D230" i="13"/>
  <c r="D232" i="14"/>
  <c r="E232" i="14"/>
  <c r="H232" i="14"/>
  <c r="B232" i="14"/>
  <c r="C232" i="14"/>
  <c r="F232" i="14"/>
  <c r="G232" i="14"/>
  <c r="A232" i="13" l="1" a="1"/>
  <c r="A232" i="13" s="1"/>
  <c r="D231" i="13"/>
  <c r="B231" i="13"/>
  <c r="C231" i="13"/>
  <c r="B233" i="14"/>
  <c r="H233" i="14"/>
  <c r="G233" i="14"/>
  <c r="C233" i="14"/>
  <c r="D233" i="14"/>
  <c r="F233" i="14"/>
  <c r="E233" i="14"/>
  <c r="A233" i="13" l="1" a="1"/>
  <c r="A233" i="13" s="1"/>
  <c r="D232" i="13"/>
  <c r="B232" i="13"/>
  <c r="C232" i="13"/>
  <c r="E234" i="14"/>
  <c r="F234" i="14"/>
  <c r="G234" i="14"/>
  <c r="H234" i="14"/>
  <c r="B234" i="14"/>
  <c r="D234" i="14"/>
  <c r="C234" i="14"/>
  <c r="A234" i="13" l="1" a="1"/>
  <c r="A234" i="13" s="1"/>
  <c r="B233" i="13"/>
  <c r="D233" i="13"/>
  <c r="C233" i="13"/>
  <c r="B235" i="14"/>
  <c r="H235" i="14"/>
  <c r="D235" i="14"/>
  <c r="E235" i="14"/>
  <c r="F235" i="14"/>
  <c r="G235" i="14"/>
  <c r="C235" i="14"/>
  <c r="A235" i="13" l="1" a="1"/>
  <c r="A235" i="13" s="1"/>
  <c r="B234" i="13"/>
  <c r="C234" i="13"/>
  <c r="D234" i="13"/>
  <c r="E236" i="14"/>
  <c r="B236" i="14"/>
  <c r="C236" i="14"/>
  <c r="D236" i="14"/>
  <c r="F236" i="14"/>
  <c r="H236" i="14"/>
  <c r="G236" i="14"/>
  <c r="A236" i="13" l="1" a="1"/>
  <c r="A236" i="13" s="1"/>
  <c r="B235" i="13"/>
  <c r="D235" i="13"/>
  <c r="C235" i="13"/>
  <c r="B237" i="14"/>
  <c r="H237" i="14"/>
  <c r="G237" i="14"/>
  <c r="C237" i="14"/>
  <c r="D237" i="14"/>
  <c r="F237" i="14"/>
  <c r="E237" i="14"/>
  <c r="A237" i="13" l="1" a="1"/>
  <c r="A237" i="13" s="1"/>
  <c r="B236" i="13"/>
  <c r="C236" i="13"/>
  <c r="D236" i="13"/>
  <c r="E238" i="14"/>
  <c r="F238" i="14"/>
  <c r="G238" i="14"/>
  <c r="H238" i="14"/>
  <c r="B238" i="14"/>
  <c r="D238" i="14"/>
  <c r="C238" i="14"/>
  <c r="A238" i="13" l="1" a="1"/>
  <c r="A238" i="13" s="1"/>
  <c r="B237" i="13"/>
  <c r="C237" i="13"/>
  <c r="D237" i="13"/>
  <c r="B239" i="14"/>
  <c r="H239" i="14"/>
  <c r="D239" i="14"/>
  <c r="E239" i="14"/>
  <c r="F239" i="14"/>
  <c r="G239" i="14"/>
  <c r="C239" i="14"/>
  <c r="A239" i="13" l="1" a="1"/>
  <c r="A239" i="13" s="1"/>
  <c r="D238" i="13"/>
  <c r="B238" i="13"/>
  <c r="C238" i="13"/>
  <c r="E240" i="14"/>
  <c r="B240" i="14"/>
  <c r="C240" i="14"/>
  <c r="D240" i="14"/>
  <c r="G240" i="14"/>
  <c r="F240" i="14"/>
  <c r="H240" i="14"/>
  <c r="A240" i="13" l="1" a="1"/>
  <c r="A240" i="13" s="1"/>
  <c r="B239" i="13"/>
  <c r="D239" i="13"/>
  <c r="C239" i="13"/>
  <c r="B241" i="14"/>
  <c r="H241" i="14"/>
  <c r="G241" i="14"/>
  <c r="C241" i="14"/>
  <c r="E241" i="14"/>
  <c r="D241" i="14"/>
  <c r="F241" i="14"/>
  <c r="A241" i="13" l="1" a="1"/>
  <c r="A241" i="13" s="1"/>
  <c r="C240" i="13"/>
  <c r="D240" i="13"/>
  <c r="B240" i="13"/>
  <c r="E242" i="14"/>
  <c r="F242" i="14"/>
  <c r="G242" i="14"/>
  <c r="H242" i="14"/>
  <c r="C242" i="14"/>
  <c r="B242" i="14"/>
  <c r="D242" i="14"/>
  <c r="A242" i="13" l="1" a="1"/>
  <c r="A242" i="13" s="1"/>
  <c r="B241" i="13"/>
  <c r="C241" i="13"/>
  <c r="D241" i="13"/>
  <c r="B243" i="14"/>
  <c r="H243" i="14"/>
  <c r="D243" i="14"/>
  <c r="E243" i="14"/>
  <c r="F243" i="14"/>
  <c r="G243" i="14"/>
  <c r="C243" i="14"/>
  <c r="A243" i="13" l="1" a="1"/>
  <c r="A243" i="13" s="1"/>
  <c r="B242" i="13"/>
  <c r="D242" i="13"/>
  <c r="C242" i="13"/>
  <c r="E244" i="14"/>
  <c r="B244" i="14"/>
  <c r="C244" i="14"/>
  <c r="D244" i="14"/>
  <c r="F244" i="14"/>
  <c r="G244" i="14"/>
  <c r="H244" i="14"/>
  <c r="A244" i="13" l="1" a="1"/>
  <c r="A244" i="13" s="1"/>
  <c r="B243" i="13"/>
  <c r="C243" i="13"/>
  <c r="D243" i="13"/>
  <c r="B245" i="14"/>
  <c r="H245" i="14"/>
  <c r="G245" i="14"/>
  <c r="C245" i="14"/>
  <c r="D245" i="14"/>
  <c r="E245" i="14"/>
  <c r="F245" i="14"/>
  <c r="A245" i="13" l="1" a="1"/>
  <c r="A245" i="13" s="1"/>
  <c r="C244" i="13"/>
  <c r="D244" i="13"/>
  <c r="B244" i="13"/>
  <c r="E246" i="14"/>
  <c r="F246" i="14"/>
  <c r="G246" i="14"/>
  <c r="H246" i="14"/>
  <c r="B246" i="14"/>
  <c r="C246" i="14"/>
  <c r="D246" i="14"/>
  <c r="A246" i="13" l="1" a="1"/>
  <c r="A246" i="13" s="1"/>
  <c r="C245" i="13"/>
  <c r="D245" i="13"/>
  <c r="B245" i="13"/>
  <c r="B247" i="14"/>
  <c r="H247" i="14"/>
  <c r="D247" i="14"/>
  <c r="E247" i="14"/>
  <c r="F247" i="14"/>
  <c r="G247" i="14"/>
  <c r="C247" i="14"/>
  <c r="A247" i="13" l="1" a="1"/>
  <c r="A247" i="13" s="1"/>
  <c r="D246" i="13"/>
  <c r="B246" i="13"/>
  <c r="C246" i="13"/>
  <c r="E248" i="14"/>
  <c r="B248" i="14"/>
  <c r="C248" i="14"/>
  <c r="D248" i="14"/>
  <c r="F248" i="14"/>
  <c r="H248" i="14"/>
  <c r="G248" i="14"/>
  <c r="A248" i="13" l="1" a="1"/>
  <c r="A248" i="13" s="1"/>
  <c r="B247" i="13"/>
  <c r="C247" i="13"/>
  <c r="D247" i="13"/>
  <c r="B249" i="14"/>
  <c r="H249" i="14"/>
  <c r="G249" i="14"/>
  <c r="C249" i="14"/>
  <c r="D249" i="14"/>
  <c r="F249" i="14"/>
  <c r="E249" i="14"/>
  <c r="A249" i="13" l="1" a="1"/>
  <c r="A249" i="13" s="1"/>
  <c r="C248" i="13"/>
  <c r="D248" i="13"/>
  <c r="B248" i="13"/>
  <c r="E250" i="14"/>
  <c r="F250" i="14"/>
  <c r="G250" i="14"/>
  <c r="H250" i="14"/>
  <c r="B250" i="14"/>
  <c r="D250" i="14"/>
  <c r="C250" i="14"/>
  <c r="A250" i="13" l="1" a="1"/>
  <c r="A250" i="13" s="1"/>
  <c r="C249" i="13"/>
  <c r="B249" i="13"/>
  <c r="D249" i="13"/>
  <c r="B251" i="14"/>
  <c r="H251" i="14"/>
  <c r="D251" i="14"/>
  <c r="E251" i="14"/>
  <c r="F251" i="14"/>
  <c r="G251" i="14"/>
  <c r="C251" i="14"/>
  <c r="A251" i="13" l="1" a="1"/>
  <c r="A251" i="13" s="1"/>
  <c r="D250" i="13"/>
  <c r="B250" i="13"/>
  <c r="C250" i="13"/>
  <c r="E252" i="14"/>
  <c r="B252" i="14"/>
  <c r="C252" i="14"/>
  <c r="D252" i="14"/>
  <c r="F252" i="14"/>
  <c r="G252" i="14"/>
  <c r="H252" i="14"/>
  <c r="A252" i="13" l="1" a="1"/>
  <c r="A252" i="13" s="1"/>
  <c r="B251" i="13"/>
  <c r="D251" i="13"/>
  <c r="C251" i="13"/>
  <c r="B253" i="14"/>
  <c r="H253" i="14"/>
  <c r="G253" i="14"/>
  <c r="C253" i="14"/>
  <c r="D253" i="14"/>
  <c r="E253" i="14"/>
  <c r="F253" i="14"/>
  <c r="A253" i="13" l="1" a="1"/>
  <c r="A253" i="13" s="1"/>
  <c r="B252" i="13"/>
  <c r="D252" i="13"/>
  <c r="C252" i="13"/>
  <c r="E254" i="14"/>
  <c r="F254" i="14"/>
  <c r="G254" i="14"/>
  <c r="H254" i="14"/>
  <c r="B254" i="14"/>
  <c r="C254" i="14"/>
  <c r="D254" i="14"/>
  <c r="A254" i="13" l="1" a="1"/>
  <c r="A254" i="13" s="1"/>
  <c r="B253" i="13"/>
  <c r="D253" i="13"/>
  <c r="C253" i="13"/>
  <c r="B254" i="13" l="1"/>
  <c r="C254" i="13"/>
  <c r="D254" i="13"/>
  <c r="I5" i="8" l="1"/>
  <c r="T10" i="15"/>
  <c r="S10" i="15"/>
  <c r="R10" i="15"/>
  <c r="Q10" i="15"/>
  <c r="P10" i="15"/>
  <c r="O10" i="15"/>
  <c r="N10" i="15"/>
  <c r="M10" i="15"/>
  <c r="F9" i="5" l="1"/>
  <c r="J8" i="5"/>
  <c r="I8" i="5"/>
  <c r="H8" i="5"/>
  <c r="F8" i="5"/>
  <c r="J7" i="5"/>
  <c r="I7" i="5"/>
  <c r="H7" i="5"/>
  <c r="F7" i="5"/>
  <c r="D7" i="5"/>
  <c r="C7" i="5"/>
  <c r="B7" i="5"/>
  <c r="A7" i="5"/>
  <c r="J6" i="5"/>
  <c r="I6" i="5"/>
  <c r="H6" i="5"/>
  <c r="F6" i="5"/>
  <c r="D6" i="5"/>
  <c r="C6" i="5"/>
  <c r="B6" i="5"/>
  <c r="A6" i="5"/>
  <c r="F4" i="5"/>
  <c r="A4" i="5"/>
  <c r="A3" i="6" l="1"/>
  <c r="A2" i="24"/>
  <c r="B2" i="15" l="1"/>
  <c r="A2" i="7"/>
  <c r="A17" i="8"/>
  <c r="A4" i="8"/>
  <c r="A2" i="5"/>
  <c r="A2" i="4"/>
  <c r="A2" i="14"/>
  <c r="A2" i="13"/>
  <c r="A2" i="12"/>
  <c r="A2" i="2"/>
  <c r="C6" i="13" l="1"/>
  <c r="E6" i="13"/>
  <c r="B6" i="13"/>
  <c r="G6" i="13"/>
  <c r="F6" i="13"/>
  <c r="H6" i="13"/>
  <c r="D6" i="13"/>
  <c r="C7" i="13"/>
  <c r="B8" i="13"/>
  <c r="F8" i="13"/>
  <c r="B7" i="13"/>
  <c r="G7" i="13"/>
  <c r="H8" i="13"/>
  <c r="C8" i="13"/>
  <c r="H7" i="13"/>
  <c r="E7" i="13"/>
  <c r="G8" i="13"/>
  <c r="E8" i="13"/>
  <c r="D7" i="13"/>
  <c r="F7" i="13"/>
  <c r="D8" i="13"/>
  <c r="D10" i="13"/>
  <c r="F10" i="13"/>
  <c r="G10" i="13"/>
  <c r="B10" i="13"/>
  <c r="C9" i="13"/>
  <c r="E9" i="13"/>
  <c r="H10" i="13"/>
  <c r="F9" i="13"/>
  <c r="D9" i="13"/>
  <c r="E10" i="13"/>
  <c r="C10" i="13"/>
  <c r="G9" i="13"/>
  <c r="B9" i="13"/>
  <c r="H9" i="13"/>
  <c r="C11" i="13"/>
  <c r="E11" i="13"/>
  <c r="G11" i="13"/>
  <c r="D11" i="13"/>
  <c r="B11" i="13"/>
  <c r="H11" i="13"/>
  <c r="F11" i="13"/>
  <c r="C12" i="13"/>
  <c r="H12" i="13"/>
  <c r="E12" i="13"/>
  <c r="D12" i="13"/>
  <c r="B12" i="13"/>
  <c r="G12" i="13"/>
  <c r="F12" i="13"/>
  <c r="E13" i="13"/>
  <c r="D13" i="13"/>
  <c r="F13" i="13"/>
  <c r="H13" i="13"/>
  <c r="C13" i="13"/>
  <c r="G13" i="13"/>
  <c r="B13" i="13"/>
  <c r="F14" i="13"/>
  <c r="F15" i="13"/>
  <c r="B15" i="13"/>
  <c r="C14" i="13"/>
  <c r="G15" i="13"/>
  <c r="D15" i="13"/>
  <c r="G14" i="13"/>
  <c r="B14" i="13"/>
  <c r="E15" i="13"/>
  <c r="D14" i="13"/>
  <c r="E14" i="13"/>
  <c r="C15" i="13"/>
  <c r="H14" i="13"/>
  <c r="H15" i="13"/>
  <c r="C16" i="13"/>
  <c r="D16" i="13"/>
  <c r="B16" i="13"/>
  <c r="F16" i="13"/>
  <c r="H16" i="13"/>
  <c r="E16" i="13"/>
  <c r="G16" i="13"/>
  <c r="G17" i="13"/>
  <c r="D17" i="13"/>
  <c r="C17" i="13"/>
  <c r="B17" i="13"/>
  <c r="F17" i="13"/>
  <c r="E17" i="13"/>
  <c r="H17" i="13"/>
  <c r="E18" i="13"/>
  <c r="D18" i="13"/>
  <c r="H18" i="13"/>
  <c r="G18" i="13"/>
  <c r="C18" i="13"/>
  <c r="B18" i="13"/>
  <c r="F18" i="13"/>
  <c r="B19" i="13"/>
  <c r="G19" i="13"/>
  <c r="C19" i="13"/>
  <c r="H19" i="13"/>
  <c r="F19" i="13"/>
  <c r="D19" i="13"/>
  <c r="E19" i="13"/>
  <c r="B20" i="13"/>
  <c r="F20" i="13"/>
  <c r="G20" i="13"/>
  <c r="C20" i="13"/>
  <c r="H20" i="13"/>
  <c r="D20" i="13"/>
  <c r="E20" i="13"/>
  <c r="B21" i="13"/>
  <c r="E21" i="13"/>
  <c r="F21" i="13"/>
  <c r="H21" i="13"/>
  <c r="C21" i="13"/>
  <c r="G21" i="13"/>
  <c r="D21" i="13"/>
  <c r="D22" i="13"/>
  <c r="H22" i="13"/>
  <c r="G22" i="13"/>
  <c r="F22" i="13"/>
  <c r="B22" i="13"/>
  <c r="E22" i="13"/>
  <c r="C22" i="13"/>
  <c r="B23" i="13"/>
  <c r="H23" i="13"/>
  <c r="G23" i="13"/>
  <c r="F23" i="13"/>
  <c r="D23" i="13"/>
  <c r="C23" i="13"/>
  <c r="E23" i="13"/>
  <c r="F24" i="13"/>
  <c r="C24" i="13"/>
  <c r="E24" i="13"/>
  <c r="G24" i="13"/>
  <c r="D24" i="13"/>
  <c r="B24" i="13"/>
  <c r="H24" i="13"/>
  <c r="H25" i="13"/>
  <c r="D25" i="13"/>
  <c r="B25" i="13"/>
  <c r="F25" i="13"/>
  <c r="C25" i="13"/>
  <c r="E25" i="13"/>
  <c r="G25" i="13"/>
  <c r="H26" i="13"/>
  <c r="C26" i="13"/>
  <c r="E26" i="13"/>
  <c r="G26" i="13"/>
  <c r="F26" i="13"/>
  <c r="D26" i="13"/>
  <c r="B26" i="13"/>
  <c r="H27" i="13"/>
  <c r="F27" i="13"/>
  <c r="B27" i="13"/>
  <c r="G27" i="13"/>
  <c r="E27" i="13"/>
  <c r="C27" i="13"/>
  <c r="D27" i="13"/>
  <c r="F28" i="13"/>
  <c r="C28" i="13"/>
  <c r="H28" i="13"/>
  <c r="B28" i="13"/>
  <c r="E28" i="13"/>
  <c r="D28" i="13"/>
  <c r="G28" i="13"/>
  <c r="E29" i="13"/>
  <c r="C29" i="13"/>
  <c r="F29" i="13"/>
  <c r="G29" i="13"/>
  <c r="D29" i="13"/>
  <c r="B29" i="13"/>
  <c r="H29" i="13"/>
  <c r="D30" i="13"/>
  <c r="C30" i="13"/>
  <c r="F30" i="13"/>
  <c r="G30" i="13"/>
  <c r="H30" i="13"/>
  <c r="B30" i="13"/>
  <c r="E30" i="13"/>
  <c r="G31" i="13"/>
  <c r="E31" i="13"/>
  <c r="B31" i="13"/>
  <c r="H31" i="13"/>
  <c r="D31" i="13"/>
  <c r="F31" i="13"/>
  <c r="C31" i="13"/>
  <c r="G32" i="13"/>
  <c r="D32" i="13"/>
  <c r="H32" i="13"/>
  <c r="B32" i="13"/>
  <c r="E32" i="13"/>
  <c r="C32" i="13"/>
  <c r="F32" i="13"/>
  <c r="C33" i="13"/>
  <c r="F33" i="13"/>
  <c r="H33" i="13"/>
  <c r="B33" i="13"/>
  <c r="D33" i="13"/>
  <c r="G33" i="13"/>
  <c r="E33" i="13"/>
  <c r="G34" i="13"/>
  <c r="B34" i="13"/>
  <c r="D34" i="13"/>
  <c r="C34" i="13"/>
  <c r="H34" i="13"/>
  <c r="F34" i="13"/>
  <c r="E34" i="13"/>
  <c r="F35" i="13"/>
  <c r="E35" i="13"/>
  <c r="C35" i="13"/>
  <c r="G35" i="13"/>
  <c r="B35" i="13"/>
  <c r="H35" i="13"/>
  <c r="D35" i="13"/>
  <c r="C36" i="13"/>
  <c r="B36" i="13"/>
  <c r="F36" i="13"/>
  <c r="E36" i="13"/>
  <c r="G36" i="13"/>
  <c r="H36" i="13"/>
  <c r="D36" i="13"/>
  <c r="E37" i="13"/>
  <c r="D37" i="13"/>
  <c r="G37" i="13"/>
  <c r="B37" i="13"/>
  <c r="H37" i="13"/>
  <c r="F37" i="13"/>
  <c r="C37" i="13"/>
  <c r="F38" i="13"/>
  <c r="H38" i="13"/>
  <c r="E38" i="13"/>
  <c r="G38" i="13"/>
  <c r="C38" i="13"/>
  <c r="B38" i="13"/>
  <c r="D38" i="13"/>
  <c r="F39" i="13"/>
  <c r="H39" i="13"/>
  <c r="C39" i="13"/>
  <c r="E39" i="13"/>
  <c r="B39" i="13"/>
  <c r="D39" i="13"/>
  <c r="G39" i="13"/>
  <c r="E40" i="13"/>
  <c r="C40" i="13"/>
  <c r="H40" i="13"/>
  <c r="G40" i="13"/>
  <c r="B40" i="13"/>
  <c r="D40" i="13"/>
  <c r="F40" i="13"/>
  <c r="D41" i="13"/>
  <c r="B41" i="13"/>
  <c r="F41" i="13"/>
  <c r="G41" i="13"/>
  <c r="C41" i="13"/>
  <c r="H41" i="13"/>
  <c r="E41" i="13"/>
  <c r="C42" i="13"/>
  <c r="D42" i="13"/>
  <c r="G42" i="13"/>
  <c r="H42" i="13"/>
  <c r="E42" i="13"/>
  <c r="F42" i="13"/>
  <c r="B42" i="13"/>
  <c r="D43" i="13"/>
  <c r="H43" i="13"/>
  <c r="C43" i="13"/>
  <c r="E43" i="13"/>
  <c r="G43" i="13"/>
  <c r="F43" i="13"/>
  <c r="B43" i="13"/>
  <c r="C44" i="13"/>
  <c r="G44" i="13"/>
  <c r="D44" i="13"/>
  <c r="F44" i="13"/>
  <c r="B44" i="13"/>
  <c r="E44" i="13"/>
  <c r="H44" i="13"/>
  <c r="C45" i="13"/>
  <c r="H45" i="13"/>
  <c r="F45" i="13"/>
  <c r="G45" i="13"/>
  <c r="B45" i="13"/>
  <c r="D45" i="13"/>
  <c r="E45" i="13"/>
  <c r="B46" i="13"/>
  <c r="G46" i="13"/>
  <c r="E46" i="13"/>
  <c r="D46" i="13"/>
  <c r="H46" i="13"/>
  <c r="C46" i="13"/>
  <c r="F46" i="13"/>
  <c r="B47" i="13"/>
  <c r="F47" i="13"/>
  <c r="C47" i="13"/>
  <c r="G47" i="13"/>
  <c r="H47" i="13"/>
  <c r="E47" i="13"/>
  <c r="D47" i="13"/>
  <c r="B48" i="13"/>
  <c r="F48" i="13"/>
  <c r="G48" i="13"/>
  <c r="C48" i="13"/>
  <c r="E48" i="13"/>
  <c r="D48" i="13"/>
  <c r="H48" i="13"/>
  <c r="B49" i="13"/>
  <c r="E49" i="13"/>
  <c r="H49" i="13"/>
  <c r="G49" i="13"/>
  <c r="D49" i="13"/>
  <c r="C49" i="13"/>
  <c r="F49" i="13"/>
  <c r="H50" i="13"/>
  <c r="G50" i="13"/>
  <c r="E50" i="13"/>
  <c r="C50" i="13"/>
  <c r="F50" i="13"/>
  <c r="B50" i="13"/>
  <c r="D50" i="13"/>
  <c r="B51" i="13"/>
  <c r="E51" i="13"/>
  <c r="G51" i="13"/>
  <c r="F51" i="13"/>
  <c r="D51" i="13"/>
  <c r="H51" i="13"/>
  <c r="C51" i="13"/>
  <c r="G52" i="13"/>
  <c r="C52" i="13"/>
  <c r="B52" i="13"/>
  <c r="H52" i="13"/>
  <c r="E52" i="13"/>
  <c r="F52" i="13"/>
  <c r="D52" i="13"/>
  <c r="H53" i="13"/>
  <c r="C53" i="13"/>
  <c r="D53" i="13"/>
  <c r="F53" i="13"/>
  <c r="E53" i="13"/>
  <c r="G53" i="13"/>
  <c r="B53" i="13"/>
  <c r="G54" i="13"/>
  <c r="E54" i="13"/>
  <c r="C54" i="13"/>
  <c r="D54" i="13"/>
  <c r="H54" i="13"/>
  <c r="F54" i="13"/>
  <c r="B54" i="13"/>
  <c r="F55" i="13"/>
  <c r="B55" i="13"/>
  <c r="H55" i="13"/>
  <c r="G55" i="13"/>
  <c r="D55" i="13"/>
  <c r="C55" i="13"/>
  <c r="E55" i="13"/>
  <c r="F56" i="13"/>
  <c r="H56" i="13"/>
  <c r="C56" i="13"/>
  <c r="B56" i="13"/>
  <c r="G56" i="13"/>
  <c r="E56" i="13"/>
  <c r="D56" i="13"/>
  <c r="E57" i="13"/>
  <c r="B57" i="13"/>
  <c r="G57" i="13"/>
  <c r="H57" i="13"/>
  <c r="C57" i="13"/>
  <c r="F57" i="13"/>
  <c r="D57" i="13"/>
  <c r="F58" i="13"/>
  <c r="H58" i="13"/>
  <c r="D58" i="13"/>
  <c r="G58" i="13"/>
  <c r="E58" i="13"/>
  <c r="B58" i="13"/>
  <c r="C58" i="13"/>
  <c r="E59" i="13"/>
  <c r="H59" i="13"/>
  <c r="G59" i="13"/>
  <c r="F59" i="13"/>
  <c r="C59" i="13"/>
  <c r="D59" i="13"/>
  <c r="B59" i="13"/>
  <c r="E60" i="13"/>
  <c r="D60" i="13"/>
  <c r="C60" i="13"/>
  <c r="F60" i="13"/>
  <c r="G60" i="13"/>
  <c r="H60" i="13"/>
  <c r="B60" i="13"/>
  <c r="D61" i="13"/>
  <c r="E61" i="13"/>
  <c r="C61" i="13"/>
  <c r="G61" i="13"/>
  <c r="F61" i="13"/>
  <c r="H61" i="13"/>
  <c r="B61" i="13"/>
  <c r="F62" i="13"/>
  <c r="E62" i="13"/>
  <c r="G62" i="13"/>
  <c r="B62" i="13"/>
  <c r="D62" i="13"/>
  <c r="C62" i="13"/>
  <c r="H62" i="13"/>
  <c r="D63" i="13"/>
  <c r="C63" i="13"/>
  <c r="E63" i="13"/>
  <c r="H63" i="13"/>
  <c r="F63" i="13"/>
  <c r="B63" i="13"/>
  <c r="G63" i="13"/>
  <c r="B64" i="13"/>
  <c r="E64" i="13"/>
  <c r="D64" i="13"/>
  <c r="G64" i="13"/>
  <c r="H64" i="13"/>
  <c r="C64" i="13"/>
  <c r="F64" i="13"/>
  <c r="F65" i="13"/>
  <c r="D65" i="13"/>
  <c r="G65" i="13"/>
  <c r="B65" i="13"/>
  <c r="E65" i="13"/>
  <c r="H65" i="13"/>
  <c r="C65" i="13"/>
  <c r="F66" i="13"/>
  <c r="D66" i="13"/>
  <c r="B66" i="13"/>
  <c r="H66" i="13"/>
  <c r="E66" i="13"/>
  <c r="G66" i="13"/>
  <c r="C66" i="13"/>
  <c r="E67" i="13"/>
  <c r="G67" i="13"/>
  <c r="B67" i="13"/>
  <c r="C67" i="13"/>
  <c r="F67" i="13"/>
  <c r="D67" i="13"/>
  <c r="H67" i="13"/>
  <c r="B68" i="13"/>
  <c r="F68" i="13"/>
  <c r="C68" i="13"/>
  <c r="G68" i="13"/>
  <c r="D68" i="13"/>
  <c r="E68" i="13"/>
  <c r="H68" i="13"/>
  <c r="F69" i="13"/>
  <c r="D69" i="13"/>
  <c r="G69" i="13"/>
  <c r="H69" i="13"/>
  <c r="B69" i="13"/>
  <c r="E69" i="13"/>
  <c r="C69" i="13"/>
  <c r="F70" i="13"/>
  <c r="C70" i="13"/>
  <c r="G70" i="13"/>
  <c r="B70" i="13"/>
  <c r="E70" i="13"/>
  <c r="D70" i="13"/>
  <c r="H70" i="13"/>
  <c r="D71" i="13"/>
  <c r="B71" i="13"/>
  <c r="F71" i="13"/>
  <c r="E71" i="13"/>
  <c r="H71" i="13"/>
  <c r="C71" i="13"/>
  <c r="G71" i="13"/>
  <c r="G72" i="13"/>
  <c r="E72" i="13"/>
  <c r="F72" i="13"/>
  <c r="B72" i="13"/>
  <c r="D72" i="13"/>
  <c r="C72" i="13"/>
  <c r="H72" i="13"/>
  <c r="E73" i="13"/>
  <c r="B73" i="13"/>
  <c r="F73" i="13"/>
  <c r="H73" i="13"/>
  <c r="C73" i="13"/>
  <c r="D73" i="13"/>
  <c r="G73" i="13"/>
  <c r="C74" i="13"/>
  <c r="E74" i="13"/>
  <c r="H74" i="13"/>
  <c r="B74" i="13"/>
  <c r="D74" i="13"/>
  <c r="F74" i="13"/>
  <c r="G74" i="13"/>
  <c r="F75" i="13"/>
  <c r="H75" i="13"/>
  <c r="D75" i="13"/>
  <c r="G75" i="13"/>
  <c r="E75" i="13"/>
  <c r="B75" i="13"/>
  <c r="C75" i="13"/>
  <c r="C76" i="13"/>
  <c r="F76" i="13"/>
  <c r="D76" i="13"/>
  <c r="G76" i="13"/>
  <c r="E76" i="13"/>
  <c r="H76" i="13"/>
  <c r="B76" i="13"/>
  <c r="C77" i="13"/>
  <c r="E77" i="13"/>
  <c r="B77" i="13"/>
  <c r="D77" i="13"/>
  <c r="H77" i="13"/>
  <c r="G77" i="13"/>
  <c r="F77" i="13"/>
  <c r="C78" i="13"/>
  <c r="D78" i="13"/>
  <c r="F78" i="13"/>
  <c r="G78" i="13"/>
  <c r="H78" i="13"/>
  <c r="E78" i="13"/>
  <c r="B78" i="13"/>
  <c r="D79" i="13"/>
  <c r="H79" i="13"/>
  <c r="G79" i="13"/>
  <c r="E79" i="13"/>
  <c r="C79" i="13"/>
  <c r="B79" i="13"/>
  <c r="F79" i="13"/>
  <c r="D80" i="13"/>
  <c r="C80" i="13"/>
  <c r="G80" i="13"/>
  <c r="H80" i="13"/>
  <c r="B80" i="13"/>
  <c r="E80" i="13"/>
  <c r="F80" i="13"/>
  <c r="D81" i="13"/>
  <c r="E81" i="13"/>
  <c r="G81" i="13"/>
  <c r="H81" i="13"/>
  <c r="C81" i="13"/>
  <c r="B81" i="13"/>
  <c r="F81" i="13"/>
  <c r="H82" i="13"/>
  <c r="D82" i="13"/>
  <c r="B82" i="13"/>
  <c r="G82" i="13"/>
  <c r="E82" i="13"/>
  <c r="F82" i="13"/>
  <c r="C82" i="13"/>
  <c r="D83" i="13"/>
  <c r="E83" i="13"/>
  <c r="C83" i="13"/>
  <c r="H83" i="13"/>
  <c r="B83" i="13"/>
  <c r="G83" i="13"/>
  <c r="F83" i="13"/>
  <c r="C84" i="13"/>
  <c r="D84" i="13"/>
  <c r="H84" i="13"/>
  <c r="E84" i="13"/>
  <c r="B84" i="13"/>
  <c r="G84" i="13"/>
  <c r="F84" i="13"/>
  <c r="D85" i="13"/>
  <c r="G85" i="13"/>
  <c r="F85" i="13"/>
  <c r="B85" i="13"/>
  <c r="C85" i="13"/>
  <c r="H85" i="13"/>
  <c r="E85" i="13"/>
  <c r="B86" i="13"/>
  <c r="H86" i="13"/>
  <c r="F86" i="13"/>
  <c r="D86" i="13"/>
  <c r="E86" i="13"/>
  <c r="G86" i="13"/>
  <c r="C86" i="13"/>
  <c r="D87" i="13"/>
  <c r="H87" i="13"/>
  <c r="F87" i="13"/>
  <c r="E87" i="13"/>
  <c r="G87" i="13"/>
  <c r="B87" i="13"/>
  <c r="C87" i="13"/>
  <c r="C88" i="13"/>
  <c r="E88" i="13"/>
  <c r="G88" i="13"/>
  <c r="H88" i="13"/>
  <c r="F88" i="13"/>
  <c r="D88" i="13"/>
  <c r="B88" i="13"/>
  <c r="C89" i="13"/>
  <c r="H89" i="13"/>
  <c r="E89" i="13"/>
  <c r="D89" i="13"/>
  <c r="G89" i="13"/>
  <c r="B89" i="13"/>
  <c r="F89" i="13"/>
  <c r="C90" i="13"/>
  <c r="H90" i="13"/>
  <c r="F90" i="13"/>
  <c r="D90" i="13"/>
  <c r="E90" i="13"/>
  <c r="G90" i="13"/>
  <c r="B90" i="13"/>
  <c r="D91" i="13"/>
  <c r="H91" i="13"/>
  <c r="F91" i="13"/>
  <c r="E91" i="13"/>
  <c r="B91" i="13"/>
  <c r="C91" i="13"/>
  <c r="G91" i="13"/>
  <c r="F92" i="13"/>
  <c r="B92" i="13"/>
  <c r="E92" i="13"/>
  <c r="C92" i="13"/>
  <c r="H92" i="13"/>
  <c r="G92" i="13"/>
  <c r="D92" i="13"/>
  <c r="C93" i="13"/>
  <c r="G93" i="13"/>
  <c r="D93" i="13"/>
  <c r="H93" i="13"/>
  <c r="E93" i="13"/>
  <c r="F93" i="13"/>
  <c r="B93" i="13"/>
  <c r="F94" i="13"/>
  <c r="C94" i="13"/>
  <c r="B94" i="13"/>
  <c r="E94" i="13"/>
  <c r="D94" i="13"/>
  <c r="G94" i="13"/>
  <c r="H94" i="13"/>
  <c r="E95" i="13"/>
  <c r="H95" i="13"/>
  <c r="D95" i="13"/>
  <c r="B95" i="13"/>
  <c r="C95" i="13"/>
  <c r="F95" i="13"/>
  <c r="G95" i="13"/>
  <c r="D96" i="13"/>
  <c r="B96" i="13"/>
  <c r="F96" i="13"/>
  <c r="E96" i="13"/>
  <c r="C96" i="13"/>
  <c r="G96" i="13"/>
  <c r="H96" i="13"/>
  <c r="G97" i="13"/>
  <c r="B97" i="13"/>
  <c r="C97" i="13"/>
  <c r="E97" i="13"/>
  <c r="H97" i="13"/>
  <c r="D97" i="13"/>
  <c r="F97" i="13"/>
  <c r="C98" i="13"/>
  <c r="H98" i="13"/>
  <c r="E98" i="13"/>
  <c r="B98" i="13"/>
  <c r="F98" i="13"/>
  <c r="G98" i="13"/>
  <c r="D98" i="13"/>
  <c r="F99" i="13"/>
  <c r="E99" i="13"/>
  <c r="B99" i="13"/>
  <c r="G99" i="13"/>
  <c r="H99" i="13"/>
  <c r="D99" i="13"/>
  <c r="C99" i="13"/>
  <c r="G100" i="13"/>
  <c r="E100" i="13"/>
  <c r="C100" i="13"/>
  <c r="B100" i="13"/>
  <c r="D100" i="13"/>
  <c r="H100" i="13"/>
  <c r="F100" i="13"/>
  <c r="E101" i="13"/>
  <c r="B101" i="13"/>
  <c r="C101" i="13"/>
  <c r="G101" i="13"/>
  <c r="D101" i="13"/>
  <c r="H101" i="13"/>
  <c r="F101" i="13"/>
  <c r="G102" i="13"/>
  <c r="D102" i="13"/>
  <c r="C102" i="13"/>
  <c r="B102" i="13"/>
  <c r="H102" i="13"/>
  <c r="E102" i="13"/>
  <c r="F102" i="13"/>
  <c r="E103" i="13"/>
  <c r="D103" i="13"/>
  <c r="B103" i="13"/>
  <c r="F103" i="13"/>
  <c r="H103" i="13"/>
  <c r="G103" i="13"/>
  <c r="C103" i="13"/>
  <c r="F104" i="13"/>
  <c r="B104" i="13"/>
  <c r="E104" i="13"/>
  <c r="C104" i="13"/>
  <c r="G104" i="13"/>
  <c r="D104" i="13"/>
  <c r="H104" i="13"/>
  <c r="D105" i="13"/>
  <c r="H105" i="13"/>
  <c r="B105" i="13"/>
  <c r="E105" i="13"/>
  <c r="F105" i="13"/>
  <c r="G105" i="13"/>
  <c r="C105" i="13"/>
  <c r="G106" i="13"/>
  <c r="F106" i="13"/>
  <c r="E106" i="13"/>
  <c r="C106" i="13"/>
  <c r="B106" i="13"/>
  <c r="H106" i="13"/>
  <c r="D106" i="13"/>
  <c r="E107" i="13"/>
  <c r="H107" i="13"/>
  <c r="G107" i="13"/>
  <c r="F107" i="13"/>
  <c r="C107" i="13"/>
  <c r="B107" i="13"/>
  <c r="D107" i="13"/>
  <c r="D108" i="13"/>
  <c r="H108" i="13"/>
  <c r="B108" i="13"/>
  <c r="G108" i="13"/>
  <c r="F108" i="13"/>
  <c r="E108" i="13"/>
  <c r="C108" i="13"/>
  <c r="C109" i="13"/>
  <c r="E109" i="13"/>
  <c r="D109" i="13"/>
  <c r="F109" i="13"/>
  <c r="G109" i="13"/>
  <c r="B109" i="13"/>
  <c r="H109" i="13"/>
  <c r="F110" i="13"/>
  <c r="D110" i="13"/>
  <c r="E110" i="13"/>
  <c r="G110" i="13"/>
  <c r="B110" i="13"/>
  <c r="H110" i="13"/>
  <c r="C110" i="13"/>
  <c r="F111" i="13"/>
  <c r="D111" i="13"/>
  <c r="G111" i="13"/>
  <c r="C111" i="13"/>
  <c r="B111" i="13"/>
  <c r="E111" i="13"/>
  <c r="H111" i="13"/>
  <c r="D112" i="13"/>
  <c r="H112" i="13"/>
  <c r="G112" i="13"/>
  <c r="F112" i="13"/>
  <c r="C112" i="13"/>
  <c r="E112" i="13"/>
  <c r="B112" i="13"/>
  <c r="C113" i="13"/>
  <c r="H113" i="13"/>
  <c r="B113" i="13"/>
  <c r="F113" i="13"/>
  <c r="G113" i="13"/>
  <c r="D113" i="13"/>
  <c r="E113" i="13"/>
  <c r="E114" i="13"/>
  <c r="B114" i="13"/>
  <c r="C114" i="13"/>
  <c r="F114" i="13"/>
  <c r="D114" i="13"/>
  <c r="H114" i="13"/>
  <c r="G114" i="13"/>
  <c r="D115" i="13"/>
  <c r="E115" i="13"/>
  <c r="C115" i="13"/>
  <c r="F115" i="13"/>
  <c r="B115" i="13"/>
  <c r="H115" i="13"/>
  <c r="G115" i="13"/>
  <c r="D116" i="13"/>
  <c r="H116" i="13"/>
  <c r="G116" i="13"/>
  <c r="F116" i="13"/>
  <c r="E116" i="13"/>
  <c r="C116" i="13"/>
  <c r="B116" i="13"/>
  <c r="E117" i="13"/>
  <c r="F117" i="13"/>
  <c r="G117" i="13"/>
  <c r="D117" i="13"/>
  <c r="B117" i="13"/>
  <c r="C117" i="13"/>
  <c r="H117" i="13"/>
  <c r="C118" i="13"/>
  <c r="F118" i="13"/>
  <c r="E118" i="13"/>
  <c r="B118" i="13"/>
  <c r="G118" i="13"/>
  <c r="D118" i="13"/>
  <c r="H118" i="13"/>
  <c r="D119" i="13"/>
  <c r="G119" i="13"/>
  <c r="B119" i="13"/>
  <c r="E119" i="13"/>
  <c r="H119" i="13"/>
  <c r="F119" i="13"/>
  <c r="C119" i="13"/>
  <c r="C120" i="13"/>
  <c r="H120" i="13"/>
  <c r="D120" i="13"/>
  <c r="E120" i="13"/>
  <c r="G120" i="13"/>
  <c r="B120" i="13"/>
  <c r="F120" i="13"/>
  <c r="C121" i="13"/>
  <c r="G121" i="13"/>
  <c r="E121" i="13"/>
  <c r="F121" i="13"/>
  <c r="D121" i="13"/>
  <c r="H121" i="13"/>
  <c r="B121" i="13"/>
  <c r="C122" i="13"/>
  <c r="G122" i="13"/>
  <c r="F122" i="13"/>
  <c r="B122" i="13"/>
  <c r="H122" i="13"/>
  <c r="D122" i="13"/>
  <c r="E122" i="13"/>
  <c r="E123" i="13"/>
  <c r="G123" i="13"/>
  <c r="B123" i="13"/>
  <c r="H123" i="13"/>
  <c r="D123" i="13"/>
  <c r="F123" i="13"/>
  <c r="C123" i="13"/>
  <c r="G124" i="13"/>
  <c r="H124" i="13"/>
  <c r="E124" i="13"/>
  <c r="B124" i="13"/>
  <c r="C124" i="13"/>
  <c r="F124" i="13"/>
  <c r="D124" i="13"/>
  <c r="C125" i="13"/>
  <c r="G125" i="13"/>
  <c r="B125" i="13"/>
  <c r="E125" i="13"/>
  <c r="H125" i="13"/>
  <c r="D125" i="13"/>
  <c r="F125" i="13"/>
  <c r="D126" i="13"/>
  <c r="E126" i="13"/>
  <c r="F126" i="13"/>
  <c r="C126" i="13"/>
  <c r="G126" i="13"/>
  <c r="B126" i="13"/>
  <c r="H126" i="13"/>
  <c r="G127" i="13"/>
  <c r="F127" i="13"/>
  <c r="C127" i="13"/>
  <c r="B127" i="13"/>
  <c r="D127" i="13"/>
  <c r="H127" i="13"/>
  <c r="E127" i="13"/>
  <c r="C128" i="13"/>
  <c r="G128" i="13"/>
  <c r="E128" i="13"/>
  <c r="B128" i="13"/>
  <c r="D128" i="13"/>
  <c r="F128" i="13"/>
  <c r="H128" i="13"/>
  <c r="C129" i="13"/>
  <c r="E129" i="13"/>
  <c r="B129" i="13"/>
  <c r="H129" i="13"/>
  <c r="D129" i="13"/>
  <c r="F129" i="13"/>
  <c r="G129" i="13"/>
  <c r="D130" i="13"/>
  <c r="H130" i="13"/>
  <c r="B130" i="13"/>
  <c r="F130" i="13"/>
  <c r="C130" i="13"/>
  <c r="G130" i="13"/>
  <c r="E130" i="13"/>
  <c r="G131" i="13"/>
  <c r="C131" i="13"/>
  <c r="H131" i="13"/>
  <c r="B131" i="13"/>
  <c r="E131" i="13"/>
  <c r="D131" i="13"/>
  <c r="F131" i="13"/>
  <c r="G132" i="13"/>
  <c r="F132" i="13"/>
  <c r="D132" i="13"/>
  <c r="H132" i="13"/>
  <c r="E132" i="13"/>
  <c r="C132" i="13"/>
  <c r="B132" i="13"/>
  <c r="B133" i="13"/>
  <c r="G133" i="13"/>
  <c r="C133" i="13"/>
  <c r="F133" i="13"/>
  <c r="E133" i="13"/>
  <c r="H133" i="13"/>
  <c r="D133" i="13"/>
  <c r="D134" i="13"/>
  <c r="F134" i="13"/>
  <c r="B134" i="13"/>
  <c r="C134" i="13"/>
  <c r="H134" i="13"/>
  <c r="E134" i="13"/>
  <c r="G134" i="13"/>
  <c r="E135" i="13"/>
  <c r="C135" i="13"/>
  <c r="H135" i="13"/>
  <c r="F135" i="13"/>
  <c r="D135" i="13"/>
  <c r="B135" i="13"/>
  <c r="G135" i="13"/>
  <c r="C136" i="13"/>
  <c r="H136" i="13"/>
  <c r="D136" i="13"/>
  <c r="E136" i="13"/>
  <c r="B136" i="13"/>
  <c r="G136" i="13"/>
  <c r="F136" i="13"/>
  <c r="C137" i="13"/>
  <c r="B137" i="13"/>
  <c r="F137" i="13"/>
  <c r="E137" i="13"/>
  <c r="G137" i="13"/>
  <c r="D137" i="13"/>
  <c r="H137" i="13"/>
  <c r="H138" i="13"/>
  <c r="C138" i="13"/>
  <c r="D138" i="13"/>
  <c r="B138" i="13"/>
  <c r="E138" i="13"/>
  <c r="G138" i="13"/>
  <c r="F138" i="13"/>
  <c r="F139" i="13"/>
  <c r="B139" i="13"/>
  <c r="G139" i="13"/>
  <c r="E139" i="13"/>
  <c r="C139" i="13"/>
  <c r="H139" i="13"/>
  <c r="D139" i="13"/>
  <c r="C140" i="13"/>
  <c r="G140" i="13"/>
  <c r="F140" i="13"/>
  <c r="B140" i="13"/>
  <c r="D140" i="13"/>
  <c r="H140" i="13"/>
  <c r="E140" i="13"/>
  <c r="D141" i="13"/>
  <c r="E141" i="13"/>
  <c r="B141" i="13"/>
  <c r="F141" i="13"/>
  <c r="C141" i="13"/>
  <c r="G141" i="13"/>
  <c r="H141" i="13"/>
  <c r="E142" i="13"/>
  <c r="D142" i="13"/>
  <c r="G142" i="13"/>
  <c r="C142" i="13"/>
  <c r="F142" i="13"/>
  <c r="B142" i="13"/>
  <c r="H142" i="13"/>
  <c r="H143" i="13"/>
  <c r="F143" i="13"/>
  <c r="E143" i="13"/>
  <c r="B143" i="13"/>
  <c r="G143" i="13"/>
  <c r="C143" i="13"/>
  <c r="D143" i="13"/>
  <c r="F144" i="13"/>
  <c r="H144" i="13"/>
  <c r="C144" i="13"/>
  <c r="D144" i="13"/>
  <c r="B144" i="13"/>
  <c r="G144" i="13"/>
  <c r="E144" i="13"/>
  <c r="E145" i="13"/>
  <c r="H145" i="13"/>
  <c r="B145" i="13"/>
  <c r="D145" i="13"/>
  <c r="G145" i="13"/>
  <c r="F145" i="13"/>
  <c r="C145" i="13"/>
  <c r="D146" i="13"/>
  <c r="B146" i="13"/>
  <c r="F146" i="13"/>
  <c r="C146" i="13"/>
  <c r="H146" i="13"/>
  <c r="G146" i="13"/>
  <c r="E146" i="13"/>
  <c r="D147" i="13"/>
  <c r="F147" i="13"/>
  <c r="H147" i="13"/>
  <c r="E147" i="13"/>
  <c r="G147" i="13"/>
  <c r="B147" i="13"/>
  <c r="C147" i="13"/>
  <c r="B148" i="13"/>
  <c r="G148" i="13"/>
  <c r="H148" i="13"/>
  <c r="C148" i="13"/>
  <c r="F148" i="13"/>
  <c r="D148" i="13"/>
  <c r="E148" i="13"/>
  <c r="G149" i="13"/>
  <c r="E149" i="13"/>
  <c r="C149" i="13"/>
  <c r="H149" i="13"/>
  <c r="B149" i="13"/>
  <c r="F149" i="13"/>
  <c r="D149" i="13"/>
  <c r="G150" i="13"/>
  <c r="F150" i="13"/>
  <c r="B150" i="13"/>
  <c r="H150" i="13"/>
  <c r="C150" i="13"/>
  <c r="D150" i="13"/>
  <c r="E150" i="13"/>
  <c r="D151" i="13"/>
  <c r="E151" i="13"/>
  <c r="F151" i="13"/>
  <c r="G151" i="13"/>
  <c r="B151" i="13"/>
  <c r="H151" i="13"/>
  <c r="C151" i="13"/>
  <c r="B152" i="13"/>
  <c r="C152" i="13"/>
  <c r="G152" i="13"/>
  <c r="E152" i="13"/>
  <c r="F152" i="13"/>
  <c r="D152" i="13"/>
  <c r="H152" i="13"/>
  <c r="G153" i="13"/>
  <c r="F153" i="13"/>
  <c r="E153" i="13"/>
  <c r="H153" i="13"/>
  <c r="G154" i="13"/>
  <c r="F154" i="13"/>
  <c r="E154" i="13"/>
  <c r="H154" i="13"/>
  <c r="E155" i="13"/>
  <c r="F155" i="13"/>
  <c r="G155" i="13"/>
  <c r="H155" i="13"/>
  <c r="G156" i="13"/>
  <c r="E156" i="13"/>
  <c r="F156" i="13"/>
  <c r="H156" i="13"/>
  <c r="H157" i="13"/>
  <c r="E157" i="13"/>
  <c r="G157" i="13"/>
  <c r="F157" i="13"/>
  <c r="F158" i="13"/>
  <c r="E158" i="13"/>
  <c r="G158" i="13"/>
  <c r="H158" i="13"/>
  <c r="E159" i="13"/>
  <c r="H159" i="13"/>
  <c r="G159" i="13"/>
  <c r="F159" i="13"/>
  <c r="F160" i="13"/>
  <c r="E160" i="13"/>
  <c r="H160" i="13"/>
  <c r="G160" i="13"/>
  <c r="E161" i="13"/>
  <c r="F161" i="13"/>
  <c r="H161" i="13"/>
  <c r="G161" i="13"/>
  <c r="E162" i="13"/>
  <c r="F162" i="13"/>
  <c r="H162" i="13"/>
  <c r="G162" i="13"/>
  <c r="F163" i="13"/>
  <c r="E163" i="13"/>
  <c r="G163" i="13"/>
  <c r="H163" i="13"/>
  <c r="G164" i="13"/>
  <c r="E164" i="13"/>
  <c r="H164" i="13"/>
  <c r="F164" i="13"/>
  <c r="G165" i="13"/>
  <c r="E165" i="13"/>
  <c r="H165" i="13"/>
  <c r="F165" i="13"/>
  <c r="H166" i="13"/>
  <c r="G166" i="13"/>
  <c r="F166" i="13"/>
  <c r="E166" i="13"/>
  <c r="F167" i="13"/>
  <c r="E167" i="13"/>
  <c r="G167" i="13"/>
  <c r="H167" i="13"/>
  <c r="H168" i="13"/>
  <c r="F168" i="13"/>
  <c r="G168" i="13"/>
  <c r="E168" i="13"/>
  <c r="F169" i="13"/>
  <c r="H169" i="13"/>
  <c r="G169" i="13"/>
  <c r="E169" i="13"/>
  <c r="H170" i="13"/>
  <c r="G170" i="13"/>
  <c r="F170" i="13"/>
  <c r="E170" i="13"/>
  <c r="E171" i="13"/>
  <c r="H171" i="13"/>
  <c r="F171" i="13"/>
  <c r="G171" i="13"/>
  <c r="F172" i="13"/>
  <c r="H172" i="13"/>
  <c r="G172" i="13"/>
  <c r="E172" i="13"/>
  <c r="E173" i="13"/>
  <c r="H173" i="13"/>
  <c r="G173" i="13"/>
  <c r="F173" i="13"/>
  <c r="H174" i="13"/>
  <c r="E174" i="13"/>
  <c r="G174" i="13"/>
  <c r="F174" i="13"/>
  <c r="E175" i="13"/>
  <c r="H175" i="13"/>
  <c r="F175" i="13"/>
  <c r="G175" i="13"/>
  <c r="F176" i="13"/>
  <c r="E176" i="13"/>
  <c r="G176" i="13"/>
  <c r="H176" i="13"/>
  <c r="F177" i="13"/>
  <c r="H177" i="13"/>
  <c r="E177" i="13"/>
  <c r="G177" i="13"/>
  <c r="G178" i="13"/>
  <c r="E178" i="13"/>
  <c r="F178" i="13"/>
  <c r="H178" i="13"/>
  <c r="G179" i="13"/>
  <c r="E179" i="13"/>
  <c r="F179" i="13"/>
  <c r="H179" i="13"/>
  <c r="G180" i="13"/>
  <c r="E180" i="13"/>
  <c r="F180" i="13"/>
  <c r="H180" i="13"/>
  <c r="E181" i="13"/>
  <c r="F181" i="13"/>
  <c r="H181" i="13"/>
  <c r="G181" i="13"/>
  <c r="E182" i="13"/>
  <c r="G182" i="13"/>
  <c r="H182" i="13"/>
  <c r="F182" i="13"/>
  <c r="G183" i="13"/>
  <c r="F183" i="13"/>
  <c r="E183" i="13"/>
  <c r="H183" i="13"/>
  <c r="F184" i="13"/>
  <c r="G184" i="13"/>
  <c r="E184" i="13"/>
  <c r="H184" i="13"/>
  <c r="E185" i="13"/>
  <c r="G185" i="13"/>
  <c r="H185" i="13"/>
  <c r="F185" i="13"/>
  <c r="G186" i="13"/>
  <c r="E186" i="13"/>
  <c r="H186" i="13"/>
  <c r="F186" i="13"/>
  <c r="F187" i="13"/>
  <c r="G187" i="13"/>
  <c r="H187" i="13"/>
  <c r="E187" i="13"/>
  <c r="E188" i="13"/>
  <c r="G188" i="13"/>
  <c r="H188" i="13"/>
  <c r="F188" i="13"/>
  <c r="G189" i="13"/>
  <c r="F189" i="13"/>
  <c r="E189" i="13"/>
  <c r="H189" i="13"/>
  <c r="G190" i="13"/>
  <c r="H190" i="13"/>
  <c r="E190" i="13"/>
  <c r="F190" i="13"/>
  <c r="H191" i="13"/>
  <c r="G191" i="13"/>
  <c r="F191" i="13"/>
  <c r="E191" i="13"/>
  <c r="G192" i="13"/>
  <c r="F192" i="13"/>
  <c r="H192" i="13"/>
  <c r="E192" i="13"/>
  <c r="G193" i="13"/>
  <c r="F193" i="13"/>
  <c r="H193" i="13"/>
  <c r="E193" i="13"/>
  <c r="G194" i="13"/>
  <c r="E194" i="13"/>
  <c r="F194" i="13"/>
  <c r="H194" i="13"/>
  <c r="E195" i="13"/>
  <c r="F195" i="13"/>
  <c r="G195" i="13"/>
  <c r="H195" i="13"/>
  <c r="H196" i="13"/>
  <c r="E196" i="13"/>
  <c r="F196" i="13"/>
  <c r="G196" i="13"/>
  <c r="G197" i="13"/>
  <c r="F197" i="13"/>
  <c r="E197" i="13"/>
  <c r="H197" i="13"/>
  <c r="E198" i="13"/>
  <c r="F198" i="13"/>
  <c r="H198" i="13"/>
  <c r="G198" i="13"/>
  <c r="F199" i="13"/>
  <c r="H199" i="13"/>
  <c r="E199" i="13"/>
  <c r="G199" i="13"/>
  <c r="F200" i="13"/>
  <c r="E200" i="13"/>
  <c r="H200" i="13"/>
  <c r="G200" i="13"/>
  <c r="E201" i="13"/>
  <c r="G201" i="13"/>
  <c r="F201" i="13"/>
  <c r="H201" i="13"/>
  <c r="E202" i="13"/>
  <c r="F202" i="13"/>
  <c r="G202" i="13"/>
  <c r="H202" i="13"/>
  <c r="E203" i="13"/>
  <c r="H203" i="13"/>
  <c r="G203" i="13"/>
  <c r="F203" i="13"/>
  <c r="G204" i="13"/>
  <c r="H204" i="13"/>
  <c r="E204" i="13"/>
  <c r="F204" i="13"/>
  <c r="G205" i="13"/>
  <c r="E205" i="13"/>
  <c r="H205" i="13"/>
  <c r="F205" i="13"/>
  <c r="H206" i="13"/>
  <c r="E206" i="13"/>
  <c r="G206" i="13"/>
  <c r="F206" i="13"/>
  <c r="H207" i="13"/>
  <c r="E207" i="13"/>
  <c r="F207" i="13"/>
  <c r="G207" i="13"/>
  <c r="E208" i="13"/>
  <c r="G208" i="13"/>
  <c r="H208" i="13"/>
  <c r="F208" i="13"/>
  <c r="E209" i="13"/>
  <c r="H209" i="13"/>
  <c r="F209" i="13"/>
  <c r="G209" i="13"/>
  <c r="H210" i="13"/>
  <c r="F210" i="13"/>
  <c r="E210" i="13"/>
  <c r="G210" i="13"/>
  <c r="H211" i="13"/>
  <c r="G211" i="13"/>
  <c r="F211" i="13"/>
  <c r="E211" i="13"/>
  <c r="G212" i="13"/>
  <c r="H212" i="13"/>
  <c r="E212" i="13"/>
  <c r="F212" i="13"/>
  <c r="G213" i="13"/>
  <c r="F213" i="13"/>
  <c r="E213" i="13"/>
  <c r="H213" i="13"/>
  <c r="G214" i="13"/>
  <c r="H214" i="13"/>
  <c r="E214" i="13"/>
  <c r="F214" i="13"/>
  <c r="E215" i="13"/>
  <c r="F215" i="13"/>
  <c r="H215" i="13"/>
  <c r="G215" i="13"/>
  <c r="F216" i="13"/>
  <c r="H216" i="13"/>
  <c r="E216" i="13"/>
  <c r="G216" i="13"/>
  <c r="G217" i="13"/>
  <c r="H217" i="13"/>
  <c r="E217" i="13"/>
  <c r="F217" i="13"/>
  <c r="H218" i="13"/>
  <c r="E218" i="13"/>
  <c r="G218" i="13"/>
  <c r="F218" i="13"/>
  <c r="E219" i="13"/>
  <c r="F219" i="13"/>
  <c r="G219" i="13"/>
  <c r="H219" i="13"/>
  <c r="E220" i="13"/>
  <c r="F220" i="13"/>
  <c r="G220" i="13"/>
  <c r="H220" i="13"/>
  <c r="E221" i="13"/>
  <c r="H221" i="13"/>
  <c r="G221" i="13"/>
  <c r="F221" i="13"/>
  <c r="F222" i="13"/>
  <c r="G222" i="13"/>
  <c r="E222" i="13"/>
  <c r="H222" i="13"/>
  <c r="E223" i="13"/>
  <c r="G223" i="13"/>
  <c r="H223" i="13"/>
  <c r="F223" i="13"/>
  <c r="G224" i="13"/>
  <c r="H224" i="13"/>
  <c r="F224" i="13"/>
  <c r="E224" i="13"/>
  <c r="G225" i="13"/>
  <c r="H225" i="13"/>
  <c r="E225" i="13"/>
  <c r="F225" i="13"/>
  <c r="G226" i="13"/>
  <c r="F226" i="13"/>
  <c r="H226" i="13"/>
  <c r="E226" i="13"/>
  <c r="G227" i="13"/>
  <c r="H227" i="13"/>
  <c r="F227" i="13"/>
  <c r="E227" i="13"/>
  <c r="F228" i="13"/>
  <c r="H228" i="13"/>
  <c r="G228" i="13"/>
  <c r="E228" i="13"/>
  <c r="G229" i="13"/>
  <c r="E229" i="13"/>
  <c r="H229" i="13"/>
  <c r="F229" i="13"/>
  <c r="H230" i="13"/>
  <c r="F230" i="13"/>
  <c r="G230" i="13"/>
  <c r="E230" i="13"/>
  <c r="E231" i="13"/>
  <c r="H231" i="13"/>
  <c r="G231" i="13"/>
  <c r="F231" i="13"/>
  <c r="E232" i="13"/>
  <c r="G232" i="13"/>
  <c r="H232" i="13"/>
  <c r="F232" i="13"/>
  <c r="G233" i="13"/>
  <c r="F233" i="13"/>
  <c r="H233" i="13"/>
  <c r="E233" i="13"/>
  <c r="G234" i="13"/>
  <c r="F234" i="13"/>
  <c r="H234" i="13"/>
  <c r="E234" i="13"/>
  <c r="E235" i="13"/>
  <c r="G235" i="13"/>
  <c r="F235" i="13"/>
  <c r="H235" i="13"/>
  <c r="H236" i="13"/>
  <c r="E236" i="13"/>
  <c r="F236" i="13"/>
  <c r="G236" i="13"/>
  <c r="F237" i="13"/>
  <c r="G237" i="13"/>
  <c r="E237" i="13"/>
  <c r="H237" i="13"/>
  <c r="G238" i="13"/>
  <c r="F238" i="13"/>
  <c r="H238" i="13"/>
  <c r="E238" i="13"/>
  <c r="E239" i="13"/>
  <c r="G239" i="13"/>
  <c r="H239" i="13"/>
  <c r="F239" i="13"/>
  <c r="F240" i="13"/>
  <c r="G240" i="13"/>
  <c r="H240" i="13"/>
  <c r="E240" i="13"/>
  <c r="F241" i="13"/>
  <c r="H241" i="13"/>
  <c r="E241" i="13"/>
  <c r="G241" i="13"/>
  <c r="G242" i="13"/>
  <c r="H242" i="13"/>
  <c r="E242" i="13"/>
  <c r="F242" i="13"/>
  <c r="F243" i="13"/>
  <c r="G243" i="13"/>
  <c r="E243" i="13"/>
  <c r="H243" i="13"/>
  <c r="H244" i="13"/>
  <c r="E244" i="13"/>
  <c r="F244" i="13"/>
  <c r="G244" i="13"/>
  <c r="E245" i="13"/>
  <c r="H245" i="13"/>
  <c r="G245" i="13"/>
  <c r="F245" i="13"/>
  <c r="E246" i="13"/>
  <c r="F246" i="13"/>
  <c r="H246" i="13"/>
  <c r="G246" i="13"/>
  <c r="H247" i="13"/>
  <c r="E247" i="13"/>
  <c r="F247" i="13"/>
  <c r="G247" i="13"/>
  <c r="H248" i="13"/>
  <c r="G248" i="13"/>
  <c r="F248" i="13"/>
  <c r="E248" i="13"/>
  <c r="E249" i="13"/>
  <c r="G249" i="13"/>
  <c r="F249" i="13"/>
  <c r="H249" i="13"/>
  <c r="E250" i="13"/>
  <c r="H250" i="13"/>
  <c r="F250" i="13"/>
  <c r="G250" i="13"/>
  <c r="G251" i="13"/>
  <c r="F251" i="13"/>
  <c r="H251" i="13"/>
  <c r="E251" i="13"/>
  <c r="E252" i="13"/>
  <c r="H252" i="13"/>
  <c r="G252" i="13"/>
  <c r="F252" i="13"/>
  <c r="H253" i="13"/>
  <c r="F253" i="13"/>
  <c r="E253" i="13"/>
  <c r="G253" i="13"/>
  <c r="G254" i="13"/>
  <c r="H254" i="13"/>
  <c r="E254" i="13"/>
  <c r="F254" i="13"/>
  <c r="A2" i="25"/>
  <c r="C65" i="24" l="1"/>
  <c r="C66" i="24"/>
  <c r="C67" i="24"/>
  <c r="C68" i="24"/>
  <c r="C69" i="24"/>
  <c r="C70" i="24"/>
  <c r="C71" i="24"/>
  <c r="C72" i="24"/>
  <c r="C73" i="24"/>
  <c r="C74" i="24"/>
  <c r="C75" i="24"/>
  <c r="C76" i="24"/>
  <c r="C77" i="24"/>
  <c r="C78" i="24"/>
  <c r="C79" i="24"/>
  <c r="C80" i="24"/>
  <c r="C81" i="24"/>
  <c r="C82" i="24"/>
  <c r="C83" i="24"/>
  <c r="C84" i="24"/>
  <c r="C85" i="24"/>
  <c r="C86" i="24"/>
  <c r="C87" i="24"/>
  <c r="C88" i="24"/>
  <c r="C89" i="24"/>
  <c r="C90" i="24"/>
  <c r="C91" i="24"/>
  <c r="C92" i="24"/>
  <c r="C93" i="24"/>
  <c r="C94" i="24"/>
  <c r="C95" i="24"/>
  <c r="C96" i="24"/>
  <c r="C97" i="24"/>
  <c r="C98" i="24"/>
  <c r="C99" i="24"/>
  <c r="C100" i="24"/>
  <c r="C101" i="24"/>
  <c r="C102" i="24"/>
  <c r="C103" i="24"/>
  <c r="C104" i="24"/>
  <c r="C105" i="24"/>
  <c r="C106" i="24"/>
  <c r="C107" i="24"/>
  <c r="C108" i="24"/>
  <c r="C109" i="24"/>
  <c r="C110" i="24"/>
  <c r="C111" i="24"/>
  <c r="C112" i="24"/>
  <c r="C113" i="24"/>
  <c r="C114" i="24"/>
  <c r="C115" i="24"/>
  <c r="C116" i="24"/>
  <c r="C117" i="24"/>
  <c r="C118" i="24"/>
  <c r="C119" i="24"/>
  <c r="C120" i="24"/>
  <c r="C121" i="24"/>
  <c r="C122" i="24"/>
  <c r="C123" i="24"/>
  <c r="C124" i="24"/>
  <c r="C125" i="24"/>
  <c r="C126" i="24"/>
  <c r="C127" i="24"/>
  <c r="C128" i="24"/>
  <c r="C129" i="24"/>
  <c r="C130" i="24"/>
  <c r="C131" i="24"/>
  <c r="C132" i="24"/>
  <c r="C133" i="24"/>
  <c r="C134" i="24"/>
  <c r="C135" i="24"/>
  <c r="C136" i="24"/>
  <c r="C137" i="24"/>
  <c r="C138" i="24"/>
  <c r="C139" i="24"/>
  <c r="C140" i="24"/>
  <c r="C141" i="24"/>
  <c r="C142" i="24"/>
  <c r="C143" i="24"/>
  <c r="C144" i="24"/>
  <c r="C145" i="24"/>
  <c r="C146" i="24"/>
  <c r="C147" i="24"/>
  <c r="C148" i="24"/>
  <c r="C149" i="24"/>
  <c r="C150" i="24"/>
  <c r="C151" i="24"/>
  <c r="C152" i="24"/>
  <c r="C153" i="24"/>
  <c r="C154" i="24"/>
  <c r="C155" i="24"/>
  <c r="C156" i="24"/>
  <c r="C157" i="24"/>
  <c r="C158" i="24"/>
  <c r="C159" i="24"/>
  <c r="C160" i="24"/>
  <c r="C161" i="24"/>
  <c r="C162" i="24"/>
  <c r="C163" i="24"/>
  <c r="C164" i="24"/>
  <c r="C165" i="24"/>
  <c r="C166" i="24"/>
  <c r="C167" i="24"/>
  <c r="C168" i="24"/>
  <c r="C169" i="24"/>
  <c r="C170" i="24"/>
  <c r="C171" i="24"/>
  <c r="C172" i="24"/>
  <c r="C173" i="24"/>
  <c r="C174" i="24"/>
  <c r="C175" i="24"/>
  <c r="C176" i="24"/>
  <c r="C177" i="24"/>
  <c r="C178" i="24"/>
  <c r="C179" i="24"/>
  <c r="C180" i="24"/>
  <c r="C181" i="24"/>
  <c r="C182" i="24"/>
  <c r="C183" i="24"/>
  <c r="C184" i="24"/>
  <c r="C185" i="24"/>
  <c r="C186" i="24"/>
  <c r="C187" i="24"/>
  <c r="C188" i="24"/>
  <c r="C189" i="24"/>
  <c r="C190" i="24"/>
  <c r="C191" i="24"/>
  <c r="C192" i="24"/>
  <c r="C193" i="24"/>
  <c r="C194" i="24"/>
  <c r="C195" i="24"/>
  <c r="C196" i="24"/>
  <c r="C197" i="24"/>
  <c r="C198" i="24"/>
  <c r="C199" i="24"/>
  <c r="C200" i="24"/>
  <c r="C201" i="24"/>
  <c r="C202" i="24"/>
  <c r="C203" i="24"/>
  <c r="C204" i="24"/>
  <c r="C205" i="24"/>
  <c r="C206" i="24"/>
  <c r="C207" i="24"/>
  <c r="C208" i="24"/>
  <c r="C209" i="24"/>
  <c r="C210" i="24"/>
  <c r="C211" i="24"/>
  <c r="C212" i="24"/>
  <c r="C213" i="24"/>
  <c r="C214" i="24"/>
  <c r="C215" i="24"/>
  <c r="C216" i="24"/>
  <c r="C217" i="24"/>
  <c r="C218" i="24"/>
  <c r="C219" i="24"/>
  <c r="C220" i="24"/>
  <c r="C221" i="24"/>
  <c r="C222" i="24"/>
  <c r="C223" i="24"/>
  <c r="C224" i="24"/>
  <c r="C225" i="24"/>
  <c r="C226" i="24"/>
  <c r="C6" i="24"/>
  <c r="C7" i="24"/>
  <c r="C8" i="24"/>
  <c r="C9" i="24"/>
  <c r="C10" i="24"/>
  <c r="C11" i="24"/>
  <c r="C12" i="24"/>
  <c r="C13" i="24"/>
  <c r="C14" i="24"/>
  <c r="C15" i="24"/>
  <c r="C16" i="24"/>
  <c r="C17" i="24"/>
  <c r="C18" i="24"/>
  <c r="C19" i="24"/>
  <c r="C20" i="24"/>
  <c r="C21" i="24"/>
  <c r="C22" i="24"/>
  <c r="C23" i="24"/>
  <c r="C24" i="24"/>
  <c r="C25" i="24"/>
  <c r="C26" i="24"/>
  <c r="C27" i="24"/>
  <c r="C28" i="24"/>
  <c r="C29" i="24"/>
  <c r="C30" i="24"/>
  <c r="C31" i="24"/>
  <c r="C32" i="24"/>
  <c r="C33" i="24"/>
  <c r="C34" i="24"/>
  <c r="C35" i="24"/>
  <c r="C36" i="24"/>
  <c r="C37" i="24"/>
  <c r="C38" i="24"/>
  <c r="C39" i="24"/>
  <c r="C40" i="24"/>
  <c r="C41" i="24"/>
  <c r="C42" i="24"/>
  <c r="C43" i="24"/>
  <c r="C44" i="24"/>
  <c r="C45" i="24"/>
  <c r="C46" i="24"/>
  <c r="C47" i="24"/>
  <c r="C48" i="24"/>
  <c r="C49" i="24"/>
  <c r="C50" i="24"/>
  <c r="C51" i="24"/>
  <c r="C52" i="24"/>
  <c r="C53" i="24"/>
  <c r="C54" i="24"/>
  <c r="C55" i="24"/>
  <c r="C56" i="24"/>
  <c r="C57" i="24"/>
  <c r="C58" i="24"/>
  <c r="C59" i="24"/>
  <c r="C60" i="24"/>
  <c r="C61" i="24"/>
  <c r="C62" i="24"/>
  <c r="C63" i="24"/>
  <c r="C64" i="24"/>
  <c r="C5" i="24"/>
  <c r="I9" i="15" l="1"/>
  <c r="H9" i="15"/>
  <c r="G9" i="15"/>
  <c r="F9" i="15"/>
  <c r="E9" i="15"/>
  <c r="D9" i="15"/>
  <c r="C9" i="15"/>
  <c r="E12" i="15" l="1"/>
  <c r="D12" i="15"/>
  <c r="C12" i="15"/>
  <c r="B13" i="1" l="1"/>
  <c r="I14" i="15" l="1"/>
  <c r="H14" i="15"/>
  <c r="G10" i="15" l="1"/>
  <c r="I10" i="15" l="1"/>
  <c r="H10" i="15"/>
  <c r="B11" i="1"/>
  <c r="B9" i="1"/>
  <c r="H17" i="15" l="1"/>
  <c r="R9" i="15"/>
  <c r="S9" i="15"/>
  <c r="T9" i="15"/>
  <c r="Q9" i="15"/>
  <c r="N9" i="15"/>
  <c r="O9" i="15"/>
  <c r="P9" i="15"/>
  <c r="M9" i="15"/>
  <c r="Q5" i="8" l="1"/>
  <c r="K5" i="8"/>
  <c r="L5" i="8"/>
  <c r="M5" i="8"/>
  <c r="N5" i="8"/>
  <c r="O5" i="8"/>
  <c r="P5" i="8"/>
  <c r="J5" i="8"/>
  <c r="F4" i="14"/>
  <c r="G4" i="14"/>
  <c r="H4" i="14"/>
  <c r="E4" i="14"/>
  <c r="F4" i="13"/>
  <c r="G4" i="13"/>
  <c r="H4" i="13"/>
  <c r="E4" i="13"/>
  <c r="C14" i="15" l="1"/>
  <c r="R13" i="15" l="1"/>
  <c r="R14" i="15" s="1"/>
  <c r="N14" i="15"/>
  <c r="O14" i="15"/>
  <c r="P14" i="15"/>
  <c r="Q14" i="15"/>
  <c r="S14" i="15"/>
  <c r="T14" i="15"/>
  <c r="M14" i="15"/>
  <c r="Q17" i="15"/>
  <c r="P17" i="15"/>
  <c r="O17" i="15"/>
  <c r="N17" i="15"/>
  <c r="M17" i="15"/>
  <c r="D14" i="15"/>
  <c r="E14" i="15"/>
  <c r="F14" i="15"/>
  <c r="H18" i="15" s="1"/>
  <c r="G14" i="15"/>
  <c r="S17" i="15" l="1"/>
  <c r="T18" i="15"/>
  <c r="R17" i="15"/>
  <c r="P18" i="15"/>
  <c r="M21" i="15"/>
  <c r="T17" i="15"/>
  <c r="M18" i="15"/>
  <c r="Q18" i="15"/>
  <c r="N18" i="15"/>
  <c r="S18" i="15"/>
  <c r="O18" i="15"/>
  <c r="R18" i="15"/>
  <c r="N21" i="15" l="1"/>
  <c r="M22" i="15"/>
  <c r="N22" i="15"/>
  <c r="E10" i="15"/>
  <c r="C10" i="15"/>
  <c r="C17" i="15" s="1"/>
  <c r="F10" i="15"/>
  <c r="D10" i="15"/>
  <c r="C18" i="15" l="1"/>
  <c r="G17" i="15"/>
  <c r="G18" i="15"/>
  <c r="D17" i="15"/>
  <c r="D18" i="15"/>
  <c r="E18" i="15"/>
  <c r="E17" i="15"/>
  <c r="F17" i="15"/>
  <c r="F18" i="15"/>
  <c r="I17" i="15"/>
  <c r="I18" i="15"/>
  <c r="C21" i="15" l="1"/>
  <c r="C22" i="15"/>
</calcChain>
</file>

<file path=xl/sharedStrings.xml><?xml version="1.0" encoding="utf-8"?>
<sst xmlns="http://schemas.openxmlformats.org/spreadsheetml/2006/main" count="2610" uniqueCount="824">
  <si>
    <t>Company and Licence name, charging year, effective from, status</t>
  </si>
  <si>
    <t>Company and Licence name</t>
  </si>
  <si>
    <t>Year</t>
  </si>
  <si>
    <t>Effective From</t>
  </si>
  <si>
    <t>Status</t>
  </si>
  <si>
    <t>List of data tables in this workbook</t>
  </si>
  <si>
    <t>Worksheet</t>
  </si>
  <si>
    <t>Information</t>
  </si>
  <si>
    <t>Annex 1 LV, HV and Unmetered Supplies charges</t>
  </si>
  <si>
    <t>Annex 1 contains the charges to LV and HV Designated Properties and Unmetered Supplies.</t>
  </si>
  <si>
    <t>Annex 2 EHV charges</t>
  </si>
  <si>
    <t>Annex 3 Preserved charges</t>
  </si>
  <si>
    <t xml:space="preserve">Annex 3 contains details of any preserved and additional charges that are valid at this time. </t>
  </si>
  <si>
    <t>Annex 4 LDNO charges</t>
  </si>
  <si>
    <t>Annex 5 LLFs</t>
  </si>
  <si>
    <t>Annex 5 has been intentionally left blank as this charging statement is published a complete year before the LLFs have been audited.
The line loss factors that are approved by the BSC Panel for the applicable year and consequently published on the Elexon website will take precedence and be used in Settlement. This annex will be re-published with these values once they are available.</t>
  </si>
  <si>
    <t>Annex 6  Charges for New or Amended Designated EHV Properties</t>
  </si>
  <si>
    <t>Annex 7  Fixed adders for Supplier of Last Resort and Eligible Bad Debt pass-through costs</t>
  </si>
  <si>
    <t>Annex 7 contains the fixed adders to recover Supplier of Last Resort and Eligible Bad Debt pass-through costs.
The Excess Supplier of Last Resort fixed adder relates to an increase to previously published charges only.</t>
  </si>
  <si>
    <t>Nodal prices</t>
  </si>
  <si>
    <r>
      <t>Contains the underlying [</t>
    </r>
    <r>
      <rPr>
        <sz val="11"/>
        <color theme="3"/>
        <rFont val="Arial"/>
        <family val="2"/>
      </rPr>
      <t>nodal/network group</t>
    </r>
    <r>
      <rPr>
        <sz val="11"/>
        <rFont val="Arial"/>
        <family val="2"/>
      </rPr>
      <t xml:space="preserve">] costs used to calculate the current EDCM charges. </t>
    </r>
  </si>
  <si>
    <t>Residual Charging Bandings</t>
  </si>
  <si>
    <t>Contains the four Residual charging band allocation for Customers</t>
  </si>
  <si>
    <t>Charge calculator</t>
  </si>
  <si>
    <t>Charge calculator is a tool to help you estimate your distribution charges using current consumption data and forecast consumption data.</t>
  </si>
  <si>
    <t>Notes to users of this spreadsheet</t>
  </si>
  <si>
    <t xml:space="preserve">Please use this spreadsheet with reference to the LC14 use of system charging statement. </t>
  </si>
  <si>
    <t>Notes to DNOs populating this spreadsheet</t>
  </si>
  <si>
    <t xml:space="preserve">DNOs must endeavour to maintain consistency in the structure of this spreadsheet.
Any changes to the structure must be noted in the 'Notes to users of this spreadsheet'
</t>
  </si>
  <si>
    <t>The drop down list on the charge calculator can be expanded by unprotecting the charge calculator sheet and selecting 'data', 'data validation...' and then expanding the 'source' data range. The sheet can then be protected.</t>
  </si>
  <si>
    <t>Back to Overview</t>
  </si>
  <si>
    <t>'DNOs paste value cells A15:J47 from CDCM 3701 into cells A14:J46</t>
  </si>
  <si>
    <t>Time Bands for LV and HV Designated Properties</t>
  </si>
  <si>
    <t>Time Bands for Unmetered Properties</t>
  </si>
  <si>
    <t>Time periods</t>
  </si>
  <si>
    <t>Red Time Band</t>
  </si>
  <si>
    <t>Amber Time Band</t>
  </si>
  <si>
    <t>Green Time Band</t>
  </si>
  <si>
    <t>Black Time Band</t>
  </si>
  <si>
    <t>Yellow Time Band</t>
  </si>
  <si>
    <t xml:space="preserve">Monday to Friday </t>
  </si>
  <si>
    <t>16:00 to 19:00</t>
  </si>
  <si>
    <t>07:30 to 16:00
19:00 to 21:00</t>
  </si>
  <si>
    <t>00:00 to 07:30
21:00 to 24:00</t>
  </si>
  <si>
    <t>Monday to Friday Nov to Feb</t>
  </si>
  <si>
    <t>Weekends</t>
  </si>
  <si>
    <t>00:00 to 24:00</t>
  </si>
  <si>
    <t>Monday to Friday Mar to Oct</t>
  </si>
  <si>
    <t>07:30 to 21:00</t>
  </si>
  <si>
    <t>Notes</t>
  </si>
  <si>
    <t>All the above times are in UK Clock time</t>
  </si>
  <si>
    <t>Tariff name</t>
  </si>
  <si>
    <t>Open LLFCs</t>
  </si>
  <si>
    <t>PCs</t>
  </si>
  <si>
    <t>Red/black unit charge
p/kWh</t>
  </si>
  <si>
    <t>Amber/yellow unit charge
p/kWh</t>
  </si>
  <si>
    <t>Green unit charge
p/kWh</t>
  </si>
  <si>
    <t>Fixed charge p/MPAN/day</t>
  </si>
  <si>
    <t>Capacity charge p/kVA/day</t>
  </si>
  <si>
    <t>Exceeded capacity charge
p/kVA/day</t>
  </si>
  <si>
    <t>Reactive power charge
p/kVArh</t>
  </si>
  <si>
    <t>Closed LLFCs</t>
  </si>
  <si>
    <t>0, 1, 2</t>
  </si>
  <si>
    <t>Domestic Aggregated (Related MPAN)</t>
  </si>
  <si>
    <t>2</t>
  </si>
  <si>
    <t>0, 3, 4, 5-8</t>
  </si>
  <si>
    <t>Non-Domestic Aggregated (related MPAN)</t>
  </si>
  <si>
    <t>4</t>
  </si>
  <si>
    <t>LV Site Specific No Residual</t>
  </si>
  <si>
    <t>LV Site Specific Band 1</t>
  </si>
  <si>
    <t>LV Site Specific Band 2</t>
  </si>
  <si>
    <t>LV Site Specific Band 3</t>
  </si>
  <si>
    <t>LV Site Specific Band 4</t>
  </si>
  <si>
    <t>LV Sub Site Specific No Residual</t>
  </si>
  <si>
    <t>LV Sub Site Specific Band 1</t>
  </si>
  <si>
    <t>LV Sub Site Specific Band 2</t>
  </si>
  <si>
    <t>LV Sub Site Specific Band 3</t>
  </si>
  <si>
    <t>LV Sub Site Specific Band 4</t>
  </si>
  <si>
    <t>HV Site Specific No Residual</t>
  </si>
  <si>
    <t>HV Site Specific Band 1</t>
  </si>
  <si>
    <t>HV Site Specific Band 2</t>
  </si>
  <si>
    <t>HV Site Specific Band 3</t>
  </si>
  <si>
    <t>HV Site Specific Band 4</t>
  </si>
  <si>
    <t>Unmetered Supplies</t>
  </si>
  <si>
    <t>0, 1 or 8</t>
  </si>
  <si>
    <t>LV Generation Aggregated</t>
  </si>
  <si>
    <t>LV Sub Generation Aggregated</t>
  </si>
  <si>
    <t>LV Generation Site Specific</t>
  </si>
  <si>
    <t>LV Generation Site Specific no RP charge</t>
  </si>
  <si>
    <t>LV Sub Generation Site Specific</t>
  </si>
  <si>
    <t>LV Sub Generation Site Specific no RP charge</t>
  </si>
  <si>
    <t>HV Generation Site Specific</t>
  </si>
  <si>
    <t>HV Generation Site Specific no RP charge</t>
  </si>
  <si>
    <t>Copy EDCM table 5001 range starting B101 and paste into G11.  Extend or reduce print area as required.</t>
  </si>
  <si>
    <t>Note: The list of MPANs / MSIDs provided may be incomplete; the DNO reserves the right to apply the listed charges to any other MPANs / MSIDs associated with the site.</t>
  </si>
  <si>
    <t>Time Periods for Designated EHV Properties</t>
  </si>
  <si>
    <t>Super Red Time Band</t>
  </si>
  <si>
    <t>Import
Unique Identifier</t>
  </si>
  <si>
    <t>LLFC</t>
  </si>
  <si>
    <t>Import MPANs/MSIDs</t>
  </si>
  <si>
    <t>Export Unique Identifier</t>
  </si>
  <si>
    <t>Export MPANs/MSIDs</t>
  </si>
  <si>
    <t>Name</t>
  </si>
  <si>
    <t>Residual Charging Band</t>
  </si>
  <si>
    <t>Import
Super Red
unit charge
(p/kWh)</t>
  </si>
  <si>
    <t>Import
fixed charge
(p/day)</t>
  </si>
  <si>
    <t>Import
capacity charge
(p/kVA/day)</t>
  </si>
  <si>
    <t>Import
exceeded capacity charge
(p/kVA/day)</t>
  </si>
  <si>
    <t>Export
Super Red
unit charge
(p/kWh)</t>
  </si>
  <si>
    <t>Export
fixed charge
(p/day)</t>
  </si>
  <si>
    <t>Export
capacity charge
(p/kVA/day)</t>
  </si>
  <si>
    <t>Export
exceeded capacity charge
(p/kVA/day)</t>
  </si>
  <si>
    <t>Note: The list of MPANs / MSIDs provided may be incomplete; the DNO reserves the right to apply the listed charges to any other MPANs / MSIDs associated with the site.
Note: This table is automatically populated based on the content of the tab entitled 'Annex 2 EHV Charges'. The timebands are as shown in Annex 2.</t>
  </si>
  <si>
    <t>Export
Unique Identifier</t>
  </si>
  <si>
    <t>Supercustomer preserved charges/additional LLFCs</t>
  </si>
  <si>
    <t>Notes:</t>
  </si>
  <si>
    <t>Site Specific preserved charges/additional LLFCs</t>
  </si>
  <si>
    <t>Copy from CDCM table 3701 "Tariffs!A42:I84" and paste values into A14</t>
  </si>
  <si>
    <t>Copy from EDCM table 6005 "LDNORev!B549:G683" and paste values into D57</t>
  </si>
  <si>
    <t>Unique billing identifier</t>
  </si>
  <si>
    <t>LDNO LV: Non-Domestic Aggregated (related MPAN)</t>
  </si>
  <si>
    <t>LDNO LV: LV Site Specific No Residual</t>
  </si>
  <si>
    <t>LDNO LV: LV Site Specific Band 1</t>
  </si>
  <si>
    <t>LDNO LV: LV Site Specific Band 2</t>
  </si>
  <si>
    <t>LDNO LV: LV Site Specific Band 3</t>
  </si>
  <si>
    <t>LDNO LV: LV Site Specific Band 4</t>
  </si>
  <si>
    <t>LDNO LV: Unmetered Supplies</t>
  </si>
  <si>
    <t>LDNO LV: LV Generation Aggregated</t>
  </si>
  <si>
    <t>LDNO LV: LV Generation Site Specific</t>
  </si>
  <si>
    <t>LDNO HV: Domestic Aggregated (Related MPAN)</t>
  </si>
  <si>
    <t>LDNO HV: Non-Domestic Aggregated (related MPAN)</t>
  </si>
  <si>
    <t>LDNO HV: LV Site Specific No Residual</t>
  </si>
  <si>
    <t>LDNO HV: LV Site Specific Band 1</t>
  </si>
  <si>
    <t>LDNO HV: LV Site Specific Band 2</t>
  </si>
  <si>
    <t>LDNO HV: LV Site Specific Band 3</t>
  </si>
  <si>
    <t>LDNO HV: LV Site Specific Band 4</t>
  </si>
  <si>
    <t>LDNO HV: LV Sub Site Specific No Residual</t>
  </si>
  <si>
    <t>LDNO HV: LV Sub Site Specific Band 1</t>
  </si>
  <si>
    <t>LDNO HV: LV Sub Site Specific Band 2</t>
  </si>
  <si>
    <t>LDNO HV: LV Sub Site Specific Band 3</t>
  </si>
  <si>
    <t>LDNO HV: LV Sub Site Specific Band 4</t>
  </si>
  <si>
    <t>LDNO HV: HV Site Specific No Residual</t>
  </si>
  <si>
    <t>LDNO HV: HV Site Specific Band 1</t>
  </si>
  <si>
    <t>LDNO HV: HV Site Specific Band 2</t>
  </si>
  <si>
    <t>LDNO HV: HV Site Specific Band 3</t>
  </si>
  <si>
    <t>LDNO HV: HV Site Specific Band 4</t>
  </si>
  <si>
    <t>LDNO HV: Unmetered Supplies</t>
  </si>
  <si>
    <t>LDNO HV: LV Generation Aggregated</t>
  </si>
  <si>
    <t>LDNO HV: LV Sub Generation Aggregated</t>
  </si>
  <si>
    <t>LDNO HV: LV Generation Site Specific</t>
  </si>
  <si>
    <t>LDNO HV: LV Sub Generation Site Specific</t>
  </si>
  <si>
    <t>LDNO HV: HV Generation Site Specific</t>
  </si>
  <si>
    <t>LDNO HVplus: Non-Domestic Aggregated (related MPAN)</t>
  </si>
  <si>
    <t>LDNO HVplus: LV Site Specific No Residual</t>
  </si>
  <si>
    <t>LDNO HVplus: LV Site Specific Band 1</t>
  </si>
  <si>
    <t>LDNO HVplus: LV Site Specific Band 2</t>
  </si>
  <si>
    <t>LDNO HVplus: LV Site Specific Band 3</t>
  </si>
  <si>
    <t>LDNO HVplus: LV Site Specific Band 4</t>
  </si>
  <si>
    <t>LDNO HVplus: LV Sub Site Specific No Residual</t>
  </si>
  <si>
    <t>LDNO HVplus: LV Sub Site Specific Band 1</t>
  </si>
  <si>
    <t>LDNO HVplus: LV Sub Site Specific Band 2</t>
  </si>
  <si>
    <t>LDNO HVplus: LV Sub Site Specific Band 3</t>
  </si>
  <si>
    <t>LDNO HVplus: LV Sub Site Specific Band 4</t>
  </si>
  <si>
    <t>LDNO HVplus: HV Site Specific No Residual</t>
  </si>
  <si>
    <t>LDNO HVplus: HV Site Specific Band 1</t>
  </si>
  <si>
    <t>LDNO HVplus: HV Site Specific Band 2</t>
  </si>
  <si>
    <t>LDNO HVplus: HV Site Specific Band 3</t>
  </si>
  <si>
    <t>LDNO HVplus: HV Site Specific Band 4</t>
  </si>
  <si>
    <t>LDNO HVplus: Unmetered Supplies</t>
  </si>
  <si>
    <t>LDNO HVplus: LV Generation Aggregated</t>
  </si>
  <si>
    <t>LDNO HVplus: LV Sub Generation Aggregated</t>
  </si>
  <si>
    <t>LDNO HVplus: LV Generation Site Specific</t>
  </si>
  <si>
    <t>LDNO HVplus: LV Sub Generation Site Specific</t>
  </si>
  <si>
    <t>LDNO HVplus: HV Generation Site Specific</t>
  </si>
  <si>
    <t>LDNO EHV: Non-Domestic Aggregated (related MPAN)</t>
  </si>
  <si>
    <t>LDNO EHV: LV Site Specific No Residual</t>
  </si>
  <si>
    <t>LDNO EHV: LV Site Specific Band 1</t>
  </si>
  <si>
    <t>LDNO EHV: LV Site Specific Band 2</t>
  </si>
  <si>
    <t>LDNO EHV: LV Site Specific Band 3</t>
  </si>
  <si>
    <t>LDNO EHV: LV Site Specific Band 4</t>
  </si>
  <si>
    <t>LDNO EHV: LV Sub Site Specific No Residual</t>
  </si>
  <si>
    <t>LDNO EHV: LV Sub Site Specific Band 1</t>
  </si>
  <si>
    <t>LDNO EHV: LV Sub Site Specific Band 2</t>
  </si>
  <si>
    <t>LDNO EHV: LV Sub Site Specific Band 3</t>
  </si>
  <si>
    <t>LDNO EHV: LV Sub Site Specific Band 4</t>
  </si>
  <si>
    <t>LDNO EHV: HV Site Specific No Residual</t>
  </si>
  <si>
    <t>LDNO EHV: HV Site Specific Band 1</t>
  </si>
  <si>
    <t>LDNO EHV: HV Site Specific Band 2</t>
  </si>
  <si>
    <t>LDNO EHV: HV Site Specific Band 3</t>
  </si>
  <si>
    <t>LDNO EHV: HV Site Specific Band 4</t>
  </si>
  <si>
    <t>LDNO EHV: Unmetered Supplies</t>
  </si>
  <si>
    <t>LDNO EHV: LV Generation Aggregated</t>
  </si>
  <si>
    <t>LDNO EHV: LV Sub Generation Aggregated</t>
  </si>
  <si>
    <t>LDNO EHV: LV Generation Site Specific</t>
  </si>
  <si>
    <t>LDNO EHV: LV Sub Generation Site Specific</t>
  </si>
  <si>
    <t>LDNO EHV: HV Generation Site Specific</t>
  </si>
  <si>
    <t>LDNO 132kV/EHV: Non-Domestic Aggregated (related MPAN)</t>
  </si>
  <si>
    <t>LDNO 132kV/EHV: LV Site Specific No Residual</t>
  </si>
  <si>
    <t>LDNO 132kV/EHV: LV Site Specific Band 1</t>
  </si>
  <si>
    <t>LDNO 132kV/EHV: LV Site Specific Band 2</t>
  </si>
  <si>
    <t>LDNO 132kV/EHV: LV Site Specific Band 3</t>
  </si>
  <si>
    <t>LDNO 132kV/EHV: LV Site Specific Band 4</t>
  </si>
  <si>
    <t>LDNO 132kV/EHV: LV Sub Site Specific No Residual</t>
  </si>
  <si>
    <t>LDNO 132kV/EHV: LV Sub Site Specific Band 1</t>
  </si>
  <si>
    <t>LDNO 132kV/EHV: LV Sub Site Specific Band 2</t>
  </si>
  <si>
    <t>LDNO 132kV/EHV: LV Sub Site Specific Band 3</t>
  </si>
  <si>
    <t>LDNO 132kV/EHV: LV Sub Site Specific Band 4</t>
  </si>
  <si>
    <t>LDNO 132kV/EHV: HV Site Specific No Residual</t>
  </si>
  <si>
    <t>LDNO 132kV/EHV: HV Site Specific Band 1</t>
  </si>
  <si>
    <t>LDNO 132kV/EHV: HV Site Specific Band 2</t>
  </si>
  <si>
    <t>LDNO 132kV/EHV: HV Site Specific Band 3</t>
  </si>
  <si>
    <t>LDNO 132kV/EHV: HV Site Specific Band 4</t>
  </si>
  <si>
    <t>LDNO 132kV/EHV: Unmetered Supplies</t>
  </si>
  <si>
    <t>LDNO 132kV/EHV: LV Generation Aggregated</t>
  </si>
  <si>
    <t>LDNO 132kV/EHV: LV Sub Generation Aggregated</t>
  </si>
  <si>
    <t>LDNO 132kV/EHV: LV Generation Site Specific</t>
  </si>
  <si>
    <t>LDNO 132kV/EHV: LV Sub Generation Site Specific</t>
  </si>
  <si>
    <t>LDNO 132kV/EHV: HV Generation Site Specific</t>
  </si>
  <si>
    <t>LDNO 132kV: Domestic Aggregated (Related MPAN)</t>
  </si>
  <si>
    <t>LDNO 132kV: Non-Domestic Aggregated (related MPAN)</t>
  </si>
  <si>
    <t>LDNO 132kV: LV Site Specific No Residual</t>
  </si>
  <si>
    <t>LDNO 132kV: LV Site Specific Band 1</t>
  </si>
  <si>
    <t>LDNO 132kV: LV Site Specific Band 2</t>
  </si>
  <si>
    <t>LDNO 132kV: LV Site Specific Band 3</t>
  </si>
  <si>
    <t>LDNO 132kV: LV Site Specific Band 4</t>
  </si>
  <si>
    <t>LDNO 132kV: LV Sub Site Specific No Residual</t>
  </si>
  <si>
    <t>LDNO 132kV: LV Sub Site Specific Band 1</t>
  </si>
  <si>
    <t>LDNO 132kV: LV Sub Site Specific Band 2</t>
  </si>
  <si>
    <t>LDNO 132kV: LV Sub Site Specific Band 3</t>
  </si>
  <si>
    <t>LDNO 132kV: LV Sub Site Specific Band 4</t>
  </si>
  <si>
    <t>LDNO 132kV: HV Site Specific No Residual</t>
  </si>
  <si>
    <t>LDNO 132kV: HV Site Specific Band 1</t>
  </si>
  <si>
    <t>LDNO 132kV: HV Site Specific Band 2</t>
  </si>
  <si>
    <t>LDNO 132kV: HV Site Specific Band 3</t>
  </si>
  <si>
    <t>LDNO 132kV: HV Site Specific Band 4</t>
  </si>
  <si>
    <t>LDNO 132kV: Unmetered Supplies</t>
  </si>
  <si>
    <t>LDNO 132kV: LV Generation Aggregated</t>
  </si>
  <si>
    <t>LDNO 132kV: LV Sub Generation Aggregated</t>
  </si>
  <si>
    <t>LDNO 132kV: LV Generation Site Specific</t>
  </si>
  <si>
    <t>LDNO 132kV: LV Sub Generation Site Specific</t>
  </si>
  <si>
    <t>LDNO 132kV: HV Generation Site Specific</t>
  </si>
  <si>
    <t>LDNO 0000: Domestic Aggregated (Related MPAN)</t>
  </si>
  <si>
    <t>LDNO 0000: Non-Domestic Aggregated (related MPAN)</t>
  </si>
  <si>
    <t>LDNO 0000: LV Site Specific No Residual</t>
  </si>
  <si>
    <t>LDNO 0000: LV Site Specific Band 1</t>
  </si>
  <si>
    <t>LDNO 0000: LV Site Specific Band 2</t>
  </si>
  <si>
    <t>LDNO 0000: LV Site Specific Band 3</t>
  </si>
  <si>
    <t>LDNO 0000: LV Site Specific Band 4</t>
  </si>
  <si>
    <t>LDNO 0000: LV Sub Site Specific No Residual</t>
  </si>
  <si>
    <t>LDNO 0000: LV Sub Site Specific Band 1</t>
  </si>
  <si>
    <t>LDNO 0000: LV Sub Site Specific Band 2</t>
  </si>
  <si>
    <t>LDNO 0000: LV Sub Site Specific Band 3</t>
  </si>
  <si>
    <t>LDNO 0000: LV Sub Site Specific Band 4</t>
  </si>
  <si>
    <t>LDNO 0000: HV Site Specific No Residual</t>
  </si>
  <si>
    <t>LDNO 0000: HV Site Specific Band 1</t>
  </si>
  <si>
    <t>LDNO 0000: HV Site Specific Band 2</t>
  </si>
  <si>
    <t>LDNO 0000: HV Site Specific Band 3</t>
  </si>
  <si>
    <t>LDNO 0000: HV Site Specific Band 4</t>
  </si>
  <si>
    <t>LDNO 0000: Unmetered Supplies</t>
  </si>
  <si>
    <t>LDNO 0000: LV Generation Aggregated</t>
  </si>
  <si>
    <t>LDNO 0000: LV Sub Generation Aggregated</t>
  </si>
  <si>
    <t>LDNO 0000: LV Generation Site Specific</t>
  </si>
  <si>
    <t>LDNO 0000: LV Sub Generation Site Specific</t>
  </si>
  <si>
    <t>LDNO 0000: HV Generation Site Specific</t>
  </si>
  <si>
    <t>This table has intentionally been left blank. The line loss factors that are approved by the BSC Panel for the applicable year and consequently published on the Elexon website will take precedence and be used in Settlement. This annex will be re-published once these values are available.</t>
  </si>
  <si>
    <t>Period 1</t>
  </si>
  <si>
    <t>Period 2</t>
  </si>
  <si>
    <t>Period 3</t>
  </si>
  <si>
    <t>Period 4</t>
  </si>
  <si>
    <t>Peak</t>
  </si>
  <si>
    <t>Winter</t>
  </si>
  <si>
    <t>Night</t>
  </si>
  <si>
    <t>Other</t>
  </si>
  <si>
    <t>Monday to Friday 
Mar to Oct</t>
  </si>
  <si>
    <t>00:30 – 07:30</t>
  </si>
  <si>
    <t>07:30 – 00:30</t>
  </si>
  <si>
    <t>Monday to Friday 
Nov to Feb</t>
  </si>
  <si>
    <t>16:00 – 19:00</t>
  </si>
  <si>
    <t>07:30 – 16:00
19:00 – 20:00</t>
  </si>
  <si>
    <t>20:00 – 00:30</t>
  </si>
  <si>
    <t>Saturday and Sunday
All Year</t>
  </si>
  <si>
    <t>Generic demand and generation LLFs</t>
  </si>
  <si>
    <t>Metered voltage, respective periods and associated LLFCs</t>
  </si>
  <si>
    <t>Metered voltage</t>
  </si>
  <si>
    <t>Associated LLFC</t>
  </si>
  <si>
    <t>132kV connected</t>
  </si>
  <si>
    <t>132/EHV connected</t>
  </si>
  <si>
    <t>132/HV connected</t>
  </si>
  <si>
    <t>EHV connected</t>
  </si>
  <si>
    <t>High Voltage Substation</t>
  </si>
  <si>
    <t>High Voltage Network</t>
  </si>
  <si>
    <t>Low Voltage Substation</t>
  </si>
  <si>
    <t>Low Voltage Network</t>
  </si>
  <si>
    <t>EHV site specific LLFs</t>
  </si>
  <si>
    <t>Demand</t>
  </si>
  <si>
    <t>Site</t>
  </si>
  <si>
    <t>Site 1</t>
  </si>
  <si>
    <t>Site 2</t>
  </si>
  <si>
    <t>Site 3</t>
  </si>
  <si>
    <t>Site 4</t>
  </si>
  <si>
    <t>Site 5</t>
  </si>
  <si>
    <t>Generation</t>
  </si>
  <si>
    <t xml:space="preserve">Note: The list of MPANs/MSIDs provided may be incomplete; the DNO reserves the right to apply the listed charges to any other MPANs/MSIDs associated with the site. If sites appear in both Annex 2 and Annex 6, the charges in Annex 6 take precedence.
Where an existing Designated EHV Property is modified and energised in the charging year, we may revise the EDCM charges for the modified Designated EHV Property. </t>
  </si>
  <si>
    <t>Annex 6 - Charges for New or Amended Designated EHV Properties</t>
  </si>
  <si>
    <t>Effective from date</t>
  </si>
  <si>
    <t>Import
LLF
period 1</t>
  </si>
  <si>
    <t>Import
LLF
period 2</t>
  </si>
  <si>
    <t>Import
LLF
period 3</t>
  </si>
  <si>
    <t>Import
LLF
period 4</t>
  </si>
  <si>
    <t>Export
LLF
period 1</t>
  </si>
  <si>
    <t>Export
LLF
period 2</t>
  </si>
  <si>
    <t>Export
LLF
period 3</t>
  </si>
  <si>
    <t>Export
LLF
period 4</t>
  </si>
  <si>
    <t>Open LLFCs / LDNO unique billing identifier</t>
  </si>
  <si>
    <t>Supplier of Last Resort 
Fixed charge adder*
p/MPAN/day</t>
  </si>
  <si>
    <t>Eligible Bad Debt
Fixed charge adder***
p/MPAN/day</t>
  </si>
  <si>
    <t>*Supplier of Last Resort pass-through costs which are recovered on a two year lag allocated to all domestic tariffs with a fixed charge (including LDNO)</t>
  </si>
  <si>
    <t>**Supplier of Last Resort pass-through costs which are not recovered on a two year lag allocated to all domestic tariffs with a fixed charge (including LDNO)</t>
  </si>
  <si>
    <t>***Eligible Bad Debt pass-through costs allocated to all metered demand tariffs (including LDNO)</t>
  </si>
  <si>
    <t>Node/Zone ID</t>
  </si>
  <si>
    <t>Geographical name</t>
  </si>
  <si>
    <t>Local charge 1
£/kVA</t>
  </si>
  <si>
    <t>Remote charge 1
£/kVA</t>
  </si>
  <si>
    <t>Standard Settlement Configuration Id</t>
  </si>
  <si>
    <t>Standard Settlement Configuration Desc</t>
  </si>
  <si>
    <t>Common Decode</t>
  </si>
  <si>
    <t>Change implemented</t>
  </si>
  <si>
    <t>Date</t>
  </si>
  <si>
    <t>Comments</t>
  </si>
  <si>
    <t>10-hour OP</t>
  </si>
  <si>
    <t>A/R</t>
  </si>
  <si>
    <t>Notes updated</t>
  </si>
  <si>
    <t>Updated to reflect DCP 268 which delinks all tariffs from the TPR bands</t>
  </si>
  <si>
    <t>Code 1 &amp; 2 changed to A</t>
  </si>
  <si>
    <t>10-hour OP + w/e</t>
  </si>
  <si>
    <t>Code O changed to A/R</t>
  </si>
  <si>
    <t>10.5-hour OP</t>
  </si>
  <si>
    <t>Removed TPR</t>
  </si>
  <si>
    <t>Removed TPR lookup element as this no longer effects which rate to apply</t>
  </si>
  <si>
    <t>11 Hour OP</t>
  </si>
  <si>
    <t>11.5-hour OP</t>
  </si>
  <si>
    <t>11-hour OP</t>
  </si>
  <si>
    <t>8.5-hour OP</t>
  </si>
  <si>
    <t>9-hour OP</t>
  </si>
  <si>
    <t>11-hour OP + Summer</t>
  </si>
  <si>
    <t>11-hour OP + w/e</t>
  </si>
  <si>
    <t>11-hour OP + w/e &amp; Summer</t>
  </si>
  <si>
    <t>11-hour OP + weekends</t>
  </si>
  <si>
    <t>12-hour  OP + w/e &amp; Summer</t>
  </si>
  <si>
    <t>12-hour night</t>
  </si>
  <si>
    <t>A</t>
  </si>
  <si>
    <t>12-hour OP</t>
  </si>
  <si>
    <t>Key Meter pseudo 2-rate</t>
  </si>
  <si>
    <t>8-hour OP (see also SSC 427)</t>
  </si>
  <si>
    <t>12-hour OP + Summer</t>
  </si>
  <si>
    <t>12.5-hour OP</t>
  </si>
  <si>
    <t>12.5-hour OP + Summer</t>
  </si>
  <si>
    <t>12.5-hour OP + w/e</t>
  </si>
  <si>
    <t>12.5-hour OP + w/e &amp; Summer</t>
  </si>
  <si>
    <t>14-hour E7</t>
  </si>
  <si>
    <t>14-hour Off Peak</t>
  </si>
  <si>
    <t>14-hour OP + Sun</t>
  </si>
  <si>
    <t>14.5-hour OP</t>
  </si>
  <si>
    <t>14.5-hour OP + Summer</t>
  </si>
  <si>
    <t>split 7-hour E7</t>
  </si>
  <si>
    <t>14.5-hour OP + w/e</t>
  </si>
  <si>
    <t>14.5-hour OP + w/e &amp; Summer</t>
  </si>
  <si>
    <t>15-hour OP</t>
  </si>
  <si>
    <t>15-hour OP + w/e &amp; Summer</t>
  </si>
  <si>
    <t>15.5-hour OP</t>
  </si>
  <si>
    <t>15.5-hour OP + Summer</t>
  </si>
  <si>
    <t>15.5-hour OP + w/e</t>
  </si>
  <si>
    <t>15.5-hour OP + w/e &amp; Summer</t>
  </si>
  <si>
    <t>2-rate terms</t>
  </si>
  <si>
    <t>2-rate SToD</t>
  </si>
  <si>
    <t>2-rate variable SToD</t>
  </si>
  <si>
    <t>7-hour E7</t>
  </si>
  <si>
    <t>3-rate SToD</t>
  </si>
  <si>
    <t>Dom/Non-dom Seasonal (link SSC 0342)</t>
  </si>
  <si>
    <t>3-rate variable</t>
  </si>
  <si>
    <t>4-rate SToD</t>
  </si>
  <si>
    <t>5-rate SToD</t>
  </si>
  <si>
    <t>6-rate SToD</t>
  </si>
  <si>
    <t>7-hour OP (see also SSC 0185)</t>
  </si>
  <si>
    <t>Smart 7, heating</t>
  </si>
  <si>
    <t>7-hour E7 (Cornwall &amp; def reinforcement)</t>
  </si>
  <si>
    <t>Supertariff heating</t>
  </si>
  <si>
    <t>7-hour E7 (differential switching)</t>
  </si>
  <si>
    <t>7-hour night</t>
  </si>
  <si>
    <t>Economy 7 Day &amp; Night</t>
  </si>
  <si>
    <t>7-hour OP</t>
  </si>
  <si>
    <t>7-hour variable E7 (Menter B)</t>
  </si>
  <si>
    <t>7-hour variable E7 (Menter A)</t>
  </si>
  <si>
    <t>8-hour E7</t>
  </si>
  <si>
    <t>8-hour night</t>
  </si>
  <si>
    <t>10-hour night</t>
  </si>
  <si>
    <t>8-hour OP</t>
  </si>
  <si>
    <t>8-hour OP + Summer</t>
  </si>
  <si>
    <t>8-hour OP + w/e</t>
  </si>
  <si>
    <t>8-hour OP + w/e &amp; Summer</t>
  </si>
  <si>
    <t>8-hour OP + weekends</t>
  </si>
  <si>
    <t>9-hour night</t>
  </si>
  <si>
    <t>9-hour night (differential switching)</t>
  </si>
  <si>
    <t>9-hour OP + w/e</t>
  </si>
  <si>
    <t>Boiler</t>
  </si>
  <si>
    <t>Budget Warmth</t>
  </si>
  <si>
    <t>Flexiheat Day/Evening/Weekend</t>
  </si>
  <si>
    <t>Flexiheat (weather) Day/Evening/Weekend</t>
  </si>
  <si>
    <t>Superdeal Day/Night</t>
  </si>
  <si>
    <t>Domestic heating tariff</t>
  </si>
  <si>
    <t>Superdeal (weather) Day/Night</t>
  </si>
  <si>
    <t>E10 type 1 (general purpose)</t>
  </si>
  <si>
    <t>7-hour OP (see also SSC 186)</t>
  </si>
  <si>
    <t>Domestic E9 A</t>
  </si>
  <si>
    <t>13-hour OP</t>
  </si>
  <si>
    <t>Evening/night</t>
  </si>
  <si>
    <t>Evening/Weekend</t>
  </si>
  <si>
    <t>12-hour Evening/Weekend</t>
  </si>
  <si>
    <t>Domestic E9 B</t>
  </si>
  <si>
    <t>Evening/Weekend E7</t>
  </si>
  <si>
    <t>3-rate heating, (link SSC 0343)</t>
  </si>
  <si>
    <t>Grain Drying</t>
  </si>
  <si>
    <t>Grain drying</t>
  </si>
  <si>
    <t>Heating</t>
  </si>
  <si>
    <t>Local Authority Heating</t>
  </si>
  <si>
    <t>Dom &amp; Non-dom Seasonal (link SSC 0128)</t>
  </si>
  <si>
    <t>3-rate heating, water heating</t>
  </si>
  <si>
    <t>7-hour E7, Day + Night (link SSC 0345)</t>
  </si>
  <si>
    <t>7-hour E7, Day + Night (link SSC 0344)</t>
  </si>
  <si>
    <t>Non-Standard OP (8+3 hour)</t>
  </si>
  <si>
    <t>Non-Standard OP</t>
  </si>
  <si>
    <t>Warmwise heating</t>
  </si>
  <si>
    <t>Flexiheat heating</t>
  </si>
  <si>
    <t>Flexiheat (weather) heating</t>
  </si>
  <si>
    <t>Superdeal heating</t>
  </si>
  <si>
    <t>Smart 7, Day/Night</t>
  </si>
  <si>
    <t>split 10-hour Heatwise</t>
  </si>
  <si>
    <t>Summer &amp; Winter w/e</t>
  </si>
  <si>
    <t>Summer Unrestricted</t>
  </si>
  <si>
    <t>Unrestricted</t>
  </si>
  <si>
    <t>Warmwise Day/Night</t>
  </si>
  <si>
    <t>9-hour heating</t>
  </si>
  <si>
    <t>12-hour OP + w/e</t>
  </si>
  <si>
    <t>15-hour OP + w/e</t>
  </si>
  <si>
    <t>E10 type 1(heating circuit)</t>
  </si>
  <si>
    <t>Redring Boiler (general purpose)</t>
  </si>
  <si>
    <t>Redring Boiler (heating circuit)</t>
  </si>
  <si>
    <t>Cyclocontrol 3</t>
  </si>
  <si>
    <t>Cyclocontrol 4</t>
  </si>
  <si>
    <t>Cyclocontrol 5</t>
  </si>
  <si>
    <t>Cyclocontrol 6</t>
  </si>
  <si>
    <t>Cyclocontrol 7</t>
  </si>
  <si>
    <t>Cyclocontrol 8</t>
  </si>
  <si>
    <t>Cyclocontrol 9</t>
  </si>
  <si>
    <t>Cyclocontrol 10</t>
  </si>
  <si>
    <t>Cyclocontrol 11</t>
  </si>
  <si>
    <t>Cyclocontrol 12</t>
  </si>
  <si>
    <t>Cyclocontrol 13</t>
  </si>
  <si>
    <t>Cyclocontrol 14</t>
  </si>
  <si>
    <t>Cyclocontrol 15</t>
  </si>
  <si>
    <t>Cyclocontrol 16</t>
  </si>
  <si>
    <t>Cyclocontrol 17</t>
  </si>
  <si>
    <t>Cyclocontrol 18</t>
  </si>
  <si>
    <t>Cyclocontrol 19</t>
  </si>
  <si>
    <t>Cyclocontrol 20</t>
  </si>
  <si>
    <t>Cyclocontrol 21</t>
  </si>
  <si>
    <t>Superdeal (weather) heating</t>
  </si>
  <si>
    <t>Day/Night (White meter)</t>
  </si>
  <si>
    <t>Unmetered Type A ("flat" profile)</t>
  </si>
  <si>
    <t>U</t>
  </si>
  <si>
    <t>Unmetered B ("dusk-to-dawn")</t>
  </si>
  <si>
    <t>Unmetered C ("half-night &amp; pre-dawn")</t>
  </si>
  <si>
    <t>Unmetered D ("dawn-to-dusk")</t>
  </si>
  <si>
    <t>12 Hour OP</t>
  </si>
  <si>
    <t>Domestic 3-rate heating</t>
  </si>
  <si>
    <t>3-Rate Seasonal</t>
  </si>
  <si>
    <t>Lifestyle Tariff</t>
  </si>
  <si>
    <t>Split 7-hour E7</t>
  </si>
  <si>
    <t>3-rate ToW</t>
  </si>
  <si>
    <t>7-hour variable E7</t>
  </si>
  <si>
    <t>12 Hours OP</t>
  </si>
  <si>
    <t>8 Hours OP</t>
  </si>
  <si>
    <t>10.5 Hours OP</t>
  </si>
  <si>
    <t>Weekender Tariff (V1)</t>
  </si>
  <si>
    <t>Weekender Tariff (V2)</t>
  </si>
  <si>
    <t>Maximum Demand Register</t>
  </si>
  <si>
    <t>Economy 7 - all purpose tariff G63</t>
  </si>
  <si>
    <t>split 7hr o/p</t>
  </si>
  <si>
    <t>Split 7hr E7</t>
  </si>
  <si>
    <t>14.5 hr o/p</t>
  </si>
  <si>
    <t>Micro-PV Export Import Profile Class 1</t>
  </si>
  <si>
    <t>G</t>
  </si>
  <si>
    <t>Micro-PV Export Import Profile Class 2</t>
  </si>
  <si>
    <t>Micro-PV Export Import Profile Class 3</t>
  </si>
  <si>
    <t>Micro-PV Export Import Profile Class 4</t>
  </si>
  <si>
    <t>Micro-PV Export Import Profile Class 5</t>
  </si>
  <si>
    <t>Micro-PV Export Import Profile Class 6</t>
  </si>
  <si>
    <t>Micro-PV Export Import Profile Class 7</t>
  </si>
  <si>
    <t>Micro-PV Export Import Profile Class 8</t>
  </si>
  <si>
    <t>Micro-CHP Export Import Profile Class 1</t>
  </si>
  <si>
    <t>Micro-CHP Export Import Profile Class 2</t>
  </si>
  <si>
    <t>Micro-CHP Export Import Profile Class 3</t>
  </si>
  <si>
    <t>Micro-CHP Export Import Profile Class 4</t>
  </si>
  <si>
    <t>Micro-CHP Export Import Profile Class 5</t>
  </si>
  <si>
    <t>Micro-CHP Export Import Profile Class 6</t>
  </si>
  <si>
    <t>Micro-CHP Export Import Profile Class 7</t>
  </si>
  <si>
    <t>Micro-CHP Export Import Profile Class 8</t>
  </si>
  <si>
    <t>Other Sml Export SSC any import Profile</t>
  </si>
  <si>
    <t>8.5-hour OP + w/e</t>
  </si>
  <si>
    <t>16-hour OP + w/e</t>
  </si>
  <si>
    <t>20-hour OP + w/e</t>
  </si>
  <si>
    <t>20-hour OP + w/e + summer</t>
  </si>
  <si>
    <t>8.5 hour WM</t>
  </si>
  <si>
    <t>8.5 hour WM Heating</t>
  </si>
  <si>
    <t>Weathercall heating</t>
  </si>
  <si>
    <t>18-hour dynamic</t>
  </si>
  <si>
    <t>Crop&amp;Air Conditioning</t>
  </si>
  <si>
    <t>E7 accompanying Birmingam W'call</t>
  </si>
  <si>
    <t>Birmingham Weathercall</t>
  </si>
  <si>
    <t>E7 accompanying Manchester W'call</t>
  </si>
  <si>
    <t>Manchester Weathercall</t>
  </si>
  <si>
    <t>E7 accompanying Anglesey W'call</t>
  </si>
  <si>
    <t>Anglesey Weathercall</t>
  </si>
  <si>
    <t>Two rate with 8 hours night</t>
  </si>
  <si>
    <t>Dynamic</t>
  </si>
  <si>
    <t>11 Hours OP</t>
  </si>
  <si>
    <t>8 Hours OP + Weekends</t>
  </si>
  <si>
    <t>15 Hours OP + Weekends</t>
  </si>
  <si>
    <t>15 Hours Nov - April/24 Hours May - Oct</t>
  </si>
  <si>
    <t>2 rate</t>
  </si>
  <si>
    <t>Unmetered Type A ("flat " profile)</t>
  </si>
  <si>
    <t>Seasonal ToD</t>
  </si>
  <si>
    <t>Split 10 hr E10</t>
  </si>
  <si>
    <t>NHH Export Hydro Profile Class</t>
  </si>
  <si>
    <t>NHH Export Wind Profile Class</t>
  </si>
  <si>
    <t>Smart Meter 3 Rate Time of Day</t>
  </si>
  <si>
    <t>10 hour Evening/Weekend</t>
  </si>
  <si>
    <t>General Purpose 2 Rate (paired wth 0950)</t>
  </si>
  <si>
    <t>E10 Heating Single Rate (prd wth 0949)</t>
  </si>
  <si>
    <t>E9 Heating</t>
  </si>
  <si>
    <t>General Purpose 2 Rate (paired wth 0951)</t>
  </si>
  <si>
    <t>Two rate with 20 hours night</t>
  </si>
  <si>
    <t>Three Rate Peak Day Other</t>
  </si>
  <si>
    <t>4 rate weekday/2 rate weekend</t>
  </si>
  <si>
    <t>4 Rate Weekday/2 rate Weekend (BST)</t>
  </si>
  <si>
    <t>Unrestricted with  Weekday Peak</t>
  </si>
  <si>
    <t>Unrestricted with Peak</t>
  </si>
  <si>
    <t>Economy 7 with Weekday Peak</t>
  </si>
  <si>
    <t>Economy 7 with Peak</t>
  </si>
  <si>
    <t>Evening Weekend and Weekday Peak (smart)</t>
  </si>
  <si>
    <t>Evening Weekend with Peak</t>
  </si>
  <si>
    <t>Evening Weekend Night and Peak</t>
  </si>
  <si>
    <t>Evening Weekend with Night (BST)</t>
  </si>
  <si>
    <t>3 Rate with Weekday Peak</t>
  </si>
  <si>
    <t>Smart meter trial - time of use 3 rate</t>
  </si>
  <si>
    <t>2 Rate Saturday Off Peak</t>
  </si>
  <si>
    <t>Saturday Off Peak (9-5)</t>
  </si>
  <si>
    <t>Sunday Off Peak (9-5)</t>
  </si>
  <si>
    <t>General Purpose 2 Rate (paired with 0980</t>
  </si>
  <si>
    <t>E10 Heating Single Rate (prd with 0981)</t>
  </si>
  <si>
    <t>Evening Saver</t>
  </si>
  <si>
    <t>Comfort Booster</t>
  </si>
  <si>
    <t>Saturday Off Peak (24 Hrs)</t>
  </si>
  <si>
    <t>Sunday Off Peak (24 Hrs)</t>
  </si>
  <si>
    <t>Evening/Weekend - BST</t>
  </si>
  <si>
    <t>Voltage of Connection</t>
  </si>
  <si>
    <t>Band</t>
  </si>
  <si>
    <t>Units</t>
  </si>
  <si>
    <t>Lower Threshold*</t>
  </si>
  <si>
    <t>Upper Threshold*</t>
  </si>
  <si>
    <t>Residual Charge per MPAN (£)</t>
  </si>
  <si>
    <t>Domestic Aggregated</t>
  </si>
  <si>
    <t>Single band</t>
  </si>
  <si>
    <t>-</t>
  </si>
  <si>
    <t>Designated Properties connected at LV, billing with no MIC</t>
  </si>
  <si>
    <t>kWh</t>
  </si>
  <si>
    <t>∞</t>
  </si>
  <si>
    <t>Designated Properties connected at LV, billing with MIC</t>
  </si>
  <si>
    <t>kVA</t>
  </si>
  <si>
    <t>Designated Properties connected at HV</t>
  </si>
  <si>
    <t>Designated EHV Properties</t>
  </si>
  <si>
    <t>* All boundaries are inclusive of the upper threshold and exclusive of the lower threshold i.e. Lower &lt; x ≤ Upper.</t>
  </si>
  <si>
    <t>Red unit charge
p/kWh</t>
  </si>
  <si>
    <t>Amber unit charge
p/kWh</t>
  </si>
  <si>
    <t>Fixed charge 
p/MPAN/day</t>
  </si>
  <si>
    <t>n/a</t>
  </si>
  <si>
    <t>LV and HV designated properties and Unmetered Supplies tariff calculator</t>
  </si>
  <si>
    <t>EHV designated property calculator</t>
  </si>
  <si>
    <t>Domestic Aggregated (related MPAN)</t>
  </si>
  <si>
    <t>Step 1, Choose your tariff using the drop down list in cell B10</t>
  </si>
  <si>
    <t>Step 1, Choose your tariff using the drop down list in cell L10</t>
  </si>
  <si>
    <t>Non-Domestic Aggregated</t>
  </si>
  <si>
    <t xml:space="preserve">Step 2, After selecting a tariff in step 1, Cells C12-I12 will generate headings, please enter your consumption in cells C13:I13 underneath each heading generated (if no heading leave cell blank)
</t>
  </si>
  <si>
    <t xml:space="preserve">Step 2, After selecting a tariff in step 1, Cells M12-T12 will generate headings, please enter your consumption in cells M13:T13 underneath each heading generated (if no heading leave cell blank)
</t>
  </si>
  <si>
    <t>Step 3, Enter a forecast of consumption if required in cells C14:I14</t>
  </si>
  <si>
    <t>Step 3, Enter a forecast of consumption if required in cells M14:T14</t>
  </si>
  <si>
    <t>LV Site Specific</t>
  </si>
  <si>
    <t>Capacity charge 
p/kVA/day</t>
  </si>
  <si>
    <t>Exceeded Capacity charge 
p/kVA/day</t>
  </si>
  <si>
    <t>LV Sub Site Specific</t>
  </si>
  <si>
    <r>
      <rPr>
        <sz val="12"/>
        <rFont val="Arial"/>
        <family val="2"/>
      </rPr>
      <t>Tariff details</t>
    </r>
    <r>
      <rPr>
        <sz val="10"/>
        <rFont val="Arial"/>
        <family val="2"/>
      </rPr>
      <t xml:space="preserve">
Choose tariff name from drop down box below</t>
    </r>
  </si>
  <si>
    <r>
      <rPr>
        <sz val="12"/>
        <rFont val="Arial"/>
        <family val="2"/>
      </rPr>
      <t>Site details</t>
    </r>
    <r>
      <rPr>
        <sz val="10"/>
        <rFont val="Arial"/>
        <family val="2"/>
      </rPr>
      <t xml:space="preserve">
Choose the site name from the drop down box below</t>
    </r>
  </si>
  <si>
    <t>HV Site Specific</t>
  </si>
  <si>
    <t>Black unit charge
p/kWh</t>
  </si>
  <si>
    <t>Yellow unit charge
p/kWh</t>
  </si>
  <si>
    <t>Tariff components</t>
  </si>
  <si>
    <t>Number of days in consumption period
i.e. 365 if one year</t>
  </si>
  <si>
    <t>Maximum import or export capacity
kVA</t>
  </si>
  <si>
    <t>Average daily exceeded capacity
kVA</t>
  </si>
  <si>
    <t>Excess reactive units 
kVArh</t>
  </si>
  <si>
    <t>Import
super red
kWh</t>
  </si>
  <si>
    <t>Maximum import capacity
kVA</t>
  </si>
  <si>
    <t>Export
Super Red
kWh</t>
  </si>
  <si>
    <t>Maximum export capacity
kVA</t>
  </si>
  <si>
    <t>Enter current consumption details</t>
  </si>
  <si>
    <t>Enter forecast consumption details 
(if different)</t>
  </si>
  <si>
    <t>Charge components</t>
  </si>
  <si>
    <t>Unit 1
£</t>
  </si>
  <si>
    <t>Unit 2
£</t>
  </si>
  <si>
    <t>Unit 3
£</t>
  </si>
  <si>
    <t>Fixed charge
£</t>
  </si>
  <si>
    <t>Capacity charge
£</t>
  </si>
  <si>
    <t>Exceeded capacity charge
£</t>
  </si>
  <si>
    <t>Reactive power charge
£</t>
  </si>
  <si>
    <t>Import 
super red charge
£</t>
  </si>
  <si>
    <t>Import
fixed charge
£</t>
  </si>
  <si>
    <t>Import
capacity charge
£</t>
  </si>
  <si>
    <t>Import exceeded capacity charge
£</t>
  </si>
  <si>
    <t>Export super red charge
£</t>
  </si>
  <si>
    <t>Export fixed charge
£</t>
  </si>
  <si>
    <t>Export capacity charge
£</t>
  </si>
  <si>
    <t>Export exceeded capacity charge
£</t>
  </si>
  <si>
    <t>Current consumption period charges</t>
  </si>
  <si>
    <t>Forecast consumption period charges</t>
  </si>
  <si>
    <t>Total charge
£</t>
  </si>
  <si>
    <t>Import total charge
£</t>
  </si>
  <si>
    <t>Export total charge
£</t>
  </si>
  <si>
    <t>These charges are estimates based on tariff selected and consumption values entered.</t>
  </si>
  <si>
    <t>These charges are estimates based on site selected and consumption values entered.</t>
  </si>
  <si>
    <t>2025/26</t>
  </si>
  <si>
    <t>1 April 2025</t>
  </si>
  <si>
    <t>Domestic Aggregated or CT with Residual</t>
  </si>
  <si>
    <t>Non-Domestic Aggregated or CT No Residual</t>
  </si>
  <si>
    <t>Non-Domestic Aggregated or CT Band 1</t>
  </si>
  <si>
    <t>Non-Domestic Aggregated or CT Band 2</t>
  </si>
  <si>
    <t>Non-Domestic Aggregated or CT Band 3</t>
  </si>
  <si>
    <t>Non-Domestic Aggregated or CT Band 4</t>
  </si>
  <si>
    <t>LDNO LV: Domestic Aggregated or CT with Residual</t>
  </si>
  <si>
    <t>LDNO LV: Domestic Aggregated (related MPAN)</t>
  </si>
  <si>
    <t>LDNO LV: Non-Domestic Aggregated or CT No Residual</t>
  </si>
  <si>
    <t>LDNO LV: Non-Domestic Aggregated or CT Band 1</t>
  </si>
  <si>
    <t>LDNO LV: Non-Domestic Aggregated or CT Band 2</t>
  </si>
  <si>
    <t>LDNO LV: Non-Domestic Aggregated or CT Band 3</t>
  </si>
  <si>
    <t>LDNO LV: Non-Domestic Aggregated or CT Band 4</t>
  </si>
  <si>
    <t>LDNO HV: Domestic Aggregated or CT with Residual</t>
  </si>
  <si>
    <t>LDNO HV: Non-Domestic Aggregated or CT No Residual</t>
  </si>
  <si>
    <t>LDNO HV: Non-Domestic Aggregated or CT Band 1</t>
  </si>
  <si>
    <t>LDNO HV: Non-Domestic Aggregated or CT Band 2</t>
  </si>
  <si>
    <t>LDNO HV: Non-Domestic Aggregated or CT Band 3</t>
  </si>
  <si>
    <t>LDNO HV: Non-Domestic Aggregated or CT Band 4</t>
  </si>
  <si>
    <t>LDNO HVplus: Domestic Aggregated or CT with Residual</t>
  </si>
  <si>
    <t>LDNO HVplus: Domestic Aggregated (related MPAN)</t>
  </si>
  <si>
    <t>LDNO HVplus: Non-Domestic Aggregated or CT No Residual</t>
  </si>
  <si>
    <t>LDNO HVplus: Non-Domestic Aggregated or CT Band 1</t>
  </si>
  <si>
    <t>LDNO HVplus: Non-Domestic Aggregated or CT Band 2</t>
  </si>
  <si>
    <t>LDNO HVplus: Non-Domestic Aggregated or CT Band 3</t>
  </si>
  <si>
    <t>LDNO HVplus: Non-Domestic Aggregated or CT Band 4</t>
  </si>
  <si>
    <t>LDNO EHV: Domestic Aggregated or CT with Residual</t>
  </si>
  <si>
    <t>LDNO EHV: Domestic Aggregated (related MPAN)</t>
  </si>
  <si>
    <t>LDNO EHV: Non-Domestic Aggregated or CT No Residual</t>
  </si>
  <si>
    <t>LDNO EHV: Non-Domestic Aggregated or CT Band 1</t>
  </si>
  <si>
    <t>LDNO EHV: Non-Domestic Aggregated or CT Band 2</t>
  </si>
  <si>
    <t>LDNO EHV: Non-Domestic Aggregated or CT Band 3</t>
  </si>
  <si>
    <t>LDNO EHV: Non-Domestic Aggregated or CT Band 4</t>
  </si>
  <si>
    <t>LDNO 132kV/EHV: Domestic Aggregated or CT with Residual</t>
  </si>
  <si>
    <t>LDNO 132kV/EHV: Domestic Aggregated (related MPAN)</t>
  </si>
  <si>
    <t>LDNO 132kV/EHV: Non-Domestic Aggregated or CT No Residual</t>
  </si>
  <si>
    <t>LDNO 132kV/EHV: Non-Domestic Aggregated or CT Band 1</t>
  </si>
  <si>
    <t>LDNO 132kV/EHV: Non-Domestic Aggregated or CT Band 2</t>
  </si>
  <si>
    <t>LDNO 132kV/EHV: Non-Domestic Aggregated or CT Band 3</t>
  </si>
  <si>
    <t>LDNO 132kV/EHV: Non-Domestic Aggregated or CT Band 4</t>
  </si>
  <si>
    <t>LDNO 132kV: Domestic Aggregated or CT with Residual</t>
  </si>
  <si>
    <t>LDNO 132kV: Domestic Aggregated (related MPAN)</t>
  </si>
  <si>
    <t>LDNO 132kV: Non-Domestic Aggregated or CT No Residual</t>
  </si>
  <si>
    <t>LDNO 132kV: Non-Domestic Aggregated or CT Band 1</t>
  </si>
  <si>
    <t>LDNO 132kV: Non-Domestic Aggregated or CT Band 2</t>
  </si>
  <si>
    <t>LDNO 132kV: Non-Domestic Aggregated or CT Band 3</t>
  </si>
  <si>
    <t>LDNO 132kV: Non-Domestic Aggregated or CT Band 4</t>
  </si>
  <si>
    <t>LDNO 0000: Domestic Aggregated or CT with Residual</t>
  </si>
  <si>
    <t>LDNO 0000: Domestic Aggregated (related MPAN)</t>
  </si>
  <si>
    <t>LDNO 0000: Non-Domestic Aggregated or CT No Residual</t>
  </si>
  <si>
    <t>LDNO 0000: Non-Domestic Aggregated or CT Band 1</t>
  </si>
  <si>
    <t>LDNO 0000: Non-Domestic Aggregated or CT Band 2</t>
  </si>
  <si>
    <t>LDNO 0000: Non-Domestic Aggregated or CT Band 3</t>
  </si>
  <si>
    <t>LDNO 0000: Non-Domestic Aggregated or CT Band 4</t>
  </si>
  <si>
    <t>E01 , E61 , E31</t>
  </si>
  <si>
    <t>E03 , E63 , E33</t>
  </si>
  <si>
    <t>E04 , E64 , E34</t>
  </si>
  <si>
    <t>11E , 61E , 1E1 , 6E1 , 3E1</t>
  </si>
  <si>
    <t>12E , 62E , 1E2 , 6E2 , 3E2</t>
  </si>
  <si>
    <t>13E , 63E , 1E3 , 6E3 , 3E3</t>
  </si>
  <si>
    <t>14E , 64E , 1E4 , 6E4 , 3E4</t>
  </si>
  <si>
    <t>E06 , E66 , E36</t>
  </si>
  <si>
    <t>E26 , E86 , E56</t>
  </si>
  <si>
    <t xml:space="preserve">21E , 71E </t>
  </si>
  <si>
    <t xml:space="preserve">22E , 72E </t>
  </si>
  <si>
    <t xml:space="preserve">23E , 73E </t>
  </si>
  <si>
    <t xml:space="preserve">24E , 74E </t>
  </si>
  <si>
    <t>E85 , E55</t>
  </si>
  <si>
    <t xml:space="preserve">Y1E </t>
  </si>
  <si>
    <t xml:space="preserve">Y2E </t>
  </si>
  <si>
    <t xml:space="preserve">Y3E </t>
  </si>
  <si>
    <t xml:space="preserve">Y4E </t>
  </si>
  <si>
    <t>E84 , E54</t>
  </si>
  <si>
    <t xml:space="preserve">81E </t>
  </si>
  <si>
    <t xml:space="preserve">82E </t>
  </si>
  <si>
    <t xml:space="preserve">83E </t>
  </si>
  <si>
    <t xml:space="preserve">84E </t>
  </si>
  <si>
    <t>E11 , E71 , E41</t>
  </si>
  <si>
    <t>EL1 , EE1 , EH1</t>
  </si>
  <si>
    <t>EL3 , EE3 , EH3</t>
  </si>
  <si>
    <t>EE5 , EH5</t>
  </si>
  <si>
    <t/>
  </si>
  <si>
    <t>EE8, EH8</t>
  </si>
  <si>
    <t>E01</t>
  </si>
  <si>
    <t>E03</t>
  </si>
  <si>
    <t>E04</t>
  </si>
  <si>
    <t>11E, 1E1</t>
  </si>
  <si>
    <t>12E, 1E2</t>
  </si>
  <si>
    <t>13E, 1E3</t>
  </si>
  <si>
    <t>14E, 1E4</t>
  </si>
  <si>
    <t>E06</t>
  </si>
  <si>
    <t>E26</t>
  </si>
  <si>
    <t>21E</t>
  </si>
  <si>
    <t>22E</t>
  </si>
  <si>
    <t>23E</t>
  </si>
  <si>
    <t>24E</t>
  </si>
  <si>
    <t>E11</t>
  </si>
  <si>
    <t>EL1</t>
  </si>
  <si>
    <t>EL3</t>
  </si>
  <si>
    <t>E61</t>
  </si>
  <si>
    <t>E63</t>
  </si>
  <si>
    <t>E64</t>
  </si>
  <si>
    <t>61E, 6E1</t>
  </si>
  <si>
    <t>62E, 6E2</t>
  </si>
  <si>
    <t>63E, 6E3</t>
  </si>
  <si>
    <t>64E, 6E4</t>
  </si>
  <si>
    <t>E66</t>
  </si>
  <si>
    <t>E86</t>
  </si>
  <si>
    <t>71E</t>
  </si>
  <si>
    <t>72E</t>
  </si>
  <si>
    <t>73E</t>
  </si>
  <si>
    <t>74E</t>
  </si>
  <si>
    <t>E85</t>
  </si>
  <si>
    <t>Y1E</t>
  </si>
  <si>
    <t>Y2E</t>
  </si>
  <si>
    <t>Y3E</t>
  </si>
  <si>
    <t>Y4E</t>
  </si>
  <si>
    <t>E84</t>
  </si>
  <si>
    <t>81E</t>
  </si>
  <si>
    <t>82E</t>
  </si>
  <si>
    <t>83E</t>
  </si>
  <si>
    <t>84E</t>
  </si>
  <si>
    <t>E71</t>
  </si>
  <si>
    <t>EH1</t>
  </si>
  <si>
    <t>EH3</t>
  </si>
  <si>
    <t>EH5</t>
  </si>
  <si>
    <t>EH8</t>
  </si>
  <si>
    <t>E31</t>
  </si>
  <si>
    <t>E33</t>
  </si>
  <si>
    <t>E34</t>
  </si>
  <si>
    <t>3E1</t>
  </si>
  <si>
    <t>3E2</t>
  </si>
  <si>
    <t>3E3</t>
  </si>
  <si>
    <t>3E4</t>
  </si>
  <si>
    <t>E36</t>
  </si>
  <si>
    <t>E56</t>
  </si>
  <si>
    <t>E55</t>
  </si>
  <si>
    <t>E54</t>
  </si>
  <si>
    <t>E41</t>
  </si>
  <si>
    <t>EE1</t>
  </si>
  <si>
    <t>EE3</t>
  </si>
  <si>
    <t>EE5</t>
  </si>
  <si>
    <t>EE8</t>
  </si>
  <si>
    <t>Final</t>
  </si>
  <si>
    <t>DUoS Tariff name</t>
  </si>
  <si>
    <t>TNUoS Site Charging Band</t>
  </si>
  <si>
    <t>Domestic</t>
  </si>
  <si>
    <t>n/a (Non-Final Demand Site)</t>
  </si>
  <si>
    <t>LV_NoMIC_1</t>
  </si>
  <si>
    <t>LV_NoMIC_2</t>
  </si>
  <si>
    <t>LV_NoMIC_3</t>
  </si>
  <si>
    <t>LV_NoMIC_4</t>
  </si>
  <si>
    <t>LV1</t>
  </si>
  <si>
    <t>LV2</t>
  </si>
  <si>
    <t>LV3</t>
  </si>
  <si>
    <t>LV4</t>
  </si>
  <si>
    <t>HV1</t>
  </si>
  <si>
    <t>HV2</t>
  </si>
  <si>
    <t>HV3</t>
  </si>
  <si>
    <t>HV4</t>
  </si>
  <si>
    <t>n/a (p/kWh charge)</t>
  </si>
  <si>
    <t>Designated EHV Site Specific No Residual</t>
  </si>
  <si>
    <t>Designated EHV Site Specific Band 1</t>
  </si>
  <si>
    <t>EHV1</t>
  </si>
  <si>
    <t>Designated EHV Site Specific Band 2</t>
  </si>
  <si>
    <t>EHV2</t>
  </si>
  <si>
    <t>Designated EHV Site Specific Band 3</t>
  </si>
  <si>
    <t>EHV3</t>
  </si>
  <si>
    <t>Designated EHV Site Specific Band 4</t>
  </si>
  <si>
    <t>EHV4</t>
  </si>
  <si>
    <t>E44, EZ7</t>
  </si>
  <si>
    <t>E01, E03, E04, 11E , 1E1, 12E , 1E2, 13E , 1E3, 14E , 1E4, E06, E26, 21E, 22E, 23E, 24E, E11, EL1, EL3, E61, E63, E64, 61E , 6E1, 62E , 6E2, 63E , 6E3, 64E , 6E4, E66, E86, 71E, 72E, 73E, 74E, E71, EH1, EH3, E31, E33, E34, E36, E56, E41, EE1, EE3</t>
  </si>
  <si>
    <t>E85, Y1E, Y2E, Y3E, Y4E, EH5, E55, EE5</t>
  </si>
  <si>
    <t>E84, 81E, 82E, 83E, 84E, EH8, E54, EE8</t>
  </si>
  <si>
    <t>E44</t>
  </si>
  <si>
    <t>EZ7</t>
  </si>
  <si>
    <t>EHV Site Specific (LLFC E44 &amp; EZ7)</t>
  </si>
  <si>
    <t>01/04/2025</t>
  </si>
  <si>
    <t>EHV Site Specific (LLFC E44)</t>
  </si>
  <si>
    <t>EHV Site Specific (LLFC EZ7)</t>
  </si>
  <si>
    <t>Eclipse Power Distribution Limited - GSP E</t>
  </si>
  <si>
    <t>Eclipse Power Distribution Limited has no superscostumer preserved charges/additional LLFCs</t>
  </si>
  <si>
    <t>Eclipse Power Distribution Limited has no site specific preserved charges/additional LLFCs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</si>
</sst>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3">
    <numFmt numFmtId="43" formatCode="_-* #,##0.00_-;\-* #,##0.00_-;_-* &quot;-&quot;??_-;_-@_-"/>
    <numFmt numFmtId="164" formatCode="0.00_ ;[Red]\-0.00\ "/>
    <numFmt numFmtId="165" formatCode="0.000"/>
    <numFmt numFmtId="166" formatCode="#,##0.000"/>
    <numFmt numFmtId="167" formatCode="_(?,???,??0.000_);[Red]\(?,???,??0.000\);_(?,???,???.???_)"/>
    <numFmt numFmtId="168" formatCode="_(?,???,??0.00_);[Red]\(?,???,??0.00\);_(?,???,???.??_)"/>
    <numFmt numFmtId="169" formatCode="#"/>
    <numFmt numFmtId="170" formatCode="\ _(???,???,??0.000_);[Red]\ \(???,???,??0.000\);"/>
    <numFmt numFmtId="171" formatCode="\ _(???,???,??0.00_);[Red]\ \(???,???,??0.00\);"/>
    <numFmt numFmtId="172" formatCode="0.000_ ;[Red]\-0.000\ "/>
    <numFmt numFmtId="173" formatCode="0.00;[Red]\-0.00;?;"/>
    <numFmt numFmtId="174" formatCode="#,##0;\-#,##0;;"/>
    <numFmt numFmtId="175" formatCode="000"/>
    <numFmt numFmtId="176" formatCode="#,##0;[Red]\-#,##0;;"/>
    <numFmt numFmtId="177" formatCode="0.000;[Red]\-0.000;?;"/>
    <numFmt numFmtId="178" formatCode="0.000_ ;\-0.000\ "/>
    <numFmt numFmtId="179" formatCode="0000"/>
    <numFmt numFmtId="180" formatCode="&quot;£&quot;#,##0.00"/>
    <numFmt numFmtId="181" formatCode="0.000;\-0.000;;@\,"/>
    <numFmt numFmtId="182" formatCode="0.00;\-0.00;;@\,"/>
    <numFmt numFmtId="183" formatCode="0;\-0;;@\,"/>
    <numFmt numFmtId="184" formatCode="0;\-0;;@"/>
    <numFmt numFmtId="185" formatCode="0.00;\-0.00;;@"/>
  </numFmts>
  <fonts count="36" x14ac:knownFonts="1">
    <font>
      <sz val="10"/>
      <name val="Arial"/>
    </font>
    <font>
      <sz val="11"/>
      <color theme="1"/>
      <name val="Calibri"/>
      <family val="2"/>
      <scheme val="minor"/>
    </font>
    <font>
      <sz val="11"/>
      <color theme="1"/>
      <name val="Calibri"/>
      <family val="2"/>
      <scheme val="minor"/>
    </font>
    <font>
      <sz val="10"/>
      <color theme="1"/>
      <name val="Arial"/>
      <family val="2"/>
    </font>
    <font>
      <sz val="10"/>
      <color theme="1"/>
      <name val="Arial"/>
      <family val="2"/>
    </font>
    <font>
      <sz val="10"/>
      <color indexed="8"/>
      <name val="Arial"/>
      <family val="2"/>
    </font>
    <font>
      <sz val="8"/>
      <name val="Arial"/>
      <family val="2"/>
    </font>
    <font>
      <sz val="10"/>
      <name val="Arial"/>
      <family val="2"/>
    </font>
    <font>
      <b/>
      <sz val="10"/>
      <name val="Arial"/>
      <family val="2"/>
    </font>
    <font>
      <sz val="14"/>
      <name val="Arial"/>
      <family val="2"/>
    </font>
    <font>
      <b/>
      <sz val="8"/>
      <name val="Arial"/>
      <family val="2"/>
    </font>
    <font>
      <sz val="8"/>
      <name val="Arial"/>
      <family val="2"/>
    </font>
    <font>
      <b/>
      <sz val="11"/>
      <color theme="3"/>
      <name val="Arial"/>
      <family val="2"/>
    </font>
    <font>
      <sz val="9"/>
      <color rgb="FF3F3F76"/>
      <name val="Arial"/>
      <family val="2"/>
    </font>
    <font>
      <u/>
      <sz val="10"/>
      <color theme="10"/>
      <name val="Arial"/>
      <family val="2"/>
    </font>
    <font>
      <sz val="11"/>
      <name val="Arial"/>
      <family val="2"/>
    </font>
    <font>
      <b/>
      <sz val="9"/>
      <color rgb="FF3F3F76"/>
      <name val="Arial"/>
      <family val="2"/>
    </font>
    <font>
      <b/>
      <sz val="14"/>
      <color theme="3"/>
      <name val="Arial"/>
      <family val="2"/>
    </font>
    <font>
      <sz val="10"/>
      <color indexed="8"/>
      <name val="Calibri"/>
      <family val="2"/>
    </font>
    <font>
      <b/>
      <sz val="13"/>
      <color theme="3"/>
      <name val="Arial"/>
      <family val="2"/>
    </font>
    <font>
      <sz val="11"/>
      <color theme="0"/>
      <name val="Arial"/>
      <family val="2"/>
    </font>
    <font>
      <b/>
      <sz val="11"/>
      <name val="Arial"/>
      <family val="2"/>
    </font>
    <font>
      <b/>
      <sz val="11"/>
      <color theme="0"/>
      <name val="Arial"/>
      <family val="2"/>
    </font>
    <font>
      <b/>
      <sz val="10"/>
      <color indexed="8"/>
      <name val="Arial"/>
      <family val="2"/>
    </font>
    <font>
      <sz val="10"/>
      <color theme="0"/>
      <name val="Arial"/>
      <family val="2"/>
    </font>
    <font>
      <b/>
      <sz val="10"/>
      <color theme="0"/>
      <name val="Arial"/>
      <family val="2"/>
    </font>
    <font>
      <b/>
      <sz val="12"/>
      <color theme="3"/>
      <name val="Arial"/>
      <family val="2"/>
    </font>
    <font>
      <sz val="12"/>
      <name val="Arial"/>
      <family val="2"/>
    </font>
    <font>
      <sz val="11"/>
      <color theme="1"/>
      <name val="Calibri"/>
      <family val="2"/>
      <scheme val="minor"/>
    </font>
    <font>
      <sz val="11"/>
      <color theme="3"/>
      <name val="Arial"/>
      <family val="2"/>
    </font>
    <font>
      <sz val="10"/>
      <color rgb="FF9C6500"/>
      <name val="Arial"/>
      <family val="2"/>
    </font>
    <font>
      <b/>
      <sz val="8"/>
      <color theme="0"/>
      <name val="Arial"/>
      <family val="2"/>
    </font>
    <font>
      <b/>
      <sz val="18"/>
      <name val="Arial"/>
      <family val="2"/>
    </font>
    <font>
      <b/>
      <sz val="11"/>
      <color indexed="8"/>
      <name val="Arial"/>
      <family val="2"/>
    </font>
    <font>
      <b/>
      <sz val="12"/>
      <name val="Arial"/>
      <family val="2"/>
    </font>
    <font>
      <sz val="10"/>
      <color rgb="FF000000"/>
      <name val="Arial"/>
      <family val="2"/>
    </font>
  </fonts>
  <fills count="40">
    <fill>
      <patternFill patternType="none"/>
    </fill>
    <fill>
      <patternFill patternType="gray125"/>
    </fill>
    <fill>
      <patternFill patternType="solid">
        <fgColor indexed="9"/>
        <bgColor indexed="64"/>
      </patternFill>
    </fill>
    <fill>
      <patternFill patternType="solid">
        <fgColor indexed="22"/>
        <bgColor indexed="55"/>
      </patternFill>
    </fill>
    <fill>
      <patternFill patternType="solid">
        <fgColor indexed="22"/>
        <bgColor indexed="64"/>
      </patternFill>
    </fill>
    <fill>
      <patternFill patternType="solid">
        <fgColor rgb="FFFFCC99"/>
      </patternFill>
    </fill>
    <fill>
      <patternFill patternType="solid">
        <fgColor theme="4" tint="0.59999389629810485"/>
        <bgColor indexed="65"/>
      </patternFill>
    </fill>
    <fill>
      <patternFill patternType="solid">
        <fgColor indexed="47"/>
        <bgColor indexed="64"/>
      </patternFill>
    </fill>
    <fill>
      <patternFill patternType="solid">
        <fgColor indexed="41"/>
        <bgColor indexed="64"/>
      </patternFill>
    </fill>
    <fill>
      <patternFill patternType="solid">
        <fgColor indexed="42"/>
        <bgColor indexed="64"/>
      </patternFill>
    </fill>
    <fill>
      <patternFill patternType="solid">
        <fgColor indexed="43"/>
        <bgColor indexed="64"/>
      </patternFill>
    </fill>
    <fill>
      <patternFill patternType="solid">
        <fgColor rgb="FFFFCC99"/>
        <bgColor indexed="64"/>
      </patternFill>
    </fill>
    <fill>
      <patternFill patternType="solid">
        <fgColor indexed="26"/>
        <bgColor indexed="64"/>
      </patternFill>
    </fill>
    <fill>
      <patternFill patternType="solid">
        <fgColor theme="2" tint="-9.9978637043366805E-2"/>
        <bgColor indexed="64"/>
      </patternFill>
    </fill>
    <fill>
      <patternFill patternType="solid">
        <fgColor theme="2"/>
        <bgColor indexed="64"/>
      </patternFill>
    </fill>
    <fill>
      <patternFill patternType="solid">
        <fgColor theme="6" tint="0.79998168889431442"/>
        <bgColor indexed="64"/>
      </patternFill>
    </fill>
    <fill>
      <patternFill patternType="solid">
        <fgColor theme="6" tint="0.59999389629810485"/>
        <bgColor indexed="64"/>
      </patternFill>
    </fill>
    <fill>
      <patternFill patternType="solid">
        <fgColor theme="0"/>
        <bgColor indexed="64"/>
      </patternFill>
    </fill>
    <fill>
      <patternFill patternType="solid">
        <fgColor rgb="FFFF0000"/>
        <bgColor indexed="64"/>
      </patternFill>
    </fill>
    <fill>
      <patternFill patternType="solid">
        <fgColor rgb="FFFFC000"/>
        <bgColor indexed="64"/>
      </patternFill>
    </fill>
    <fill>
      <patternFill patternType="solid">
        <fgColor rgb="FF00B050"/>
        <bgColor indexed="64"/>
      </patternFill>
    </fill>
    <fill>
      <patternFill patternType="solid">
        <fgColor theme="1"/>
        <bgColor indexed="64"/>
      </patternFill>
    </fill>
    <fill>
      <patternFill patternType="solid">
        <fgColor rgb="FFFFFF00"/>
        <bgColor indexed="64"/>
      </patternFill>
    </fill>
    <fill>
      <patternFill patternType="solid">
        <fgColor theme="8" tint="0.79998168889431442"/>
        <bgColor indexed="64"/>
      </patternFill>
    </fill>
    <fill>
      <patternFill patternType="solid">
        <fgColor theme="4"/>
      </patternFill>
    </fill>
    <fill>
      <patternFill patternType="solid">
        <fgColor theme="5" tint="0.39997558519241921"/>
        <bgColor indexed="65"/>
      </patternFill>
    </fill>
    <fill>
      <patternFill patternType="solid">
        <fgColor theme="7"/>
      </patternFill>
    </fill>
    <fill>
      <patternFill patternType="solid">
        <fgColor theme="7" tint="0.59999389629810485"/>
        <bgColor indexed="65"/>
      </patternFill>
    </fill>
    <fill>
      <patternFill patternType="solid">
        <fgColor theme="9"/>
      </patternFill>
    </fill>
    <fill>
      <patternFill patternType="solid">
        <fgColor theme="9" tint="0.39997558519241921"/>
        <bgColor indexed="64"/>
      </patternFill>
    </fill>
    <fill>
      <patternFill patternType="solid">
        <fgColor rgb="FFCCFFCC"/>
        <bgColor indexed="64"/>
      </patternFill>
    </fill>
    <fill>
      <patternFill patternType="solid">
        <fgColor rgb="FFB4FFCC"/>
        <bgColor indexed="64"/>
      </patternFill>
    </fill>
    <fill>
      <patternFill patternType="solid">
        <fgColor rgb="FFFFBE82"/>
        <bgColor indexed="64"/>
      </patternFill>
    </fill>
    <fill>
      <patternFill patternType="solid">
        <fgColor rgb="FF8CFFCC"/>
        <bgColor indexed="64"/>
      </patternFill>
    </fill>
    <fill>
      <patternFill patternType="solid">
        <fgColor rgb="FFB8D2BB"/>
        <bgColor indexed="64"/>
      </patternFill>
    </fill>
    <fill>
      <patternFill patternType="solid">
        <fgColor rgb="FFFFEB9C"/>
      </patternFill>
    </fill>
    <fill>
      <patternFill patternType="solid">
        <fgColor theme="4" tint="0.79998168889431442"/>
        <bgColor indexed="64"/>
      </patternFill>
    </fill>
    <fill>
      <patternFill patternType="solid">
        <fgColor rgb="FFCCFFCC"/>
        <bgColor indexed="55"/>
      </patternFill>
    </fill>
    <fill>
      <patternFill patternType="solid">
        <fgColor rgb="FFCCFFFF"/>
        <bgColor indexed="64"/>
      </patternFill>
    </fill>
    <fill>
      <patternFill patternType="solid">
        <fgColor rgb="FFD9D9D9"/>
        <bgColor indexed="64"/>
      </patternFill>
    </fill>
  </fills>
  <borders count="28">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rgb="FF7F7F7F"/>
      </left>
      <right style="thin">
        <color rgb="FF7F7F7F"/>
      </right>
      <top style="thin">
        <color rgb="FF7F7F7F"/>
      </top>
      <bottom style="thin">
        <color rgb="FF7F7F7F"/>
      </bottom>
      <diagonal/>
    </border>
    <border>
      <left/>
      <right/>
      <top/>
      <bottom style="thin">
        <color indexed="64"/>
      </bottom>
      <diagonal/>
    </border>
    <border>
      <left/>
      <right/>
      <top/>
      <bottom style="thick">
        <color theme="4" tint="0.499984740745262"/>
      </bottom>
      <diagonal/>
    </border>
    <border>
      <left/>
      <right/>
      <top/>
      <bottom style="medium">
        <color theme="4" tint="0.39997558519241921"/>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diagonal/>
    </border>
    <border>
      <left style="thin">
        <color theme="0"/>
      </left>
      <right style="thin">
        <color theme="0"/>
      </right>
      <top style="thin">
        <color indexed="64"/>
      </top>
      <bottom style="thin">
        <color theme="0"/>
      </bottom>
      <diagonal/>
    </border>
    <border>
      <left style="thin">
        <color theme="0"/>
      </left>
      <right style="thin">
        <color theme="0"/>
      </right>
      <top style="thin">
        <color theme="0"/>
      </top>
      <bottom style="thin">
        <color theme="0"/>
      </bottom>
      <diagonal/>
    </border>
    <border>
      <left style="thin">
        <color theme="0"/>
      </left>
      <right style="thin">
        <color theme="0"/>
      </right>
      <top/>
      <bottom style="thin">
        <color theme="0"/>
      </bottom>
      <diagonal/>
    </border>
    <border>
      <left style="thin">
        <color theme="0"/>
      </left>
      <right/>
      <top style="thin">
        <color indexed="64"/>
      </top>
      <bottom style="thin">
        <color theme="0"/>
      </bottom>
      <diagonal/>
    </border>
    <border>
      <left/>
      <right/>
      <top style="thin">
        <color indexed="64"/>
      </top>
      <bottom style="thin">
        <color theme="0"/>
      </bottom>
      <diagonal/>
    </border>
    <border>
      <left/>
      <right style="thin">
        <color theme="0"/>
      </right>
      <top style="thin">
        <color indexed="64"/>
      </top>
      <bottom style="thin">
        <color theme="0"/>
      </bottom>
      <diagonal/>
    </border>
    <border>
      <left style="thin">
        <color theme="0"/>
      </left>
      <right/>
      <top style="thin">
        <color theme="0"/>
      </top>
      <bottom style="thin">
        <color theme="0"/>
      </bottom>
      <diagonal/>
    </border>
    <border>
      <left/>
      <right/>
      <top style="thin">
        <color theme="0"/>
      </top>
      <bottom style="thin">
        <color theme="0"/>
      </bottom>
      <diagonal/>
    </border>
    <border>
      <left/>
      <right style="thin">
        <color theme="0"/>
      </right>
      <top style="thin">
        <color theme="0"/>
      </top>
      <bottom style="thin">
        <color theme="0"/>
      </bottom>
      <diagonal/>
    </border>
    <border>
      <left/>
      <right/>
      <top style="thin">
        <color indexed="64"/>
      </top>
      <bottom/>
      <diagonal/>
    </border>
    <border>
      <left style="thin">
        <color indexed="64"/>
      </left>
      <right/>
      <top/>
      <bottom/>
      <diagonal/>
    </border>
    <border>
      <left style="thin">
        <color indexed="64"/>
      </left>
      <right/>
      <top style="thin">
        <color indexed="64"/>
      </top>
      <bottom/>
      <diagonal/>
    </border>
    <border>
      <left/>
      <right style="thin">
        <color indexed="64"/>
      </right>
      <top style="thin">
        <color indexed="64"/>
      </top>
      <bottom/>
      <diagonal/>
    </border>
    <border>
      <left/>
      <right style="thin">
        <color indexed="64"/>
      </right>
      <top/>
      <bottom/>
      <diagonal/>
    </border>
  </borders>
  <cellStyleXfs count="21">
    <xf numFmtId="0" fontId="0" fillId="0" borderId="0"/>
    <xf numFmtId="0" fontId="12" fillId="0" borderId="0" applyNumberFormat="0" applyFill="0" applyBorder="0" applyAlignment="0" applyProtection="0"/>
    <xf numFmtId="0" fontId="13" fillId="5" borderId="7" applyNumberFormat="0" applyAlignment="0" applyProtection="0"/>
    <xf numFmtId="0" fontId="14" fillId="0" borderId="0" applyNumberFormat="0" applyFill="0" applyBorder="0" applyAlignment="0" applyProtection="0">
      <alignment vertical="top"/>
      <protection locked="0"/>
    </xf>
    <xf numFmtId="0" fontId="19" fillId="0" borderId="9" applyNumberFormat="0" applyFill="0" applyAlignment="0" applyProtection="0"/>
    <xf numFmtId="0" fontId="12" fillId="0" borderId="10" applyNumberFormat="0" applyFill="0" applyAlignment="0" applyProtection="0"/>
    <xf numFmtId="0" fontId="7" fillId="0" borderId="0"/>
    <xf numFmtId="43" fontId="7" fillId="0" borderId="0" applyFont="0" applyFill="0" applyBorder="0" applyAlignment="0" applyProtection="0"/>
    <xf numFmtId="0" fontId="24" fillId="24" borderId="0" applyNumberFormat="0" applyBorder="0" applyAlignment="0" applyProtection="0"/>
    <xf numFmtId="0" fontId="4" fillId="6" borderId="0" applyNumberFormat="0" applyBorder="0" applyAlignment="0" applyProtection="0"/>
    <xf numFmtId="0" fontId="24" fillId="25" borderId="0" applyNumberFormat="0" applyBorder="0" applyAlignment="0" applyProtection="0"/>
    <xf numFmtId="0" fontId="24" fillId="26" borderId="0" applyNumberFormat="0" applyBorder="0" applyAlignment="0" applyProtection="0"/>
    <xf numFmtId="0" fontId="24" fillId="28" borderId="0" applyNumberFormat="0" applyBorder="0" applyAlignment="0" applyProtection="0"/>
    <xf numFmtId="0" fontId="28" fillId="0" borderId="0"/>
    <xf numFmtId="0" fontId="30" fillId="35" borderId="0" applyNumberFormat="0" applyBorder="0" applyAlignment="0" applyProtection="0"/>
    <xf numFmtId="0" fontId="5" fillId="0" borderId="0"/>
    <xf numFmtId="0" fontId="3" fillId="6" borderId="0" applyNumberFormat="0" applyBorder="0" applyAlignment="0" applyProtection="0"/>
    <xf numFmtId="0" fontId="3" fillId="27" borderId="0" applyNumberFormat="0" applyBorder="0" applyAlignment="0" applyProtection="0"/>
    <xf numFmtId="0" fontId="2" fillId="0" borderId="0" applyNumberFormat="0" applyFill="0" applyBorder="0" applyAlignment="0" applyProtection="0">
      <alignment horizontal="left"/>
    </xf>
    <xf numFmtId="43" fontId="7" fillId="0" borderId="0" applyFont="0" applyFill="0" applyBorder="0" applyAlignment="0" applyProtection="0"/>
    <xf numFmtId="0" fontId="1" fillId="0" borderId="0"/>
  </cellStyleXfs>
  <cellXfs count="350">
    <xf numFmtId="0" fontId="0" fillId="0" borderId="0" xfId="0"/>
    <xf numFmtId="0" fontId="7" fillId="0" borderId="1" xfId="0" applyFont="1" applyBorder="1" applyAlignment="1">
      <alignment vertical="center" wrapText="1"/>
    </xf>
    <xf numFmtId="0" fontId="0" fillId="2" borderId="0" xfId="0" applyFill="1" applyAlignment="1">
      <alignment vertical="center"/>
    </xf>
    <xf numFmtId="0" fontId="0" fillId="2" borderId="0" xfId="0" applyFill="1" applyAlignment="1">
      <alignment horizontal="center" vertical="center"/>
    </xf>
    <xf numFmtId="0" fontId="0" fillId="2" borderId="0" xfId="0" applyFill="1"/>
    <xf numFmtId="164" fontId="0" fillId="2" borderId="0" xfId="0" applyNumberFormat="1" applyFill="1" applyAlignment="1">
      <alignment horizontal="center" vertical="center"/>
    </xf>
    <xf numFmtId="165" fontId="0" fillId="2" borderId="0" xfId="0" applyNumberFormat="1" applyFill="1" applyAlignment="1">
      <alignment horizontal="center" vertical="center"/>
    </xf>
    <xf numFmtId="2" fontId="0" fillId="2" borderId="0" xfId="0" applyNumberFormat="1" applyFill="1" applyAlignment="1">
      <alignment horizontal="center" vertical="center"/>
    </xf>
    <xf numFmtId="166" fontId="0" fillId="2" borderId="0" xfId="0" applyNumberFormat="1" applyFill="1" applyAlignment="1">
      <alignment horizontal="center" vertical="center"/>
    </xf>
    <xf numFmtId="0" fontId="9" fillId="2" borderId="0" xfId="0" applyFont="1" applyFill="1" applyAlignment="1">
      <alignment vertical="center"/>
    </xf>
    <xf numFmtId="0" fontId="0" fillId="0" borderId="1" xfId="0" applyBorder="1" applyAlignment="1">
      <alignment vertical="center"/>
    </xf>
    <xf numFmtId="0" fontId="8" fillId="7" borderId="1" xfId="0" applyFont="1" applyFill="1" applyBorder="1" applyAlignment="1">
      <alignment horizontal="center" vertical="center" wrapText="1"/>
    </xf>
    <xf numFmtId="0" fontId="7" fillId="0" borderId="1" xfId="0" quotePrefix="1" applyFont="1" applyBorder="1" applyAlignment="1">
      <alignment horizontal="left" vertical="top" wrapText="1"/>
    </xf>
    <xf numFmtId="0" fontId="8" fillId="7" borderId="1" xfId="0" applyFont="1" applyFill="1" applyBorder="1" applyAlignment="1" applyProtection="1">
      <alignment vertical="center" wrapText="1"/>
      <protection locked="0"/>
    </xf>
    <xf numFmtId="0" fontId="15" fillId="4" borderId="1" xfId="0" applyFont="1" applyFill="1" applyBorder="1" applyAlignment="1" applyProtection="1">
      <alignment horizontal="center" vertical="center" wrapText="1"/>
      <protection locked="0"/>
    </xf>
    <xf numFmtId="167" fontId="0" fillId="9" borderId="1" xfId="0" applyNumberFormat="1" applyFill="1" applyBorder="1" applyAlignment="1" applyProtection="1">
      <alignment horizontal="center" vertical="center"/>
      <protection locked="0"/>
    </xf>
    <xf numFmtId="168" fontId="0" fillId="10" borderId="1" xfId="0" applyNumberFormat="1" applyFill="1" applyBorder="1" applyAlignment="1" applyProtection="1">
      <alignment horizontal="center" vertical="center"/>
      <protection locked="0"/>
    </xf>
    <xf numFmtId="0" fontId="8" fillId="7" borderId="1" xfId="0" applyFont="1" applyFill="1" applyBorder="1" applyAlignment="1" applyProtection="1">
      <alignment horizontal="center" vertical="center" wrapText="1"/>
      <protection locked="0"/>
    </xf>
    <xf numFmtId="0" fontId="7" fillId="2" borderId="0" xfId="0" applyFont="1" applyFill="1" applyAlignment="1">
      <alignment vertical="center"/>
    </xf>
    <xf numFmtId="0" fontId="0" fillId="0" borderId="0" xfId="0" applyProtection="1">
      <protection locked="0"/>
    </xf>
    <xf numFmtId="169" fontId="7" fillId="3" borderId="1" xfId="0" applyNumberFormat="1" applyFont="1" applyFill="1" applyBorder="1" applyAlignment="1" applyProtection="1">
      <alignment horizontal="center" vertical="center"/>
      <protection locked="0"/>
    </xf>
    <xf numFmtId="49" fontId="15" fillId="8" borderId="1" xfId="0" applyNumberFormat="1" applyFont="1" applyFill="1" applyBorder="1" applyAlignment="1" applyProtection="1">
      <alignment horizontal="center" vertical="center" wrapText="1"/>
      <protection locked="0"/>
    </xf>
    <xf numFmtId="0" fontId="8" fillId="7" borderId="1" xfId="0" quotePrefix="1" applyFont="1" applyFill="1" applyBorder="1" applyAlignment="1">
      <alignment horizontal="center" vertical="center" wrapText="1"/>
    </xf>
    <xf numFmtId="49" fontId="16" fillId="5" borderId="7" xfId="2" applyNumberFormat="1" applyFont="1" applyAlignment="1" applyProtection="1">
      <alignment horizontal="center" vertical="center" wrapText="1"/>
      <protection locked="0"/>
    </xf>
    <xf numFmtId="170" fontId="18" fillId="12" borderId="1" xfId="0" applyNumberFormat="1" applyFont="1" applyFill="1" applyBorder="1" applyAlignment="1" applyProtection="1">
      <alignment horizontal="center" vertical="center"/>
      <protection locked="0"/>
    </xf>
    <xf numFmtId="171" fontId="18" fillId="12" borderId="1" xfId="0" applyNumberFormat="1" applyFont="1" applyFill="1" applyBorder="1" applyAlignment="1" applyProtection="1">
      <alignment horizontal="center" vertical="center"/>
      <protection locked="0"/>
    </xf>
    <xf numFmtId="170" fontId="18" fillId="14" borderId="1" xfId="0" applyNumberFormat="1" applyFont="1" applyFill="1" applyBorder="1" applyAlignment="1" applyProtection="1">
      <alignment horizontal="center" vertical="center"/>
      <protection locked="0"/>
    </xf>
    <xf numFmtId="171" fontId="18" fillId="14" borderId="1" xfId="0" applyNumberFormat="1" applyFont="1" applyFill="1" applyBorder="1" applyAlignment="1" applyProtection="1">
      <alignment horizontal="center" vertical="center"/>
      <protection locked="0"/>
    </xf>
    <xf numFmtId="0" fontId="8" fillId="13" borderId="1" xfId="0" quotePrefix="1" applyFont="1" applyFill="1" applyBorder="1" applyAlignment="1">
      <alignment horizontal="center" vertical="center" wrapText="1"/>
    </xf>
    <xf numFmtId="171" fontId="18" fillId="15" borderId="1" xfId="0" applyNumberFormat="1" applyFont="1" applyFill="1" applyBorder="1" applyAlignment="1" applyProtection="1">
      <alignment horizontal="center" vertical="center"/>
      <protection locked="0"/>
    </xf>
    <xf numFmtId="0" fontId="8" fillId="16" borderId="1" xfId="0" quotePrefix="1" applyFont="1" applyFill="1" applyBorder="1" applyAlignment="1">
      <alignment horizontal="center" vertical="center" wrapText="1"/>
    </xf>
    <xf numFmtId="49" fontId="7" fillId="9" borderId="1" xfId="0" applyNumberFormat="1" applyFont="1" applyFill="1" applyBorder="1" applyAlignment="1" applyProtection="1">
      <alignment horizontal="left" vertical="top" wrapText="1"/>
      <protection locked="0"/>
    </xf>
    <xf numFmtId="49" fontId="0" fillId="9" borderId="1" xfId="0" applyNumberFormat="1" applyFill="1" applyBorder="1" applyAlignment="1" applyProtection="1">
      <alignment horizontal="left" vertical="top" wrapText="1"/>
      <protection locked="0"/>
    </xf>
    <xf numFmtId="170" fontId="18" fillId="9" borderId="1" xfId="0" applyNumberFormat="1" applyFont="1" applyFill="1" applyBorder="1" applyAlignment="1" applyProtection="1">
      <alignment horizontal="center" vertical="center"/>
      <protection locked="0"/>
    </xf>
    <xf numFmtId="171" fontId="18" fillId="9" borderId="1" xfId="0" applyNumberFormat="1" applyFont="1" applyFill="1" applyBorder="1" applyAlignment="1" applyProtection="1">
      <alignment horizontal="center" vertical="center"/>
      <protection locked="0"/>
    </xf>
    <xf numFmtId="49" fontId="0" fillId="14" borderId="1" xfId="0" applyNumberFormat="1" applyFill="1" applyBorder="1" applyAlignment="1" applyProtection="1">
      <alignment horizontal="left" vertical="top" wrapText="1"/>
      <protection locked="0"/>
    </xf>
    <xf numFmtId="0" fontId="21" fillId="8" borderId="1" xfId="0" applyFont="1" applyFill="1" applyBorder="1" applyAlignment="1" applyProtection="1">
      <alignment horizontal="center" vertical="center" wrapText="1"/>
      <protection locked="0"/>
    </xf>
    <xf numFmtId="3" fontId="21" fillId="8" borderId="1" xfId="0" applyNumberFormat="1" applyFont="1" applyFill="1" applyBorder="1" applyAlignment="1" applyProtection="1">
      <alignment horizontal="center" vertical="center" wrapText="1"/>
      <protection locked="0"/>
    </xf>
    <xf numFmtId="49" fontId="7" fillId="9" borderId="1" xfId="0" quotePrefix="1" applyNumberFormat="1" applyFont="1" applyFill="1" applyBorder="1" applyAlignment="1" applyProtection="1">
      <alignment horizontal="left" vertical="center" wrapText="1"/>
      <protection locked="0"/>
    </xf>
    <xf numFmtId="49" fontId="7" fillId="9" borderId="1" xfId="0" applyNumberFormat="1" applyFont="1" applyFill="1" applyBorder="1" applyAlignment="1" applyProtection="1">
      <alignment horizontal="left" vertical="center" wrapText="1"/>
      <protection locked="0"/>
    </xf>
    <xf numFmtId="49" fontId="0" fillId="9" borderId="1" xfId="0" applyNumberFormat="1" applyFill="1" applyBorder="1" applyAlignment="1" applyProtection="1">
      <alignment horizontal="left" vertical="center" wrapText="1"/>
      <protection locked="0"/>
    </xf>
    <xf numFmtId="0" fontId="0" fillId="17" borderId="0" xfId="0" applyFill="1"/>
    <xf numFmtId="0" fontId="14" fillId="2" borderId="0" xfId="3" applyFill="1" applyAlignment="1" applyProtection="1">
      <alignment vertical="center"/>
    </xf>
    <xf numFmtId="0" fontId="7" fillId="2" borderId="8" xfId="6" quotePrefix="1" applyFill="1" applyBorder="1" applyAlignment="1">
      <alignment vertical="center" wrapText="1"/>
    </xf>
    <xf numFmtId="0" fontId="7" fillId="2" borderId="0" xfId="6" applyFill="1" applyAlignment="1">
      <alignment vertical="center"/>
    </xf>
    <xf numFmtId="0" fontId="9" fillId="2" borderId="0" xfId="6" applyFont="1" applyFill="1" applyAlignment="1">
      <alignment vertical="center"/>
    </xf>
    <xf numFmtId="0" fontId="8" fillId="7" borderId="1" xfId="6" quotePrefix="1" applyFont="1" applyFill="1" applyBorder="1" applyAlignment="1">
      <alignment horizontal="center" vertical="center" wrapText="1"/>
    </xf>
    <xf numFmtId="0" fontId="8" fillId="7" borderId="1" xfId="6" applyFont="1" applyFill="1" applyBorder="1" applyAlignment="1">
      <alignment horizontal="center" vertical="center" wrapText="1"/>
    </xf>
    <xf numFmtId="49" fontId="23" fillId="7" borderId="1" xfId="6" applyNumberFormat="1" applyFont="1" applyFill="1" applyBorder="1" applyAlignment="1">
      <alignment horizontal="center" vertical="center" wrapText="1"/>
    </xf>
    <xf numFmtId="49" fontId="8" fillId="7" borderId="1" xfId="6" applyNumberFormat="1" applyFont="1" applyFill="1" applyBorder="1" applyAlignment="1">
      <alignment horizontal="center" vertical="center" wrapText="1"/>
    </xf>
    <xf numFmtId="1" fontId="7" fillId="9" borderId="1" xfId="6" applyNumberFormat="1" applyFill="1" applyBorder="1" applyAlignment="1" applyProtection="1">
      <alignment horizontal="left" vertical="center" wrapText="1"/>
      <protection locked="0"/>
    </xf>
    <xf numFmtId="0" fontId="7" fillId="9" borderId="1" xfId="6" applyFill="1" applyBorder="1" applyAlignment="1" applyProtection="1">
      <alignment horizontal="left" vertical="center" wrapText="1"/>
      <protection locked="0"/>
    </xf>
    <xf numFmtId="0" fontId="7" fillId="2" borderId="0" xfId="6" applyFill="1" applyAlignment="1">
      <alignment horizontal="center" vertical="center"/>
    </xf>
    <xf numFmtId="166" fontId="7" fillId="2" borderId="0" xfId="6" applyNumberFormat="1" applyFill="1" applyAlignment="1">
      <alignment horizontal="center" vertical="center"/>
    </xf>
    <xf numFmtId="0" fontId="7" fillId="2" borderId="0" xfId="6" applyFill="1"/>
    <xf numFmtId="172" fontId="5" fillId="12" borderId="1" xfId="6" applyNumberFormat="1" applyFont="1" applyFill="1" applyBorder="1" applyAlignment="1" applyProtection="1">
      <alignment horizontal="center" vertical="center"/>
      <protection locked="0"/>
    </xf>
    <xf numFmtId="164" fontId="5" fillId="12" borderId="1" xfId="6" applyNumberFormat="1" applyFont="1" applyFill="1" applyBorder="1" applyAlignment="1" applyProtection="1">
      <alignment horizontal="center" vertical="center"/>
      <protection locked="0"/>
    </xf>
    <xf numFmtId="172" fontId="5" fillId="9" borderId="1" xfId="6" applyNumberFormat="1" applyFont="1" applyFill="1" applyBorder="1" applyAlignment="1" applyProtection="1">
      <alignment horizontal="center" vertical="center"/>
      <protection locked="0"/>
    </xf>
    <xf numFmtId="164" fontId="5" fillId="9" borderId="1" xfId="6" applyNumberFormat="1" applyFont="1" applyFill="1" applyBorder="1" applyAlignment="1" applyProtection="1">
      <alignment horizontal="center" vertical="center"/>
      <protection locked="0"/>
    </xf>
    <xf numFmtId="0" fontId="7" fillId="0" borderId="0" xfId="0" applyFont="1" applyProtection="1">
      <protection locked="0"/>
    </xf>
    <xf numFmtId="49" fontId="12" fillId="6" borderId="0" xfId="1" quotePrefix="1" applyNumberFormat="1" applyFill="1" applyAlignment="1" applyProtection="1">
      <alignment horizontal="left" vertical="center" wrapText="1"/>
      <protection locked="0"/>
    </xf>
    <xf numFmtId="49" fontId="12" fillId="6" borderId="0" xfId="1" applyNumberFormat="1" applyFill="1" applyAlignment="1" applyProtection="1">
      <alignment vertical="center" wrapText="1"/>
      <protection locked="0"/>
    </xf>
    <xf numFmtId="49" fontId="19" fillId="0" borderId="0" xfId="4" applyNumberFormat="1" applyBorder="1" applyAlignment="1" applyProtection="1">
      <alignment vertical="center"/>
      <protection locked="0"/>
    </xf>
    <xf numFmtId="49" fontId="12" fillId="6" borderId="0" xfId="1" applyNumberFormat="1" applyFill="1" applyBorder="1" applyAlignment="1" applyProtection="1">
      <alignment vertical="center" wrapText="1"/>
      <protection locked="0"/>
    </xf>
    <xf numFmtId="49" fontId="12" fillId="0" borderId="0" xfId="5" applyNumberFormat="1" applyBorder="1" applyAlignment="1" applyProtection="1">
      <alignment vertical="center"/>
      <protection locked="0"/>
    </xf>
    <xf numFmtId="49" fontId="12" fillId="0" borderId="0" xfId="5" quotePrefix="1" applyNumberFormat="1" applyBorder="1" applyAlignment="1" applyProtection="1">
      <alignment horizontal="left" vertical="center"/>
      <protection locked="0"/>
    </xf>
    <xf numFmtId="49" fontId="23" fillId="7" borderId="1" xfId="0" applyNumberFormat="1" applyFont="1" applyFill="1" applyBorder="1" applyAlignment="1">
      <alignment horizontal="center" vertical="center" wrapText="1"/>
    </xf>
    <xf numFmtId="0" fontId="14" fillId="0" borderId="0" xfId="3" applyAlignment="1" applyProtection="1">
      <alignment horizontal="left" vertical="top"/>
    </xf>
    <xf numFmtId="0" fontId="0" fillId="17" borderId="0" xfId="0" applyFill="1" applyAlignment="1">
      <alignment vertical="center"/>
    </xf>
    <xf numFmtId="0" fontId="17" fillId="17" borderId="0" xfId="1" applyNumberFormat="1" applyFont="1" applyFill="1" applyBorder="1" applyAlignment="1">
      <alignment horizontal="center" vertical="center" wrapText="1"/>
    </xf>
    <xf numFmtId="0" fontId="9" fillId="17" borderId="0" xfId="6" applyFont="1" applyFill="1" applyAlignment="1">
      <alignment vertical="center"/>
    </xf>
    <xf numFmtId="0" fontId="8" fillId="17" borderId="4" xfId="0" applyFont="1" applyFill="1" applyBorder="1" applyAlignment="1">
      <alignment horizontal="left" vertical="center" wrapText="1"/>
    </xf>
    <xf numFmtId="0" fontId="7" fillId="17" borderId="4" xfId="0" applyFont="1" applyFill="1" applyBorder="1" applyAlignment="1">
      <alignment horizontal="center" vertical="center" wrapText="1"/>
    </xf>
    <xf numFmtId="0" fontId="7" fillId="17" borderId="8" xfId="0" applyFont="1" applyFill="1" applyBorder="1" applyAlignment="1">
      <alignment horizontal="center" vertical="center" wrapText="1"/>
    </xf>
    <xf numFmtId="0" fontId="17" fillId="17" borderId="8" xfId="1" applyNumberFormat="1" applyFont="1" applyFill="1" applyBorder="1" applyAlignment="1">
      <alignment horizontal="center" vertical="center" wrapText="1"/>
    </xf>
    <xf numFmtId="0" fontId="14" fillId="0" borderId="0" xfId="3" applyAlignment="1" applyProtection="1"/>
    <xf numFmtId="0" fontId="14" fillId="2" borderId="0" xfId="3" applyFill="1" applyAlignment="1" applyProtection="1">
      <alignment vertical="center"/>
      <protection hidden="1"/>
    </xf>
    <xf numFmtId="175" fontId="7" fillId="9" borderId="1" xfId="6" applyNumberFormat="1" applyFill="1" applyBorder="1" applyAlignment="1">
      <alignment horizontal="center" vertical="center" wrapText="1"/>
    </xf>
    <xf numFmtId="0" fontId="7" fillId="9" borderId="1" xfId="6" applyFill="1" applyBorder="1" applyAlignment="1">
      <alignment horizontal="left" vertical="center" wrapText="1"/>
    </xf>
    <xf numFmtId="1" fontId="7" fillId="9" borderId="1" xfId="6" applyNumberFormat="1" applyFill="1" applyBorder="1" applyAlignment="1">
      <alignment horizontal="left" vertical="center" wrapText="1"/>
    </xf>
    <xf numFmtId="172" fontId="5" fillId="23" borderId="1" xfId="6" applyNumberFormat="1" applyFont="1" applyFill="1" applyBorder="1" applyAlignment="1">
      <alignment horizontal="center" vertical="center"/>
    </xf>
    <xf numFmtId="43" fontId="5" fillId="23" borderId="1" xfId="7" applyFont="1" applyFill="1" applyBorder="1" applyAlignment="1" applyProtection="1">
      <alignment horizontal="center" vertical="center"/>
    </xf>
    <xf numFmtId="164" fontId="5" fillId="23" borderId="1" xfId="6" applyNumberFormat="1" applyFont="1" applyFill="1" applyBorder="1" applyAlignment="1">
      <alignment horizontal="center" vertical="center"/>
    </xf>
    <xf numFmtId="165" fontId="5" fillId="12" borderId="1" xfId="6" applyNumberFormat="1" applyFont="1" applyFill="1" applyBorder="1" applyAlignment="1">
      <alignment horizontal="center" vertical="center"/>
    </xf>
    <xf numFmtId="43" fontId="5" fillId="12" borderId="1" xfId="7" applyFont="1" applyFill="1" applyBorder="1" applyAlignment="1" applyProtection="1">
      <alignment horizontal="center" vertical="center"/>
    </xf>
    <xf numFmtId="164" fontId="5" fillId="12" borderId="1" xfId="6" applyNumberFormat="1" applyFont="1" applyFill="1" applyBorder="1" applyAlignment="1">
      <alignment horizontal="center" vertical="center"/>
    </xf>
    <xf numFmtId="0" fontId="7" fillId="11" borderId="1" xfId="12" applyFont="1" applyFill="1" applyBorder="1" applyAlignment="1" applyProtection="1">
      <alignment vertical="center"/>
      <protection locked="0"/>
    </xf>
    <xf numFmtId="174" fontId="7" fillId="31" borderId="1" xfId="10" applyNumberFormat="1" applyFont="1" applyFill="1" applyBorder="1" applyAlignment="1" applyProtection="1">
      <alignment vertical="center"/>
      <protection locked="0"/>
    </xf>
    <xf numFmtId="173" fontId="4" fillId="30" borderId="1" xfId="9" applyNumberFormat="1" applyFill="1" applyBorder="1" applyAlignment="1" applyProtection="1">
      <alignment vertical="center"/>
    </xf>
    <xf numFmtId="174" fontId="7" fillId="30" borderId="1" xfId="9" applyNumberFormat="1" applyFont="1" applyFill="1" applyBorder="1" applyAlignment="1" applyProtection="1">
      <alignment vertical="center"/>
      <protection locked="0"/>
    </xf>
    <xf numFmtId="174" fontId="7" fillId="33" borderId="1" xfId="9" applyNumberFormat="1" applyFont="1" applyFill="1" applyBorder="1" applyAlignment="1" applyProtection="1">
      <alignment vertical="center"/>
      <protection locked="0"/>
    </xf>
    <xf numFmtId="174" fontId="7" fillId="34" borderId="1" xfId="10" applyNumberFormat="1" applyFont="1" applyFill="1" applyBorder="1" applyAlignment="1" applyProtection="1">
      <alignment vertical="center"/>
      <protection locked="0"/>
    </xf>
    <xf numFmtId="0" fontId="17" fillId="0" borderId="0" xfId="1" applyNumberFormat="1" applyFont="1" applyFill="1" applyBorder="1" applyAlignment="1" applyProtection="1">
      <alignment horizontal="center" vertical="center" wrapText="1"/>
    </xf>
    <xf numFmtId="0" fontId="0" fillId="0" borderId="0" xfId="0" applyAlignment="1">
      <alignment vertical="center"/>
    </xf>
    <xf numFmtId="0" fontId="0" fillId="0" borderId="0" xfId="0" applyAlignment="1">
      <alignment wrapText="1"/>
    </xf>
    <xf numFmtId="0" fontId="8" fillId="7" borderId="6" xfId="0" applyFont="1" applyFill="1" applyBorder="1" applyAlignment="1">
      <alignment horizontal="left" vertical="center" wrapText="1"/>
    </xf>
    <xf numFmtId="0" fontId="7" fillId="11" borderId="1" xfId="8" quotePrefix="1" applyFont="1" applyFill="1" applyBorder="1" applyAlignment="1" applyProtection="1">
      <alignment horizontal="center" vertical="center" wrapText="1"/>
    </xf>
    <xf numFmtId="0" fontId="7" fillId="32" borderId="1" xfId="11" quotePrefix="1" applyFont="1" applyFill="1" applyBorder="1" applyAlignment="1" applyProtection="1">
      <alignment horizontal="center" vertical="center" wrapText="1"/>
    </xf>
    <xf numFmtId="0" fontId="8" fillId="7" borderId="1" xfId="0" applyFont="1" applyFill="1" applyBorder="1" applyAlignment="1">
      <alignment horizontal="left" vertical="center" wrapText="1"/>
    </xf>
    <xf numFmtId="0" fontId="7" fillId="11" borderId="1" xfId="12" applyFont="1" applyFill="1" applyBorder="1" applyAlignment="1" applyProtection="1">
      <alignment vertical="center" wrapText="1"/>
    </xf>
    <xf numFmtId="0" fontId="7" fillId="29" borderId="1" xfId="12" applyFont="1" applyFill="1" applyBorder="1" applyAlignment="1" applyProtection="1">
      <alignment vertical="center" wrapText="1"/>
    </xf>
    <xf numFmtId="0" fontId="3" fillId="11" borderId="1" xfId="12" applyFont="1" applyFill="1" applyBorder="1" applyAlignment="1" applyProtection="1">
      <alignment vertical="center" wrapText="1"/>
    </xf>
    <xf numFmtId="0" fontId="3" fillId="29" borderId="1" xfId="12" applyFont="1" applyFill="1" applyBorder="1" applyAlignment="1" applyProtection="1">
      <alignment vertical="center" wrapText="1"/>
    </xf>
    <xf numFmtId="0" fontId="7" fillId="7" borderId="1" xfId="0" applyFont="1" applyFill="1" applyBorder="1" applyAlignment="1">
      <alignment horizontal="center" vertical="center" wrapText="1"/>
    </xf>
    <xf numFmtId="174" fontId="4" fillId="30" borderId="1" xfId="9" applyNumberFormat="1" applyFill="1" applyBorder="1" applyAlignment="1" applyProtection="1">
      <alignment vertical="center"/>
      <protection locked="0"/>
    </xf>
    <xf numFmtId="176" fontId="4" fillId="30" borderId="1" xfId="9" applyNumberFormat="1" applyFill="1" applyBorder="1" applyAlignment="1" applyProtection="1">
      <alignment vertical="center"/>
    </xf>
    <xf numFmtId="176" fontId="4" fillId="33" borderId="1" xfId="9" applyNumberFormat="1" applyFill="1" applyBorder="1" applyAlignment="1" applyProtection="1">
      <alignment vertical="center"/>
    </xf>
    <xf numFmtId="176" fontId="7" fillId="31" borderId="1" xfId="10" applyNumberFormat="1" applyFont="1" applyFill="1" applyBorder="1" applyAlignment="1" applyProtection="1">
      <alignment vertical="center"/>
    </xf>
    <xf numFmtId="176" fontId="7" fillId="34" borderId="1" xfId="10" applyNumberFormat="1" applyFont="1" applyFill="1" applyBorder="1" applyAlignment="1" applyProtection="1">
      <alignment vertical="center"/>
    </xf>
    <xf numFmtId="177" fontId="4" fillId="30" borderId="5" xfId="9" applyNumberFormat="1" applyFill="1" applyBorder="1" applyAlignment="1" applyProtection="1">
      <alignment vertical="center"/>
    </xf>
    <xf numFmtId="177" fontId="4" fillId="30" borderId="1" xfId="9" applyNumberFormat="1" applyFill="1" applyBorder="1" applyAlignment="1" applyProtection="1">
      <alignment vertical="center"/>
    </xf>
    <xf numFmtId="2" fontId="8" fillId="7" borderId="1" xfId="6" applyNumberFormat="1" applyFont="1" applyFill="1" applyBorder="1" applyAlignment="1">
      <alignment horizontal="center" vertical="center" wrapText="1"/>
    </xf>
    <xf numFmtId="49" fontId="7" fillId="11" borderId="1" xfId="8" quotePrefix="1" applyNumberFormat="1" applyFont="1" applyFill="1" applyBorder="1" applyAlignment="1" applyProtection="1">
      <alignment horizontal="center" vertical="center" wrapText="1"/>
    </xf>
    <xf numFmtId="49" fontId="7" fillId="32" borderId="1" xfId="11" quotePrefix="1" applyNumberFormat="1" applyFont="1" applyFill="1" applyBorder="1" applyAlignment="1" applyProtection="1">
      <alignment horizontal="center" vertical="center" wrapText="1"/>
    </xf>
    <xf numFmtId="49" fontId="12" fillId="6" borderId="0" xfId="1" applyNumberFormat="1" applyFill="1" applyAlignment="1" applyProtection="1">
      <alignment horizontal="center" vertical="center" wrapText="1"/>
      <protection locked="0"/>
    </xf>
    <xf numFmtId="49" fontId="12" fillId="6" borderId="0" xfId="1" quotePrefix="1" applyNumberFormat="1" applyFill="1" applyAlignment="1" applyProtection="1">
      <alignment horizontal="center" vertical="center" wrapText="1"/>
      <protection locked="0"/>
    </xf>
    <xf numFmtId="49" fontId="23" fillId="7" borderId="1" xfId="6" quotePrefix="1" applyNumberFormat="1" applyFont="1" applyFill="1" applyBorder="1" applyAlignment="1">
      <alignment horizontal="center" vertical="center" wrapText="1"/>
    </xf>
    <xf numFmtId="49" fontId="19" fillId="0" borderId="0" xfId="4" quotePrefix="1" applyNumberFormat="1" applyBorder="1" applyAlignment="1" applyProtection="1">
      <alignment horizontal="left" vertical="center"/>
      <protection locked="0"/>
    </xf>
    <xf numFmtId="178" fontId="31" fillId="18" borderId="1" xfId="0" applyNumberFormat="1" applyFont="1" applyFill="1" applyBorder="1" applyAlignment="1" applyProtection="1">
      <alignment horizontal="center" vertical="center" wrapText="1"/>
      <protection locked="0"/>
    </xf>
    <xf numFmtId="178" fontId="10" fillId="19" borderId="1" xfId="0" applyNumberFormat="1" applyFont="1" applyFill="1" applyBorder="1" applyAlignment="1" applyProtection="1">
      <alignment horizontal="center" vertical="center" wrapText="1"/>
      <protection locked="0"/>
    </xf>
    <xf numFmtId="178" fontId="31" fillId="20" borderId="1" xfId="0" applyNumberFormat="1" applyFont="1" applyFill="1" applyBorder="1" applyAlignment="1" applyProtection="1">
      <alignment horizontal="center" vertical="center" wrapText="1"/>
      <protection locked="0"/>
    </xf>
    <xf numFmtId="164" fontId="10" fillId="3" borderId="1" xfId="0" applyNumberFormat="1" applyFont="1" applyFill="1" applyBorder="1" applyAlignment="1" applyProtection="1">
      <alignment horizontal="center" vertical="center"/>
      <protection locked="0"/>
    </xf>
    <xf numFmtId="172" fontId="10" fillId="3" borderId="1" xfId="0" applyNumberFormat="1" applyFont="1" applyFill="1" applyBorder="1" applyAlignment="1" applyProtection="1">
      <alignment horizontal="center" vertical="center"/>
      <protection locked="0"/>
    </xf>
    <xf numFmtId="172" fontId="10" fillId="9" borderId="1" xfId="0" applyNumberFormat="1" applyFont="1" applyFill="1" applyBorder="1" applyAlignment="1" applyProtection="1">
      <alignment horizontal="center" vertical="center"/>
      <protection locked="0"/>
    </xf>
    <xf numFmtId="178" fontId="31" fillId="21" borderId="1" xfId="0" applyNumberFormat="1" applyFont="1" applyFill="1" applyBorder="1" applyAlignment="1" applyProtection="1">
      <alignment horizontal="center" vertical="center" wrapText="1"/>
      <protection locked="0"/>
    </xf>
    <xf numFmtId="178" fontId="10" fillId="22" borderId="1" xfId="0" applyNumberFormat="1" applyFont="1" applyFill="1" applyBorder="1" applyAlignment="1" applyProtection="1">
      <alignment horizontal="center" vertical="center" wrapText="1"/>
      <protection locked="0"/>
    </xf>
    <xf numFmtId="164" fontId="10" fillId="10" borderId="1" xfId="0" applyNumberFormat="1" applyFont="1" applyFill="1" applyBorder="1" applyAlignment="1" applyProtection="1">
      <alignment horizontal="center" vertical="center" wrapText="1"/>
      <protection locked="0"/>
    </xf>
    <xf numFmtId="164" fontId="10" fillId="10" borderId="1" xfId="0" applyNumberFormat="1" applyFont="1" applyFill="1" applyBorder="1" applyAlignment="1">
      <alignment horizontal="center" vertical="center" wrapText="1"/>
    </xf>
    <xf numFmtId="172" fontId="10" fillId="9" borderId="1" xfId="0" applyNumberFormat="1" applyFont="1" applyFill="1" applyBorder="1" applyAlignment="1" applyProtection="1">
      <alignment horizontal="center" vertical="center" wrapText="1"/>
      <protection locked="0"/>
    </xf>
    <xf numFmtId="0" fontId="7" fillId="0" borderId="0" xfId="6"/>
    <xf numFmtId="0" fontId="7" fillId="0" borderId="0" xfId="6" applyAlignment="1">
      <alignment horizontal="left"/>
    </xf>
    <xf numFmtId="0" fontId="32" fillId="0" borderId="0" xfId="6" applyFont="1"/>
    <xf numFmtId="0" fontId="14" fillId="0" borderId="0" xfId="3" applyFill="1" applyAlignment="1" applyProtection="1">
      <alignment horizontal="left" vertical="center"/>
    </xf>
    <xf numFmtId="0" fontId="7" fillId="0" borderId="0" xfId="6" applyAlignment="1">
      <alignment horizontal="center" vertical="center" wrapText="1"/>
    </xf>
    <xf numFmtId="0" fontId="7" fillId="0" borderId="0" xfId="6" applyAlignment="1">
      <alignment horizontal="center" vertical="top" wrapText="1"/>
    </xf>
    <xf numFmtId="0" fontId="7" fillId="36" borderId="0" xfId="6" applyFill="1" applyAlignment="1">
      <alignment horizontal="left"/>
    </xf>
    <xf numFmtId="14" fontId="7" fillId="0" borderId="0" xfId="6" applyNumberFormat="1"/>
    <xf numFmtId="0" fontId="7" fillId="0" borderId="0" xfId="6" quotePrefix="1" applyAlignment="1">
      <alignment horizontal="left"/>
    </xf>
    <xf numFmtId="0" fontId="7" fillId="36" borderId="0" xfId="6" applyFill="1" applyAlignment="1">
      <alignment horizontal="left" vertical="center"/>
    </xf>
    <xf numFmtId="179" fontId="7" fillId="36" borderId="0" xfId="6" applyNumberFormat="1" applyFill="1" applyAlignment="1">
      <alignment horizontal="left"/>
    </xf>
    <xf numFmtId="0" fontId="8" fillId="11" borderId="1" xfId="0" applyFont="1" applyFill="1" applyBorder="1" applyAlignment="1">
      <alignment vertical="center" wrapText="1"/>
    </xf>
    <xf numFmtId="0" fontId="33" fillId="0" borderId="1" xfId="15" applyFont="1" applyBorder="1" applyAlignment="1">
      <alignment horizontal="center" vertical="center" wrapText="1"/>
    </xf>
    <xf numFmtId="2" fontId="21" fillId="10" borderId="1" xfId="0" applyNumberFormat="1" applyFont="1" applyFill="1" applyBorder="1" applyAlignment="1" applyProtection="1">
      <alignment horizontal="center" vertical="center"/>
      <protection locked="0"/>
    </xf>
    <xf numFmtId="0" fontId="8" fillId="7" borderId="1" xfId="0" applyFont="1" applyFill="1" applyBorder="1" applyAlignment="1">
      <alignment vertical="center" wrapText="1"/>
    </xf>
    <xf numFmtId="0" fontId="7" fillId="2" borderId="0" xfId="6" quotePrefix="1" applyFill="1" applyAlignment="1">
      <alignment horizontal="center" vertical="center" wrapText="1"/>
    </xf>
    <xf numFmtId="0" fontId="14" fillId="0" borderId="0" xfId="3" applyAlignment="1" applyProtection="1">
      <alignment horizontal="left" vertical="top" wrapText="1"/>
    </xf>
    <xf numFmtId="49" fontId="21" fillId="0" borderId="1" xfId="0" applyNumberFormat="1" applyFont="1" applyBorder="1" applyAlignment="1" applyProtection="1">
      <alignment horizontal="center" vertical="center" wrapText="1"/>
      <protection locked="0"/>
    </xf>
    <xf numFmtId="3" fontId="21" fillId="0" borderId="1" xfId="0" applyNumberFormat="1" applyFont="1" applyBorder="1" applyAlignment="1" applyProtection="1">
      <alignment horizontal="center" vertical="center" wrapText="1"/>
      <protection locked="0"/>
    </xf>
    <xf numFmtId="0" fontId="21" fillId="0" borderId="1" xfId="0" applyFont="1" applyBorder="1" applyAlignment="1" applyProtection="1">
      <alignment horizontal="center" vertical="center" wrapText="1"/>
      <protection locked="0"/>
    </xf>
    <xf numFmtId="0" fontId="8" fillId="7" borderId="1" xfId="0" applyFont="1" applyFill="1" applyBorder="1" applyAlignment="1" applyProtection="1">
      <alignment horizontal="center" vertical="center"/>
      <protection locked="0"/>
    </xf>
    <xf numFmtId="0" fontId="8" fillId="7" borderId="1" xfId="0" applyFont="1" applyFill="1" applyBorder="1" applyAlignment="1" applyProtection="1">
      <alignment vertical="center"/>
      <protection locked="0"/>
    </xf>
    <xf numFmtId="0" fontId="15" fillId="8" borderId="1" xfId="0" applyFont="1" applyFill="1" applyBorder="1" applyAlignment="1" applyProtection="1">
      <alignment horizontal="center" vertical="center"/>
      <protection locked="0"/>
    </xf>
    <xf numFmtId="49" fontId="21" fillId="0" borderId="1" xfId="0" quotePrefix="1" applyNumberFormat="1" applyFont="1" applyBorder="1" applyAlignment="1" applyProtection="1">
      <alignment horizontal="center" vertical="center" wrapText="1"/>
      <protection locked="0"/>
    </xf>
    <xf numFmtId="3" fontId="21" fillId="0" borderId="1" xfId="0" quotePrefix="1" applyNumberFormat="1" applyFont="1" applyBorder="1" applyAlignment="1" applyProtection="1">
      <alignment horizontal="center" vertical="center" wrapText="1"/>
      <protection locked="0"/>
    </xf>
    <xf numFmtId="0" fontId="8" fillId="7" borderId="6" xfId="0" applyFont="1" applyFill="1" applyBorder="1" applyAlignment="1" applyProtection="1">
      <alignment vertical="center" wrapText="1"/>
      <protection locked="0"/>
    </xf>
    <xf numFmtId="0" fontId="25" fillId="20" borderId="1" xfId="0" applyFont="1" applyFill="1" applyBorder="1" applyAlignment="1" applyProtection="1">
      <alignment horizontal="center" vertical="center" wrapText="1"/>
      <protection locked="0"/>
    </xf>
    <xf numFmtId="0" fontId="25" fillId="21" borderId="1" xfId="0" applyFont="1" applyFill="1" applyBorder="1" applyAlignment="1" applyProtection="1">
      <alignment horizontal="center" vertical="center" wrapText="1"/>
      <protection locked="0"/>
    </xf>
    <xf numFmtId="0" fontId="8" fillId="22" borderId="1" xfId="0" applyFont="1" applyFill="1" applyBorder="1" applyAlignment="1" applyProtection="1">
      <alignment horizontal="center" vertical="center" wrapText="1"/>
      <protection locked="0"/>
    </xf>
    <xf numFmtId="0" fontId="7" fillId="0" borderId="1" xfId="0" applyFont="1" applyBorder="1" applyAlignment="1">
      <alignment horizontal="center" vertical="center" wrapText="1"/>
    </xf>
    <xf numFmtId="0" fontId="25" fillId="18" borderId="1" xfId="0" applyFont="1" applyFill="1" applyBorder="1" applyAlignment="1" applyProtection="1">
      <alignment horizontal="center" vertical="center" wrapText="1"/>
      <protection locked="0"/>
    </xf>
    <xf numFmtId="0" fontId="8" fillId="0" borderId="6" xfId="0" applyFont="1" applyBorder="1" applyAlignment="1">
      <alignment horizontal="center" vertical="center" wrapText="1"/>
    </xf>
    <xf numFmtId="0" fontId="7" fillId="17" borderId="1" xfId="0" applyFont="1" applyFill="1" applyBorder="1" applyAlignment="1">
      <alignment horizontal="center" vertical="center" wrapText="1"/>
    </xf>
    <xf numFmtId="0" fontId="7" fillId="0" borderId="14" xfId="0" applyFont="1" applyBorder="1" applyAlignment="1">
      <alignment horizontal="center" vertical="center" wrapText="1"/>
    </xf>
    <xf numFmtId="0" fontId="8" fillId="0" borderId="15" xfId="0" applyFont="1" applyBorder="1" applyAlignment="1">
      <alignment vertical="center" wrapText="1"/>
    </xf>
    <xf numFmtId="0" fontId="7" fillId="0" borderId="16" xfId="0" applyFont="1" applyBorder="1" applyAlignment="1">
      <alignment horizontal="center" vertical="center" wrapText="1"/>
    </xf>
    <xf numFmtId="0" fontId="7" fillId="0" borderId="0" xfId="0" applyFont="1" applyAlignment="1">
      <alignment wrapText="1"/>
    </xf>
    <xf numFmtId="0" fontId="8" fillId="0" borderId="0" xfId="0" applyFont="1" applyAlignment="1">
      <alignment vertical="top" wrapText="1"/>
    </xf>
    <xf numFmtId="0" fontId="7" fillId="0" borderId="1" xfId="0" quotePrefix="1" applyFont="1" applyBorder="1" applyAlignment="1">
      <alignment horizontal="center" vertical="center" wrapText="1"/>
    </xf>
    <xf numFmtId="0" fontId="7" fillId="0" borderId="6" xfId="0" applyFont="1" applyBorder="1" applyAlignment="1">
      <alignment horizontal="center" vertical="center" wrapText="1"/>
    </xf>
    <xf numFmtId="0" fontId="7" fillId="4" borderId="1" xfId="0" applyFont="1" applyFill="1" applyBorder="1" applyAlignment="1">
      <alignment horizontal="center" vertical="center" wrapText="1"/>
    </xf>
    <xf numFmtId="1" fontId="17" fillId="17" borderId="0" xfId="1" applyNumberFormat="1" applyFont="1" applyFill="1" applyBorder="1" applyAlignment="1">
      <alignment horizontal="center" vertical="center" wrapText="1"/>
    </xf>
    <xf numFmtId="0" fontId="8" fillId="0" borderId="6" xfId="0" applyFont="1" applyBorder="1" applyAlignment="1">
      <alignment vertical="top" wrapText="1"/>
    </xf>
    <xf numFmtId="0" fontId="8" fillId="0" borderId="1" xfId="0" applyFont="1" applyBorder="1" applyAlignment="1">
      <alignment vertical="top" wrapText="1"/>
    </xf>
    <xf numFmtId="0" fontId="21" fillId="8" borderId="1" xfId="0" applyFont="1" applyFill="1" applyBorder="1" applyAlignment="1">
      <alignment horizontal="center" vertical="center" wrapText="1"/>
    </xf>
    <xf numFmtId="0" fontId="21" fillId="17" borderId="1" xfId="0" applyFont="1" applyFill="1" applyBorder="1" applyAlignment="1">
      <alignment horizontal="center" vertical="center" wrapText="1"/>
    </xf>
    <xf numFmtId="0" fontId="8" fillId="0" borderId="15" xfId="6" applyFont="1" applyBorder="1" applyAlignment="1">
      <alignment vertical="center" wrapText="1"/>
    </xf>
    <xf numFmtId="0" fontId="7" fillId="0" borderId="16" xfId="6" applyBorder="1" applyAlignment="1">
      <alignment horizontal="center" vertical="center" wrapText="1"/>
    </xf>
    <xf numFmtId="0" fontId="7" fillId="0" borderId="20" xfId="6" applyBorder="1" applyAlignment="1">
      <alignment horizontal="center" vertical="center" wrapText="1"/>
    </xf>
    <xf numFmtId="0" fontId="7" fillId="0" borderId="21" xfId="6" applyBorder="1" applyAlignment="1">
      <alignment horizontal="center" vertical="center" wrapText="1"/>
    </xf>
    <xf numFmtId="0" fontId="8" fillId="0" borderId="1" xfId="0" applyFont="1" applyBorder="1" applyAlignment="1">
      <alignment horizontal="center" vertical="center" wrapText="1"/>
    </xf>
    <xf numFmtId="0" fontId="8" fillId="7" borderId="6" xfId="6" applyFont="1" applyFill="1" applyBorder="1" applyAlignment="1" applyProtection="1">
      <alignment vertical="center" wrapText="1"/>
      <protection locked="0"/>
    </xf>
    <xf numFmtId="0" fontId="25" fillId="18" borderId="1" xfId="6" applyFont="1" applyFill="1" applyBorder="1" applyAlignment="1" applyProtection="1">
      <alignment horizontal="center" vertical="center" wrapText="1"/>
      <protection locked="0"/>
    </xf>
    <xf numFmtId="172" fontId="21" fillId="19" borderId="3" xfId="6" applyNumberFormat="1" applyFont="1" applyFill="1" applyBorder="1" applyAlignment="1" applyProtection="1">
      <alignment horizontal="center" vertical="center" wrapText="1"/>
      <protection locked="0"/>
    </xf>
    <xf numFmtId="0" fontId="25" fillId="20" borderId="1" xfId="6" applyFont="1" applyFill="1" applyBorder="1" applyAlignment="1" applyProtection="1">
      <alignment horizontal="center" vertical="center" wrapText="1"/>
      <protection locked="0"/>
    </xf>
    <xf numFmtId="0" fontId="8" fillId="7" borderId="3" xfId="6" applyFont="1" applyFill="1" applyBorder="1" applyAlignment="1" applyProtection="1">
      <alignment horizontal="center" vertical="center" wrapText="1"/>
      <protection locked="0"/>
    </xf>
    <xf numFmtId="0" fontId="8" fillId="7" borderId="5" xfId="6" applyFont="1" applyFill="1" applyBorder="1" applyAlignment="1" applyProtection="1">
      <alignment horizontal="center" vertical="center" wrapText="1"/>
      <protection locked="0"/>
    </xf>
    <xf numFmtId="0" fontId="25" fillId="21" borderId="1" xfId="6" applyFont="1" applyFill="1" applyBorder="1" applyAlignment="1" applyProtection="1">
      <alignment horizontal="center" vertical="center" wrapText="1"/>
      <protection locked="0"/>
    </xf>
    <xf numFmtId="0" fontId="8" fillId="22" borderId="1" xfId="6" applyFont="1" applyFill="1" applyBorder="1" applyAlignment="1" applyProtection="1">
      <alignment horizontal="center" vertical="center" wrapText="1"/>
      <protection locked="0"/>
    </xf>
    <xf numFmtId="0" fontId="8" fillId="0" borderId="6" xfId="6" applyFont="1" applyBorder="1" applyAlignment="1">
      <alignment horizontal="center" vertical="center" wrapText="1"/>
    </xf>
    <xf numFmtId="0" fontId="7" fillId="0" borderId="6" xfId="6" applyBorder="1" applyAlignment="1">
      <alignment horizontal="center" vertical="center" wrapText="1"/>
    </xf>
    <xf numFmtId="0" fontId="7" fillId="0" borderId="1" xfId="6" applyBorder="1" applyAlignment="1">
      <alignment horizontal="center" vertical="center" wrapText="1"/>
    </xf>
    <xf numFmtId="0" fontId="7" fillId="17" borderId="1" xfId="6" applyFill="1" applyBorder="1" applyAlignment="1">
      <alignment horizontal="center" vertical="center" wrapText="1"/>
    </xf>
    <xf numFmtId="0" fontId="7" fillId="4" borderId="1" xfId="6" applyFill="1" applyBorder="1" applyAlignment="1">
      <alignment horizontal="center" vertical="center" wrapText="1"/>
    </xf>
    <xf numFmtId="0" fontId="7" fillId="4" borderId="3" xfId="6" applyFill="1" applyBorder="1" applyAlignment="1">
      <alignment horizontal="center" vertical="center" wrapText="1"/>
    </xf>
    <xf numFmtId="0" fontId="8" fillId="0" borderId="1" xfId="6" applyFont="1" applyBorder="1" applyAlignment="1">
      <alignment horizontal="center" vertical="center" wrapText="1"/>
    </xf>
    <xf numFmtId="0" fontId="7" fillId="0" borderId="14" xfId="6" applyBorder="1" applyAlignment="1">
      <alignment horizontal="center" vertical="center" wrapText="1"/>
    </xf>
    <xf numFmtId="1" fontId="7" fillId="9" borderId="1" xfId="0" quotePrefix="1" applyNumberFormat="1" applyFont="1" applyFill="1" applyBorder="1" applyAlignment="1" applyProtection="1">
      <alignment horizontal="left" vertical="center" wrapText="1"/>
      <protection locked="0"/>
    </xf>
    <xf numFmtId="173" fontId="3" fillId="30" borderId="1" xfId="16" applyNumberFormat="1" applyFill="1" applyBorder="1" applyAlignment="1" applyProtection="1">
      <alignment vertical="center"/>
    </xf>
    <xf numFmtId="173" fontId="3" fillId="33" borderId="1" xfId="17" applyNumberFormat="1" applyFill="1" applyBorder="1" applyAlignment="1" applyProtection="1">
      <alignment vertical="center"/>
    </xf>
    <xf numFmtId="3" fontId="15" fillId="8" borderId="1" xfId="0" applyNumberFormat="1" applyFont="1" applyFill="1" applyBorder="1" applyAlignment="1" applyProtection="1">
      <alignment horizontal="center" vertical="center"/>
      <protection locked="0"/>
    </xf>
    <xf numFmtId="180" fontId="15" fillId="8" borderId="1" xfId="0" applyNumberFormat="1" applyFont="1" applyFill="1" applyBorder="1" applyAlignment="1" applyProtection="1">
      <alignment horizontal="center" vertical="center"/>
      <protection locked="0"/>
    </xf>
    <xf numFmtId="180" fontId="21" fillId="8" borderId="1" xfId="0" applyNumberFormat="1" applyFont="1" applyFill="1" applyBorder="1" applyAlignment="1" applyProtection="1">
      <alignment horizontal="center" vertical="center"/>
      <protection locked="0"/>
    </xf>
    <xf numFmtId="181" fontId="22" fillId="18" borderId="1" xfId="0" applyNumberFormat="1" applyFont="1" applyFill="1" applyBorder="1" applyAlignment="1" applyProtection="1">
      <alignment horizontal="center" vertical="center"/>
      <protection locked="0"/>
    </xf>
    <xf numFmtId="181" fontId="21" fillId="19" borderId="1" xfId="0" applyNumberFormat="1" applyFont="1" applyFill="1" applyBorder="1" applyAlignment="1" applyProtection="1">
      <alignment horizontal="center" vertical="center"/>
      <protection locked="0"/>
    </xf>
    <xf numFmtId="181" fontId="22" fillId="20" borderId="1" xfId="0" applyNumberFormat="1" applyFont="1" applyFill="1" applyBorder="1" applyAlignment="1" applyProtection="1">
      <alignment horizontal="center" vertical="center"/>
      <protection locked="0"/>
    </xf>
    <xf numFmtId="182" fontId="21" fillId="10" borderId="1" xfId="0" applyNumberFormat="1" applyFont="1" applyFill="1" applyBorder="1" applyAlignment="1" applyProtection="1">
      <alignment horizontal="center" vertical="center"/>
      <protection locked="0"/>
    </xf>
    <xf numFmtId="182" fontId="21" fillId="3" borderId="1" xfId="0" applyNumberFormat="1" applyFont="1" applyFill="1" applyBorder="1" applyAlignment="1" applyProtection="1">
      <alignment horizontal="center" vertical="center"/>
      <protection locked="0"/>
    </xf>
    <xf numFmtId="181" fontId="21" fillId="3" borderId="1" xfId="0" applyNumberFormat="1" applyFont="1" applyFill="1" applyBorder="1" applyAlignment="1" applyProtection="1">
      <alignment horizontal="center" vertical="center"/>
      <protection locked="0"/>
    </xf>
    <xf numFmtId="182" fontId="21" fillId="10" borderId="1" xfId="0" applyNumberFormat="1" applyFont="1" applyFill="1" applyBorder="1" applyAlignment="1">
      <alignment horizontal="center" vertical="center"/>
    </xf>
    <xf numFmtId="181" fontId="21" fillId="9" borderId="1" xfId="0" applyNumberFormat="1" applyFont="1" applyFill="1" applyBorder="1" applyAlignment="1" applyProtection="1">
      <alignment horizontal="center" vertical="center"/>
      <protection locked="0"/>
    </xf>
    <xf numFmtId="181" fontId="22" fillId="21" borderId="1" xfId="0" applyNumberFormat="1" applyFont="1" applyFill="1" applyBorder="1" applyAlignment="1" applyProtection="1">
      <alignment horizontal="center" vertical="center"/>
      <protection locked="0"/>
    </xf>
    <xf numFmtId="181" fontId="21" fillId="22" borderId="1" xfId="0" applyNumberFormat="1" applyFont="1" applyFill="1" applyBorder="1" applyAlignment="1" applyProtection="1">
      <alignment horizontal="center" vertical="center"/>
      <protection locked="0"/>
    </xf>
    <xf numFmtId="164" fontId="21" fillId="37" borderId="1" xfId="0" applyNumberFormat="1" applyFont="1" applyFill="1" applyBorder="1" applyAlignment="1">
      <alignment horizontal="center" vertical="center"/>
    </xf>
    <xf numFmtId="164" fontId="21" fillId="3" borderId="1" xfId="0" applyNumberFormat="1" applyFont="1" applyFill="1" applyBorder="1" applyAlignment="1">
      <alignment horizontal="center" vertical="center"/>
    </xf>
    <xf numFmtId="1" fontId="7" fillId="9" borderId="1" xfId="0" quotePrefix="1" applyNumberFormat="1" applyFont="1" applyFill="1" applyBorder="1" applyAlignment="1">
      <alignment horizontal="left" vertical="center" wrapText="1"/>
    </xf>
    <xf numFmtId="183" fontId="5" fillId="9" borderId="1" xfId="6" applyNumberFormat="1" applyFont="1" applyFill="1" applyBorder="1" applyAlignment="1" applyProtection="1">
      <alignment horizontal="center" vertical="center"/>
      <protection locked="0"/>
    </xf>
    <xf numFmtId="181" fontId="5" fillId="12" borderId="1" xfId="6" applyNumberFormat="1" applyFont="1" applyFill="1" applyBorder="1" applyAlignment="1" applyProtection="1">
      <alignment horizontal="center" vertical="center"/>
      <protection locked="0"/>
    </xf>
    <xf numFmtId="182" fontId="5" fillId="12" borderId="1" xfId="6" applyNumberFormat="1" applyFont="1" applyFill="1" applyBorder="1" applyAlignment="1" applyProtection="1">
      <alignment horizontal="center" vertical="center"/>
      <protection locked="0"/>
    </xf>
    <xf numFmtId="182" fontId="5" fillId="9" borderId="1" xfId="6" applyNumberFormat="1" applyFont="1" applyFill="1" applyBorder="1" applyAlignment="1" applyProtection="1">
      <alignment horizontal="center" vertical="center"/>
      <protection locked="0"/>
    </xf>
    <xf numFmtId="184" fontId="0" fillId="2" borderId="1" xfId="0" applyNumberFormat="1" applyFill="1" applyBorder="1" applyAlignment="1">
      <alignment vertical="center" wrapText="1"/>
    </xf>
    <xf numFmtId="184" fontId="0" fillId="2" borderId="1" xfId="0" applyNumberFormat="1" applyFill="1" applyBorder="1" applyAlignment="1">
      <alignment horizontal="center" vertical="center" wrapText="1"/>
    </xf>
    <xf numFmtId="185" fontId="0" fillId="2" borderId="1" xfId="0" applyNumberFormat="1" applyFill="1" applyBorder="1" applyAlignment="1">
      <alignment horizontal="center" vertical="center"/>
    </xf>
    <xf numFmtId="184" fontId="0" fillId="2" borderId="1" xfId="0" applyNumberFormat="1" applyFill="1" applyBorder="1" applyAlignment="1">
      <alignment horizontal="center" vertical="center"/>
    </xf>
    <xf numFmtId="49" fontId="21" fillId="8" borderId="1" xfId="0" applyNumberFormat="1" applyFont="1" applyFill="1" applyBorder="1" applyAlignment="1" applyProtection="1">
      <alignment horizontal="center" vertical="center" wrapText="1"/>
      <protection locked="0"/>
    </xf>
    <xf numFmtId="0" fontId="14" fillId="0" borderId="0" xfId="3" applyFill="1" applyBorder="1" applyAlignment="1" applyProtection="1">
      <alignment vertical="center"/>
    </xf>
    <xf numFmtId="178" fontId="22" fillId="18" borderId="1" xfId="0" applyNumberFormat="1" applyFont="1" applyFill="1" applyBorder="1" applyAlignment="1" applyProtection="1">
      <alignment horizontal="center" vertical="center"/>
      <protection locked="0"/>
    </xf>
    <xf numFmtId="178" fontId="21" fillId="19" borderId="1" xfId="0" applyNumberFormat="1" applyFont="1" applyFill="1" applyBorder="1" applyAlignment="1" applyProtection="1">
      <alignment horizontal="center" vertical="center"/>
      <protection locked="0"/>
    </xf>
    <xf numFmtId="178" fontId="22" fillId="20" borderId="1" xfId="0" applyNumberFormat="1" applyFont="1" applyFill="1" applyBorder="1" applyAlignment="1" applyProtection="1">
      <alignment horizontal="center" vertical="center"/>
      <protection locked="0"/>
    </xf>
    <xf numFmtId="2" fontId="21" fillId="10" borderId="1" xfId="0" applyNumberFormat="1" applyFont="1" applyFill="1" applyBorder="1" applyAlignment="1">
      <alignment horizontal="center" vertical="center"/>
    </xf>
    <xf numFmtId="172" fontId="21" fillId="9" borderId="1" xfId="0" applyNumberFormat="1" applyFont="1" applyFill="1" applyBorder="1" applyAlignment="1" applyProtection="1">
      <alignment horizontal="center" vertical="center"/>
      <protection locked="0"/>
    </xf>
    <xf numFmtId="178" fontId="22" fillId="21" borderId="1" xfId="0" applyNumberFormat="1" applyFont="1" applyFill="1" applyBorder="1" applyAlignment="1" applyProtection="1">
      <alignment horizontal="center" vertical="center"/>
      <protection locked="0"/>
    </xf>
    <xf numFmtId="178" fontId="21" fillId="22" borderId="1" xfId="0" applyNumberFormat="1" applyFont="1" applyFill="1" applyBorder="1" applyAlignment="1" applyProtection="1">
      <alignment horizontal="center" vertical="center"/>
      <protection locked="0"/>
    </xf>
    <xf numFmtId="164" fontId="21" fillId="9" borderId="1" xfId="0" applyNumberFormat="1" applyFont="1" applyFill="1" applyBorder="1" applyAlignment="1" applyProtection="1">
      <alignment horizontal="center" vertical="center"/>
      <protection locked="0"/>
    </xf>
    <xf numFmtId="0" fontId="0" fillId="0" borderId="1" xfId="0" applyBorder="1" applyAlignment="1">
      <alignment vertical="center" wrapText="1"/>
    </xf>
    <xf numFmtId="0" fontId="0" fillId="0" borderId="1" xfId="0" applyBorder="1" applyAlignment="1">
      <alignment horizontal="center" vertical="center"/>
    </xf>
    <xf numFmtId="3" fontId="15" fillId="38" borderId="1" xfId="0" applyNumberFormat="1" applyFont="1" applyFill="1" applyBorder="1" applyAlignment="1" applyProtection="1">
      <alignment horizontal="center" vertical="center"/>
      <protection locked="0"/>
    </xf>
    <xf numFmtId="0" fontId="0" fillId="0" borderId="1" xfId="0" applyBorder="1"/>
    <xf numFmtId="0" fontId="35" fillId="0" borderId="1" xfId="0" applyFont="1" applyBorder="1" applyAlignment="1">
      <alignment vertical="center"/>
    </xf>
    <xf numFmtId="0" fontId="35" fillId="39" borderId="1" xfId="0" applyFont="1" applyFill="1" applyBorder="1" applyAlignment="1">
      <alignment vertical="center"/>
    </xf>
    <xf numFmtId="0" fontId="7" fillId="0" borderId="0" xfId="0" quotePrefix="1" applyFont="1" applyAlignment="1">
      <alignment horizontal="left" wrapText="1"/>
    </xf>
    <xf numFmtId="0" fontId="20" fillId="0" borderId="0" xfId="0" quotePrefix="1" applyFont="1" applyAlignment="1">
      <alignment horizontal="left" vertical="top" wrapText="1"/>
    </xf>
    <xf numFmtId="0" fontId="7" fillId="0" borderId="0" xfId="0" quotePrefix="1" applyFont="1" applyAlignment="1" applyProtection="1">
      <alignment horizontal="left" vertical="top" wrapText="1"/>
      <protection locked="0"/>
    </xf>
    <xf numFmtId="0" fontId="7" fillId="0" borderId="0" xfId="0" applyFont="1" applyAlignment="1" applyProtection="1">
      <alignment horizontal="left" vertical="top" wrapText="1"/>
      <protection locked="0"/>
    </xf>
    <xf numFmtId="0" fontId="15" fillId="0" borderId="0" xfId="0" quotePrefix="1" applyFont="1" applyAlignment="1">
      <alignment horizontal="left" vertical="top" wrapText="1"/>
    </xf>
    <xf numFmtId="49" fontId="12" fillId="6" borderId="0" xfId="1" applyNumberFormat="1" applyFill="1" applyAlignment="1" applyProtection="1">
      <alignment horizontal="center" vertical="center" wrapText="1"/>
      <protection locked="0"/>
    </xf>
    <xf numFmtId="49" fontId="12" fillId="6" borderId="0" xfId="1" applyNumberFormat="1" applyFill="1" applyAlignment="1" applyProtection="1">
      <alignment horizontal="left" vertical="center" wrapText="1"/>
      <protection locked="0"/>
    </xf>
    <xf numFmtId="0" fontId="7" fillId="2" borderId="8" xfId="6" quotePrefix="1" applyFill="1" applyBorder="1" applyAlignment="1">
      <alignment horizontal="center" vertical="center" wrapText="1"/>
    </xf>
    <xf numFmtId="0" fontId="30" fillId="35" borderId="11" xfId="14" quotePrefix="1" applyBorder="1" applyAlignment="1">
      <alignment horizontal="left" vertical="top" wrapText="1"/>
    </xf>
    <xf numFmtId="0" fontId="30" fillId="35" borderId="8" xfId="14" quotePrefix="1" applyBorder="1" applyAlignment="1">
      <alignment horizontal="left" vertical="top" wrapText="1"/>
    </xf>
    <xf numFmtId="0" fontId="17" fillId="6" borderId="1" xfId="1" applyNumberFormat="1" applyFont="1" applyFill="1" applyBorder="1" applyAlignment="1">
      <alignment horizontal="center" vertical="center" wrapText="1"/>
    </xf>
    <xf numFmtId="0" fontId="7" fillId="0" borderId="15" xfId="0" applyFont="1" applyBorder="1" applyAlignment="1">
      <alignment horizontal="left" vertical="center" wrapText="1"/>
    </xf>
    <xf numFmtId="0" fontId="8" fillId="0" borderId="15" xfId="0" applyFont="1" applyBorder="1" applyAlignment="1">
      <alignment horizontal="left" vertical="center" wrapText="1"/>
    </xf>
    <xf numFmtId="172" fontId="21" fillId="19" borderId="3" xfId="0" applyNumberFormat="1" applyFont="1" applyFill="1" applyBorder="1" applyAlignment="1" applyProtection="1">
      <alignment horizontal="center" vertical="center"/>
      <protection locked="0"/>
    </xf>
    <xf numFmtId="172" fontId="21" fillId="19" borderId="5" xfId="0" applyNumberFormat="1" applyFont="1" applyFill="1" applyBorder="1" applyAlignment="1" applyProtection="1">
      <alignment horizontal="center" vertical="center"/>
      <protection locked="0"/>
    </xf>
    <xf numFmtId="0" fontId="7" fillId="0" borderId="1" xfId="0" applyFont="1" applyBorder="1" applyAlignment="1">
      <alignment horizontal="center" vertical="center" wrapText="1"/>
    </xf>
    <xf numFmtId="0" fontId="8" fillId="7" borderId="3" xfId="0" applyFont="1" applyFill="1" applyBorder="1" applyAlignment="1" applyProtection="1">
      <alignment horizontal="center" vertical="center" wrapText="1"/>
      <protection locked="0"/>
    </xf>
    <xf numFmtId="0" fontId="8" fillId="7" borderId="5" xfId="0" applyFont="1" applyFill="1" applyBorder="1" applyAlignment="1" applyProtection="1">
      <alignment horizontal="center" vertical="center" wrapText="1"/>
      <protection locked="0"/>
    </xf>
    <xf numFmtId="0" fontId="8" fillId="0" borderId="1" xfId="0" applyFont="1" applyBorder="1" applyAlignment="1">
      <alignment horizontal="center" vertical="center" wrapText="1"/>
    </xf>
    <xf numFmtId="0" fontId="7" fillId="0" borderId="16" xfId="0" applyFont="1" applyBorder="1" applyAlignment="1">
      <alignment horizontal="center" vertical="center" wrapText="1"/>
    </xf>
    <xf numFmtId="0" fontId="7" fillId="0" borderId="14" xfId="0" applyFont="1" applyBorder="1" applyAlignment="1">
      <alignment horizontal="center" vertical="center" wrapText="1"/>
    </xf>
    <xf numFmtId="0" fontId="7" fillId="0" borderId="3" xfId="0" applyFont="1" applyBorder="1" applyAlignment="1">
      <alignment horizontal="center" vertical="center" wrapText="1"/>
    </xf>
    <xf numFmtId="0" fontId="7" fillId="0" borderId="4" xfId="0" applyFont="1" applyBorder="1" applyAlignment="1">
      <alignment horizontal="center" vertical="center" wrapText="1"/>
    </xf>
    <xf numFmtId="0" fontId="7" fillId="0" borderId="5" xfId="0" applyFont="1" applyBorder="1" applyAlignment="1">
      <alignment horizontal="center" vertical="center" wrapText="1"/>
    </xf>
    <xf numFmtId="0" fontId="7" fillId="0" borderId="15" xfId="0" applyFont="1" applyBorder="1" applyAlignment="1">
      <alignment horizontal="center" vertical="center" wrapText="1"/>
    </xf>
    <xf numFmtId="0" fontId="7" fillId="4" borderId="3" xfId="0" applyFont="1" applyFill="1" applyBorder="1" applyAlignment="1">
      <alignment horizontal="center" vertical="center" wrapText="1"/>
    </xf>
    <xf numFmtId="0" fontId="7" fillId="4" borderId="5" xfId="0" applyFont="1" applyFill="1" applyBorder="1" applyAlignment="1">
      <alignment horizontal="center" vertical="center" wrapText="1"/>
    </xf>
    <xf numFmtId="0" fontId="7" fillId="2" borderId="8" xfId="6" quotePrefix="1" applyFill="1" applyBorder="1" applyAlignment="1">
      <alignment horizontal="left" vertical="center" wrapText="1"/>
    </xf>
    <xf numFmtId="0" fontId="7" fillId="2" borderId="8" xfId="0" quotePrefix="1" applyFont="1" applyFill="1" applyBorder="1" applyAlignment="1">
      <alignment horizontal="left" vertical="center" wrapText="1"/>
    </xf>
    <xf numFmtId="0" fontId="17" fillId="6" borderId="3" xfId="1" applyNumberFormat="1" applyFont="1" applyFill="1" applyBorder="1" applyAlignment="1">
      <alignment horizontal="center" vertical="center" wrapText="1"/>
    </xf>
    <xf numFmtId="0" fontId="17" fillId="6" borderId="4" xfId="1" applyNumberFormat="1" applyFont="1" applyFill="1" applyBorder="1" applyAlignment="1">
      <alignment horizontal="center" vertical="center" wrapText="1"/>
    </xf>
    <xf numFmtId="0" fontId="17" fillId="6" borderId="5" xfId="1" applyNumberFormat="1" applyFont="1" applyFill="1" applyBorder="1" applyAlignment="1">
      <alignment horizontal="center" vertical="center" wrapText="1"/>
    </xf>
    <xf numFmtId="0" fontId="25" fillId="18" borderId="3" xfId="0" applyFont="1" applyFill="1" applyBorder="1" applyAlignment="1" applyProtection="1">
      <alignment horizontal="center" vertical="center" wrapText="1"/>
      <protection locked="0"/>
    </xf>
    <xf numFmtId="0" fontId="25" fillId="18" borderId="4" xfId="0" applyFont="1" applyFill="1" applyBorder="1" applyAlignment="1" applyProtection="1">
      <alignment horizontal="center" vertical="center" wrapText="1"/>
      <protection locked="0"/>
    </xf>
    <xf numFmtId="0" fontId="25" fillId="18" borderId="5" xfId="0" applyFont="1" applyFill="1" applyBorder="1" applyAlignment="1" applyProtection="1">
      <alignment horizontal="center" vertical="center" wrapText="1"/>
      <protection locked="0"/>
    </xf>
    <xf numFmtId="0" fontId="8" fillId="7" borderId="4" xfId="0" applyFont="1" applyFill="1" applyBorder="1" applyAlignment="1" applyProtection="1">
      <alignment horizontal="center" vertical="center" wrapText="1"/>
      <protection locked="0"/>
    </xf>
    <xf numFmtId="0" fontId="8" fillId="0" borderId="3" xfId="0" applyFont="1" applyBorder="1" applyAlignment="1">
      <alignment horizontal="left" vertical="center" wrapText="1"/>
    </xf>
    <xf numFmtId="0" fontId="8" fillId="0" borderId="4" xfId="0" applyFont="1" applyBorder="1" applyAlignment="1">
      <alignment horizontal="left" vertical="center" wrapText="1"/>
    </xf>
    <xf numFmtId="0" fontId="8" fillId="0" borderId="5" xfId="0" applyFont="1" applyBorder="1" applyAlignment="1">
      <alignment horizontal="left" vertical="center" wrapText="1"/>
    </xf>
    <xf numFmtId="0" fontId="7" fillId="0" borderId="17" xfId="0" applyFont="1" applyBorder="1" applyAlignment="1">
      <alignment horizontal="center" vertical="center" wrapText="1"/>
    </xf>
    <xf numFmtId="0" fontId="7" fillId="0" borderId="18" xfId="0" applyFont="1" applyBorder="1" applyAlignment="1">
      <alignment horizontal="center" vertical="center" wrapText="1"/>
    </xf>
    <xf numFmtId="0" fontId="7" fillId="0" borderId="19" xfId="0" applyFont="1" applyBorder="1" applyAlignment="1">
      <alignment horizontal="center" vertical="center" wrapText="1"/>
    </xf>
    <xf numFmtId="0" fontId="8" fillId="0" borderId="17" xfId="0" applyFont="1" applyBorder="1" applyAlignment="1">
      <alignment horizontal="left" vertical="center" wrapText="1"/>
    </xf>
    <xf numFmtId="0" fontId="8" fillId="0" borderId="18" xfId="0" applyFont="1" applyBorder="1" applyAlignment="1">
      <alignment horizontal="left" vertical="center" wrapText="1"/>
    </xf>
    <xf numFmtId="0" fontId="8" fillId="0" borderId="19" xfId="0" applyFont="1" applyBorder="1" applyAlignment="1">
      <alignment horizontal="left" vertical="center" wrapText="1"/>
    </xf>
    <xf numFmtId="0" fontId="8" fillId="7" borderId="1" xfId="0" applyFont="1" applyFill="1" applyBorder="1" applyAlignment="1">
      <alignment horizontal="center" vertical="center" wrapText="1"/>
    </xf>
    <xf numFmtId="0" fontId="6" fillId="0" borderId="1" xfId="0" applyFont="1" applyBorder="1" applyAlignment="1">
      <alignment wrapText="1"/>
    </xf>
    <xf numFmtId="0" fontId="0" fillId="0" borderId="1" xfId="0" applyBorder="1"/>
    <xf numFmtId="0" fontId="10" fillId="0" borderId="1" xfId="0" applyFont="1" applyBorder="1" applyAlignment="1">
      <alignment vertical="top" wrapText="1"/>
    </xf>
    <xf numFmtId="0" fontId="0" fillId="0" borderId="1" xfId="0" applyBorder="1" applyAlignment="1">
      <alignment vertical="top" wrapText="1"/>
    </xf>
    <xf numFmtId="0" fontId="34" fillId="0" borderId="25" xfId="0" applyFont="1" applyBorder="1" applyAlignment="1">
      <alignment horizontal="center" vertical="center" wrapText="1"/>
    </xf>
    <xf numFmtId="0" fontId="34" fillId="0" borderId="23" xfId="0" applyFont="1" applyBorder="1" applyAlignment="1">
      <alignment horizontal="center" vertical="center" wrapText="1"/>
    </xf>
    <xf numFmtId="172" fontId="34" fillId="0" borderId="26" xfId="0" applyNumberFormat="1" applyFont="1" applyBorder="1" applyAlignment="1">
      <alignment horizontal="center" vertical="center" wrapText="1"/>
    </xf>
    <xf numFmtId="0" fontId="34" fillId="0" borderId="24" xfId="0" applyFont="1" applyBorder="1" applyAlignment="1">
      <alignment horizontal="center" vertical="center" wrapText="1"/>
    </xf>
    <xf numFmtId="0" fontId="34" fillId="0" borderId="0" xfId="0" applyFont="1" applyAlignment="1">
      <alignment horizontal="center" vertical="center" wrapText="1"/>
    </xf>
    <xf numFmtId="172" fontId="34" fillId="0" borderId="27" xfId="0" applyNumberFormat="1" applyFont="1" applyBorder="1" applyAlignment="1">
      <alignment horizontal="center" vertical="center" wrapText="1"/>
    </xf>
    <xf numFmtId="0" fontId="34" fillId="0" borderId="11" xfId="0" applyFont="1" applyBorder="1" applyAlignment="1">
      <alignment horizontal="center" vertical="center" wrapText="1"/>
    </xf>
    <xf numFmtId="0" fontId="34" fillId="0" borderId="8" xfId="0" applyFont="1" applyBorder="1" applyAlignment="1">
      <alignment horizontal="center" vertical="center" wrapText="1"/>
    </xf>
    <xf numFmtId="172" fontId="34" fillId="0" borderId="12" xfId="0" applyNumberFormat="1" applyFont="1" applyBorder="1" applyAlignment="1">
      <alignment horizontal="center" vertical="center" wrapText="1"/>
    </xf>
    <xf numFmtId="0" fontId="34" fillId="0" borderId="26" xfId="0" applyFont="1" applyBorder="1" applyAlignment="1">
      <alignment horizontal="center" vertical="center" wrapText="1"/>
    </xf>
    <xf numFmtId="0" fontId="34" fillId="0" borderId="27" xfId="0" applyFont="1" applyBorder="1" applyAlignment="1">
      <alignment horizontal="center" vertical="center" wrapText="1"/>
    </xf>
    <xf numFmtId="0" fontId="34" fillId="0" borderId="12" xfId="0" applyFont="1" applyBorder="1" applyAlignment="1">
      <alignment horizontal="center" vertical="center" wrapText="1"/>
    </xf>
    <xf numFmtId="0" fontId="7" fillId="0" borderId="3" xfId="6" applyBorder="1" applyAlignment="1">
      <alignment horizontal="center" vertical="center" wrapText="1"/>
    </xf>
    <xf numFmtId="0" fontId="7" fillId="0" borderId="4" xfId="6" applyBorder="1" applyAlignment="1">
      <alignment horizontal="center" vertical="center" wrapText="1"/>
    </xf>
    <xf numFmtId="0" fontId="7" fillId="0" borderId="5" xfId="6" applyBorder="1" applyAlignment="1">
      <alignment horizontal="center" vertical="center" wrapText="1"/>
    </xf>
    <xf numFmtId="0" fontId="7" fillId="0" borderId="20" xfId="6" applyBorder="1" applyAlignment="1">
      <alignment horizontal="center" vertical="center" wrapText="1"/>
    </xf>
    <xf numFmtId="0" fontId="7" fillId="0" borderId="21" xfId="6" applyBorder="1" applyAlignment="1">
      <alignment horizontal="center" vertical="center" wrapText="1"/>
    </xf>
    <xf numFmtId="0" fontId="7" fillId="0" borderId="22" xfId="6" applyBorder="1" applyAlignment="1">
      <alignment horizontal="center" vertical="center" wrapText="1"/>
    </xf>
    <xf numFmtId="0" fontId="7" fillId="0" borderId="17" xfId="6" applyBorder="1" applyAlignment="1">
      <alignment horizontal="center" vertical="center" wrapText="1"/>
    </xf>
    <xf numFmtId="0" fontId="7" fillId="0" borderId="19" xfId="6" applyBorder="1" applyAlignment="1">
      <alignment horizontal="center" vertical="center" wrapText="1"/>
    </xf>
    <xf numFmtId="0" fontId="8" fillId="0" borderId="20" xfId="6" applyFont="1" applyBorder="1" applyAlignment="1">
      <alignment horizontal="left" vertical="center" wrapText="1"/>
    </xf>
    <xf numFmtId="0" fontId="8" fillId="0" borderId="22" xfId="6" applyFont="1" applyBorder="1" applyAlignment="1">
      <alignment horizontal="left" vertical="center" wrapText="1"/>
    </xf>
    <xf numFmtId="0" fontId="30" fillId="35" borderId="11" xfId="14" quotePrefix="1" applyBorder="1" applyAlignment="1" applyProtection="1">
      <alignment horizontal="left" vertical="center" wrapText="1"/>
    </xf>
    <xf numFmtId="0" fontId="30" fillId="35" borderId="8" xfId="14" quotePrefix="1" applyBorder="1" applyAlignment="1" applyProtection="1">
      <alignment horizontal="left" vertical="center" wrapText="1"/>
    </xf>
    <xf numFmtId="0" fontId="30" fillId="35" borderId="11" xfId="14" quotePrefix="1" applyBorder="1" applyAlignment="1" applyProtection="1">
      <alignment horizontal="center" vertical="center" wrapText="1"/>
    </xf>
    <xf numFmtId="0" fontId="30" fillId="35" borderId="8" xfId="14" quotePrefix="1" applyBorder="1" applyAlignment="1" applyProtection="1">
      <alignment horizontal="center" vertical="center" wrapText="1"/>
    </xf>
    <xf numFmtId="0" fontId="30" fillId="35" borderId="12" xfId="14" quotePrefix="1" applyBorder="1" applyAlignment="1" applyProtection="1">
      <alignment horizontal="center" vertical="center" wrapText="1"/>
    </xf>
    <xf numFmtId="0" fontId="17" fillId="6" borderId="1" xfId="1" applyNumberFormat="1" applyFont="1" applyFill="1" applyBorder="1" applyAlignment="1" applyProtection="1">
      <alignment horizontal="center" vertical="center" wrapText="1"/>
    </xf>
    <xf numFmtId="0" fontId="8" fillId="0" borderId="3" xfId="6" applyFont="1" applyBorder="1" applyAlignment="1">
      <alignment horizontal="center" vertical="center" wrapText="1"/>
    </xf>
    <xf numFmtId="0" fontId="8" fillId="0" borderId="5" xfId="6" applyFont="1" applyBorder="1" applyAlignment="1">
      <alignment horizontal="center" vertical="center" wrapText="1"/>
    </xf>
    <xf numFmtId="0" fontId="7" fillId="0" borderId="8" xfId="0" applyFont="1" applyBorder="1" applyAlignment="1">
      <alignment horizontal="left" vertical="center" wrapText="1"/>
    </xf>
    <xf numFmtId="0" fontId="0" fillId="0" borderId="8" xfId="0" applyBorder="1" applyAlignment="1">
      <alignment horizontal="left" vertical="center" wrapText="1"/>
    </xf>
    <xf numFmtId="0" fontId="7" fillId="0" borderId="3" xfId="0" applyFont="1" applyBorder="1" applyAlignment="1">
      <alignment vertical="top" wrapText="1"/>
    </xf>
    <xf numFmtId="0" fontId="7" fillId="0" borderId="4" xfId="0" applyFont="1" applyBorder="1" applyAlignment="1">
      <alignment vertical="top" wrapText="1"/>
    </xf>
    <xf numFmtId="0" fontId="7" fillId="0" borderId="5" xfId="0" applyFont="1" applyBorder="1" applyAlignment="1">
      <alignment vertical="top" wrapText="1"/>
    </xf>
    <xf numFmtId="0" fontId="8" fillId="7" borderId="6" xfId="0" applyFont="1" applyFill="1" applyBorder="1" applyAlignment="1" applyProtection="1">
      <alignment horizontal="center" vertical="center" wrapText="1"/>
      <protection locked="0"/>
    </xf>
    <xf numFmtId="0" fontId="8" fillId="7" borderId="2" xfId="0" applyFont="1" applyFill="1" applyBorder="1" applyAlignment="1" applyProtection="1">
      <alignment horizontal="center" vertical="center" wrapText="1"/>
      <protection locked="0"/>
    </xf>
    <xf numFmtId="0" fontId="7" fillId="2" borderId="0" xfId="0" quotePrefix="1" applyFont="1" applyFill="1" applyAlignment="1">
      <alignment horizontal="center" vertical="center" wrapText="1"/>
    </xf>
    <xf numFmtId="0" fontId="0" fillId="2" borderId="0" xfId="0" quotePrefix="1" applyFill="1" applyAlignment="1">
      <alignment horizontal="center" vertical="center" wrapText="1"/>
    </xf>
    <xf numFmtId="0" fontId="30" fillId="17" borderId="0" xfId="14" quotePrefix="1" applyFill="1" applyBorder="1" applyAlignment="1">
      <alignment horizontal="left" vertical="top" wrapText="1"/>
    </xf>
    <xf numFmtId="0" fontId="0" fillId="2" borderId="0" xfId="0" applyFill="1" applyAlignment="1">
      <alignment horizontal="left" vertical="center"/>
    </xf>
    <xf numFmtId="0" fontId="0" fillId="2" borderId="23" xfId="0" applyFill="1" applyBorder="1" applyAlignment="1">
      <alignment horizontal="left" vertical="center"/>
    </xf>
    <xf numFmtId="0" fontId="8" fillId="7" borderId="6" xfId="0" applyFont="1" applyFill="1" applyBorder="1" applyAlignment="1" applyProtection="1">
      <alignment vertical="center" wrapText="1"/>
      <protection locked="0"/>
    </xf>
    <xf numFmtId="0" fontId="8" fillId="7" borderId="13" xfId="0" applyFont="1" applyFill="1" applyBorder="1" applyAlignment="1" applyProtection="1">
      <alignment vertical="center" wrapText="1"/>
      <protection locked="0"/>
    </xf>
    <xf numFmtId="0" fontId="8" fillId="7" borderId="2" xfId="0" applyFont="1" applyFill="1" applyBorder="1" applyAlignment="1" applyProtection="1">
      <alignment vertical="center" wrapText="1"/>
      <protection locked="0"/>
    </xf>
    <xf numFmtId="0" fontId="8" fillId="7" borderId="6" xfId="0" applyFont="1" applyFill="1" applyBorder="1" applyAlignment="1" applyProtection="1">
      <alignment vertical="center"/>
      <protection locked="0"/>
    </xf>
    <xf numFmtId="0" fontId="8" fillId="7" borderId="13" xfId="0" applyFont="1" applyFill="1" applyBorder="1" applyAlignment="1" applyProtection="1">
      <alignment vertical="center"/>
      <protection locked="0"/>
    </xf>
    <xf numFmtId="0" fontId="8" fillId="7" borderId="2" xfId="0" applyFont="1" applyFill="1" applyBorder="1" applyAlignment="1" applyProtection="1">
      <alignment vertical="center"/>
      <protection locked="0"/>
    </xf>
    <xf numFmtId="0" fontId="17" fillId="6" borderId="24" xfId="1" applyNumberFormat="1" applyFont="1" applyFill="1" applyBorder="1" applyAlignment="1">
      <alignment horizontal="center" vertical="center" wrapText="1"/>
    </xf>
    <xf numFmtId="0" fontId="17" fillId="6" borderId="0" xfId="1" applyNumberFormat="1" applyFont="1" applyFill="1" applyBorder="1" applyAlignment="1">
      <alignment horizontal="center" vertical="center" wrapText="1"/>
    </xf>
    <xf numFmtId="0" fontId="26" fillId="6" borderId="3" xfId="1" applyNumberFormat="1" applyFont="1" applyFill="1" applyBorder="1" applyAlignment="1" applyProtection="1">
      <alignment horizontal="center" vertical="center" wrapText="1"/>
    </xf>
    <xf numFmtId="0" fontId="26" fillId="6" borderId="4" xfId="1" applyNumberFormat="1" applyFont="1" applyFill="1" applyBorder="1" applyAlignment="1" applyProtection="1">
      <alignment horizontal="center" vertical="center" wrapText="1"/>
    </xf>
    <xf numFmtId="0" fontId="26" fillId="6" borderId="5" xfId="1" applyNumberFormat="1" applyFont="1" applyFill="1" applyBorder="1" applyAlignment="1" applyProtection="1">
      <alignment horizontal="center" vertical="center" wrapText="1"/>
    </xf>
    <xf numFmtId="0" fontId="8" fillId="7" borderId="3" xfId="0" applyFont="1" applyFill="1" applyBorder="1" applyAlignment="1">
      <alignment horizontal="left" vertical="center" wrapText="1"/>
    </xf>
    <xf numFmtId="0" fontId="8" fillId="7" borderId="4" xfId="0" applyFont="1" applyFill="1" applyBorder="1" applyAlignment="1">
      <alignment horizontal="left" vertical="center" wrapText="1"/>
    </xf>
    <xf numFmtId="0" fontId="8" fillId="7" borderId="5" xfId="0" applyFont="1" applyFill="1" applyBorder="1" applyAlignment="1">
      <alignment horizontal="left" vertical="center" wrapText="1"/>
    </xf>
    <xf numFmtId="0" fontId="26" fillId="6" borderId="3" xfId="1" applyNumberFormat="1" applyFont="1" applyFill="1" applyBorder="1" applyAlignment="1" applyProtection="1">
      <alignment horizontal="left" vertical="center" wrapText="1"/>
    </xf>
    <xf numFmtId="0" fontId="26" fillId="6" borderId="4" xfId="1" applyNumberFormat="1" applyFont="1" applyFill="1" applyBorder="1" applyAlignment="1" applyProtection="1">
      <alignment horizontal="left" vertical="center" wrapText="1"/>
    </xf>
    <xf numFmtId="0" fontId="26" fillId="6" borderId="5" xfId="1" applyNumberFormat="1" applyFont="1" applyFill="1" applyBorder="1" applyAlignment="1" applyProtection="1">
      <alignment horizontal="left" vertical="center" wrapText="1"/>
    </xf>
    <xf numFmtId="0" fontId="7" fillId="0" borderId="0" xfId="0" quotePrefix="1" applyFont="1" applyAlignment="1">
      <alignment horizontal="left" vertical="top" wrapText="1"/>
    </xf>
    <xf numFmtId="0" fontId="7" fillId="0" borderId="0" xfId="0" quotePrefix="1" applyFont="1" applyAlignment="1">
      <alignment horizontal="left"/>
    </xf>
  </cellXfs>
  <cellStyles count="21">
    <cellStyle name="40% - Accent1" xfId="9" builtinId="31"/>
    <cellStyle name="40% - Accent1 2" xfId="16" xr:uid="{00000000-0005-0000-0000-000001000000}"/>
    <cellStyle name="40% - Accent4 2" xfId="17" xr:uid="{00000000-0005-0000-0000-000002000000}"/>
    <cellStyle name="60% - Accent2" xfId="10" builtinId="36"/>
    <cellStyle name="Accent1" xfId="8" builtinId="29"/>
    <cellStyle name="Accent4" xfId="11" builtinId="41"/>
    <cellStyle name="Accent6" xfId="12" builtinId="49"/>
    <cellStyle name="Comma 2" xfId="7" xr:uid="{00000000-0005-0000-0000-000007000000}"/>
    <cellStyle name="Comma 2 2" xfId="19" xr:uid="{00000000-0005-0000-0000-000008000000}"/>
    <cellStyle name="Heading 2" xfId="4" builtinId="17"/>
    <cellStyle name="Heading 3" xfId="5" builtinId="18"/>
    <cellStyle name="Heading 4" xfId="1" builtinId="19"/>
    <cellStyle name="Hyperlink" xfId="3" builtinId="8"/>
    <cellStyle name="Input" xfId="2" builtinId="20"/>
    <cellStyle name="Neutral" xfId="14" builtinId="28"/>
    <cellStyle name="Normal" xfId="0" builtinId="0"/>
    <cellStyle name="Normal 2" xfId="6" xr:uid="{00000000-0005-0000-0000-000010000000}"/>
    <cellStyle name="Normal 3" xfId="13" xr:uid="{00000000-0005-0000-0000-000011000000}"/>
    <cellStyle name="Normal 3 2" xfId="20" xr:uid="{00000000-0005-0000-0000-000012000000}"/>
    <cellStyle name="Normal_Sheet1" xfId="15" xr:uid="{00000000-0005-0000-0000-000013000000}"/>
    <cellStyle name="Text_CEPATNEI" xfId="18" xr:uid="{00000000-0005-0000-0000-000014000000}"/>
  </cellStyles>
  <dxfs count="4">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s>
  <tableStyles count="0" defaultTableStyle="TableStyleMedium9" defaultPivotStyle="PivotStyleLight16"/>
  <colors>
    <mruColors>
      <color rgb="FFCCFFCC"/>
      <color rgb="FFFFCC99"/>
      <color rgb="FFFFBE82"/>
      <color rgb="FFB4FFCC"/>
      <color rgb="FFB8D2BB"/>
      <color rgb="FF91FFCC"/>
      <color rgb="FF8CFFCC"/>
      <color rgb="FFCCFFFF"/>
      <color rgb="FFCCCCFF"/>
      <color rgb="FF99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customXml" Target="../customXml/item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externalLink" Target="externalLinks/externalLink1.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3.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2.xml"/></Relationships>
</file>

<file path=xl/drawings/drawing1.xml><?xml version="1.0" encoding="utf-8"?>
<xdr:wsDr xmlns:xdr="http://schemas.openxmlformats.org/drawingml/2006/spreadsheetDrawing" xmlns:a="http://schemas.openxmlformats.org/drawingml/2006/main">
  <xdr:twoCellAnchor>
    <xdr:from>
      <xdr:col>0</xdr:col>
      <xdr:colOff>74084</xdr:colOff>
      <xdr:row>1</xdr:row>
      <xdr:rowOff>9524</xdr:rowOff>
    </xdr:from>
    <xdr:to>
      <xdr:col>5</xdr:col>
      <xdr:colOff>328083</xdr:colOff>
      <xdr:row>26</xdr:row>
      <xdr:rowOff>66674</xdr:rowOff>
    </xdr:to>
    <xdr:sp macro="" textlink="">
      <xdr:nvSpPr>
        <xdr:cNvPr id="2" name="Rectangle 1">
          <a:extLst>
            <a:ext uri="{FF2B5EF4-FFF2-40B4-BE49-F238E27FC236}">
              <a16:creationId xmlns:a16="http://schemas.microsoft.com/office/drawing/2014/main" id="{00000000-0008-0000-0B00-000002000000}"/>
            </a:ext>
          </a:extLst>
        </xdr:cNvPr>
        <xdr:cNvSpPr/>
      </xdr:nvSpPr>
      <xdr:spPr>
        <a:xfrm>
          <a:off x="74084" y="348191"/>
          <a:ext cx="5609166" cy="4025900"/>
        </a:xfrm>
        <a:prstGeom prst="rect">
          <a:avLst/>
        </a:prstGeom>
        <a:solidFill>
          <a:srgbClr val="CCFFFF"/>
        </a:solidFill>
        <a:ln/>
      </xdr:spPr>
      <xdr:style>
        <a:lnRef idx="1">
          <a:schemeClr val="accent1"/>
        </a:lnRef>
        <a:fillRef idx="2">
          <a:schemeClr val="accent1"/>
        </a:fillRef>
        <a:effectRef idx="1">
          <a:schemeClr val="accent1"/>
        </a:effectRef>
        <a:fontRef idx="minor">
          <a:schemeClr val="dk1"/>
        </a:fontRef>
      </xdr:style>
      <xdr:txBody>
        <a:bodyPr vertOverflow="clip" horzOverflow="clip" rtlCol="0" anchor="t"/>
        <a:lstStyle/>
        <a:p>
          <a:pPr algn="l"/>
          <a:r>
            <a:rPr lang="en-GB" sz="900" b="1">
              <a:solidFill>
                <a:sysClr val="windowText" lastClr="000000"/>
              </a:solidFill>
            </a:rPr>
            <a:t>Notes:</a:t>
          </a:r>
        </a:p>
        <a:p>
          <a:r>
            <a:rPr lang="en-GB" sz="900">
              <a:solidFill>
                <a:sysClr val="windowText" lastClr="000000"/>
              </a:solidFill>
              <a:effectLst/>
              <a:latin typeface="+mn-lt"/>
              <a:ea typeface="+mn-ea"/>
              <a:cs typeface="+mn-cs"/>
            </a:rPr>
            <a:t>There are a few governing rules that should be applied:</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Specific notes for application of or tariffss:</a:t>
          </a:r>
        </a:p>
        <a:p>
          <a:pPr lvl="1"/>
          <a:r>
            <a:rPr lang="en-GB" sz="900">
              <a:solidFill>
                <a:sysClr val="windowText" lastClr="000000"/>
              </a:solidFill>
              <a:effectLst/>
              <a:latin typeface="+mn-lt"/>
              <a:ea typeface="+mn-ea"/>
              <a:cs typeface="+mn-cs"/>
            </a:rPr>
            <a:t>All tariffs are all delinked and set time bands are applied in place of the TPR’s timebands.</a:t>
          </a:r>
        </a:p>
        <a:p>
          <a:endParaRPr lang="en-GB" sz="900">
            <a:solidFill>
              <a:sysClr val="windowText" lastClr="000000"/>
            </a:solidFill>
            <a:effectLst/>
            <a:latin typeface="+mn-lt"/>
            <a:ea typeface="+mn-ea"/>
            <a:cs typeface="+mn-cs"/>
          </a:endParaRP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The following rules apply when allocating tariffs in DNO areas.</a:t>
          </a:r>
        </a:p>
        <a:p>
          <a:pPr lvl="1"/>
          <a:r>
            <a:rPr lang="en-GB" sz="900">
              <a:solidFill>
                <a:sysClr val="windowText" lastClr="000000"/>
              </a:solidFill>
              <a:effectLst/>
              <a:latin typeface="+mn-lt"/>
              <a:ea typeface="+mn-ea"/>
              <a:cs typeface="+mn-cs"/>
            </a:rPr>
            <a:t>1, G and U should be applied straight to the appropriate SSC  to identify generation and UMS tariffs.</a:t>
          </a:r>
        </a:p>
        <a:p>
          <a:pPr lvl="1"/>
          <a:r>
            <a:rPr lang="en-GB" sz="900">
              <a:solidFill>
                <a:sysClr val="windowText" lastClr="000000"/>
              </a:solidFill>
              <a:effectLst/>
              <a:latin typeface="+mn-lt"/>
              <a:ea typeface="+mn-ea"/>
              <a:cs typeface="+mn-cs"/>
            </a:rPr>
            <a:t>Then considering the SSC</a:t>
          </a:r>
          <a:r>
            <a:rPr lang="en-GB" sz="900" baseline="0">
              <a:solidFill>
                <a:sysClr val="windowText" lastClr="000000"/>
              </a:solidFill>
              <a:effectLst/>
              <a:latin typeface="+mn-lt"/>
              <a:ea typeface="+mn-ea"/>
              <a:cs typeface="+mn-cs"/>
            </a:rPr>
            <a:t> </a:t>
          </a:r>
          <a:r>
            <a:rPr lang="en-GB" sz="900">
              <a:solidFill>
                <a:sysClr val="windowText" lastClr="000000"/>
              </a:solidFill>
              <a:effectLst/>
              <a:latin typeface="+mn-lt"/>
              <a:ea typeface="+mn-ea"/>
              <a:cs typeface="+mn-cs"/>
            </a:rPr>
            <a:t>alongside the PC.</a:t>
          </a:r>
        </a:p>
        <a:p>
          <a:pPr lvl="1"/>
          <a:r>
            <a:rPr lang="en-GB" sz="900">
              <a:solidFill>
                <a:sysClr val="windowText" lastClr="000000"/>
              </a:solidFill>
              <a:effectLst/>
              <a:latin typeface="+mn-lt"/>
              <a:ea typeface="+mn-ea"/>
              <a:cs typeface="+mn-cs"/>
            </a:rPr>
            <a:t>2, PC1s should be labelled Domestic Aggregated.</a:t>
          </a:r>
        </a:p>
        <a:p>
          <a:pPr lvl="1"/>
          <a:r>
            <a:rPr lang="en-GB" sz="900">
              <a:solidFill>
                <a:sysClr val="windowText" lastClr="000000"/>
              </a:solidFill>
              <a:effectLst/>
              <a:latin typeface="+mn-lt"/>
              <a:ea typeface="+mn-ea"/>
              <a:cs typeface="+mn-cs"/>
            </a:rPr>
            <a:t>3, PC2s with SSCs with A/R should be labelled Domestic Aggregated (related MPAN).</a:t>
          </a:r>
        </a:p>
        <a:p>
          <a:pPr lvl="1"/>
          <a:r>
            <a:rPr lang="en-GB" sz="900">
              <a:solidFill>
                <a:sysClr val="windowText" lastClr="000000"/>
              </a:solidFill>
              <a:effectLst/>
              <a:latin typeface="+mn-lt"/>
              <a:ea typeface="+mn-ea"/>
              <a:cs typeface="+mn-cs"/>
            </a:rPr>
            <a:t>4, Remaining PC2s should be labelled Domestic Aggregated.</a:t>
          </a:r>
        </a:p>
        <a:p>
          <a:pPr lvl="1"/>
          <a:r>
            <a:rPr lang="en-GB" sz="900">
              <a:solidFill>
                <a:sysClr val="windowText" lastClr="000000"/>
              </a:solidFill>
              <a:effectLst/>
              <a:latin typeface="+mn-lt"/>
              <a:ea typeface="+mn-ea"/>
              <a:cs typeface="+mn-cs"/>
            </a:rPr>
            <a:t>5, PC3s should be labelled Non Domestic Aggregated.</a:t>
          </a:r>
        </a:p>
        <a:p>
          <a:pPr lvl="1"/>
          <a:r>
            <a:rPr lang="en-GB" sz="900">
              <a:solidFill>
                <a:sysClr val="windowText" lastClr="000000"/>
              </a:solidFill>
              <a:effectLst/>
              <a:latin typeface="+mn-lt"/>
              <a:ea typeface="+mn-ea"/>
              <a:cs typeface="+mn-cs"/>
            </a:rPr>
            <a:t>6, PC4s with SSCs with A/R should be labelled Non Domestic Aggregated (related MPAN).</a:t>
          </a:r>
        </a:p>
        <a:p>
          <a:pPr lvl="1"/>
          <a:r>
            <a:rPr lang="en-GB" sz="900">
              <a:solidFill>
                <a:sysClr val="windowText" lastClr="000000"/>
              </a:solidFill>
              <a:effectLst/>
              <a:latin typeface="+mn-lt"/>
              <a:ea typeface="+mn-ea"/>
              <a:cs typeface="+mn-cs"/>
            </a:rPr>
            <a:t>7, Remaining PC4s should be labelled Non Domestic Aggregated.</a:t>
          </a:r>
        </a:p>
        <a:p>
          <a:pPr lvl="1"/>
          <a:r>
            <a:rPr lang="en-GB" sz="900">
              <a:solidFill>
                <a:sysClr val="windowText" lastClr="000000"/>
              </a:solidFill>
              <a:effectLst/>
              <a:latin typeface="+mn-lt"/>
              <a:ea typeface="+mn-ea"/>
              <a:cs typeface="+mn-cs"/>
            </a:rPr>
            <a:t>8, PC5 – 8s should be labelled</a:t>
          </a:r>
          <a:r>
            <a:rPr lang="en-GB" sz="900" baseline="0">
              <a:solidFill>
                <a:sysClr val="windowText" lastClr="000000"/>
              </a:solidFill>
              <a:effectLst/>
              <a:latin typeface="+mn-lt"/>
              <a:ea typeface="+mn-ea"/>
              <a:cs typeface="+mn-cs"/>
            </a:rPr>
            <a:t> </a:t>
          </a:r>
          <a:r>
            <a:rPr lang="en-GB" sz="900">
              <a:solidFill>
                <a:sysClr val="windowText" lastClr="000000"/>
              </a:solidFill>
              <a:effectLst/>
              <a:latin typeface="+mn-lt"/>
              <a:ea typeface="+mn-ea"/>
              <a:cs typeface="+mn-cs"/>
            </a:rPr>
            <a:t>Non Domestic Aggregated.</a:t>
          </a:r>
        </a:p>
        <a:p>
          <a:r>
            <a:rPr lang="en-GB" sz="900">
              <a:solidFill>
                <a:sysClr val="windowText" lastClr="000000"/>
              </a:solidFill>
              <a:effectLst/>
              <a:latin typeface="+mn-lt"/>
              <a:ea typeface="+mn-ea"/>
              <a:cs typeface="+mn-cs"/>
            </a:rPr>
            <a:t> </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Common decode:</a:t>
          </a:r>
        </a:p>
        <a:p>
          <a:pPr lvl="1"/>
          <a:r>
            <a:rPr lang="en-GB" sz="900">
              <a:solidFill>
                <a:sysClr val="windowText" lastClr="000000"/>
              </a:solidFill>
              <a:effectLst/>
              <a:latin typeface="+mn-lt"/>
              <a:ea typeface="+mn-ea"/>
              <a:cs typeface="+mn-cs"/>
            </a:rPr>
            <a:t>A: Aggregated - replaces the Day &amp; Night rates (1 &amp; 2)</a:t>
          </a:r>
        </a:p>
        <a:p>
          <a:pPr lvl="1"/>
          <a:r>
            <a:rPr lang="en-GB" sz="900">
              <a:solidFill>
                <a:sysClr val="windowText" lastClr="000000"/>
              </a:solidFill>
              <a:effectLst/>
              <a:latin typeface="+mn-lt"/>
              <a:ea typeface="+mn-ea"/>
              <a:cs typeface="+mn-cs"/>
            </a:rPr>
            <a:t>A/R: Aggregated if on PC1</a:t>
          </a:r>
          <a:r>
            <a:rPr lang="en-GB" sz="900" baseline="0">
              <a:solidFill>
                <a:sysClr val="windowText" lastClr="000000"/>
              </a:solidFill>
              <a:effectLst/>
              <a:latin typeface="+mn-lt"/>
              <a:ea typeface="+mn-ea"/>
              <a:cs typeface="+mn-cs"/>
            </a:rPr>
            <a:t> / PC3 / PC5 / PC6 / PC7 / PC8 </a:t>
          </a:r>
          <a:r>
            <a:rPr lang="en-GB" sz="900">
              <a:solidFill>
                <a:sysClr val="windowText" lastClr="000000"/>
              </a:solidFill>
              <a:effectLst/>
              <a:latin typeface="+mn-lt"/>
              <a:ea typeface="+mn-ea"/>
              <a:cs typeface="+mn-cs"/>
            </a:rPr>
            <a:t> or Aggregated (related MPAN) if on PC2 / PC4</a:t>
          </a:r>
        </a:p>
        <a:p>
          <a:pPr lvl="1"/>
          <a:r>
            <a:rPr lang="en-GB" sz="900">
              <a:solidFill>
                <a:sysClr val="windowText" lastClr="000000"/>
              </a:solidFill>
              <a:effectLst/>
              <a:latin typeface="+mn-lt"/>
              <a:ea typeface="+mn-ea"/>
              <a:cs typeface="+mn-cs"/>
            </a:rPr>
            <a:t>G: Generation</a:t>
          </a:r>
        </a:p>
        <a:p>
          <a:pPr lvl="1"/>
          <a:r>
            <a:rPr lang="en-GB" sz="900">
              <a:solidFill>
                <a:sysClr val="windowText" lastClr="000000"/>
              </a:solidFill>
              <a:effectLst/>
              <a:latin typeface="+mn-lt"/>
              <a:ea typeface="+mn-ea"/>
              <a:cs typeface="+mn-cs"/>
            </a:rPr>
            <a:t>U: Unmetered</a:t>
          </a:r>
          <a:r>
            <a:rPr lang="en-GB" sz="900" baseline="0">
              <a:solidFill>
                <a:sysClr val="windowText" lastClr="000000"/>
              </a:solidFill>
              <a:effectLst/>
              <a:latin typeface="+mn-lt"/>
              <a:ea typeface="+mn-ea"/>
              <a:cs typeface="+mn-cs"/>
            </a:rPr>
            <a:t> Supplies</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25401</xdr:colOff>
      <xdr:row>24</xdr:row>
      <xdr:rowOff>117476</xdr:rowOff>
    </xdr:from>
    <xdr:to>
      <xdr:col>9</xdr:col>
      <xdr:colOff>92076</xdr:colOff>
      <xdr:row>31</xdr:row>
      <xdr:rowOff>73026</xdr:rowOff>
    </xdr:to>
    <xdr:sp macro="" textlink="">
      <xdr:nvSpPr>
        <xdr:cNvPr id="2" name="TextBox 1">
          <a:extLst>
            <a:ext uri="{FF2B5EF4-FFF2-40B4-BE49-F238E27FC236}">
              <a16:creationId xmlns:a16="http://schemas.microsoft.com/office/drawing/2014/main" id="{00000000-0008-0000-0D00-000002000000}"/>
            </a:ext>
          </a:extLst>
        </xdr:cNvPr>
        <xdr:cNvSpPr txBox="1"/>
      </xdr:nvSpPr>
      <xdr:spPr>
        <a:xfrm>
          <a:off x="184151" y="8769351"/>
          <a:ext cx="8242300" cy="1066800"/>
        </a:xfrm>
        <a:prstGeom prst="rect">
          <a:avLst/>
        </a:prstGeom>
        <a:solidFill>
          <a:srgbClr val="CCFFCC"/>
        </a:solidFill>
        <a:ln/>
      </xdr:spPr>
      <xdr:style>
        <a:lnRef idx="1">
          <a:schemeClr val="accent1"/>
        </a:lnRef>
        <a:fillRef idx="3">
          <a:schemeClr val="accent1"/>
        </a:fillRef>
        <a:effectRef idx="2">
          <a:schemeClr val="accent1"/>
        </a:effectRef>
        <a:fontRef idx="minor">
          <a:schemeClr val="lt1"/>
        </a:fontRef>
      </xdr:style>
      <xdr:txBody>
        <a:bodyPr vertOverflow="clip" horzOverflow="clip" wrap="square" rtlCol="0" anchor="t"/>
        <a:lstStyle/>
        <a:p>
          <a:r>
            <a:rPr lang="en-GB" sz="1100">
              <a:solidFill>
                <a:sysClr val="windowText" lastClr="000000"/>
              </a:solidFill>
            </a:rPr>
            <a:t>Note:</a:t>
          </a:r>
        </a:p>
        <a:p>
          <a:r>
            <a:rPr lang="en-GB" sz="1100" i="1">
              <a:solidFill>
                <a:schemeClr val="dk1"/>
              </a:solidFill>
              <a:effectLst/>
              <a:latin typeface="+mn-lt"/>
              <a:ea typeface="+mn-ea"/>
              <a:cs typeface="+mn-cs"/>
            </a:rPr>
            <a:t>For the purpose of forecasting the exceeded capacity charge, the input in this calculator uses the average daily exceeded capacity as this reduces the calculators complexity, however as per the Use of System Charging Statement, the exceeded portion of the capacity will be charged at the exceeded capacity charge p/kVA/day rate, based on the difference between the MIC/MEC and the actual capacity used.  This will be charged for the full duration of the month in which the breach occurs.”</a:t>
          </a:r>
          <a:endParaRPr lang="en-GB" sz="1100">
            <a:solidFill>
              <a:schemeClr val="dk1"/>
            </a:solidFill>
            <a:effectLst/>
            <a:latin typeface="+mn-lt"/>
            <a:ea typeface="+mn-ea"/>
            <a:cs typeface="+mn-cs"/>
          </a:endParaRPr>
        </a:p>
        <a:p>
          <a:endParaRPr lang="en-GB" sz="1100"/>
        </a:p>
      </xdr:txBody>
    </xdr:sp>
    <xdr:clientData/>
  </xdr:twoCellAnchor>
</xdr:wsDr>
</file>

<file path=xl/externalLinks/_rels/externalLink1.xml.rels><?xml version="1.0" encoding="UTF-8" standalone="yes"?>
<Relationships xmlns="http://schemas.openxmlformats.org/package/2006/relationships"><Relationship Id="rId3" Type="http://schemas.openxmlformats.org/officeDocument/2006/relationships/externalLinkPath" Target="https://vattenfall.sharepoint.com/sites/DNUVNLChargingandRegulation/Shared%20Documents/02%20Charging/03%20DNOs/GSP_E%20MIDE%20W%20Midlands%20WPD/Charging%20Schedule%202025-2026/MIDE%20-%20Schedule%20of%20charges%20and%20other%20tables-%202025%20V.0.1%20for%20publishing%20(1).xlsx" TargetMode="External"/><Relationship Id="rId2" Type="http://schemas.microsoft.com/office/2019/04/relationships/externalLinkLongPath" Target="https://eclipsepower.sharepoint.com/sites/DNUVNLChargingandRegulation/Shared%20Documents/02%20Charging/03%20DNOs/GSP_E%20MIDE%20W%20Midlands%20WPD/Charging%20Schedule%202025-2026/MIDE%20-%20Schedule%20of%20charges%20and%20other%20tables-%202025%20V.0.1%20for%20publishing%20(1).xlsx?F0CCE4A6" TargetMode="External"/><Relationship Id="rId1" Type="http://schemas.openxmlformats.org/officeDocument/2006/relationships/externalLinkPath" Target="file:///\\F0CCE4A6\MIDE%20-%20Schedule%20of%20charges%20and%20other%20tables-%202025%20V.0.1%20for%20publishing%20(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3"/>
    </xxl21:alternateUrls>
    <sheetNames>
      <sheetName val="Overview"/>
      <sheetName val="Annex 1 LV, HV and UMS charges"/>
      <sheetName val="Annex 2 Designated EHV charges"/>
      <sheetName val="Annex 2a Import"/>
      <sheetName val="Annex 2b Export"/>
      <sheetName val="Annex 3 Preserved charges"/>
      <sheetName val="Annex 4 LDNO charges"/>
      <sheetName val="Annex 5 LLFs"/>
      <sheetName val="Annex 6 New or Amended EHV"/>
      <sheetName val="Annex 7 Pass-Through Costs"/>
      <sheetName val="Nodal prices"/>
      <sheetName val="SSC unit rate lookup"/>
      <sheetName val="Residual Charging Bands"/>
      <sheetName val="TNUoS Mapping"/>
      <sheetName val="Charge Calculator"/>
    </sheetNames>
    <sheetDataSet>
      <sheetData sheetId="0">
        <row r="4">
          <cell r="C4" t="str">
            <v>2025/26</v>
          </cell>
          <cell r="D4" t="str">
            <v>1 April 2025</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3">
    <pageSetUpPr fitToPage="1"/>
  </sheetPr>
  <dimension ref="A1:H26"/>
  <sheetViews>
    <sheetView showGridLines="0" topLeftCell="B1" zoomScaleNormal="100" zoomScaleSheetLayoutView="100" workbookViewId="0">
      <selection activeCell="B4" sqref="B4"/>
    </sheetView>
  </sheetViews>
  <sheetFormatPr defaultRowHeight="13.2" x14ac:dyDescent="0.25"/>
  <cols>
    <col min="1" max="1" width="70.33203125" customWidth="1"/>
    <col min="2" max="2" width="42.109375" customWidth="1"/>
    <col min="3" max="3" width="28" customWidth="1"/>
    <col min="4" max="4" width="18.109375" customWidth="1"/>
    <col min="5" max="5" width="21.5546875" customWidth="1"/>
  </cols>
  <sheetData>
    <row r="1" spans="1:8" x14ac:dyDescent="0.25">
      <c r="A1" s="19"/>
      <c r="B1" s="19"/>
      <c r="C1" s="19"/>
      <c r="D1" s="19"/>
      <c r="E1" s="19"/>
    </row>
    <row r="2" spans="1:8" ht="16.8" x14ac:dyDescent="0.25">
      <c r="A2" s="117" t="s">
        <v>0</v>
      </c>
      <c r="B2" s="59"/>
      <c r="C2" s="59"/>
      <c r="D2" s="59"/>
      <c r="E2" s="59"/>
    </row>
    <row r="3" spans="1:8" ht="13.8" x14ac:dyDescent="0.25">
      <c r="A3" s="59"/>
      <c r="B3" s="115" t="s">
        <v>1</v>
      </c>
      <c r="C3" s="114" t="s">
        <v>2</v>
      </c>
      <c r="D3" s="114" t="s">
        <v>3</v>
      </c>
      <c r="E3" s="114" t="s">
        <v>4</v>
      </c>
    </row>
    <row r="4" spans="1:8" ht="13.8" x14ac:dyDescent="0.25">
      <c r="A4" s="60" t="s">
        <v>0</v>
      </c>
      <c r="B4" s="23" t="s">
        <v>821</v>
      </c>
      <c r="C4" s="23" t="s">
        <v>639</v>
      </c>
      <c r="D4" s="23" t="s">
        <v>640</v>
      </c>
      <c r="E4" s="23" t="s">
        <v>784</v>
      </c>
    </row>
    <row r="5" spans="1:8" x14ac:dyDescent="0.25">
      <c r="A5" s="59"/>
      <c r="B5" s="59"/>
      <c r="C5" s="59"/>
      <c r="D5" s="59"/>
      <c r="E5" s="59"/>
    </row>
    <row r="6" spans="1:8" ht="16.8" x14ac:dyDescent="0.25">
      <c r="A6" s="62" t="s">
        <v>5</v>
      </c>
      <c r="B6" s="59"/>
      <c r="C6" s="59"/>
      <c r="D6" s="59"/>
      <c r="E6" s="59"/>
    </row>
    <row r="7" spans="1:8" ht="13.8" x14ac:dyDescent="0.25">
      <c r="A7" s="63" t="s">
        <v>6</v>
      </c>
      <c r="B7" s="245" t="s">
        <v>7</v>
      </c>
      <c r="C7" s="245"/>
      <c r="D7" s="245"/>
      <c r="E7" s="245"/>
    </row>
    <row r="8" spans="1:8" ht="30" customHeight="1" x14ac:dyDescent="0.25">
      <c r="A8" s="67" t="s">
        <v>8</v>
      </c>
      <c r="B8" s="243" t="s">
        <v>9</v>
      </c>
      <c r="C8" s="243"/>
      <c r="D8" s="243"/>
      <c r="E8" s="243"/>
    </row>
    <row r="9" spans="1:8" ht="30" customHeight="1" x14ac:dyDescent="0.25">
      <c r="A9" s="67" t="s">
        <v>10</v>
      </c>
      <c r="B9" s="243" t="str">
        <f>"Annex 2 contains the charges to Designated EHV Properties and charges applied to LDNOs with Designated EHV Properties/end-users embedded in networks within the " &amp;B4 &amp;" Licence area."</f>
        <v>Annex 2 contains the charges to Designated EHV Properties and charges applied to LDNOs with Designated EHV Properties/end-users embedded in networks within the Eclipse Power Distribution Limited - GSP E Licence area.</v>
      </c>
      <c r="C9" s="243"/>
      <c r="D9" s="243"/>
      <c r="E9" s="243"/>
    </row>
    <row r="10" spans="1:8" ht="30" customHeight="1" x14ac:dyDescent="0.25">
      <c r="A10" s="67" t="s">
        <v>11</v>
      </c>
      <c r="B10" s="243" t="s">
        <v>12</v>
      </c>
      <c r="C10" s="243"/>
      <c r="D10" s="243"/>
      <c r="E10" s="243"/>
    </row>
    <row r="11" spans="1:8" ht="61.5" customHeight="1" x14ac:dyDescent="0.25">
      <c r="A11" s="67" t="s">
        <v>13</v>
      </c>
      <c r="B11" s="243" t="str">
        <f>"Annex 4 contains charges that are levied on the owner of an embedded network within the "&amp;B4&amp;" Licence area. "&amp;"Electricity suppliers and consumers who have properties connected to an embedded network should contact the embedded network owner to determine their distribution charges."&amp;" The charges listed in this table are not payable by domestic consumers, business consumers or electricity suppliers."</f>
        <v>Annex 4 contains charges that are levied on the owner of an embedded network within the Eclipse Power Distribution Limited - GSP E Licence area. Electricity suppliers and consumers who have properties connected to an embedded network should contact the embedded network owner to determine their distribution charges. The charges listed in this table are not payable by domestic consumers, business consumers or electricity suppliers.</v>
      </c>
      <c r="C11" s="243"/>
      <c r="D11" s="243"/>
      <c r="E11" s="243"/>
      <c r="F11" s="240"/>
      <c r="G11" s="240"/>
      <c r="H11" s="240"/>
    </row>
    <row r="12" spans="1:8" ht="86.25" customHeight="1" x14ac:dyDescent="0.25">
      <c r="A12" s="67" t="s">
        <v>14</v>
      </c>
      <c r="B12" s="243" t="s">
        <v>15</v>
      </c>
      <c r="C12" s="243"/>
      <c r="D12" s="243"/>
      <c r="E12" s="243"/>
    </row>
    <row r="13" spans="1:8" ht="33.75" customHeight="1" x14ac:dyDescent="0.25">
      <c r="A13" s="67" t="s">
        <v>16</v>
      </c>
      <c r="B13" s="243" t="str">
        <f>"Annex 6 contains the charges for new or amended Designated EHV Properties and charges applied to LDNOs with new or amended Designated EHV Properties/end-users embedded in networks within the " &amp;B4 &amp;" Licence area."</f>
        <v>Annex 6 contains the charges for new or amended Designated EHV Properties and charges applied to LDNOs with new or amended Designated EHV Properties/end-users embedded in networks within the Eclipse Power Distribution Limited - GSP E Licence area.</v>
      </c>
      <c r="C13" s="243"/>
      <c r="D13" s="243"/>
      <c r="E13" s="243"/>
    </row>
    <row r="14" spans="1:8" ht="33.75" customHeight="1" x14ac:dyDescent="0.25">
      <c r="A14" s="145" t="s">
        <v>17</v>
      </c>
      <c r="B14" s="243" t="s">
        <v>18</v>
      </c>
      <c r="C14" s="243"/>
      <c r="D14" s="243"/>
      <c r="E14" s="243"/>
    </row>
    <row r="15" spans="1:8" ht="29.25" customHeight="1" x14ac:dyDescent="0.25">
      <c r="A15" s="67" t="s">
        <v>19</v>
      </c>
      <c r="B15" s="243" t="s">
        <v>20</v>
      </c>
      <c r="C15" s="243"/>
      <c r="D15" s="243"/>
      <c r="E15" s="243"/>
    </row>
    <row r="16" spans="1:8" ht="29.25" customHeight="1" x14ac:dyDescent="0.25">
      <c r="A16" s="67" t="s">
        <v>21</v>
      </c>
      <c r="B16" s="243" t="s">
        <v>22</v>
      </c>
      <c r="C16" s="243"/>
      <c r="D16" s="243"/>
      <c r="E16" s="243"/>
    </row>
    <row r="17" spans="1:5" ht="30" customHeight="1" x14ac:dyDescent="0.25">
      <c r="A17" s="67" t="s">
        <v>23</v>
      </c>
      <c r="B17" s="243" t="s">
        <v>24</v>
      </c>
      <c r="C17" s="243"/>
      <c r="D17" s="243"/>
      <c r="E17" s="243"/>
    </row>
    <row r="18" spans="1:5" x14ac:dyDescent="0.25">
      <c r="A18" s="59"/>
      <c r="B18" s="59"/>
      <c r="C18" s="59"/>
      <c r="D18" s="59"/>
      <c r="E18" s="59"/>
    </row>
    <row r="19" spans="1:5" ht="13.8" x14ac:dyDescent="0.25">
      <c r="A19" s="64" t="s">
        <v>25</v>
      </c>
      <c r="B19" s="59"/>
      <c r="C19" s="59"/>
      <c r="D19" s="59"/>
      <c r="E19" s="59"/>
    </row>
    <row r="20" spans="1:5" ht="13.8" x14ac:dyDescent="0.25">
      <c r="A20" s="63"/>
      <c r="B20" s="244"/>
      <c r="C20" s="244"/>
      <c r="D20" s="244"/>
      <c r="E20" s="244"/>
    </row>
    <row r="21" spans="1:5" ht="32.25" customHeight="1" x14ac:dyDescent="0.25">
      <c r="A21" s="241" t="s">
        <v>26</v>
      </c>
      <c r="B21" s="242"/>
      <c r="C21" s="242"/>
      <c r="D21" s="242"/>
      <c r="E21" s="242"/>
    </row>
    <row r="22" spans="1:5" x14ac:dyDescent="0.25">
      <c r="A22" s="59"/>
      <c r="B22" s="59"/>
      <c r="C22" s="59"/>
      <c r="D22" s="59"/>
      <c r="E22" s="59"/>
    </row>
    <row r="23" spans="1:5" ht="13.8" x14ac:dyDescent="0.25">
      <c r="A23" s="65" t="s">
        <v>27</v>
      </c>
      <c r="B23" s="59"/>
      <c r="C23" s="59"/>
      <c r="D23" s="59"/>
      <c r="E23" s="59"/>
    </row>
    <row r="24" spans="1:5" ht="13.8" x14ac:dyDescent="0.25">
      <c r="A24" s="61"/>
      <c r="B24" s="244"/>
      <c r="C24" s="244"/>
      <c r="D24" s="244"/>
      <c r="E24" s="244"/>
    </row>
    <row r="25" spans="1:5" ht="28.5" customHeight="1" x14ac:dyDescent="0.25">
      <c r="A25" s="241" t="s">
        <v>28</v>
      </c>
      <c r="B25" s="242"/>
      <c r="C25" s="242"/>
      <c r="D25" s="242"/>
      <c r="E25" s="242"/>
    </row>
    <row r="26" spans="1:5" ht="28.5" customHeight="1" x14ac:dyDescent="0.25">
      <c r="A26" s="239" t="s">
        <v>29</v>
      </c>
      <c r="B26" s="239"/>
      <c r="C26" s="239"/>
      <c r="D26" s="239"/>
      <c r="E26" s="239"/>
    </row>
  </sheetData>
  <mergeCells count="17">
    <mergeCell ref="B8:E8"/>
    <mergeCell ref="B9:E9"/>
    <mergeCell ref="B10:E10"/>
    <mergeCell ref="B11:E11"/>
    <mergeCell ref="B7:E7"/>
    <mergeCell ref="A26:E26"/>
    <mergeCell ref="F11:H11"/>
    <mergeCell ref="A21:E21"/>
    <mergeCell ref="A25:E25"/>
    <mergeCell ref="B12:E12"/>
    <mergeCell ref="B15:E15"/>
    <mergeCell ref="B13:E13"/>
    <mergeCell ref="B17:E17"/>
    <mergeCell ref="B20:E20"/>
    <mergeCell ref="B24:E24"/>
    <mergeCell ref="B14:E14"/>
    <mergeCell ref="B16:E16"/>
  </mergeCells>
  <hyperlinks>
    <hyperlink ref="A8" location="'Annex 1 LV, HV and UMS charges'!A1" display="Annex 1 LV, HV and Unmetered Supplies charges" xr:uid="{00000000-0004-0000-0000-000000000000}"/>
    <hyperlink ref="A9" location="'Annex 2 EHV charges'!A1" display="Annex 2 EHV charges" xr:uid="{00000000-0004-0000-0000-000001000000}"/>
    <hyperlink ref="A10" location="'Annex 3 Preserved charges'!A1" display="Annex 3 Preserved charges" xr:uid="{00000000-0004-0000-0000-000002000000}"/>
    <hyperlink ref="A11" location="'Annex 4 LDNO charges'!A1" display="Annex 4 LDNO charges" xr:uid="{00000000-0004-0000-0000-000003000000}"/>
    <hyperlink ref="A12" location="'Annex 5 LLFs'!A1" display="Annex 5 LLFs" xr:uid="{00000000-0004-0000-0000-000004000000}"/>
    <hyperlink ref="A15" location="'Nodal prices'!A1" display="Nodal prices" xr:uid="{00000000-0004-0000-0000-000005000000}"/>
    <hyperlink ref="A13" location="'Annex 6 New or Amended EHV'!A1" display="Annex 6  Charges for New or Amended Designated EHV Properties" xr:uid="{00000000-0004-0000-0000-000006000000}"/>
    <hyperlink ref="A17" location="'Charge Calculator'!B10" display="Charge calculator" xr:uid="{00000000-0004-0000-0000-000007000000}"/>
    <hyperlink ref="A14" location="'Annex 7 Pass-Through Costs'!A1" display="Annex 7  Fixed adders for Supplier of Last Resort and Eligible Bad Debt pass-through costs" xr:uid="{00000000-0004-0000-0000-000008000000}"/>
    <hyperlink ref="A16" location="' Residual Charging Bandings'!A1" display="Residual Charging Bandings" xr:uid="{00000000-0004-0000-0000-000009000000}"/>
  </hyperlinks>
  <pageMargins left="0.70866141732283472" right="0.70866141732283472" top="0.74803149606299213" bottom="0.74803149606299213" header="0.31496062992125984" footer="0.31496062992125984"/>
  <pageSetup paperSize="9" scale="64"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F229"/>
  <sheetViews>
    <sheetView zoomScale="80" zoomScaleNormal="80" zoomScaleSheetLayoutView="100" workbookViewId="0">
      <selection activeCell="F4" sqref="F4"/>
    </sheetView>
  </sheetViews>
  <sheetFormatPr defaultColWidth="9.109375" defaultRowHeight="27.75" customHeight="1" x14ac:dyDescent="0.25"/>
  <cols>
    <col min="1" max="1" width="59.109375" style="2" customWidth="1"/>
    <col min="2" max="2" width="17.5546875" style="3" customWidth="1"/>
    <col min="3" max="3" width="11.5546875" style="2" customWidth="1"/>
    <col min="4" max="6" width="17.5546875" style="3" customWidth="1"/>
    <col min="7" max="16384" width="9.109375" style="2"/>
  </cols>
  <sheetData>
    <row r="1" spans="1:6" ht="27.75" customHeight="1" x14ac:dyDescent="0.25">
      <c r="A1" s="42" t="s">
        <v>30</v>
      </c>
      <c r="B1" s="328"/>
      <c r="C1" s="328"/>
      <c r="D1" s="144"/>
      <c r="E1" s="144"/>
      <c r="F1" s="144"/>
    </row>
    <row r="2" spans="1:6" ht="35.1" customHeight="1" x14ac:dyDescent="0.25">
      <c r="A2" s="268" t="str">
        <f>Overview!B4&amp; " - Effective from "&amp;TEXT(Overview!D4,"D MMMM YYYY")&amp;" - "&amp;Overview!E4&amp;" Supplier of Last Resort and Eligible Bad Debt Pass-Through Costs"</f>
        <v>Eclipse Power Distribution Limited - GSP E - Effective from 1 April 2025 - Final Supplier of Last Resort and Eligible Bad Debt Pass-Through Costs</v>
      </c>
      <c r="B2" s="269"/>
      <c r="C2" s="269"/>
      <c r="D2" s="269"/>
      <c r="E2" s="269"/>
      <c r="F2" s="270"/>
    </row>
    <row r="3" spans="1:6" s="68" customFormat="1" ht="21" customHeight="1" x14ac:dyDescent="0.25">
      <c r="A3" s="69"/>
      <c r="B3" s="69"/>
      <c r="C3" s="69"/>
      <c r="D3" s="69"/>
      <c r="E3" s="69"/>
      <c r="F3" s="69"/>
    </row>
    <row r="4" spans="1:6" ht="78.75" customHeight="1" x14ac:dyDescent="0.25">
      <c r="A4" s="22" t="s">
        <v>51</v>
      </c>
      <c r="B4" s="11" t="s">
        <v>313</v>
      </c>
      <c r="C4" s="11" t="s">
        <v>53</v>
      </c>
      <c r="D4" s="11" t="s">
        <v>314</v>
      </c>
      <c r="E4" s="11" t="s">
        <v>315</v>
      </c>
      <c r="F4" s="2"/>
    </row>
    <row r="5" spans="1:6" ht="13.8" x14ac:dyDescent="0.25">
      <c r="A5" s="13" t="s">
        <v>641</v>
      </c>
      <c r="B5" s="173" t="str">
        <f>IFERROR(INDEX('Annex 1 LV, HV and UMS charges'!$B$12:$B$45,MATCH($A5,'Annex 1 LV, HV and UMS charges'!$A$12:$A$310,0)),INDEX('Annex 4 LDNO charges'!$B$12:$B$203,MATCH($A5,'Annex 4 LDNO charges'!$A$12:$A$203,0)))</f>
        <v>E01 , E61 , E31</v>
      </c>
      <c r="C5" s="174" t="str">
        <f>IFERROR(INDEX('Annex 1 LV, HV and UMS charges'!$C$14:$C$45,MATCH($A5,'Annex 1 LV, HV and UMS charges'!$A$14:$A$310,0)),INDEX('Annex 4 LDNO charges'!$C$14:$C$203,MATCH($A5,'Annex 4 LDNO charges'!$A$14:$A$203,0)))</f>
        <v>0, 1, 2</v>
      </c>
      <c r="D5" s="232">
        <v>0</v>
      </c>
      <c r="E5" s="232">
        <v>-0.01</v>
      </c>
      <c r="F5" s="2"/>
    </row>
    <row r="6" spans="1:6" ht="13.8" x14ac:dyDescent="0.25">
      <c r="A6" s="13" t="s">
        <v>642</v>
      </c>
      <c r="B6" s="173" t="str">
        <f>IFERROR(INDEX('Annex 1 LV, HV and UMS charges'!$B$12:$B$45,MATCH($A6,'Annex 1 LV, HV and UMS charges'!$A$12:$A$310,0)),INDEX('Annex 4 LDNO charges'!$B$12:$B$203,MATCH($A6,'Annex 4 LDNO charges'!$A$12:$A$203,0)))</f>
        <v>E04 , E64 , E34</v>
      </c>
      <c r="C6" s="174" t="str">
        <f>IFERROR(INDEX('Annex 1 LV, HV and UMS charges'!$C$14:$C$45,MATCH($A6,'Annex 1 LV, HV and UMS charges'!$A$14:$A$310,0)),INDEX('Annex 4 LDNO charges'!$C$14:$C$203,MATCH($A6,'Annex 4 LDNO charges'!$A$14:$A$203,0)))</f>
        <v>0, 3, 4, 5-8</v>
      </c>
      <c r="D6" s="212"/>
      <c r="E6" s="212">
        <v>-0.01</v>
      </c>
      <c r="F6" s="2"/>
    </row>
    <row r="7" spans="1:6" ht="27.6" x14ac:dyDescent="0.25">
      <c r="A7" s="13" t="s">
        <v>643</v>
      </c>
      <c r="B7" s="173" t="str">
        <f>IFERROR(INDEX('Annex 1 LV, HV and UMS charges'!$B$12:$B$45,MATCH($A7,'Annex 1 LV, HV and UMS charges'!$A$12:$A$310,0)),INDEX('Annex 4 LDNO charges'!$B$12:$B$203,MATCH($A7,'Annex 4 LDNO charges'!$A$12:$A$203,0)))</f>
        <v>11E , 61E , 1E1 , 6E1 , 3E1</v>
      </c>
      <c r="C7" s="174" t="str">
        <f>IFERROR(INDEX('Annex 1 LV, HV and UMS charges'!$C$14:$C$45,MATCH($A7,'Annex 1 LV, HV and UMS charges'!$A$14:$A$310,0)),INDEX('Annex 4 LDNO charges'!$C$14:$C$203,MATCH($A7,'Annex 4 LDNO charges'!$A$14:$A$203,0)))</f>
        <v>0, 3, 4, 5-8</v>
      </c>
      <c r="D7" s="213"/>
      <c r="E7" s="232">
        <v>-0.01</v>
      </c>
      <c r="F7" s="2"/>
    </row>
    <row r="8" spans="1:6" ht="27.6" x14ac:dyDescent="0.25">
      <c r="A8" s="13" t="s">
        <v>644</v>
      </c>
      <c r="B8" s="173" t="str">
        <f>IFERROR(INDEX('Annex 1 LV, HV and UMS charges'!$B$12:$B$45,MATCH($A8,'Annex 1 LV, HV and UMS charges'!$A$12:$A$310,0)),INDEX('Annex 4 LDNO charges'!$B$12:$B$203,MATCH($A8,'Annex 4 LDNO charges'!$A$12:$A$203,0)))</f>
        <v>12E , 62E , 1E2 , 6E2 , 3E2</v>
      </c>
      <c r="C8" s="174" t="str">
        <f>IFERROR(INDEX('Annex 1 LV, HV and UMS charges'!$C$14:$C$45,MATCH($A8,'Annex 1 LV, HV and UMS charges'!$A$14:$A$310,0)),INDEX('Annex 4 LDNO charges'!$C$14:$C$203,MATCH($A8,'Annex 4 LDNO charges'!$A$14:$A$203,0)))</f>
        <v>0, 3, 4, 5-8</v>
      </c>
      <c r="D8" s="213"/>
      <c r="E8" s="232">
        <v>-0.01</v>
      </c>
      <c r="F8" s="2"/>
    </row>
    <row r="9" spans="1:6" ht="27.6" x14ac:dyDescent="0.25">
      <c r="A9" s="13" t="s">
        <v>645</v>
      </c>
      <c r="B9" s="173" t="str">
        <f>IFERROR(INDEX('Annex 1 LV, HV and UMS charges'!$B$12:$B$45,MATCH($A9,'Annex 1 LV, HV and UMS charges'!$A$12:$A$310,0)),INDEX('Annex 4 LDNO charges'!$B$12:$B$203,MATCH($A9,'Annex 4 LDNO charges'!$A$12:$A$203,0)))</f>
        <v>13E , 63E , 1E3 , 6E3 , 3E3</v>
      </c>
      <c r="C9" s="174" t="str">
        <f>IFERROR(INDEX('Annex 1 LV, HV and UMS charges'!$C$14:$C$45,MATCH($A9,'Annex 1 LV, HV and UMS charges'!$A$14:$A$310,0)),INDEX('Annex 4 LDNO charges'!$C$14:$C$203,MATCH($A9,'Annex 4 LDNO charges'!$A$14:$A$203,0)))</f>
        <v>0, 3, 4, 5-8</v>
      </c>
      <c r="D9" s="213"/>
      <c r="E9" s="232">
        <v>-0.01</v>
      </c>
      <c r="F9" s="2"/>
    </row>
    <row r="10" spans="1:6" ht="27.6" x14ac:dyDescent="0.25">
      <c r="A10" s="13" t="s">
        <v>646</v>
      </c>
      <c r="B10" s="173" t="str">
        <f>IFERROR(INDEX('Annex 1 LV, HV and UMS charges'!$B$12:$B$45,MATCH($A10,'Annex 1 LV, HV and UMS charges'!$A$12:$A$310,0)),INDEX('Annex 4 LDNO charges'!$B$12:$B$203,MATCH($A10,'Annex 4 LDNO charges'!$A$12:$A$203,0)))</f>
        <v>14E , 64E , 1E4 , 6E4 , 3E4</v>
      </c>
      <c r="C10" s="174" t="str">
        <f>IFERROR(INDEX('Annex 1 LV, HV and UMS charges'!$C$14:$C$45,MATCH($A10,'Annex 1 LV, HV and UMS charges'!$A$14:$A$310,0)),INDEX('Annex 4 LDNO charges'!$C$14:$C$203,MATCH($A10,'Annex 4 LDNO charges'!$A$14:$A$203,0)))</f>
        <v>0, 3, 4, 5-8</v>
      </c>
      <c r="D10" s="213"/>
      <c r="E10" s="232">
        <v>-0.01</v>
      </c>
      <c r="F10" s="2"/>
    </row>
    <row r="11" spans="1:6" ht="13.8" x14ac:dyDescent="0.25">
      <c r="A11" s="13" t="s">
        <v>68</v>
      </c>
      <c r="B11" s="173" t="str">
        <f>IFERROR(INDEX('Annex 1 LV, HV and UMS charges'!$B$12:$B$45,MATCH($A11,'Annex 1 LV, HV and UMS charges'!$A$12:$A$310,0)),INDEX('Annex 4 LDNO charges'!$B$12:$B$203,MATCH($A11,'Annex 4 LDNO charges'!$A$12:$A$203,0)))</f>
        <v>E26 , E86 , E56</v>
      </c>
      <c r="C11" s="174">
        <f>IFERROR(INDEX('Annex 1 LV, HV and UMS charges'!$C$14:$C$45,MATCH($A11,'Annex 1 LV, HV and UMS charges'!$A$14:$A$310,0)),INDEX('Annex 4 LDNO charges'!$C$14:$C$203,MATCH($A11,'Annex 4 LDNO charges'!$A$14:$A$203,0)))</f>
        <v>0</v>
      </c>
      <c r="D11" s="213"/>
      <c r="E11" s="232">
        <v>-0.01</v>
      </c>
      <c r="F11" s="2"/>
    </row>
    <row r="12" spans="1:6" ht="13.8" x14ac:dyDescent="0.25">
      <c r="A12" s="13" t="s">
        <v>69</v>
      </c>
      <c r="B12" s="173" t="str">
        <f>IFERROR(INDEX('Annex 1 LV, HV and UMS charges'!$B$12:$B$45,MATCH($A12,'Annex 1 LV, HV and UMS charges'!$A$12:$A$310,0)),INDEX('Annex 4 LDNO charges'!$B$12:$B$203,MATCH($A12,'Annex 4 LDNO charges'!$A$12:$A$203,0)))</f>
        <v xml:space="preserve">21E , 71E </v>
      </c>
      <c r="C12" s="174">
        <f>IFERROR(INDEX('Annex 1 LV, HV and UMS charges'!$C$14:$C$45,MATCH($A12,'Annex 1 LV, HV and UMS charges'!$A$14:$A$310,0)),INDEX('Annex 4 LDNO charges'!$C$14:$C$203,MATCH($A12,'Annex 4 LDNO charges'!$A$14:$A$203,0)))</f>
        <v>0</v>
      </c>
      <c r="D12" s="213"/>
      <c r="E12" s="212">
        <v>-0.01</v>
      </c>
      <c r="F12" s="2"/>
    </row>
    <row r="13" spans="1:6" ht="13.8" x14ac:dyDescent="0.25">
      <c r="A13" s="140" t="s">
        <v>70</v>
      </c>
      <c r="B13" s="173" t="str">
        <f>IFERROR(INDEX('Annex 1 LV, HV and UMS charges'!$B$12:$B$45,MATCH($A13,'Annex 1 LV, HV and UMS charges'!$A$12:$A$310,0)),INDEX('Annex 4 LDNO charges'!$B$12:$B$203,MATCH($A13,'Annex 4 LDNO charges'!$A$12:$A$203,0)))</f>
        <v xml:space="preserve">22E , 72E </v>
      </c>
      <c r="C13" s="174">
        <f>IFERROR(INDEX('Annex 1 LV, HV and UMS charges'!$C$14:$C$45,MATCH($A13,'Annex 1 LV, HV and UMS charges'!$A$14:$A$310,0)),INDEX('Annex 4 LDNO charges'!$C$14:$C$203,MATCH($A13,'Annex 4 LDNO charges'!$A$14:$A$203,0)))</f>
        <v>0</v>
      </c>
      <c r="D13" s="213"/>
      <c r="E13" s="232">
        <v>-0.01</v>
      </c>
      <c r="F13" s="2"/>
    </row>
    <row r="14" spans="1:6" ht="13.8" x14ac:dyDescent="0.25">
      <c r="A14" s="140" t="s">
        <v>71</v>
      </c>
      <c r="B14" s="173" t="str">
        <f>IFERROR(INDEX('Annex 1 LV, HV and UMS charges'!$B$12:$B$45,MATCH($A14,'Annex 1 LV, HV and UMS charges'!$A$12:$A$310,0)),INDEX('Annex 4 LDNO charges'!$B$12:$B$203,MATCH($A14,'Annex 4 LDNO charges'!$A$12:$A$203,0)))</f>
        <v xml:space="preserve">23E , 73E </v>
      </c>
      <c r="C14" s="174">
        <f>IFERROR(INDEX('Annex 1 LV, HV and UMS charges'!$C$14:$C$45,MATCH($A14,'Annex 1 LV, HV and UMS charges'!$A$14:$A$310,0)),INDEX('Annex 4 LDNO charges'!$C$14:$C$203,MATCH($A14,'Annex 4 LDNO charges'!$A$14:$A$203,0)))</f>
        <v>0</v>
      </c>
      <c r="D14" s="213"/>
      <c r="E14" s="232">
        <v>-0.01</v>
      </c>
      <c r="F14" s="2"/>
    </row>
    <row r="15" spans="1:6" ht="13.8" x14ac:dyDescent="0.25">
      <c r="A15" s="140" t="s">
        <v>72</v>
      </c>
      <c r="B15" s="173" t="str">
        <f>IFERROR(INDEX('Annex 1 LV, HV and UMS charges'!$B$12:$B$45,MATCH($A15,'Annex 1 LV, HV and UMS charges'!$A$12:$A$310,0)),INDEX('Annex 4 LDNO charges'!$B$12:$B$203,MATCH($A15,'Annex 4 LDNO charges'!$A$12:$A$203,0)))</f>
        <v xml:space="preserve">24E , 74E </v>
      </c>
      <c r="C15" s="174">
        <f>IFERROR(INDEX('Annex 1 LV, HV and UMS charges'!$C$14:$C$45,MATCH($A15,'Annex 1 LV, HV and UMS charges'!$A$14:$A$310,0)),INDEX('Annex 4 LDNO charges'!$C$14:$C$203,MATCH($A15,'Annex 4 LDNO charges'!$A$14:$A$203,0)))</f>
        <v>0</v>
      </c>
      <c r="D15" s="213"/>
      <c r="E15" s="232">
        <v>-0.01</v>
      </c>
      <c r="F15" s="2"/>
    </row>
    <row r="16" spans="1:6" ht="13.8" x14ac:dyDescent="0.25">
      <c r="A16" s="140" t="s">
        <v>73</v>
      </c>
      <c r="B16" s="173" t="str">
        <f>IFERROR(INDEX('Annex 1 LV, HV and UMS charges'!$B$12:$B$45,MATCH($A16,'Annex 1 LV, HV and UMS charges'!$A$12:$A$310,0)),INDEX('Annex 4 LDNO charges'!$B$12:$B$203,MATCH($A16,'Annex 4 LDNO charges'!$A$12:$A$203,0)))</f>
        <v>E85 , E55</v>
      </c>
      <c r="C16" s="174">
        <f>IFERROR(INDEX('Annex 1 LV, HV and UMS charges'!$C$14:$C$45,MATCH($A16,'Annex 1 LV, HV and UMS charges'!$A$14:$A$310,0)),INDEX('Annex 4 LDNO charges'!$C$14:$C$203,MATCH($A16,'Annex 4 LDNO charges'!$A$14:$A$203,0)))</f>
        <v>0</v>
      </c>
      <c r="D16" s="213"/>
      <c r="E16" s="232">
        <v>-0.01</v>
      </c>
      <c r="F16" s="2"/>
    </row>
    <row r="17" spans="1:6" ht="13.8" x14ac:dyDescent="0.25">
      <c r="A17" s="143" t="s">
        <v>74</v>
      </c>
      <c r="B17" s="173" t="str">
        <f>IFERROR(INDEX('Annex 1 LV, HV and UMS charges'!$B$12:$B$45,MATCH($A17,'Annex 1 LV, HV and UMS charges'!$A$12:$A$310,0)),INDEX('Annex 4 LDNO charges'!$B$12:$B$203,MATCH($A17,'Annex 4 LDNO charges'!$A$12:$A$203,0)))</f>
        <v xml:space="preserve">Y1E </v>
      </c>
      <c r="C17" s="174">
        <f>IFERROR(INDEX('Annex 1 LV, HV and UMS charges'!$C$14:$C$45,MATCH($A17,'Annex 1 LV, HV and UMS charges'!$A$14:$A$310,0)),INDEX('Annex 4 LDNO charges'!$C$14:$C$203,MATCH($A17,'Annex 4 LDNO charges'!$A$14:$A$203,0)))</f>
        <v>0</v>
      </c>
      <c r="D17" s="213"/>
      <c r="E17" s="232">
        <v>-0.01</v>
      </c>
      <c r="F17" s="2"/>
    </row>
    <row r="18" spans="1:6" ht="13.8" x14ac:dyDescent="0.25">
      <c r="A18" s="143" t="s">
        <v>75</v>
      </c>
      <c r="B18" s="173" t="str">
        <f>IFERROR(INDEX('Annex 1 LV, HV and UMS charges'!$B$12:$B$45,MATCH($A18,'Annex 1 LV, HV and UMS charges'!$A$12:$A$310,0)),INDEX('Annex 4 LDNO charges'!$B$12:$B$203,MATCH($A18,'Annex 4 LDNO charges'!$A$12:$A$203,0)))</f>
        <v xml:space="preserve">Y2E </v>
      </c>
      <c r="C18" s="174">
        <f>IFERROR(INDEX('Annex 1 LV, HV and UMS charges'!$C$14:$C$45,MATCH($A18,'Annex 1 LV, HV and UMS charges'!$A$14:$A$310,0)),INDEX('Annex 4 LDNO charges'!$C$14:$C$203,MATCH($A18,'Annex 4 LDNO charges'!$A$14:$A$203,0)))</f>
        <v>0</v>
      </c>
      <c r="D18" s="213"/>
      <c r="E18" s="232">
        <v>-0.01</v>
      </c>
      <c r="F18" s="2"/>
    </row>
    <row r="19" spans="1:6" ht="13.8" x14ac:dyDescent="0.25">
      <c r="A19" s="143" t="s">
        <v>76</v>
      </c>
      <c r="B19" s="173" t="str">
        <f>IFERROR(INDEX('Annex 1 LV, HV and UMS charges'!$B$12:$B$45,MATCH($A19,'Annex 1 LV, HV and UMS charges'!$A$12:$A$310,0)),INDEX('Annex 4 LDNO charges'!$B$12:$B$203,MATCH($A19,'Annex 4 LDNO charges'!$A$12:$A$203,0)))</f>
        <v xml:space="preserve">Y3E </v>
      </c>
      <c r="C19" s="174">
        <f>IFERROR(INDEX('Annex 1 LV, HV and UMS charges'!$C$14:$C$45,MATCH($A19,'Annex 1 LV, HV and UMS charges'!$A$14:$A$310,0)),INDEX('Annex 4 LDNO charges'!$C$14:$C$203,MATCH($A19,'Annex 4 LDNO charges'!$A$14:$A$203,0)))</f>
        <v>0</v>
      </c>
      <c r="D19" s="213"/>
      <c r="E19" s="232">
        <v>-0.01</v>
      </c>
      <c r="F19" s="2"/>
    </row>
    <row r="20" spans="1:6" ht="13.8" x14ac:dyDescent="0.25">
      <c r="A20" s="143" t="s">
        <v>77</v>
      </c>
      <c r="B20" s="173" t="str">
        <f>IFERROR(INDEX('Annex 1 LV, HV and UMS charges'!$B$12:$B$45,MATCH($A20,'Annex 1 LV, HV and UMS charges'!$A$12:$A$310,0)),INDEX('Annex 4 LDNO charges'!$B$12:$B$203,MATCH($A20,'Annex 4 LDNO charges'!$A$12:$A$203,0)))</f>
        <v xml:space="preserve">Y4E </v>
      </c>
      <c r="C20" s="174">
        <f>IFERROR(INDEX('Annex 1 LV, HV and UMS charges'!$C$14:$C$45,MATCH($A20,'Annex 1 LV, HV and UMS charges'!$A$14:$A$310,0)),INDEX('Annex 4 LDNO charges'!$C$14:$C$203,MATCH($A20,'Annex 4 LDNO charges'!$A$14:$A$203,0)))</f>
        <v>0</v>
      </c>
      <c r="D20" s="213"/>
      <c r="E20" s="232">
        <v>-0.01</v>
      </c>
      <c r="F20" s="2"/>
    </row>
    <row r="21" spans="1:6" ht="13.8" x14ac:dyDescent="0.25">
      <c r="A21" s="143" t="s">
        <v>78</v>
      </c>
      <c r="B21" s="173" t="str">
        <f>IFERROR(INDEX('Annex 1 LV, HV and UMS charges'!$B$12:$B$45,MATCH($A21,'Annex 1 LV, HV and UMS charges'!$A$12:$A$310,0)),INDEX('Annex 4 LDNO charges'!$B$12:$B$203,MATCH($A21,'Annex 4 LDNO charges'!$A$12:$A$203,0)))</f>
        <v>E84 , E54</v>
      </c>
      <c r="C21" s="174">
        <f>IFERROR(INDEX('Annex 1 LV, HV and UMS charges'!$C$14:$C$45,MATCH($A21,'Annex 1 LV, HV and UMS charges'!$A$14:$A$310,0)),INDEX('Annex 4 LDNO charges'!$C$14:$C$203,MATCH($A21,'Annex 4 LDNO charges'!$A$14:$A$203,0)))</f>
        <v>0</v>
      </c>
      <c r="D21" s="213"/>
      <c r="E21" s="232">
        <v>-0.01</v>
      </c>
      <c r="F21" s="2"/>
    </row>
    <row r="22" spans="1:6" ht="13.8" x14ac:dyDescent="0.25">
      <c r="A22" s="143" t="s">
        <v>79</v>
      </c>
      <c r="B22" s="173" t="str">
        <f>IFERROR(INDEX('Annex 1 LV, HV and UMS charges'!$B$12:$B$45,MATCH($A22,'Annex 1 LV, HV and UMS charges'!$A$12:$A$310,0)),INDEX('Annex 4 LDNO charges'!$B$12:$B$203,MATCH($A22,'Annex 4 LDNO charges'!$A$12:$A$203,0)))</f>
        <v xml:space="preserve">81E </v>
      </c>
      <c r="C22" s="174">
        <f>IFERROR(INDEX('Annex 1 LV, HV and UMS charges'!$C$14:$C$45,MATCH($A22,'Annex 1 LV, HV and UMS charges'!$A$14:$A$310,0)),INDEX('Annex 4 LDNO charges'!$C$14:$C$203,MATCH($A22,'Annex 4 LDNO charges'!$A$14:$A$203,0)))</f>
        <v>0</v>
      </c>
      <c r="D22" s="213"/>
      <c r="E22" s="232">
        <v>-0.01</v>
      </c>
      <c r="F22" s="2"/>
    </row>
    <row r="23" spans="1:6" ht="13.8" x14ac:dyDescent="0.25">
      <c r="A23" s="143" t="s">
        <v>80</v>
      </c>
      <c r="B23" s="173" t="str">
        <f>IFERROR(INDEX('Annex 1 LV, HV and UMS charges'!$B$12:$B$45,MATCH($A23,'Annex 1 LV, HV and UMS charges'!$A$12:$A$310,0)),INDEX('Annex 4 LDNO charges'!$B$12:$B$203,MATCH($A23,'Annex 4 LDNO charges'!$A$12:$A$203,0)))</f>
        <v xml:space="preserve">82E </v>
      </c>
      <c r="C23" s="174">
        <f>IFERROR(INDEX('Annex 1 LV, HV and UMS charges'!$C$14:$C$45,MATCH($A23,'Annex 1 LV, HV and UMS charges'!$A$14:$A$310,0)),INDEX('Annex 4 LDNO charges'!$C$14:$C$203,MATCH($A23,'Annex 4 LDNO charges'!$A$14:$A$203,0)))</f>
        <v>0</v>
      </c>
      <c r="D23" s="213"/>
      <c r="E23" s="232">
        <v>-0.01</v>
      </c>
      <c r="F23" s="2"/>
    </row>
    <row r="24" spans="1:6" ht="13.8" x14ac:dyDescent="0.25">
      <c r="A24" s="143" t="s">
        <v>81</v>
      </c>
      <c r="B24" s="173" t="str">
        <f>IFERROR(INDEX('Annex 1 LV, HV and UMS charges'!$B$12:$B$45,MATCH($A24,'Annex 1 LV, HV and UMS charges'!$A$12:$A$310,0)),INDEX('Annex 4 LDNO charges'!$B$12:$B$203,MATCH($A24,'Annex 4 LDNO charges'!$A$12:$A$203,0)))</f>
        <v xml:space="preserve">83E </v>
      </c>
      <c r="C24" s="174">
        <f>IFERROR(INDEX('Annex 1 LV, HV and UMS charges'!$C$14:$C$45,MATCH($A24,'Annex 1 LV, HV and UMS charges'!$A$14:$A$310,0)),INDEX('Annex 4 LDNO charges'!$C$14:$C$203,MATCH($A24,'Annex 4 LDNO charges'!$A$14:$A$203,0)))</f>
        <v>0</v>
      </c>
      <c r="D24" s="213"/>
      <c r="E24" s="232">
        <v>-0.01</v>
      </c>
      <c r="F24" s="2"/>
    </row>
    <row r="25" spans="1:6" ht="13.8" x14ac:dyDescent="0.25">
      <c r="A25" s="140" t="s">
        <v>82</v>
      </c>
      <c r="B25" s="173" t="str">
        <f>IFERROR(INDEX('Annex 1 LV, HV and UMS charges'!$B$12:$B$45,MATCH($A25,'Annex 1 LV, HV and UMS charges'!$A$12:$A$310,0)),INDEX('Annex 4 LDNO charges'!$B$12:$B$203,MATCH($A25,'Annex 4 LDNO charges'!$A$12:$A$203,0)))</f>
        <v xml:space="preserve">84E </v>
      </c>
      <c r="C25" s="174">
        <f>IFERROR(INDEX('Annex 1 LV, HV and UMS charges'!$C$14:$C$45,MATCH($A25,'Annex 1 LV, HV and UMS charges'!$A$14:$A$310,0)),INDEX('Annex 4 LDNO charges'!$C$14:$C$203,MATCH($A25,'Annex 4 LDNO charges'!$A$14:$A$203,0)))</f>
        <v>0</v>
      </c>
      <c r="D25" s="213"/>
      <c r="E25" s="232">
        <v>-0.01</v>
      </c>
      <c r="F25" s="2"/>
    </row>
    <row r="26" spans="1:6" ht="13.8" x14ac:dyDescent="0.25">
      <c r="A26" s="140" t="s">
        <v>647</v>
      </c>
      <c r="B26" s="173" t="str">
        <f>IFERROR(INDEX('Annex 1 LV, HV and UMS charges'!$B$12:$B$45,MATCH($A26,'Annex 1 LV, HV and UMS charges'!$A$12:$A$310,0)),INDEX('Annex 4 LDNO charges'!$B$12:$B$203,MATCH($A26,'Annex 4 LDNO charges'!$A$12:$A$203,0)))</f>
        <v>E01</v>
      </c>
      <c r="C26" s="174" t="str">
        <f>IFERROR(INDEX('Annex 1 LV, HV and UMS charges'!$C$14:$C$45,MATCH($A26,'Annex 1 LV, HV and UMS charges'!$A$14:$A$310,0)),INDEX('Annex 4 LDNO charges'!$C$14:$C$203,MATCH($A26,'Annex 4 LDNO charges'!$A$14:$A$203,0)))</f>
        <v>0, 1, 2</v>
      </c>
      <c r="D26" s="213">
        <v>0</v>
      </c>
      <c r="E26" s="232">
        <v>-0.01</v>
      </c>
      <c r="F26" s="2"/>
    </row>
    <row r="27" spans="1:6" ht="13.8" x14ac:dyDescent="0.25">
      <c r="A27" s="140" t="s">
        <v>649</v>
      </c>
      <c r="B27" s="173" t="str">
        <f>IFERROR(INDEX('Annex 1 LV, HV and UMS charges'!$B$12:$B$45,MATCH($A27,'Annex 1 LV, HV and UMS charges'!$A$12:$A$310,0)),INDEX('Annex 4 LDNO charges'!$B$12:$B$203,MATCH($A27,'Annex 4 LDNO charges'!$A$12:$A$203,0)))</f>
        <v>E04</v>
      </c>
      <c r="C27" s="174" t="str">
        <f>IFERROR(INDEX('Annex 1 LV, HV and UMS charges'!$C$14:$C$45,MATCH($A27,'Annex 1 LV, HV and UMS charges'!$A$14:$A$310,0)),INDEX('Annex 4 LDNO charges'!$C$14:$C$203,MATCH($A27,'Annex 4 LDNO charges'!$A$14:$A$203,0)))</f>
        <v>0, 3, 4, 5-8</v>
      </c>
      <c r="D27" s="213"/>
      <c r="E27" s="232">
        <v>-0.01</v>
      </c>
      <c r="F27" s="2"/>
    </row>
    <row r="28" spans="1:6" ht="13.8" x14ac:dyDescent="0.25">
      <c r="A28" s="140" t="s">
        <v>650</v>
      </c>
      <c r="B28" s="173" t="str">
        <f>IFERROR(INDEX('Annex 1 LV, HV and UMS charges'!$B$12:$B$45,MATCH($A28,'Annex 1 LV, HV and UMS charges'!$A$12:$A$310,0)),INDEX('Annex 4 LDNO charges'!$B$12:$B$203,MATCH($A28,'Annex 4 LDNO charges'!$A$12:$A$203,0)))</f>
        <v>11E, 1E1</v>
      </c>
      <c r="C28" s="174" t="str">
        <f>IFERROR(INDEX('Annex 1 LV, HV and UMS charges'!$C$14:$C$45,MATCH($A28,'Annex 1 LV, HV and UMS charges'!$A$14:$A$310,0)),INDEX('Annex 4 LDNO charges'!$C$14:$C$203,MATCH($A28,'Annex 4 LDNO charges'!$A$14:$A$203,0)))</f>
        <v>0, 3, 4, 5-8</v>
      </c>
      <c r="D28" s="213"/>
      <c r="E28" s="212">
        <v>-0.01</v>
      </c>
      <c r="F28" s="2"/>
    </row>
    <row r="29" spans="1:6" ht="13.8" x14ac:dyDescent="0.25">
      <c r="A29" s="140" t="s">
        <v>651</v>
      </c>
      <c r="B29" s="173" t="str">
        <f>IFERROR(INDEX('Annex 1 LV, HV and UMS charges'!$B$12:$B$45,MATCH($A29,'Annex 1 LV, HV and UMS charges'!$A$12:$A$310,0)),INDEX('Annex 4 LDNO charges'!$B$12:$B$203,MATCH($A29,'Annex 4 LDNO charges'!$A$12:$A$203,0)))</f>
        <v>12E, 1E2</v>
      </c>
      <c r="C29" s="174" t="str">
        <f>IFERROR(INDEX('Annex 1 LV, HV and UMS charges'!$C$14:$C$45,MATCH($A29,'Annex 1 LV, HV and UMS charges'!$A$14:$A$310,0)),INDEX('Annex 4 LDNO charges'!$C$14:$C$203,MATCH($A29,'Annex 4 LDNO charges'!$A$14:$A$203,0)))</f>
        <v>0, 3, 4, 5-8</v>
      </c>
      <c r="D29" s="213"/>
      <c r="E29" s="212">
        <v>-0.01</v>
      </c>
      <c r="F29" s="2"/>
    </row>
    <row r="30" spans="1:6" ht="13.8" x14ac:dyDescent="0.25">
      <c r="A30" s="140" t="s">
        <v>652</v>
      </c>
      <c r="B30" s="173" t="str">
        <f>IFERROR(INDEX('Annex 1 LV, HV and UMS charges'!$B$12:$B$45,MATCH($A30,'Annex 1 LV, HV and UMS charges'!$A$12:$A$310,0)),INDEX('Annex 4 LDNO charges'!$B$12:$B$203,MATCH($A30,'Annex 4 LDNO charges'!$A$12:$A$203,0)))</f>
        <v>13E, 1E3</v>
      </c>
      <c r="C30" s="174" t="str">
        <f>IFERROR(INDEX('Annex 1 LV, HV and UMS charges'!$C$14:$C$45,MATCH($A30,'Annex 1 LV, HV and UMS charges'!$A$14:$A$310,0)),INDEX('Annex 4 LDNO charges'!$C$14:$C$203,MATCH($A30,'Annex 4 LDNO charges'!$A$14:$A$203,0)))</f>
        <v>0, 3, 4, 5-8</v>
      </c>
      <c r="D30" s="213"/>
      <c r="E30" s="212">
        <v>-0.01</v>
      </c>
      <c r="F30" s="2"/>
    </row>
    <row r="31" spans="1:6" ht="13.8" x14ac:dyDescent="0.25">
      <c r="A31" s="140" t="s">
        <v>653</v>
      </c>
      <c r="B31" s="173" t="str">
        <f>IFERROR(INDEX('Annex 1 LV, HV and UMS charges'!$B$12:$B$45,MATCH($A31,'Annex 1 LV, HV and UMS charges'!$A$12:$A$310,0)),INDEX('Annex 4 LDNO charges'!$B$12:$B$203,MATCH($A31,'Annex 4 LDNO charges'!$A$12:$A$203,0)))</f>
        <v>14E, 1E4</v>
      </c>
      <c r="C31" s="174" t="str">
        <f>IFERROR(INDEX('Annex 1 LV, HV and UMS charges'!$C$14:$C$45,MATCH($A31,'Annex 1 LV, HV and UMS charges'!$A$14:$A$310,0)),INDEX('Annex 4 LDNO charges'!$C$14:$C$203,MATCH($A31,'Annex 4 LDNO charges'!$A$14:$A$203,0)))</f>
        <v>0, 3, 4, 5-8</v>
      </c>
      <c r="D31" s="213"/>
      <c r="E31" s="212">
        <v>-0.01</v>
      </c>
      <c r="F31" s="2"/>
    </row>
    <row r="32" spans="1:6" ht="13.8" x14ac:dyDescent="0.25">
      <c r="A32" s="140" t="s">
        <v>121</v>
      </c>
      <c r="B32" s="173" t="str">
        <f>IFERROR(INDEX('Annex 1 LV, HV and UMS charges'!$B$12:$B$45,MATCH($A32,'Annex 1 LV, HV and UMS charges'!$A$12:$A$310,0)),INDEX('Annex 4 LDNO charges'!$B$12:$B$203,MATCH($A32,'Annex 4 LDNO charges'!$A$12:$A$203,0)))</f>
        <v>E26</v>
      </c>
      <c r="C32" s="174">
        <f>IFERROR(INDEX('Annex 1 LV, HV and UMS charges'!$C$14:$C$45,MATCH($A32,'Annex 1 LV, HV and UMS charges'!$A$14:$A$310,0)),INDEX('Annex 4 LDNO charges'!$C$14:$C$203,MATCH($A32,'Annex 4 LDNO charges'!$A$14:$A$203,0)))</f>
        <v>0</v>
      </c>
      <c r="D32" s="213"/>
      <c r="E32" s="212">
        <v>-0.01</v>
      </c>
      <c r="F32" s="2"/>
    </row>
    <row r="33" spans="1:6" ht="13.8" x14ac:dyDescent="0.25">
      <c r="A33" s="140" t="s">
        <v>122</v>
      </c>
      <c r="B33" s="173" t="str">
        <f>IFERROR(INDEX('Annex 1 LV, HV and UMS charges'!$B$12:$B$45,MATCH($A33,'Annex 1 LV, HV and UMS charges'!$A$12:$A$310,0)),INDEX('Annex 4 LDNO charges'!$B$12:$B$203,MATCH($A33,'Annex 4 LDNO charges'!$A$12:$A$203,0)))</f>
        <v>21E</v>
      </c>
      <c r="C33" s="174">
        <f>IFERROR(INDEX('Annex 1 LV, HV and UMS charges'!$C$14:$C$45,MATCH($A33,'Annex 1 LV, HV and UMS charges'!$A$14:$A$310,0)),INDEX('Annex 4 LDNO charges'!$C$14:$C$203,MATCH($A33,'Annex 4 LDNO charges'!$A$14:$A$203,0)))</f>
        <v>0</v>
      </c>
      <c r="D33" s="213"/>
      <c r="E33" s="212">
        <v>-0.01</v>
      </c>
      <c r="F33" s="2"/>
    </row>
    <row r="34" spans="1:6" ht="13.8" x14ac:dyDescent="0.25">
      <c r="A34" s="140" t="s">
        <v>123</v>
      </c>
      <c r="B34" s="173" t="str">
        <f>IFERROR(INDEX('Annex 1 LV, HV and UMS charges'!$B$12:$B$45,MATCH($A34,'Annex 1 LV, HV and UMS charges'!$A$12:$A$310,0)),INDEX('Annex 4 LDNO charges'!$B$12:$B$203,MATCH($A34,'Annex 4 LDNO charges'!$A$12:$A$203,0)))</f>
        <v>22E</v>
      </c>
      <c r="C34" s="174">
        <f>IFERROR(INDEX('Annex 1 LV, HV and UMS charges'!$C$14:$C$45,MATCH($A34,'Annex 1 LV, HV and UMS charges'!$A$14:$A$310,0)),INDEX('Annex 4 LDNO charges'!$C$14:$C$203,MATCH($A34,'Annex 4 LDNO charges'!$A$14:$A$203,0)))</f>
        <v>0</v>
      </c>
      <c r="D34" s="213"/>
      <c r="E34" s="212">
        <v>-0.01</v>
      </c>
      <c r="F34" s="2"/>
    </row>
    <row r="35" spans="1:6" ht="13.8" x14ac:dyDescent="0.25">
      <c r="A35" s="140" t="s">
        <v>124</v>
      </c>
      <c r="B35" s="173" t="str">
        <f>IFERROR(INDEX('Annex 1 LV, HV and UMS charges'!$B$12:$B$45,MATCH($A35,'Annex 1 LV, HV and UMS charges'!$A$12:$A$310,0)),INDEX('Annex 4 LDNO charges'!$B$12:$B$203,MATCH($A35,'Annex 4 LDNO charges'!$A$12:$A$203,0)))</f>
        <v>23E</v>
      </c>
      <c r="C35" s="174">
        <f>IFERROR(INDEX('Annex 1 LV, HV and UMS charges'!$C$14:$C$45,MATCH($A35,'Annex 1 LV, HV and UMS charges'!$A$14:$A$310,0)),INDEX('Annex 4 LDNO charges'!$C$14:$C$203,MATCH($A35,'Annex 4 LDNO charges'!$A$14:$A$203,0)))</f>
        <v>0</v>
      </c>
      <c r="D35" s="213"/>
      <c r="E35" s="212">
        <v>-0.01</v>
      </c>
      <c r="F35" s="2"/>
    </row>
    <row r="36" spans="1:6" ht="13.8" x14ac:dyDescent="0.25">
      <c r="A36" s="140" t="s">
        <v>125</v>
      </c>
      <c r="B36" s="173" t="str">
        <f>IFERROR(INDEX('Annex 1 LV, HV and UMS charges'!$B$12:$B$45,MATCH($A36,'Annex 1 LV, HV and UMS charges'!$A$12:$A$310,0)),INDEX('Annex 4 LDNO charges'!$B$12:$B$203,MATCH($A36,'Annex 4 LDNO charges'!$A$12:$A$203,0)))</f>
        <v>24E</v>
      </c>
      <c r="C36" s="174">
        <f>IFERROR(INDEX('Annex 1 LV, HV and UMS charges'!$C$14:$C$45,MATCH($A36,'Annex 1 LV, HV and UMS charges'!$A$14:$A$310,0)),INDEX('Annex 4 LDNO charges'!$C$14:$C$203,MATCH($A36,'Annex 4 LDNO charges'!$A$14:$A$203,0)))</f>
        <v>0</v>
      </c>
      <c r="D36" s="213"/>
      <c r="E36" s="212">
        <v>-0.01</v>
      </c>
      <c r="F36" s="2"/>
    </row>
    <row r="37" spans="1:6" ht="13.8" x14ac:dyDescent="0.25">
      <c r="A37" s="140" t="s">
        <v>654</v>
      </c>
      <c r="B37" s="173" t="str">
        <f>IFERROR(INDEX('Annex 1 LV, HV and UMS charges'!$B$12:$B$45,MATCH($A37,'Annex 1 LV, HV and UMS charges'!$A$12:$A$310,0)),INDEX('Annex 4 LDNO charges'!$B$12:$B$203,MATCH($A37,'Annex 4 LDNO charges'!$A$12:$A$203,0)))</f>
        <v>E61</v>
      </c>
      <c r="C37" s="174" t="str">
        <f>IFERROR(INDEX('Annex 1 LV, HV and UMS charges'!$C$14:$C$45,MATCH($A37,'Annex 1 LV, HV and UMS charges'!$A$14:$A$310,0)),INDEX('Annex 4 LDNO charges'!$C$14:$C$203,MATCH($A37,'Annex 4 LDNO charges'!$A$14:$A$203,0)))</f>
        <v>0, 1, 2</v>
      </c>
      <c r="D37" s="232">
        <v>0</v>
      </c>
      <c r="E37" s="232">
        <v>-0.01</v>
      </c>
      <c r="F37" s="2"/>
    </row>
    <row r="38" spans="1:6" ht="13.8" x14ac:dyDescent="0.25">
      <c r="A38" s="140" t="s">
        <v>655</v>
      </c>
      <c r="B38" s="173" t="str">
        <f>IFERROR(INDEX('Annex 1 LV, HV and UMS charges'!$B$12:$B$45,MATCH($A38,'Annex 1 LV, HV and UMS charges'!$A$12:$A$310,0)),INDEX('Annex 4 LDNO charges'!$B$12:$B$203,MATCH($A38,'Annex 4 LDNO charges'!$A$12:$A$203,0)))</f>
        <v>E64</v>
      </c>
      <c r="C38" s="174" t="str">
        <f>IFERROR(INDEX('Annex 1 LV, HV and UMS charges'!$C$14:$C$45,MATCH($A38,'Annex 1 LV, HV and UMS charges'!$A$14:$A$310,0)),INDEX('Annex 4 LDNO charges'!$C$14:$C$203,MATCH($A38,'Annex 4 LDNO charges'!$A$14:$A$203,0)))</f>
        <v>0, 3, 4, 5-8</v>
      </c>
      <c r="D38" s="212"/>
      <c r="E38" s="212">
        <v>-0.01</v>
      </c>
      <c r="F38" s="2"/>
    </row>
    <row r="39" spans="1:6" ht="13.8" x14ac:dyDescent="0.25">
      <c r="A39" s="140" t="s">
        <v>656</v>
      </c>
      <c r="B39" s="173" t="str">
        <f>IFERROR(INDEX('Annex 1 LV, HV and UMS charges'!$B$12:$B$45,MATCH($A39,'Annex 1 LV, HV and UMS charges'!$A$12:$A$310,0)),INDEX('Annex 4 LDNO charges'!$B$12:$B$203,MATCH($A39,'Annex 4 LDNO charges'!$A$12:$A$203,0)))</f>
        <v>61E, 6E1</v>
      </c>
      <c r="C39" s="174" t="str">
        <f>IFERROR(INDEX('Annex 1 LV, HV and UMS charges'!$C$14:$C$45,MATCH($A39,'Annex 1 LV, HV and UMS charges'!$A$14:$A$310,0)),INDEX('Annex 4 LDNO charges'!$C$14:$C$203,MATCH($A39,'Annex 4 LDNO charges'!$A$14:$A$203,0)))</f>
        <v>0, 3, 4, 5-8</v>
      </c>
      <c r="D39" s="213"/>
      <c r="E39" s="232">
        <v>-0.01</v>
      </c>
      <c r="F39" s="2"/>
    </row>
    <row r="40" spans="1:6" ht="13.8" x14ac:dyDescent="0.25">
      <c r="A40" s="140" t="s">
        <v>657</v>
      </c>
      <c r="B40" s="173" t="str">
        <f>IFERROR(INDEX('Annex 1 LV, HV and UMS charges'!$B$12:$B$45,MATCH($A40,'Annex 1 LV, HV and UMS charges'!$A$12:$A$310,0)),INDEX('Annex 4 LDNO charges'!$B$12:$B$203,MATCH($A40,'Annex 4 LDNO charges'!$A$12:$A$203,0)))</f>
        <v>62E, 6E2</v>
      </c>
      <c r="C40" s="174" t="str">
        <f>IFERROR(INDEX('Annex 1 LV, HV and UMS charges'!$C$14:$C$45,MATCH($A40,'Annex 1 LV, HV and UMS charges'!$A$14:$A$310,0)),INDEX('Annex 4 LDNO charges'!$C$14:$C$203,MATCH($A40,'Annex 4 LDNO charges'!$A$14:$A$203,0)))</f>
        <v>0, 3, 4, 5-8</v>
      </c>
      <c r="D40" s="213"/>
      <c r="E40" s="232">
        <v>-0.01</v>
      </c>
      <c r="F40" s="2"/>
    </row>
    <row r="41" spans="1:6" ht="13.8" x14ac:dyDescent="0.25">
      <c r="A41" s="140" t="s">
        <v>658</v>
      </c>
      <c r="B41" s="173" t="str">
        <f>IFERROR(INDEX('Annex 1 LV, HV and UMS charges'!$B$12:$B$45,MATCH($A41,'Annex 1 LV, HV and UMS charges'!$A$12:$A$310,0)),INDEX('Annex 4 LDNO charges'!$B$12:$B$203,MATCH($A41,'Annex 4 LDNO charges'!$A$12:$A$203,0)))</f>
        <v>63E, 6E3</v>
      </c>
      <c r="C41" s="174" t="str">
        <f>IFERROR(INDEX('Annex 1 LV, HV and UMS charges'!$C$14:$C$45,MATCH($A41,'Annex 1 LV, HV and UMS charges'!$A$14:$A$310,0)),INDEX('Annex 4 LDNO charges'!$C$14:$C$203,MATCH($A41,'Annex 4 LDNO charges'!$A$14:$A$203,0)))</f>
        <v>0, 3, 4, 5-8</v>
      </c>
      <c r="D41" s="213"/>
      <c r="E41" s="232">
        <v>-0.01</v>
      </c>
      <c r="F41" s="2"/>
    </row>
    <row r="42" spans="1:6" ht="13.8" x14ac:dyDescent="0.25">
      <c r="A42" s="140" t="s">
        <v>659</v>
      </c>
      <c r="B42" s="173" t="str">
        <f>IFERROR(INDEX('Annex 1 LV, HV and UMS charges'!$B$12:$B$45,MATCH($A42,'Annex 1 LV, HV and UMS charges'!$A$12:$A$310,0)),INDEX('Annex 4 LDNO charges'!$B$12:$B$203,MATCH($A42,'Annex 4 LDNO charges'!$A$12:$A$203,0)))</f>
        <v>64E, 6E4</v>
      </c>
      <c r="C42" s="174" t="str">
        <f>IFERROR(INDEX('Annex 1 LV, HV and UMS charges'!$C$14:$C$45,MATCH($A42,'Annex 1 LV, HV and UMS charges'!$A$14:$A$310,0)),INDEX('Annex 4 LDNO charges'!$C$14:$C$203,MATCH($A42,'Annex 4 LDNO charges'!$A$14:$A$203,0)))</f>
        <v>0, 3, 4, 5-8</v>
      </c>
      <c r="D42" s="213"/>
      <c r="E42" s="232">
        <v>-0.01</v>
      </c>
      <c r="F42" s="2"/>
    </row>
    <row r="43" spans="1:6" ht="13.8" x14ac:dyDescent="0.25">
      <c r="A43" s="140" t="s">
        <v>131</v>
      </c>
      <c r="B43" s="173" t="str">
        <f>IFERROR(INDEX('Annex 1 LV, HV and UMS charges'!$B$12:$B$45,MATCH($A43,'Annex 1 LV, HV and UMS charges'!$A$12:$A$310,0)),INDEX('Annex 4 LDNO charges'!$B$12:$B$203,MATCH($A43,'Annex 4 LDNO charges'!$A$12:$A$203,0)))</f>
        <v>E86</v>
      </c>
      <c r="C43" s="174">
        <f>IFERROR(INDEX('Annex 1 LV, HV and UMS charges'!$C$14:$C$45,MATCH($A43,'Annex 1 LV, HV and UMS charges'!$A$14:$A$310,0)),INDEX('Annex 4 LDNO charges'!$C$14:$C$203,MATCH($A43,'Annex 4 LDNO charges'!$A$14:$A$203,0)))</f>
        <v>0</v>
      </c>
      <c r="D43" s="213"/>
      <c r="E43" s="232">
        <v>-0.01</v>
      </c>
      <c r="F43" s="2"/>
    </row>
    <row r="44" spans="1:6" ht="13.8" x14ac:dyDescent="0.25">
      <c r="A44" s="140" t="s">
        <v>132</v>
      </c>
      <c r="B44" s="173" t="str">
        <f>IFERROR(INDEX('Annex 1 LV, HV and UMS charges'!$B$12:$B$45,MATCH($A44,'Annex 1 LV, HV and UMS charges'!$A$12:$A$310,0)),INDEX('Annex 4 LDNO charges'!$B$12:$B$203,MATCH($A44,'Annex 4 LDNO charges'!$A$12:$A$203,0)))</f>
        <v>71E</v>
      </c>
      <c r="C44" s="174">
        <f>IFERROR(INDEX('Annex 1 LV, HV and UMS charges'!$C$14:$C$45,MATCH($A44,'Annex 1 LV, HV and UMS charges'!$A$14:$A$310,0)),INDEX('Annex 4 LDNO charges'!$C$14:$C$203,MATCH($A44,'Annex 4 LDNO charges'!$A$14:$A$203,0)))</f>
        <v>0</v>
      </c>
      <c r="D44" s="213"/>
      <c r="E44" s="212">
        <v>-0.01</v>
      </c>
      <c r="F44" s="2"/>
    </row>
    <row r="45" spans="1:6" ht="13.8" x14ac:dyDescent="0.25">
      <c r="A45" s="140" t="s">
        <v>133</v>
      </c>
      <c r="B45" s="173" t="str">
        <f>IFERROR(INDEX('Annex 1 LV, HV and UMS charges'!$B$12:$B$45,MATCH($A45,'Annex 1 LV, HV and UMS charges'!$A$12:$A$310,0)),INDEX('Annex 4 LDNO charges'!$B$12:$B$203,MATCH($A45,'Annex 4 LDNO charges'!$A$12:$A$203,0)))</f>
        <v>72E</v>
      </c>
      <c r="C45" s="174">
        <f>IFERROR(INDEX('Annex 1 LV, HV and UMS charges'!$C$14:$C$45,MATCH($A45,'Annex 1 LV, HV and UMS charges'!$A$14:$A$310,0)),INDEX('Annex 4 LDNO charges'!$C$14:$C$203,MATCH($A45,'Annex 4 LDNO charges'!$A$14:$A$203,0)))</f>
        <v>0</v>
      </c>
      <c r="D45" s="213"/>
      <c r="E45" s="232">
        <v>-0.01</v>
      </c>
      <c r="F45" s="2"/>
    </row>
    <row r="46" spans="1:6" ht="13.8" x14ac:dyDescent="0.25">
      <c r="A46" s="140" t="s">
        <v>134</v>
      </c>
      <c r="B46" s="173" t="str">
        <f>IFERROR(INDEX('Annex 1 LV, HV and UMS charges'!$B$12:$B$45,MATCH($A46,'Annex 1 LV, HV and UMS charges'!$A$12:$A$310,0)),INDEX('Annex 4 LDNO charges'!$B$12:$B$203,MATCH($A46,'Annex 4 LDNO charges'!$A$12:$A$203,0)))</f>
        <v>73E</v>
      </c>
      <c r="C46" s="174">
        <f>IFERROR(INDEX('Annex 1 LV, HV and UMS charges'!$C$14:$C$45,MATCH($A46,'Annex 1 LV, HV and UMS charges'!$A$14:$A$310,0)),INDEX('Annex 4 LDNO charges'!$C$14:$C$203,MATCH($A46,'Annex 4 LDNO charges'!$A$14:$A$203,0)))</f>
        <v>0</v>
      </c>
      <c r="D46" s="213"/>
      <c r="E46" s="232">
        <v>-0.01</v>
      </c>
      <c r="F46" s="2"/>
    </row>
    <row r="47" spans="1:6" ht="13.8" x14ac:dyDescent="0.25">
      <c r="A47" s="140" t="s">
        <v>135</v>
      </c>
      <c r="B47" s="173" t="str">
        <f>IFERROR(INDEX('Annex 1 LV, HV and UMS charges'!$B$12:$B$45,MATCH($A47,'Annex 1 LV, HV and UMS charges'!$A$12:$A$310,0)),INDEX('Annex 4 LDNO charges'!$B$12:$B$203,MATCH($A47,'Annex 4 LDNO charges'!$A$12:$A$203,0)))</f>
        <v>74E</v>
      </c>
      <c r="C47" s="174">
        <f>IFERROR(INDEX('Annex 1 LV, HV and UMS charges'!$C$14:$C$45,MATCH($A47,'Annex 1 LV, HV and UMS charges'!$A$14:$A$310,0)),INDEX('Annex 4 LDNO charges'!$C$14:$C$203,MATCH($A47,'Annex 4 LDNO charges'!$A$14:$A$203,0)))</f>
        <v>0</v>
      </c>
      <c r="D47" s="213"/>
      <c r="E47" s="232">
        <v>-0.01</v>
      </c>
      <c r="F47" s="2"/>
    </row>
    <row r="48" spans="1:6" ht="13.8" x14ac:dyDescent="0.25">
      <c r="A48" s="140" t="s">
        <v>136</v>
      </c>
      <c r="B48" s="173" t="str">
        <f>IFERROR(INDEX('Annex 1 LV, HV and UMS charges'!$B$12:$B$45,MATCH($A48,'Annex 1 LV, HV and UMS charges'!$A$12:$A$310,0)),INDEX('Annex 4 LDNO charges'!$B$12:$B$203,MATCH($A48,'Annex 4 LDNO charges'!$A$12:$A$203,0)))</f>
        <v>E85</v>
      </c>
      <c r="C48" s="174">
        <f>IFERROR(INDEX('Annex 1 LV, HV and UMS charges'!$C$14:$C$45,MATCH($A48,'Annex 1 LV, HV and UMS charges'!$A$14:$A$310,0)),INDEX('Annex 4 LDNO charges'!$C$14:$C$203,MATCH($A48,'Annex 4 LDNO charges'!$A$14:$A$203,0)))</f>
        <v>0</v>
      </c>
      <c r="D48" s="213"/>
      <c r="E48" s="232">
        <v>-0.01</v>
      </c>
      <c r="F48" s="2"/>
    </row>
    <row r="49" spans="1:6" ht="13.8" x14ac:dyDescent="0.25">
      <c r="A49" s="140" t="s">
        <v>137</v>
      </c>
      <c r="B49" s="173" t="str">
        <f>IFERROR(INDEX('Annex 1 LV, HV and UMS charges'!$B$12:$B$45,MATCH($A49,'Annex 1 LV, HV and UMS charges'!$A$12:$A$310,0)),INDEX('Annex 4 LDNO charges'!$B$12:$B$203,MATCH($A49,'Annex 4 LDNO charges'!$A$12:$A$203,0)))</f>
        <v>Y1E</v>
      </c>
      <c r="C49" s="174">
        <f>IFERROR(INDEX('Annex 1 LV, HV and UMS charges'!$C$14:$C$45,MATCH($A49,'Annex 1 LV, HV and UMS charges'!$A$14:$A$310,0)),INDEX('Annex 4 LDNO charges'!$C$14:$C$203,MATCH($A49,'Annex 4 LDNO charges'!$A$14:$A$203,0)))</f>
        <v>0</v>
      </c>
      <c r="D49" s="213"/>
      <c r="E49" s="232">
        <v>-0.01</v>
      </c>
      <c r="F49" s="2"/>
    </row>
    <row r="50" spans="1:6" ht="13.8" x14ac:dyDescent="0.25">
      <c r="A50" s="140" t="s">
        <v>138</v>
      </c>
      <c r="B50" s="173" t="str">
        <f>IFERROR(INDEX('Annex 1 LV, HV and UMS charges'!$B$12:$B$45,MATCH($A50,'Annex 1 LV, HV and UMS charges'!$A$12:$A$310,0)),INDEX('Annex 4 LDNO charges'!$B$12:$B$203,MATCH($A50,'Annex 4 LDNO charges'!$A$12:$A$203,0)))</f>
        <v>Y2E</v>
      </c>
      <c r="C50" s="174">
        <f>IFERROR(INDEX('Annex 1 LV, HV and UMS charges'!$C$14:$C$45,MATCH($A50,'Annex 1 LV, HV and UMS charges'!$A$14:$A$310,0)),INDEX('Annex 4 LDNO charges'!$C$14:$C$203,MATCH($A50,'Annex 4 LDNO charges'!$A$14:$A$203,0)))</f>
        <v>0</v>
      </c>
      <c r="D50" s="213"/>
      <c r="E50" s="212">
        <v>-0.01</v>
      </c>
      <c r="F50" s="2"/>
    </row>
    <row r="51" spans="1:6" ht="13.8" x14ac:dyDescent="0.25">
      <c r="A51" s="140" t="s">
        <v>139</v>
      </c>
      <c r="B51" s="173" t="str">
        <f>IFERROR(INDEX('Annex 1 LV, HV and UMS charges'!$B$12:$B$45,MATCH($A51,'Annex 1 LV, HV and UMS charges'!$A$12:$A$310,0)),INDEX('Annex 4 LDNO charges'!$B$12:$B$203,MATCH($A51,'Annex 4 LDNO charges'!$A$12:$A$203,0)))</f>
        <v>Y3E</v>
      </c>
      <c r="C51" s="174">
        <f>IFERROR(INDEX('Annex 1 LV, HV and UMS charges'!$C$14:$C$45,MATCH($A51,'Annex 1 LV, HV and UMS charges'!$A$14:$A$310,0)),INDEX('Annex 4 LDNO charges'!$C$14:$C$203,MATCH($A51,'Annex 4 LDNO charges'!$A$14:$A$203,0)))</f>
        <v>0</v>
      </c>
      <c r="D51" s="213"/>
      <c r="E51" s="212">
        <v>-0.01</v>
      </c>
      <c r="F51" s="2"/>
    </row>
    <row r="52" spans="1:6" ht="13.8" x14ac:dyDescent="0.25">
      <c r="A52" s="140" t="s">
        <v>140</v>
      </c>
      <c r="B52" s="173" t="str">
        <f>IFERROR(INDEX('Annex 1 LV, HV and UMS charges'!$B$12:$B$45,MATCH($A52,'Annex 1 LV, HV and UMS charges'!$A$12:$A$310,0)),INDEX('Annex 4 LDNO charges'!$B$12:$B$203,MATCH($A52,'Annex 4 LDNO charges'!$A$12:$A$203,0)))</f>
        <v>Y4E</v>
      </c>
      <c r="C52" s="174">
        <f>IFERROR(INDEX('Annex 1 LV, HV and UMS charges'!$C$14:$C$45,MATCH($A52,'Annex 1 LV, HV and UMS charges'!$A$14:$A$310,0)),INDEX('Annex 4 LDNO charges'!$C$14:$C$203,MATCH($A52,'Annex 4 LDNO charges'!$A$14:$A$203,0)))</f>
        <v>0</v>
      </c>
      <c r="D52" s="213"/>
      <c r="E52" s="212">
        <v>-0.01</v>
      </c>
      <c r="F52" s="2"/>
    </row>
    <row r="53" spans="1:6" ht="13.8" x14ac:dyDescent="0.25">
      <c r="A53" s="143" t="s">
        <v>141</v>
      </c>
      <c r="B53" s="173" t="str">
        <f>IFERROR(INDEX('Annex 1 LV, HV and UMS charges'!$B$12:$B$45,MATCH($A53,'Annex 1 LV, HV and UMS charges'!$A$12:$A$310,0)),INDEX('Annex 4 LDNO charges'!$B$12:$B$203,MATCH($A53,'Annex 4 LDNO charges'!$A$12:$A$203,0)))</f>
        <v>E84</v>
      </c>
      <c r="C53" s="174">
        <f>IFERROR(INDEX('Annex 1 LV, HV and UMS charges'!$C$14:$C$45,MATCH($A53,'Annex 1 LV, HV and UMS charges'!$A$14:$A$310,0)),INDEX('Annex 4 LDNO charges'!$C$14:$C$203,MATCH($A53,'Annex 4 LDNO charges'!$A$14:$A$203,0)))</f>
        <v>0</v>
      </c>
      <c r="D53" s="232"/>
      <c r="E53" s="232">
        <v>-0.01</v>
      </c>
      <c r="F53" s="2"/>
    </row>
    <row r="54" spans="1:6" ht="13.8" x14ac:dyDescent="0.25">
      <c r="A54" s="140" t="s">
        <v>142</v>
      </c>
      <c r="B54" s="173" t="str">
        <f>IFERROR(INDEX('Annex 1 LV, HV and UMS charges'!$B$12:$B$45,MATCH($A54,'Annex 1 LV, HV and UMS charges'!$A$12:$A$310,0)),INDEX('Annex 4 LDNO charges'!$B$12:$B$203,MATCH($A54,'Annex 4 LDNO charges'!$A$12:$A$203,0)))</f>
        <v>81E</v>
      </c>
      <c r="C54" s="174">
        <f>IFERROR(INDEX('Annex 1 LV, HV and UMS charges'!$C$14:$C$45,MATCH($A54,'Annex 1 LV, HV and UMS charges'!$A$14:$A$310,0)),INDEX('Annex 4 LDNO charges'!$C$14:$C$203,MATCH($A54,'Annex 4 LDNO charges'!$A$14:$A$203,0)))</f>
        <v>0</v>
      </c>
      <c r="D54" s="212"/>
      <c r="E54" s="212">
        <v>-0.01</v>
      </c>
      <c r="F54" s="2"/>
    </row>
    <row r="55" spans="1:6" ht="13.8" x14ac:dyDescent="0.25">
      <c r="A55" s="140" t="s">
        <v>143</v>
      </c>
      <c r="B55" s="173" t="str">
        <f>IFERROR(INDEX('Annex 1 LV, HV and UMS charges'!$B$12:$B$45,MATCH($A55,'Annex 1 LV, HV and UMS charges'!$A$12:$A$310,0)),INDEX('Annex 4 LDNO charges'!$B$12:$B$203,MATCH($A55,'Annex 4 LDNO charges'!$A$12:$A$203,0)))</f>
        <v>82E</v>
      </c>
      <c r="C55" s="174">
        <f>IFERROR(INDEX('Annex 1 LV, HV and UMS charges'!$C$14:$C$45,MATCH($A55,'Annex 1 LV, HV and UMS charges'!$A$14:$A$310,0)),INDEX('Annex 4 LDNO charges'!$C$14:$C$203,MATCH($A55,'Annex 4 LDNO charges'!$A$14:$A$203,0)))</f>
        <v>0</v>
      </c>
      <c r="D55" s="213"/>
      <c r="E55" s="212">
        <v>-0.01</v>
      </c>
      <c r="F55" s="2"/>
    </row>
    <row r="56" spans="1:6" ht="13.8" x14ac:dyDescent="0.25">
      <c r="A56" s="140" t="s">
        <v>144</v>
      </c>
      <c r="B56" s="173" t="str">
        <f>IFERROR(INDEX('Annex 1 LV, HV and UMS charges'!$B$12:$B$45,MATCH($A56,'Annex 1 LV, HV and UMS charges'!$A$12:$A$310,0)),INDEX('Annex 4 LDNO charges'!$B$12:$B$203,MATCH($A56,'Annex 4 LDNO charges'!$A$12:$A$203,0)))</f>
        <v>83E</v>
      </c>
      <c r="C56" s="174">
        <f>IFERROR(INDEX('Annex 1 LV, HV and UMS charges'!$C$14:$C$45,MATCH($A56,'Annex 1 LV, HV and UMS charges'!$A$14:$A$310,0)),INDEX('Annex 4 LDNO charges'!$C$14:$C$203,MATCH($A56,'Annex 4 LDNO charges'!$A$14:$A$203,0)))</f>
        <v>0</v>
      </c>
      <c r="D56" s="213"/>
      <c r="E56" s="212">
        <v>-0.01</v>
      </c>
      <c r="F56" s="2"/>
    </row>
    <row r="57" spans="1:6" ht="13.8" x14ac:dyDescent="0.25">
      <c r="A57" s="140" t="s">
        <v>145</v>
      </c>
      <c r="B57" s="173" t="str">
        <f>IFERROR(INDEX('Annex 1 LV, HV and UMS charges'!$B$12:$B$45,MATCH($A57,'Annex 1 LV, HV and UMS charges'!$A$12:$A$310,0)),INDEX('Annex 4 LDNO charges'!$B$12:$B$203,MATCH($A57,'Annex 4 LDNO charges'!$A$12:$A$203,0)))</f>
        <v>84E</v>
      </c>
      <c r="C57" s="174">
        <f>IFERROR(INDEX('Annex 1 LV, HV and UMS charges'!$C$14:$C$45,MATCH($A57,'Annex 1 LV, HV and UMS charges'!$A$14:$A$310,0)),INDEX('Annex 4 LDNO charges'!$C$14:$C$203,MATCH($A57,'Annex 4 LDNO charges'!$A$14:$A$203,0)))</f>
        <v>0</v>
      </c>
      <c r="D57" s="213"/>
      <c r="E57" s="212">
        <v>-0.01</v>
      </c>
      <c r="F57" s="2"/>
    </row>
    <row r="58" spans="1:6" ht="13.8" x14ac:dyDescent="0.25">
      <c r="A58" s="140" t="s">
        <v>660</v>
      </c>
      <c r="B58" s="173">
        <f>IFERROR(INDEX('Annex 1 LV, HV and UMS charges'!$B$12:$B$45,MATCH($A58,'Annex 1 LV, HV and UMS charges'!$A$12:$A$310,0)),INDEX('Annex 4 LDNO charges'!$B$12:$B$203,MATCH($A58,'Annex 4 LDNO charges'!$A$12:$A$203,0)))</f>
        <v>0</v>
      </c>
      <c r="C58" s="174" t="str">
        <f>IFERROR(INDEX('Annex 1 LV, HV and UMS charges'!$C$14:$C$45,MATCH($A58,'Annex 1 LV, HV and UMS charges'!$A$14:$A$310,0)),INDEX('Annex 4 LDNO charges'!$C$14:$C$203,MATCH($A58,'Annex 4 LDNO charges'!$A$14:$A$203,0)))</f>
        <v>0, 1, 2</v>
      </c>
      <c r="D58" s="213">
        <v>0</v>
      </c>
      <c r="E58" s="212">
        <v>-0.01</v>
      </c>
      <c r="F58" s="2"/>
    </row>
    <row r="59" spans="1:6" ht="13.8" x14ac:dyDescent="0.25">
      <c r="A59" s="140" t="s">
        <v>662</v>
      </c>
      <c r="B59" s="173">
        <f>IFERROR(INDEX('Annex 1 LV, HV and UMS charges'!$B$12:$B$45,MATCH($A59,'Annex 1 LV, HV and UMS charges'!$A$12:$A$310,0)),INDEX('Annex 4 LDNO charges'!$B$12:$B$203,MATCH($A59,'Annex 4 LDNO charges'!$A$12:$A$203,0)))</f>
        <v>0</v>
      </c>
      <c r="C59" s="174" t="str">
        <f>IFERROR(INDEX('Annex 1 LV, HV and UMS charges'!$C$14:$C$45,MATCH($A59,'Annex 1 LV, HV and UMS charges'!$A$14:$A$310,0)),INDEX('Annex 4 LDNO charges'!$C$14:$C$203,MATCH($A59,'Annex 4 LDNO charges'!$A$14:$A$203,0)))</f>
        <v>0, 3, 4, 5-8</v>
      </c>
      <c r="D59" s="213"/>
      <c r="E59" s="212">
        <v>-0.01</v>
      </c>
      <c r="F59" s="2"/>
    </row>
    <row r="60" spans="1:6" ht="13.8" x14ac:dyDescent="0.25">
      <c r="A60" s="140" t="s">
        <v>663</v>
      </c>
      <c r="B60" s="173">
        <f>IFERROR(INDEX('Annex 1 LV, HV and UMS charges'!$B$12:$B$45,MATCH($A60,'Annex 1 LV, HV and UMS charges'!$A$12:$A$310,0)),INDEX('Annex 4 LDNO charges'!$B$12:$B$203,MATCH($A60,'Annex 4 LDNO charges'!$A$12:$A$203,0)))</f>
        <v>0</v>
      </c>
      <c r="C60" s="174" t="str">
        <f>IFERROR(INDEX('Annex 1 LV, HV and UMS charges'!$C$14:$C$45,MATCH($A60,'Annex 1 LV, HV and UMS charges'!$A$14:$A$310,0)),INDEX('Annex 4 LDNO charges'!$C$14:$C$203,MATCH($A60,'Annex 4 LDNO charges'!$A$14:$A$203,0)))</f>
        <v>0, 3, 4, 5-8</v>
      </c>
      <c r="D60" s="213"/>
      <c r="E60" s="212">
        <v>-0.01</v>
      </c>
      <c r="F60" s="2"/>
    </row>
    <row r="61" spans="1:6" ht="13.8" x14ac:dyDescent="0.25">
      <c r="A61" s="140" t="s">
        <v>664</v>
      </c>
      <c r="B61" s="173">
        <f>IFERROR(INDEX('Annex 1 LV, HV and UMS charges'!$B$12:$B$45,MATCH($A61,'Annex 1 LV, HV and UMS charges'!$A$12:$A$310,0)),INDEX('Annex 4 LDNO charges'!$B$12:$B$203,MATCH($A61,'Annex 4 LDNO charges'!$A$12:$A$203,0)))</f>
        <v>0</v>
      </c>
      <c r="C61" s="174" t="str">
        <f>IFERROR(INDEX('Annex 1 LV, HV and UMS charges'!$C$14:$C$45,MATCH($A61,'Annex 1 LV, HV and UMS charges'!$A$14:$A$310,0)),INDEX('Annex 4 LDNO charges'!$C$14:$C$203,MATCH($A61,'Annex 4 LDNO charges'!$A$14:$A$203,0)))</f>
        <v>0, 3, 4, 5-8</v>
      </c>
      <c r="D61" s="213"/>
      <c r="E61" s="212">
        <v>-0.01</v>
      </c>
      <c r="F61" s="2"/>
    </row>
    <row r="62" spans="1:6" ht="13.8" x14ac:dyDescent="0.25">
      <c r="A62" s="140" t="s">
        <v>665</v>
      </c>
      <c r="B62" s="173">
        <f>IFERROR(INDEX('Annex 1 LV, HV and UMS charges'!$B$12:$B$45,MATCH($A62,'Annex 1 LV, HV and UMS charges'!$A$12:$A$310,0)),INDEX('Annex 4 LDNO charges'!$B$12:$B$203,MATCH($A62,'Annex 4 LDNO charges'!$A$12:$A$203,0)))</f>
        <v>0</v>
      </c>
      <c r="C62" s="174" t="str">
        <f>IFERROR(INDEX('Annex 1 LV, HV and UMS charges'!$C$14:$C$45,MATCH($A62,'Annex 1 LV, HV and UMS charges'!$A$14:$A$310,0)),INDEX('Annex 4 LDNO charges'!$C$14:$C$203,MATCH($A62,'Annex 4 LDNO charges'!$A$14:$A$203,0)))</f>
        <v>0, 3, 4, 5-8</v>
      </c>
      <c r="D62" s="213"/>
      <c r="E62" s="212">
        <v>-0.01</v>
      </c>
      <c r="F62" s="2"/>
    </row>
    <row r="63" spans="1:6" ht="13.8" x14ac:dyDescent="0.25">
      <c r="A63" s="140" t="s">
        <v>666</v>
      </c>
      <c r="B63" s="173">
        <f>IFERROR(INDEX('Annex 1 LV, HV and UMS charges'!$B$12:$B$45,MATCH($A63,'Annex 1 LV, HV and UMS charges'!$A$12:$A$310,0)),INDEX('Annex 4 LDNO charges'!$B$12:$B$203,MATCH($A63,'Annex 4 LDNO charges'!$A$12:$A$203,0)))</f>
        <v>0</v>
      </c>
      <c r="C63" s="174" t="str">
        <f>IFERROR(INDEX('Annex 1 LV, HV and UMS charges'!$C$14:$C$45,MATCH($A63,'Annex 1 LV, HV and UMS charges'!$A$14:$A$310,0)),INDEX('Annex 4 LDNO charges'!$C$14:$C$203,MATCH($A63,'Annex 4 LDNO charges'!$A$14:$A$203,0)))</f>
        <v>0, 3, 4, 5-8</v>
      </c>
      <c r="D63" s="213"/>
      <c r="E63" s="212">
        <v>-0.01</v>
      </c>
      <c r="F63" s="2"/>
    </row>
    <row r="64" spans="1:6" ht="13.8" x14ac:dyDescent="0.25">
      <c r="A64" s="140" t="s">
        <v>153</v>
      </c>
      <c r="B64" s="173">
        <f>IFERROR(INDEX('Annex 1 LV, HV and UMS charges'!$B$12:$B$45,MATCH($A64,'Annex 1 LV, HV and UMS charges'!$A$12:$A$310,0)),INDEX('Annex 4 LDNO charges'!$B$12:$B$203,MATCH($A64,'Annex 4 LDNO charges'!$A$12:$A$203,0)))</f>
        <v>0</v>
      </c>
      <c r="C64" s="174">
        <f>IFERROR(INDEX('Annex 1 LV, HV and UMS charges'!$C$14:$C$45,MATCH($A64,'Annex 1 LV, HV and UMS charges'!$A$14:$A$310,0)),INDEX('Annex 4 LDNO charges'!$C$14:$C$203,MATCH($A64,'Annex 4 LDNO charges'!$A$14:$A$203,0)))</f>
        <v>0</v>
      </c>
      <c r="D64" s="213"/>
      <c r="E64" s="212">
        <v>-0.01</v>
      </c>
      <c r="F64" s="2"/>
    </row>
    <row r="65" spans="1:6" ht="13.8" x14ac:dyDescent="0.25">
      <c r="A65" s="140" t="s">
        <v>154</v>
      </c>
      <c r="B65" s="173">
        <f>IFERROR(INDEX('Annex 1 LV, HV and UMS charges'!$B$12:$B$45,MATCH($A65,'Annex 1 LV, HV and UMS charges'!$A$12:$A$310,0)),INDEX('Annex 4 LDNO charges'!$B$12:$B$203,MATCH($A65,'Annex 4 LDNO charges'!$A$12:$A$203,0)))</f>
        <v>0</v>
      </c>
      <c r="C65" s="174">
        <f>IFERROR(INDEX('Annex 1 LV, HV and UMS charges'!$C$14:$C$45,MATCH($A65,'Annex 1 LV, HV and UMS charges'!$A$14:$A$310,0)),INDEX('Annex 4 LDNO charges'!$C$14:$C$203,MATCH($A65,'Annex 4 LDNO charges'!$A$14:$A$203,0)))</f>
        <v>0</v>
      </c>
      <c r="D65" s="213"/>
      <c r="E65" s="212">
        <v>-0.01</v>
      </c>
      <c r="F65" s="2"/>
    </row>
    <row r="66" spans="1:6" ht="13.8" x14ac:dyDescent="0.25">
      <c r="A66" s="140" t="s">
        <v>155</v>
      </c>
      <c r="B66" s="173">
        <f>IFERROR(INDEX('Annex 1 LV, HV and UMS charges'!$B$12:$B$45,MATCH($A66,'Annex 1 LV, HV and UMS charges'!$A$12:$A$310,0)),INDEX('Annex 4 LDNO charges'!$B$12:$B$203,MATCH($A66,'Annex 4 LDNO charges'!$A$12:$A$203,0)))</f>
        <v>0</v>
      </c>
      <c r="C66" s="174">
        <f>IFERROR(INDEX('Annex 1 LV, HV and UMS charges'!$C$14:$C$45,MATCH($A66,'Annex 1 LV, HV and UMS charges'!$A$14:$A$310,0)),INDEX('Annex 4 LDNO charges'!$C$14:$C$203,MATCH($A66,'Annex 4 LDNO charges'!$A$14:$A$203,0)))</f>
        <v>0</v>
      </c>
      <c r="D66" s="213"/>
      <c r="E66" s="232">
        <v>-0.01</v>
      </c>
      <c r="F66" s="2"/>
    </row>
    <row r="67" spans="1:6" ht="13.8" x14ac:dyDescent="0.25">
      <c r="A67" s="140" t="s">
        <v>156</v>
      </c>
      <c r="B67" s="173">
        <f>IFERROR(INDEX('Annex 1 LV, HV and UMS charges'!$B$12:$B$45,MATCH($A67,'Annex 1 LV, HV and UMS charges'!$A$12:$A$310,0)),INDEX('Annex 4 LDNO charges'!$B$12:$B$203,MATCH($A67,'Annex 4 LDNO charges'!$A$12:$A$203,0)))</f>
        <v>0</v>
      </c>
      <c r="C67" s="174">
        <f>IFERROR(INDEX('Annex 1 LV, HV and UMS charges'!$C$14:$C$45,MATCH($A67,'Annex 1 LV, HV and UMS charges'!$A$14:$A$310,0)),INDEX('Annex 4 LDNO charges'!$C$14:$C$203,MATCH($A67,'Annex 4 LDNO charges'!$A$14:$A$203,0)))</f>
        <v>0</v>
      </c>
      <c r="D67" s="213"/>
      <c r="E67" s="232">
        <v>-0.01</v>
      </c>
      <c r="F67" s="2"/>
    </row>
    <row r="68" spans="1:6" ht="13.8" x14ac:dyDescent="0.25">
      <c r="A68" s="140" t="s">
        <v>157</v>
      </c>
      <c r="B68" s="173">
        <f>IFERROR(INDEX('Annex 1 LV, HV and UMS charges'!$B$12:$B$45,MATCH($A68,'Annex 1 LV, HV and UMS charges'!$A$12:$A$310,0)),INDEX('Annex 4 LDNO charges'!$B$12:$B$203,MATCH($A68,'Annex 4 LDNO charges'!$A$12:$A$203,0)))</f>
        <v>0</v>
      </c>
      <c r="C68" s="174">
        <f>IFERROR(INDEX('Annex 1 LV, HV and UMS charges'!$C$14:$C$45,MATCH($A68,'Annex 1 LV, HV and UMS charges'!$A$14:$A$310,0)),INDEX('Annex 4 LDNO charges'!$C$14:$C$203,MATCH($A68,'Annex 4 LDNO charges'!$A$14:$A$203,0)))</f>
        <v>0</v>
      </c>
      <c r="D68" s="213"/>
      <c r="E68" s="232">
        <v>-0.01</v>
      </c>
      <c r="F68" s="2"/>
    </row>
    <row r="69" spans="1:6" ht="13.8" x14ac:dyDescent="0.25">
      <c r="A69" s="140" t="s">
        <v>158</v>
      </c>
      <c r="B69" s="173">
        <f>IFERROR(INDEX('Annex 1 LV, HV and UMS charges'!$B$12:$B$45,MATCH($A69,'Annex 1 LV, HV and UMS charges'!$A$12:$A$310,0)),INDEX('Annex 4 LDNO charges'!$B$12:$B$203,MATCH($A69,'Annex 4 LDNO charges'!$A$12:$A$203,0)))</f>
        <v>0</v>
      </c>
      <c r="C69" s="174">
        <f>IFERROR(INDEX('Annex 1 LV, HV and UMS charges'!$C$14:$C$45,MATCH($A69,'Annex 1 LV, HV and UMS charges'!$A$14:$A$310,0)),INDEX('Annex 4 LDNO charges'!$C$14:$C$203,MATCH($A69,'Annex 4 LDNO charges'!$A$14:$A$203,0)))</f>
        <v>0</v>
      </c>
      <c r="D69" s="213"/>
      <c r="E69" s="232">
        <v>-0.01</v>
      </c>
      <c r="F69" s="2"/>
    </row>
    <row r="70" spans="1:6" ht="13.8" x14ac:dyDescent="0.25">
      <c r="A70" s="140" t="s">
        <v>159</v>
      </c>
      <c r="B70" s="173">
        <f>IFERROR(INDEX('Annex 1 LV, HV and UMS charges'!$B$12:$B$45,MATCH($A70,'Annex 1 LV, HV and UMS charges'!$A$12:$A$310,0)),INDEX('Annex 4 LDNO charges'!$B$12:$B$203,MATCH($A70,'Annex 4 LDNO charges'!$A$12:$A$203,0)))</f>
        <v>0</v>
      </c>
      <c r="C70" s="174">
        <f>IFERROR(INDEX('Annex 1 LV, HV and UMS charges'!$C$14:$C$45,MATCH($A70,'Annex 1 LV, HV and UMS charges'!$A$14:$A$310,0)),INDEX('Annex 4 LDNO charges'!$C$14:$C$203,MATCH($A70,'Annex 4 LDNO charges'!$A$14:$A$203,0)))</f>
        <v>0</v>
      </c>
      <c r="D70" s="213"/>
      <c r="E70" s="232">
        <v>-0.01</v>
      </c>
      <c r="F70" s="2"/>
    </row>
    <row r="71" spans="1:6" ht="13.8" x14ac:dyDescent="0.25">
      <c r="A71" s="140" t="s">
        <v>160</v>
      </c>
      <c r="B71" s="173">
        <f>IFERROR(INDEX('Annex 1 LV, HV and UMS charges'!$B$12:$B$45,MATCH($A71,'Annex 1 LV, HV and UMS charges'!$A$12:$A$310,0)),INDEX('Annex 4 LDNO charges'!$B$12:$B$203,MATCH($A71,'Annex 4 LDNO charges'!$A$12:$A$203,0)))</f>
        <v>0</v>
      </c>
      <c r="C71" s="174">
        <f>IFERROR(INDEX('Annex 1 LV, HV and UMS charges'!$C$14:$C$45,MATCH($A71,'Annex 1 LV, HV and UMS charges'!$A$14:$A$310,0)),INDEX('Annex 4 LDNO charges'!$C$14:$C$203,MATCH($A71,'Annex 4 LDNO charges'!$A$14:$A$203,0)))</f>
        <v>0</v>
      </c>
      <c r="D71" s="213"/>
      <c r="E71" s="232">
        <v>-0.01</v>
      </c>
      <c r="F71" s="2"/>
    </row>
    <row r="72" spans="1:6" ht="13.8" x14ac:dyDescent="0.25">
      <c r="A72" s="140" t="s">
        <v>161</v>
      </c>
      <c r="B72" s="173">
        <f>IFERROR(INDEX('Annex 1 LV, HV and UMS charges'!$B$12:$B$45,MATCH($A72,'Annex 1 LV, HV and UMS charges'!$A$12:$A$310,0)),INDEX('Annex 4 LDNO charges'!$B$12:$B$203,MATCH($A72,'Annex 4 LDNO charges'!$A$12:$A$203,0)))</f>
        <v>0</v>
      </c>
      <c r="C72" s="174">
        <f>IFERROR(INDEX('Annex 1 LV, HV and UMS charges'!$C$14:$C$45,MATCH($A72,'Annex 1 LV, HV and UMS charges'!$A$14:$A$310,0)),INDEX('Annex 4 LDNO charges'!$C$14:$C$203,MATCH($A72,'Annex 4 LDNO charges'!$A$14:$A$203,0)))</f>
        <v>0</v>
      </c>
      <c r="D72" s="213"/>
      <c r="E72" s="232">
        <v>-0.01</v>
      </c>
      <c r="F72" s="2"/>
    </row>
    <row r="73" spans="1:6" ht="13.8" x14ac:dyDescent="0.25">
      <c r="A73" s="140" t="s">
        <v>162</v>
      </c>
      <c r="B73" s="173">
        <f>IFERROR(INDEX('Annex 1 LV, HV and UMS charges'!$B$12:$B$45,MATCH($A73,'Annex 1 LV, HV and UMS charges'!$A$12:$A$310,0)),INDEX('Annex 4 LDNO charges'!$B$12:$B$203,MATCH($A73,'Annex 4 LDNO charges'!$A$12:$A$203,0)))</f>
        <v>0</v>
      </c>
      <c r="C73" s="174">
        <f>IFERROR(INDEX('Annex 1 LV, HV and UMS charges'!$C$14:$C$45,MATCH($A73,'Annex 1 LV, HV and UMS charges'!$A$14:$A$310,0)),INDEX('Annex 4 LDNO charges'!$C$14:$C$203,MATCH($A73,'Annex 4 LDNO charges'!$A$14:$A$203,0)))</f>
        <v>0</v>
      </c>
      <c r="D73" s="213"/>
      <c r="E73" s="232">
        <v>-0.01</v>
      </c>
      <c r="F73" s="2"/>
    </row>
    <row r="74" spans="1:6" ht="13.8" x14ac:dyDescent="0.25">
      <c r="A74" s="140" t="s">
        <v>163</v>
      </c>
      <c r="B74" s="173">
        <f>IFERROR(INDEX('Annex 1 LV, HV and UMS charges'!$B$12:$B$45,MATCH($A74,'Annex 1 LV, HV and UMS charges'!$A$12:$A$310,0)),INDEX('Annex 4 LDNO charges'!$B$12:$B$203,MATCH($A74,'Annex 4 LDNO charges'!$A$12:$A$203,0)))</f>
        <v>0</v>
      </c>
      <c r="C74" s="174">
        <f>IFERROR(INDEX('Annex 1 LV, HV and UMS charges'!$C$14:$C$45,MATCH($A74,'Annex 1 LV, HV and UMS charges'!$A$14:$A$310,0)),INDEX('Annex 4 LDNO charges'!$C$14:$C$203,MATCH($A74,'Annex 4 LDNO charges'!$A$14:$A$203,0)))</f>
        <v>0</v>
      </c>
      <c r="D74" s="213"/>
      <c r="E74" s="232">
        <v>-0.01</v>
      </c>
      <c r="F74" s="2"/>
    </row>
    <row r="75" spans="1:6" ht="13.8" x14ac:dyDescent="0.25">
      <c r="A75" s="140" t="s">
        <v>164</v>
      </c>
      <c r="B75" s="173">
        <f>IFERROR(INDEX('Annex 1 LV, HV and UMS charges'!$B$12:$B$45,MATCH($A75,'Annex 1 LV, HV and UMS charges'!$A$12:$A$310,0)),INDEX('Annex 4 LDNO charges'!$B$12:$B$203,MATCH($A75,'Annex 4 LDNO charges'!$A$12:$A$203,0)))</f>
        <v>0</v>
      </c>
      <c r="C75" s="174">
        <f>IFERROR(INDEX('Annex 1 LV, HV and UMS charges'!$C$14:$C$45,MATCH($A75,'Annex 1 LV, HV and UMS charges'!$A$14:$A$310,0)),INDEX('Annex 4 LDNO charges'!$C$14:$C$203,MATCH($A75,'Annex 4 LDNO charges'!$A$14:$A$203,0)))</f>
        <v>0</v>
      </c>
      <c r="D75" s="213"/>
      <c r="E75" s="232">
        <v>-0.01</v>
      </c>
      <c r="F75" s="2"/>
    </row>
    <row r="76" spans="1:6" ht="13.8" x14ac:dyDescent="0.25">
      <c r="A76" s="140" t="s">
        <v>165</v>
      </c>
      <c r="B76" s="173">
        <f>IFERROR(INDEX('Annex 1 LV, HV and UMS charges'!$B$12:$B$45,MATCH($A76,'Annex 1 LV, HV and UMS charges'!$A$12:$A$310,0)),INDEX('Annex 4 LDNO charges'!$B$12:$B$203,MATCH($A76,'Annex 4 LDNO charges'!$A$12:$A$203,0)))</f>
        <v>0</v>
      </c>
      <c r="C76" s="174">
        <f>IFERROR(INDEX('Annex 1 LV, HV and UMS charges'!$C$14:$C$45,MATCH($A76,'Annex 1 LV, HV and UMS charges'!$A$14:$A$310,0)),INDEX('Annex 4 LDNO charges'!$C$14:$C$203,MATCH($A76,'Annex 4 LDNO charges'!$A$14:$A$203,0)))</f>
        <v>0</v>
      </c>
      <c r="D76" s="213"/>
      <c r="E76" s="212">
        <v>-0.01</v>
      </c>
      <c r="F76" s="2"/>
    </row>
    <row r="77" spans="1:6" ht="13.8" x14ac:dyDescent="0.25">
      <c r="A77" s="140" t="s">
        <v>166</v>
      </c>
      <c r="B77" s="173">
        <f>IFERROR(INDEX('Annex 1 LV, HV and UMS charges'!$B$12:$B$45,MATCH($A77,'Annex 1 LV, HV and UMS charges'!$A$12:$A$310,0)),INDEX('Annex 4 LDNO charges'!$B$12:$B$203,MATCH($A77,'Annex 4 LDNO charges'!$A$12:$A$203,0)))</f>
        <v>0</v>
      </c>
      <c r="C77" s="174">
        <f>IFERROR(INDEX('Annex 1 LV, HV and UMS charges'!$C$14:$C$45,MATCH($A77,'Annex 1 LV, HV and UMS charges'!$A$14:$A$310,0)),INDEX('Annex 4 LDNO charges'!$C$14:$C$203,MATCH($A77,'Annex 4 LDNO charges'!$A$14:$A$203,0)))</f>
        <v>0</v>
      </c>
      <c r="D77" s="213"/>
      <c r="E77" s="212">
        <v>-0.01</v>
      </c>
      <c r="F77" s="2"/>
    </row>
    <row r="78" spans="1:6" ht="13.8" x14ac:dyDescent="0.25">
      <c r="A78" s="140" t="s">
        <v>167</v>
      </c>
      <c r="B78" s="173">
        <f>IFERROR(INDEX('Annex 1 LV, HV and UMS charges'!$B$12:$B$45,MATCH($A78,'Annex 1 LV, HV and UMS charges'!$A$12:$A$310,0)),INDEX('Annex 4 LDNO charges'!$B$12:$B$203,MATCH($A78,'Annex 4 LDNO charges'!$A$12:$A$203,0)))</f>
        <v>0</v>
      </c>
      <c r="C78" s="174">
        <f>IFERROR(INDEX('Annex 1 LV, HV and UMS charges'!$C$14:$C$45,MATCH($A78,'Annex 1 LV, HV and UMS charges'!$A$14:$A$310,0)),INDEX('Annex 4 LDNO charges'!$C$14:$C$203,MATCH($A78,'Annex 4 LDNO charges'!$A$14:$A$203,0)))</f>
        <v>0</v>
      </c>
      <c r="D78" s="213"/>
      <c r="E78" s="212">
        <v>-0.01</v>
      </c>
      <c r="F78" s="2"/>
    </row>
    <row r="79" spans="1:6" ht="13.8" x14ac:dyDescent="0.25">
      <c r="A79" s="140" t="s">
        <v>667</v>
      </c>
      <c r="B79" s="173" t="str">
        <f>IFERROR(INDEX('Annex 1 LV, HV and UMS charges'!$B$12:$B$45,MATCH($A79,'Annex 1 LV, HV and UMS charges'!$A$12:$A$310,0)),INDEX('Annex 4 LDNO charges'!$B$12:$B$203,MATCH($A79,'Annex 4 LDNO charges'!$A$12:$A$203,0)))</f>
        <v>E31</v>
      </c>
      <c r="C79" s="174" t="str">
        <f>IFERROR(INDEX('Annex 1 LV, HV and UMS charges'!$C$14:$C$45,MATCH($A79,'Annex 1 LV, HV and UMS charges'!$A$14:$A$310,0)),INDEX('Annex 4 LDNO charges'!$C$14:$C$203,MATCH($A79,'Annex 4 LDNO charges'!$A$14:$A$203,0)))</f>
        <v>0, 1, 2</v>
      </c>
      <c r="D79" s="213">
        <v>0</v>
      </c>
      <c r="E79" s="212">
        <v>-0.01</v>
      </c>
      <c r="F79" s="2"/>
    </row>
    <row r="80" spans="1:6" ht="13.8" x14ac:dyDescent="0.25">
      <c r="A80" s="140" t="s">
        <v>669</v>
      </c>
      <c r="B80" s="173" t="str">
        <f>IFERROR(INDEX('Annex 1 LV, HV and UMS charges'!$B$12:$B$45,MATCH($A80,'Annex 1 LV, HV and UMS charges'!$A$12:$A$310,0)),INDEX('Annex 4 LDNO charges'!$B$12:$B$203,MATCH($A80,'Annex 4 LDNO charges'!$A$12:$A$203,0)))</f>
        <v>E34</v>
      </c>
      <c r="C80" s="174" t="str">
        <f>IFERROR(INDEX('Annex 1 LV, HV and UMS charges'!$C$14:$C$45,MATCH($A80,'Annex 1 LV, HV and UMS charges'!$A$14:$A$310,0)),INDEX('Annex 4 LDNO charges'!$C$14:$C$203,MATCH($A80,'Annex 4 LDNO charges'!$A$14:$A$203,0)))</f>
        <v>0, 3, 4, 5-8</v>
      </c>
      <c r="D80" s="213"/>
      <c r="E80" s="212">
        <v>-0.01</v>
      </c>
      <c r="F80" s="2"/>
    </row>
    <row r="81" spans="1:6" ht="13.8" x14ac:dyDescent="0.25">
      <c r="A81" s="140" t="s">
        <v>670</v>
      </c>
      <c r="B81" s="173" t="str">
        <f>IFERROR(INDEX('Annex 1 LV, HV and UMS charges'!$B$12:$B$45,MATCH($A81,'Annex 1 LV, HV and UMS charges'!$A$12:$A$310,0)),INDEX('Annex 4 LDNO charges'!$B$12:$B$203,MATCH($A81,'Annex 4 LDNO charges'!$A$12:$A$203,0)))</f>
        <v>3E1</v>
      </c>
      <c r="C81" s="174" t="str">
        <f>IFERROR(INDEX('Annex 1 LV, HV and UMS charges'!$C$14:$C$45,MATCH($A81,'Annex 1 LV, HV and UMS charges'!$A$14:$A$310,0)),INDEX('Annex 4 LDNO charges'!$C$14:$C$203,MATCH($A81,'Annex 4 LDNO charges'!$A$14:$A$203,0)))</f>
        <v>0, 3, 4, 5-8</v>
      </c>
      <c r="D81" s="213"/>
      <c r="E81" s="212">
        <v>-0.01</v>
      </c>
      <c r="F81" s="2"/>
    </row>
    <row r="82" spans="1:6" ht="13.8" x14ac:dyDescent="0.25">
      <c r="A82" s="140" t="s">
        <v>671</v>
      </c>
      <c r="B82" s="173" t="str">
        <f>IFERROR(INDEX('Annex 1 LV, HV and UMS charges'!$B$12:$B$45,MATCH($A82,'Annex 1 LV, HV and UMS charges'!$A$12:$A$310,0)),INDEX('Annex 4 LDNO charges'!$B$12:$B$203,MATCH($A82,'Annex 4 LDNO charges'!$A$12:$A$203,0)))</f>
        <v>3E2</v>
      </c>
      <c r="C82" s="174" t="str">
        <f>IFERROR(INDEX('Annex 1 LV, HV and UMS charges'!$C$14:$C$45,MATCH($A82,'Annex 1 LV, HV and UMS charges'!$A$14:$A$310,0)),INDEX('Annex 4 LDNO charges'!$C$14:$C$203,MATCH($A82,'Annex 4 LDNO charges'!$A$14:$A$203,0)))</f>
        <v>0, 3, 4, 5-8</v>
      </c>
      <c r="D82" s="232"/>
      <c r="E82" s="232">
        <v>-0.01</v>
      </c>
      <c r="F82" s="2"/>
    </row>
    <row r="83" spans="1:6" ht="13.8" x14ac:dyDescent="0.25">
      <c r="A83" s="140" t="s">
        <v>672</v>
      </c>
      <c r="B83" s="173" t="str">
        <f>IFERROR(INDEX('Annex 1 LV, HV and UMS charges'!$B$12:$B$45,MATCH($A83,'Annex 1 LV, HV and UMS charges'!$A$12:$A$310,0)),INDEX('Annex 4 LDNO charges'!$B$12:$B$203,MATCH($A83,'Annex 4 LDNO charges'!$A$12:$A$203,0)))</f>
        <v>3E3</v>
      </c>
      <c r="C83" s="174" t="str">
        <f>IFERROR(INDEX('Annex 1 LV, HV and UMS charges'!$C$14:$C$45,MATCH($A83,'Annex 1 LV, HV and UMS charges'!$A$14:$A$310,0)),INDEX('Annex 4 LDNO charges'!$C$14:$C$203,MATCH($A83,'Annex 4 LDNO charges'!$A$14:$A$203,0)))</f>
        <v>0, 3, 4, 5-8</v>
      </c>
      <c r="D83" s="212"/>
      <c r="E83" s="212">
        <v>-0.01</v>
      </c>
      <c r="F83" s="2"/>
    </row>
    <row r="84" spans="1:6" ht="13.8" x14ac:dyDescent="0.25">
      <c r="A84" s="140" t="s">
        <v>673</v>
      </c>
      <c r="B84" s="173" t="str">
        <f>IFERROR(INDEX('Annex 1 LV, HV and UMS charges'!$B$12:$B$45,MATCH($A84,'Annex 1 LV, HV and UMS charges'!$A$12:$A$310,0)),INDEX('Annex 4 LDNO charges'!$B$12:$B$203,MATCH($A84,'Annex 4 LDNO charges'!$A$12:$A$203,0)))</f>
        <v>3E4</v>
      </c>
      <c r="C84" s="174" t="str">
        <f>IFERROR(INDEX('Annex 1 LV, HV and UMS charges'!$C$14:$C$45,MATCH($A84,'Annex 1 LV, HV and UMS charges'!$A$14:$A$310,0)),INDEX('Annex 4 LDNO charges'!$C$14:$C$203,MATCH($A84,'Annex 4 LDNO charges'!$A$14:$A$203,0)))</f>
        <v>0, 3, 4, 5-8</v>
      </c>
      <c r="D84" s="213"/>
      <c r="E84" s="232">
        <v>-0.01</v>
      </c>
      <c r="F84" s="2"/>
    </row>
    <row r="85" spans="1:6" ht="13.8" x14ac:dyDescent="0.25">
      <c r="A85" s="140" t="s">
        <v>175</v>
      </c>
      <c r="B85" s="173" t="str">
        <f>IFERROR(INDEX('Annex 1 LV, HV and UMS charges'!$B$12:$B$45,MATCH($A85,'Annex 1 LV, HV and UMS charges'!$A$12:$A$310,0)),INDEX('Annex 4 LDNO charges'!$B$12:$B$203,MATCH($A85,'Annex 4 LDNO charges'!$A$12:$A$203,0)))</f>
        <v>E56</v>
      </c>
      <c r="C85" s="174">
        <f>IFERROR(INDEX('Annex 1 LV, HV and UMS charges'!$C$14:$C$45,MATCH($A85,'Annex 1 LV, HV and UMS charges'!$A$14:$A$310,0)),INDEX('Annex 4 LDNO charges'!$C$14:$C$203,MATCH($A85,'Annex 4 LDNO charges'!$A$14:$A$203,0)))</f>
        <v>0</v>
      </c>
      <c r="D85" s="213"/>
      <c r="E85" s="232">
        <v>-0.01</v>
      </c>
      <c r="F85" s="2"/>
    </row>
    <row r="86" spans="1:6" ht="13.8" x14ac:dyDescent="0.25">
      <c r="A86" s="140" t="s">
        <v>176</v>
      </c>
      <c r="B86" s="173">
        <f>IFERROR(INDEX('Annex 1 LV, HV and UMS charges'!$B$12:$B$45,MATCH($A86,'Annex 1 LV, HV and UMS charges'!$A$12:$A$310,0)),INDEX('Annex 4 LDNO charges'!$B$12:$B$203,MATCH($A86,'Annex 4 LDNO charges'!$A$12:$A$203,0)))</f>
        <v>0</v>
      </c>
      <c r="C86" s="174">
        <f>IFERROR(INDEX('Annex 1 LV, HV and UMS charges'!$C$14:$C$45,MATCH($A86,'Annex 1 LV, HV and UMS charges'!$A$14:$A$310,0)),INDEX('Annex 4 LDNO charges'!$C$14:$C$203,MATCH($A86,'Annex 4 LDNO charges'!$A$14:$A$203,0)))</f>
        <v>0</v>
      </c>
      <c r="D86" s="213"/>
      <c r="E86" s="232">
        <v>-0.01</v>
      </c>
      <c r="F86" s="2"/>
    </row>
    <row r="87" spans="1:6" ht="13.8" x14ac:dyDescent="0.25">
      <c r="A87" s="140" t="s">
        <v>177</v>
      </c>
      <c r="B87" s="173">
        <f>IFERROR(INDEX('Annex 1 LV, HV and UMS charges'!$B$12:$B$45,MATCH($A87,'Annex 1 LV, HV and UMS charges'!$A$12:$A$310,0)),INDEX('Annex 4 LDNO charges'!$B$12:$B$203,MATCH($A87,'Annex 4 LDNO charges'!$A$12:$A$203,0)))</f>
        <v>0</v>
      </c>
      <c r="C87" s="174">
        <f>IFERROR(INDEX('Annex 1 LV, HV and UMS charges'!$C$14:$C$45,MATCH($A87,'Annex 1 LV, HV and UMS charges'!$A$14:$A$310,0)),INDEX('Annex 4 LDNO charges'!$C$14:$C$203,MATCH($A87,'Annex 4 LDNO charges'!$A$14:$A$203,0)))</f>
        <v>0</v>
      </c>
      <c r="D87" s="213"/>
      <c r="E87" s="232">
        <v>-0.01</v>
      </c>
      <c r="F87" s="2"/>
    </row>
    <row r="88" spans="1:6" ht="13.8" x14ac:dyDescent="0.25">
      <c r="A88" s="140" t="s">
        <v>178</v>
      </c>
      <c r="B88" s="173">
        <f>IFERROR(INDEX('Annex 1 LV, HV and UMS charges'!$B$12:$B$45,MATCH($A88,'Annex 1 LV, HV and UMS charges'!$A$12:$A$310,0)),INDEX('Annex 4 LDNO charges'!$B$12:$B$203,MATCH($A88,'Annex 4 LDNO charges'!$A$12:$A$203,0)))</f>
        <v>0</v>
      </c>
      <c r="C88" s="174">
        <f>IFERROR(INDEX('Annex 1 LV, HV and UMS charges'!$C$14:$C$45,MATCH($A88,'Annex 1 LV, HV and UMS charges'!$A$14:$A$310,0)),INDEX('Annex 4 LDNO charges'!$C$14:$C$203,MATCH($A88,'Annex 4 LDNO charges'!$A$14:$A$203,0)))</f>
        <v>0</v>
      </c>
      <c r="D88" s="213"/>
      <c r="E88" s="232">
        <v>-0.01</v>
      </c>
      <c r="F88" s="2"/>
    </row>
    <row r="89" spans="1:6" ht="13.8" x14ac:dyDescent="0.25">
      <c r="A89" s="140" t="s">
        <v>179</v>
      </c>
      <c r="B89" s="173">
        <f>IFERROR(INDEX('Annex 1 LV, HV and UMS charges'!$B$12:$B$45,MATCH($A89,'Annex 1 LV, HV and UMS charges'!$A$12:$A$310,0)),INDEX('Annex 4 LDNO charges'!$B$12:$B$203,MATCH($A89,'Annex 4 LDNO charges'!$A$12:$A$203,0)))</f>
        <v>0</v>
      </c>
      <c r="C89" s="174">
        <f>IFERROR(INDEX('Annex 1 LV, HV and UMS charges'!$C$14:$C$45,MATCH($A89,'Annex 1 LV, HV and UMS charges'!$A$14:$A$310,0)),INDEX('Annex 4 LDNO charges'!$C$14:$C$203,MATCH($A89,'Annex 4 LDNO charges'!$A$14:$A$203,0)))</f>
        <v>0</v>
      </c>
      <c r="D89" s="213"/>
      <c r="E89" s="212">
        <v>-0.01</v>
      </c>
      <c r="F89" s="2"/>
    </row>
    <row r="90" spans="1:6" ht="13.8" x14ac:dyDescent="0.25">
      <c r="A90" s="140" t="s">
        <v>180</v>
      </c>
      <c r="B90" s="173" t="str">
        <f>IFERROR(INDEX('Annex 1 LV, HV and UMS charges'!$B$12:$B$45,MATCH($A90,'Annex 1 LV, HV and UMS charges'!$A$12:$A$310,0)),INDEX('Annex 4 LDNO charges'!$B$12:$B$203,MATCH($A90,'Annex 4 LDNO charges'!$A$12:$A$203,0)))</f>
        <v>E55</v>
      </c>
      <c r="C90" s="174">
        <f>IFERROR(INDEX('Annex 1 LV, HV and UMS charges'!$C$14:$C$45,MATCH($A90,'Annex 1 LV, HV and UMS charges'!$A$14:$A$310,0)),INDEX('Annex 4 LDNO charges'!$C$14:$C$203,MATCH($A90,'Annex 4 LDNO charges'!$A$14:$A$203,0)))</f>
        <v>0</v>
      </c>
      <c r="D90" s="213"/>
      <c r="E90" s="232">
        <v>-0.01</v>
      </c>
      <c r="F90" s="2"/>
    </row>
    <row r="91" spans="1:6" ht="13.8" x14ac:dyDescent="0.25">
      <c r="A91" s="140" t="s">
        <v>181</v>
      </c>
      <c r="B91" s="173">
        <f>IFERROR(INDEX('Annex 1 LV, HV and UMS charges'!$B$12:$B$45,MATCH($A91,'Annex 1 LV, HV and UMS charges'!$A$12:$A$310,0)),INDEX('Annex 4 LDNO charges'!$B$12:$B$203,MATCH($A91,'Annex 4 LDNO charges'!$A$12:$A$203,0)))</f>
        <v>0</v>
      </c>
      <c r="C91" s="174">
        <f>IFERROR(INDEX('Annex 1 LV, HV and UMS charges'!$C$14:$C$45,MATCH($A91,'Annex 1 LV, HV and UMS charges'!$A$14:$A$310,0)),INDEX('Annex 4 LDNO charges'!$C$14:$C$203,MATCH($A91,'Annex 4 LDNO charges'!$A$14:$A$203,0)))</f>
        <v>0</v>
      </c>
      <c r="D91" s="213"/>
      <c r="E91" s="232">
        <v>-0.01</v>
      </c>
      <c r="F91" s="2"/>
    </row>
    <row r="92" spans="1:6" ht="13.8" x14ac:dyDescent="0.25">
      <c r="A92" s="140" t="s">
        <v>182</v>
      </c>
      <c r="B92" s="173">
        <f>IFERROR(INDEX('Annex 1 LV, HV and UMS charges'!$B$12:$B$45,MATCH($A92,'Annex 1 LV, HV and UMS charges'!$A$12:$A$310,0)),INDEX('Annex 4 LDNO charges'!$B$12:$B$203,MATCH($A92,'Annex 4 LDNO charges'!$A$12:$A$203,0)))</f>
        <v>0</v>
      </c>
      <c r="C92" s="174">
        <f>IFERROR(INDEX('Annex 1 LV, HV and UMS charges'!$C$14:$C$45,MATCH($A92,'Annex 1 LV, HV and UMS charges'!$A$14:$A$310,0)),INDEX('Annex 4 LDNO charges'!$C$14:$C$203,MATCH($A92,'Annex 4 LDNO charges'!$A$14:$A$203,0)))</f>
        <v>0</v>
      </c>
      <c r="D92" s="213"/>
      <c r="E92" s="232">
        <v>-0.01</v>
      </c>
      <c r="F92" s="2"/>
    </row>
    <row r="93" spans="1:6" ht="13.8" x14ac:dyDescent="0.25">
      <c r="A93" s="140" t="s">
        <v>183</v>
      </c>
      <c r="B93" s="173">
        <f>IFERROR(INDEX('Annex 1 LV, HV and UMS charges'!$B$12:$B$45,MATCH($A93,'Annex 1 LV, HV and UMS charges'!$A$12:$A$310,0)),INDEX('Annex 4 LDNO charges'!$B$12:$B$203,MATCH($A93,'Annex 4 LDNO charges'!$A$12:$A$203,0)))</f>
        <v>0</v>
      </c>
      <c r="C93" s="174">
        <f>IFERROR(INDEX('Annex 1 LV, HV and UMS charges'!$C$14:$C$45,MATCH($A93,'Annex 1 LV, HV and UMS charges'!$A$14:$A$310,0)),INDEX('Annex 4 LDNO charges'!$C$14:$C$203,MATCH($A93,'Annex 4 LDNO charges'!$A$14:$A$203,0)))</f>
        <v>0</v>
      </c>
      <c r="D93" s="213"/>
      <c r="E93" s="232">
        <v>-0.01</v>
      </c>
      <c r="F93" s="2"/>
    </row>
    <row r="94" spans="1:6" ht="13.8" x14ac:dyDescent="0.25">
      <c r="A94" s="140" t="s">
        <v>184</v>
      </c>
      <c r="B94" s="173">
        <f>IFERROR(INDEX('Annex 1 LV, HV and UMS charges'!$B$12:$B$45,MATCH($A94,'Annex 1 LV, HV and UMS charges'!$A$12:$A$310,0)),INDEX('Annex 4 LDNO charges'!$B$12:$B$203,MATCH($A94,'Annex 4 LDNO charges'!$A$12:$A$203,0)))</f>
        <v>0</v>
      </c>
      <c r="C94" s="174">
        <f>IFERROR(INDEX('Annex 1 LV, HV and UMS charges'!$C$14:$C$45,MATCH($A94,'Annex 1 LV, HV and UMS charges'!$A$14:$A$310,0)),INDEX('Annex 4 LDNO charges'!$C$14:$C$203,MATCH($A94,'Annex 4 LDNO charges'!$A$14:$A$203,0)))</f>
        <v>0</v>
      </c>
      <c r="D94" s="213"/>
      <c r="E94" s="232">
        <v>-0.01</v>
      </c>
      <c r="F94" s="2"/>
    </row>
    <row r="95" spans="1:6" ht="13.8" x14ac:dyDescent="0.25">
      <c r="A95" s="140" t="s">
        <v>185</v>
      </c>
      <c r="B95" s="173" t="str">
        <f>IFERROR(INDEX('Annex 1 LV, HV and UMS charges'!$B$12:$B$45,MATCH($A95,'Annex 1 LV, HV and UMS charges'!$A$12:$A$310,0)),INDEX('Annex 4 LDNO charges'!$B$12:$B$203,MATCH($A95,'Annex 4 LDNO charges'!$A$12:$A$203,0)))</f>
        <v>E54</v>
      </c>
      <c r="C95" s="174">
        <f>IFERROR(INDEX('Annex 1 LV, HV and UMS charges'!$C$14:$C$45,MATCH($A95,'Annex 1 LV, HV and UMS charges'!$A$14:$A$310,0)),INDEX('Annex 4 LDNO charges'!$C$14:$C$203,MATCH($A95,'Annex 4 LDNO charges'!$A$14:$A$203,0)))</f>
        <v>0</v>
      </c>
      <c r="D95" s="213"/>
      <c r="E95" s="232">
        <v>-0.01</v>
      </c>
      <c r="F95" s="2"/>
    </row>
    <row r="96" spans="1:6" ht="13.8" x14ac:dyDescent="0.25">
      <c r="A96" s="140" t="s">
        <v>186</v>
      </c>
      <c r="B96" s="173">
        <f>IFERROR(INDEX('Annex 1 LV, HV and UMS charges'!$B$12:$B$45,MATCH($A96,'Annex 1 LV, HV and UMS charges'!$A$12:$A$310,0)),INDEX('Annex 4 LDNO charges'!$B$12:$B$203,MATCH($A96,'Annex 4 LDNO charges'!$A$12:$A$203,0)))</f>
        <v>0</v>
      </c>
      <c r="C96" s="174">
        <f>IFERROR(INDEX('Annex 1 LV, HV and UMS charges'!$C$14:$C$45,MATCH($A96,'Annex 1 LV, HV and UMS charges'!$A$14:$A$310,0)),INDEX('Annex 4 LDNO charges'!$C$14:$C$203,MATCH($A96,'Annex 4 LDNO charges'!$A$14:$A$203,0)))</f>
        <v>0</v>
      </c>
      <c r="D96" s="213"/>
      <c r="E96" s="232">
        <v>-0.01</v>
      </c>
      <c r="F96" s="2"/>
    </row>
    <row r="97" spans="1:6" ht="13.8" x14ac:dyDescent="0.25">
      <c r="A97" s="140" t="s">
        <v>187</v>
      </c>
      <c r="B97" s="173">
        <f>IFERROR(INDEX('Annex 1 LV, HV and UMS charges'!$B$12:$B$45,MATCH($A97,'Annex 1 LV, HV and UMS charges'!$A$12:$A$310,0)),INDEX('Annex 4 LDNO charges'!$B$12:$B$203,MATCH($A97,'Annex 4 LDNO charges'!$A$12:$A$203,0)))</f>
        <v>0</v>
      </c>
      <c r="C97" s="174">
        <f>IFERROR(INDEX('Annex 1 LV, HV and UMS charges'!$C$14:$C$45,MATCH($A97,'Annex 1 LV, HV and UMS charges'!$A$14:$A$310,0)),INDEX('Annex 4 LDNO charges'!$C$14:$C$203,MATCH($A97,'Annex 4 LDNO charges'!$A$14:$A$203,0)))</f>
        <v>0</v>
      </c>
      <c r="D97" s="213"/>
      <c r="E97" s="232">
        <v>-0.01</v>
      </c>
      <c r="F97" s="2"/>
    </row>
    <row r="98" spans="1:6" ht="13.8" x14ac:dyDescent="0.25">
      <c r="A98" s="140" t="s">
        <v>188</v>
      </c>
      <c r="B98" s="173">
        <f>IFERROR(INDEX('Annex 1 LV, HV and UMS charges'!$B$12:$B$45,MATCH($A98,'Annex 1 LV, HV and UMS charges'!$A$12:$A$310,0)),INDEX('Annex 4 LDNO charges'!$B$12:$B$203,MATCH($A98,'Annex 4 LDNO charges'!$A$12:$A$203,0)))</f>
        <v>0</v>
      </c>
      <c r="C98" s="174">
        <f>IFERROR(INDEX('Annex 1 LV, HV and UMS charges'!$C$14:$C$45,MATCH($A98,'Annex 1 LV, HV and UMS charges'!$A$14:$A$310,0)),INDEX('Annex 4 LDNO charges'!$C$14:$C$203,MATCH($A98,'Annex 4 LDNO charges'!$A$14:$A$203,0)))</f>
        <v>0</v>
      </c>
      <c r="D98" s="213"/>
      <c r="E98" s="232">
        <v>-0.01</v>
      </c>
      <c r="F98" s="2"/>
    </row>
    <row r="99" spans="1:6" ht="13.8" x14ac:dyDescent="0.25">
      <c r="A99" s="140" t="s">
        <v>189</v>
      </c>
      <c r="B99" s="173">
        <f>IFERROR(INDEX('Annex 1 LV, HV and UMS charges'!$B$12:$B$45,MATCH($A99,'Annex 1 LV, HV and UMS charges'!$A$12:$A$310,0)),INDEX('Annex 4 LDNO charges'!$B$12:$B$203,MATCH($A99,'Annex 4 LDNO charges'!$A$12:$A$203,0)))</f>
        <v>0</v>
      </c>
      <c r="C99" s="174">
        <f>IFERROR(INDEX('Annex 1 LV, HV and UMS charges'!$C$14:$C$45,MATCH($A99,'Annex 1 LV, HV and UMS charges'!$A$14:$A$310,0)),INDEX('Annex 4 LDNO charges'!$C$14:$C$203,MATCH($A99,'Annex 4 LDNO charges'!$A$14:$A$203,0)))</f>
        <v>0</v>
      </c>
      <c r="D99" s="213"/>
      <c r="E99" s="232">
        <v>-0.01</v>
      </c>
      <c r="F99" s="2"/>
    </row>
    <row r="100" spans="1:6" ht="13.8" x14ac:dyDescent="0.25">
      <c r="A100" s="140" t="s">
        <v>674</v>
      </c>
      <c r="B100" s="173">
        <f>IFERROR(INDEX('Annex 1 LV, HV and UMS charges'!$B$12:$B$45,MATCH($A100,'Annex 1 LV, HV and UMS charges'!$A$12:$A$310,0)),INDEX('Annex 4 LDNO charges'!$B$12:$B$203,MATCH($A100,'Annex 4 LDNO charges'!$A$12:$A$203,0)))</f>
        <v>0</v>
      </c>
      <c r="C100" s="174" t="str">
        <f>IFERROR(INDEX('Annex 1 LV, HV and UMS charges'!$C$14:$C$45,MATCH($A100,'Annex 1 LV, HV and UMS charges'!$A$14:$A$310,0)),INDEX('Annex 4 LDNO charges'!$C$14:$C$203,MATCH($A100,'Annex 4 LDNO charges'!$A$14:$A$203,0)))</f>
        <v>0, 1, 2</v>
      </c>
      <c r="D100" s="213">
        <v>0</v>
      </c>
      <c r="E100" s="232">
        <v>-0.01</v>
      </c>
      <c r="F100" s="2"/>
    </row>
    <row r="101" spans="1:6" ht="13.8" x14ac:dyDescent="0.25">
      <c r="A101" s="140" t="s">
        <v>676</v>
      </c>
      <c r="B101" s="173">
        <f>IFERROR(INDEX('Annex 1 LV, HV and UMS charges'!$B$12:$B$45,MATCH($A101,'Annex 1 LV, HV and UMS charges'!$A$12:$A$310,0)),INDEX('Annex 4 LDNO charges'!$B$12:$B$203,MATCH($A101,'Annex 4 LDNO charges'!$A$12:$A$203,0)))</f>
        <v>0</v>
      </c>
      <c r="C101" s="174" t="str">
        <f>IFERROR(INDEX('Annex 1 LV, HV and UMS charges'!$C$14:$C$45,MATCH($A101,'Annex 1 LV, HV and UMS charges'!$A$14:$A$310,0)),INDEX('Annex 4 LDNO charges'!$C$14:$C$203,MATCH($A101,'Annex 4 LDNO charges'!$A$14:$A$203,0)))</f>
        <v>0, 3, 4, 5-8</v>
      </c>
      <c r="D101" s="213"/>
      <c r="E101" s="232">
        <v>-0.01</v>
      </c>
      <c r="F101" s="2"/>
    </row>
    <row r="102" spans="1:6" ht="13.8" x14ac:dyDescent="0.25">
      <c r="A102" s="140" t="s">
        <v>677</v>
      </c>
      <c r="B102" s="173">
        <f>IFERROR(INDEX('Annex 1 LV, HV and UMS charges'!$B$12:$B$45,MATCH($A102,'Annex 1 LV, HV and UMS charges'!$A$12:$A$310,0)),INDEX('Annex 4 LDNO charges'!$B$12:$B$203,MATCH($A102,'Annex 4 LDNO charges'!$A$12:$A$203,0)))</f>
        <v>0</v>
      </c>
      <c r="C102" s="174" t="str">
        <f>IFERROR(INDEX('Annex 1 LV, HV and UMS charges'!$C$14:$C$45,MATCH($A102,'Annex 1 LV, HV and UMS charges'!$A$14:$A$310,0)),INDEX('Annex 4 LDNO charges'!$C$14:$C$203,MATCH($A102,'Annex 4 LDNO charges'!$A$14:$A$203,0)))</f>
        <v>0, 3, 4, 5-8</v>
      </c>
      <c r="D102" s="213"/>
      <c r="E102" s="232">
        <v>-0.01</v>
      </c>
      <c r="F102" s="2"/>
    </row>
    <row r="103" spans="1:6" ht="13.8" x14ac:dyDescent="0.25">
      <c r="A103" s="140" t="s">
        <v>678</v>
      </c>
      <c r="B103" s="173">
        <f>IFERROR(INDEX('Annex 1 LV, HV and UMS charges'!$B$12:$B$45,MATCH($A103,'Annex 1 LV, HV and UMS charges'!$A$12:$A$310,0)),INDEX('Annex 4 LDNO charges'!$B$12:$B$203,MATCH($A103,'Annex 4 LDNO charges'!$A$12:$A$203,0)))</f>
        <v>0</v>
      </c>
      <c r="C103" s="174" t="str">
        <f>IFERROR(INDEX('Annex 1 LV, HV and UMS charges'!$C$14:$C$45,MATCH($A103,'Annex 1 LV, HV and UMS charges'!$A$14:$A$310,0)),INDEX('Annex 4 LDNO charges'!$C$14:$C$203,MATCH($A103,'Annex 4 LDNO charges'!$A$14:$A$203,0)))</f>
        <v>0, 3, 4, 5-8</v>
      </c>
      <c r="D103" s="213"/>
      <c r="E103" s="232">
        <v>-0.01</v>
      </c>
      <c r="F103" s="2"/>
    </row>
    <row r="104" spans="1:6" ht="13.8" x14ac:dyDescent="0.25">
      <c r="A104" s="140" t="s">
        <v>679</v>
      </c>
      <c r="B104" s="173">
        <f>IFERROR(INDEX('Annex 1 LV, HV and UMS charges'!$B$12:$B$45,MATCH($A104,'Annex 1 LV, HV and UMS charges'!$A$12:$A$310,0)),INDEX('Annex 4 LDNO charges'!$B$12:$B$203,MATCH($A104,'Annex 4 LDNO charges'!$A$12:$A$203,0)))</f>
        <v>0</v>
      </c>
      <c r="C104" s="174" t="str">
        <f>IFERROR(INDEX('Annex 1 LV, HV and UMS charges'!$C$14:$C$45,MATCH($A104,'Annex 1 LV, HV and UMS charges'!$A$14:$A$310,0)),INDEX('Annex 4 LDNO charges'!$C$14:$C$203,MATCH($A104,'Annex 4 LDNO charges'!$A$14:$A$203,0)))</f>
        <v>0, 3, 4, 5-8</v>
      </c>
      <c r="D104" s="213"/>
      <c r="E104" s="232">
        <v>-0.01</v>
      </c>
      <c r="F104" s="2"/>
    </row>
    <row r="105" spans="1:6" ht="13.8" x14ac:dyDescent="0.25">
      <c r="A105" s="140" t="s">
        <v>680</v>
      </c>
      <c r="B105" s="173">
        <f>IFERROR(INDEX('Annex 1 LV, HV and UMS charges'!$B$12:$B$45,MATCH($A105,'Annex 1 LV, HV and UMS charges'!$A$12:$A$310,0)),INDEX('Annex 4 LDNO charges'!$B$12:$B$203,MATCH($A105,'Annex 4 LDNO charges'!$A$12:$A$203,0)))</f>
        <v>0</v>
      </c>
      <c r="C105" s="174" t="str">
        <f>IFERROR(INDEX('Annex 1 LV, HV and UMS charges'!$C$14:$C$45,MATCH($A105,'Annex 1 LV, HV and UMS charges'!$A$14:$A$310,0)),INDEX('Annex 4 LDNO charges'!$C$14:$C$203,MATCH($A105,'Annex 4 LDNO charges'!$A$14:$A$203,0)))</f>
        <v>0, 3, 4, 5-8</v>
      </c>
      <c r="D105" s="213"/>
      <c r="E105" s="212">
        <v>-0.01</v>
      </c>
      <c r="F105" s="2"/>
    </row>
    <row r="106" spans="1:6" ht="13.8" x14ac:dyDescent="0.25">
      <c r="A106" s="140" t="s">
        <v>197</v>
      </c>
      <c r="B106" s="173">
        <f>IFERROR(INDEX('Annex 1 LV, HV and UMS charges'!$B$12:$B$45,MATCH($A106,'Annex 1 LV, HV and UMS charges'!$A$12:$A$310,0)),INDEX('Annex 4 LDNO charges'!$B$12:$B$203,MATCH($A106,'Annex 4 LDNO charges'!$A$12:$A$203,0)))</f>
        <v>0</v>
      </c>
      <c r="C106" s="174">
        <f>IFERROR(INDEX('Annex 1 LV, HV and UMS charges'!$C$14:$C$45,MATCH($A106,'Annex 1 LV, HV and UMS charges'!$A$14:$A$310,0)),INDEX('Annex 4 LDNO charges'!$C$14:$C$203,MATCH($A106,'Annex 4 LDNO charges'!$A$14:$A$203,0)))</f>
        <v>0</v>
      </c>
      <c r="D106" s="213"/>
      <c r="E106" s="212">
        <v>-0.01</v>
      </c>
      <c r="F106" s="2"/>
    </row>
    <row r="107" spans="1:6" ht="13.8" x14ac:dyDescent="0.25">
      <c r="A107" s="140" t="s">
        <v>198</v>
      </c>
      <c r="B107" s="173">
        <f>IFERROR(INDEX('Annex 1 LV, HV and UMS charges'!$B$12:$B$45,MATCH($A107,'Annex 1 LV, HV and UMS charges'!$A$12:$A$310,0)),INDEX('Annex 4 LDNO charges'!$B$12:$B$203,MATCH($A107,'Annex 4 LDNO charges'!$A$12:$A$203,0)))</f>
        <v>0</v>
      </c>
      <c r="C107" s="174">
        <f>IFERROR(INDEX('Annex 1 LV, HV and UMS charges'!$C$14:$C$45,MATCH($A107,'Annex 1 LV, HV and UMS charges'!$A$14:$A$310,0)),INDEX('Annex 4 LDNO charges'!$C$14:$C$203,MATCH($A107,'Annex 4 LDNO charges'!$A$14:$A$203,0)))</f>
        <v>0</v>
      </c>
      <c r="D107" s="213"/>
      <c r="E107" s="212">
        <v>-0.01</v>
      </c>
      <c r="F107" s="2"/>
    </row>
    <row r="108" spans="1:6" ht="13.8" x14ac:dyDescent="0.25">
      <c r="A108" s="140" t="s">
        <v>199</v>
      </c>
      <c r="B108" s="173">
        <f>IFERROR(INDEX('Annex 1 LV, HV and UMS charges'!$B$12:$B$45,MATCH($A108,'Annex 1 LV, HV and UMS charges'!$A$12:$A$310,0)),INDEX('Annex 4 LDNO charges'!$B$12:$B$203,MATCH($A108,'Annex 4 LDNO charges'!$A$12:$A$203,0)))</f>
        <v>0</v>
      </c>
      <c r="C108" s="174">
        <f>IFERROR(INDEX('Annex 1 LV, HV and UMS charges'!$C$14:$C$45,MATCH($A108,'Annex 1 LV, HV and UMS charges'!$A$14:$A$310,0)),INDEX('Annex 4 LDNO charges'!$C$14:$C$203,MATCH($A108,'Annex 4 LDNO charges'!$A$14:$A$203,0)))</f>
        <v>0</v>
      </c>
      <c r="D108" s="213"/>
      <c r="E108" s="212">
        <v>-0.01</v>
      </c>
      <c r="F108" s="2"/>
    </row>
    <row r="109" spans="1:6" ht="13.8" x14ac:dyDescent="0.25">
      <c r="A109" s="140" t="s">
        <v>200</v>
      </c>
      <c r="B109" s="173">
        <f>IFERROR(INDEX('Annex 1 LV, HV and UMS charges'!$B$12:$B$45,MATCH($A109,'Annex 1 LV, HV and UMS charges'!$A$12:$A$310,0)),INDEX('Annex 4 LDNO charges'!$B$12:$B$203,MATCH($A109,'Annex 4 LDNO charges'!$A$12:$A$203,0)))</f>
        <v>0</v>
      </c>
      <c r="C109" s="174">
        <f>IFERROR(INDEX('Annex 1 LV, HV and UMS charges'!$C$14:$C$45,MATCH($A109,'Annex 1 LV, HV and UMS charges'!$A$14:$A$310,0)),INDEX('Annex 4 LDNO charges'!$C$14:$C$203,MATCH($A109,'Annex 4 LDNO charges'!$A$14:$A$203,0)))</f>
        <v>0</v>
      </c>
      <c r="D109" s="213"/>
      <c r="E109" s="212">
        <v>-0.01</v>
      </c>
      <c r="F109" s="2"/>
    </row>
    <row r="110" spans="1:6" ht="13.8" x14ac:dyDescent="0.25">
      <c r="A110" s="140" t="s">
        <v>201</v>
      </c>
      <c r="B110" s="173">
        <f>IFERROR(INDEX('Annex 1 LV, HV and UMS charges'!$B$12:$B$45,MATCH($A110,'Annex 1 LV, HV and UMS charges'!$A$12:$A$310,0)),INDEX('Annex 4 LDNO charges'!$B$12:$B$203,MATCH($A110,'Annex 4 LDNO charges'!$A$12:$A$203,0)))</f>
        <v>0</v>
      </c>
      <c r="C110" s="174">
        <f>IFERROR(INDEX('Annex 1 LV, HV and UMS charges'!$C$14:$C$45,MATCH($A110,'Annex 1 LV, HV and UMS charges'!$A$14:$A$310,0)),INDEX('Annex 4 LDNO charges'!$C$14:$C$203,MATCH($A110,'Annex 4 LDNO charges'!$A$14:$A$203,0)))</f>
        <v>0</v>
      </c>
      <c r="D110" s="213"/>
      <c r="E110" s="212">
        <v>-0.01</v>
      </c>
      <c r="F110" s="2"/>
    </row>
    <row r="111" spans="1:6" ht="13.8" x14ac:dyDescent="0.25">
      <c r="A111" s="140" t="s">
        <v>202</v>
      </c>
      <c r="B111" s="173">
        <f>IFERROR(INDEX('Annex 1 LV, HV and UMS charges'!$B$12:$B$45,MATCH($A111,'Annex 1 LV, HV and UMS charges'!$A$12:$A$310,0)),INDEX('Annex 4 LDNO charges'!$B$12:$B$203,MATCH($A111,'Annex 4 LDNO charges'!$A$12:$A$203,0)))</f>
        <v>0</v>
      </c>
      <c r="C111" s="174">
        <f>IFERROR(INDEX('Annex 1 LV, HV and UMS charges'!$C$14:$C$45,MATCH($A111,'Annex 1 LV, HV and UMS charges'!$A$14:$A$310,0)),INDEX('Annex 4 LDNO charges'!$C$14:$C$203,MATCH($A111,'Annex 4 LDNO charges'!$A$14:$A$203,0)))</f>
        <v>0</v>
      </c>
      <c r="D111" s="232"/>
      <c r="E111" s="232">
        <v>-0.01</v>
      </c>
      <c r="F111" s="2"/>
    </row>
    <row r="112" spans="1:6" ht="13.8" x14ac:dyDescent="0.25">
      <c r="A112" s="140" t="s">
        <v>203</v>
      </c>
      <c r="B112" s="173">
        <f>IFERROR(INDEX('Annex 1 LV, HV and UMS charges'!$B$12:$B$45,MATCH($A112,'Annex 1 LV, HV and UMS charges'!$A$12:$A$310,0)),INDEX('Annex 4 LDNO charges'!$B$12:$B$203,MATCH($A112,'Annex 4 LDNO charges'!$A$12:$A$203,0)))</f>
        <v>0</v>
      </c>
      <c r="C112" s="174">
        <f>IFERROR(INDEX('Annex 1 LV, HV and UMS charges'!$C$14:$C$45,MATCH($A112,'Annex 1 LV, HV and UMS charges'!$A$14:$A$310,0)),INDEX('Annex 4 LDNO charges'!$C$14:$C$203,MATCH($A112,'Annex 4 LDNO charges'!$A$14:$A$203,0)))</f>
        <v>0</v>
      </c>
      <c r="D112" s="212"/>
      <c r="E112" s="212">
        <v>-0.01</v>
      </c>
      <c r="F112" s="2"/>
    </row>
    <row r="113" spans="1:6" ht="13.8" x14ac:dyDescent="0.25">
      <c r="A113" s="140" t="s">
        <v>204</v>
      </c>
      <c r="B113" s="173">
        <f>IFERROR(INDEX('Annex 1 LV, HV and UMS charges'!$B$12:$B$45,MATCH($A113,'Annex 1 LV, HV and UMS charges'!$A$12:$A$310,0)),INDEX('Annex 4 LDNO charges'!$B$12:$B$203,MATCH($A113,'Annex 4 LDNO charges'!$A$12:$A$203,0)))</f>
        <v>0</v>
      </c>
      <c r="C113" s="174">
        <f>IFERROR(INDEX('Annex 1 LV, HV and UMS charges'!$C$14:$C$45,MATCH($A113,'Annex 1 LV, HV and UMS charges'!$A$14:$A$310,0)),INDEX('Annex 4 LDNO charges'!$C$14:$C$203,MATCH($A113,'Annex 4 LDNO charges'!$A$14:$A$203,0)))</f>
        <v>0</v>
      </c>
      <c r="D113" s="213"/>
      <c r="E113" s="232">
        <v>-0.01</v>
      </c>
      <c r="F113" s="2"/>
    </row>
    <row r="114" spans="1:6" ht="13.8" x14ac:dyDescent="0.25">
      <c r="A114" s="140" t="s">
        <v>205</v>
      </c>
      <c r="B114" s="173">
        <f>IFERROR(INDEX('Annex 1 LV, HV and UMS charges'!$B$12:$B$45,MATCH($A114,'Annex 1 LV, HV and UMS charges'!$A$12:$A$310,0)),INDEX('Annex 4 LDNO charges'!$B$12:$B$203,MATCH($A114,'Annex 4 LDNO charges'!$A$12:$A$203,0)))</f>
        <v>0</v>
      </c>
      <c r="C114" s="174">
        <f>IFERROR(INDEX('Annex 1 LV, HV and UMS charges'!$C$14:$C$45,MATCH($A114,'Annex 1 LV, HV and UMS charges'!$A$14:$A$310,0)),INDEX('Annex 4 LDNO charges'!$C$14:$C$203,MATCH($A114,'Annex 4 LDNO charges'!$A$14:$A$203,0)))</f>
        <v>0</v>
      </c>
      <c r="D114" s="213"/>
      <c r="E114" s="232">
        <v>-0.01</v>
      </c>
      <c r="F114" s="2"/>
    </row>
    <row r="115" spans="1:6" ht="13.8" x14ac:dyDescent="0.25">
      <c r="A115" s="140" t="s">
        <v>206</v>
      </c>
      <c r="B115" s="173">
        <f>IFERROR(INDEX('Annex 1 LV, HV and UMS charges'!$B$12:$B$45,MATCH($A115,'Annex 1 LV, HV and UMS charges'!$A$12:$A$310,0)),INDEX('Annex 4 LDNO charges'!$B$12:$B$203,MATCH($A115,'Annex 4 LDNO charges'!$A$12:$A$203,0)))</f>
        <v>0</v>
      </c>
      <c r="C115" s="174">
        <f>IFERROR(INDEX('Annex 1 LV, HV and UMS charges'!$C$14:$C$45,MATCH($A115,'Annex 1 LV, HV and UMS charges'!$A$14:$A$310,0)),INDEX('Annex 4 LDNO charges'!$C$14:$C$203,MATCH($A115,'Annex 4 LDNO charges'!$A$14:$A$203,0)))</f>
        <v>0</v>
      </c>
      <c r="D115" s="213"/>
      <c r="E115" s="232">
        <v>-0.01</v>
      </c>
      <c r="F115" s="2"/>
    </row>
    <row r="116" spans="1:6" ht="13.8" x14ac:dyDescent="0.25">
      <c r="A116" s="140" t="s">
        <v>207</v>
      </c>
      <c r="B116" s="173">
        <f>IFERROR(INDEX('Annex 1 LV, HV and UMS charges'!$B$12:$B$45,MATCH($A116,'Annex 1 LV, HV and UMS charges'!$A$12:$A$310,0)),INDEX('Annex 4 LDNO charges'!$B$12:$B$203,MATCH($A116,'Annex 4 LDNO charges'!$A$12:$A$203,0)))</f>
        <v>0</v>
      </c>
      <c r="C116" s="174">
        <f>IFERROR(INDEX('Annex 1 LV, HV and UMS charges'!$C$14:$C$45,MATCH($A116,'Annex 1 LV, HV and UMS charges'!$A$14:$A$310,0)),INDEX('Annex 4 LDNO charges'!$C$14:$C$203,MATCH($A116,'Annex 4 LDNO charges'!$A$14:$A$203,0)))</f>
        <v>0</v>
      </c>
      <c r="D116" s="213"/>
      <c r="E116" s="232">
        <v>-0.01</v>
      </c>
      <c r="F116" s="2"/>
    </row>
    <row r="117" spans="1:6" ht="13.8" x14ac:dyDescent="0.25">
      <c r="A117" s="140" t="s">
        <v>208</v>
      </c>
      <c r="B117" s="173">
        <f>IFERROR(INDEX('Annex 1 LV, HV and UMS charges'!$B$12:$B$45,MATCH($A117,'Annex 1 LV, HV and UMS charges'!$A$12:$A$310,0)),INDEX('Annex 4 LDNO charges'!$B$12:$B$203,MATCH($A117,'Annex 4 LDNO charges'!$A$12:$A$203,0)))</f>
        <v>0</v>
      </c>
      <c r="C117" s="174">
        <f>IFERROR(INDEX('Annex 1 LV, HV and UMS charges'!$C$14:$C$45,MATCH($A117,'Annex 1 LV, HV and UMS charges'!$A$14:$A$310,0)),INDEX('Annex 4 LDNO charges'!$C$14:$C$203,MATCH($A117,'Annex 4 LDNO charges'!$A$14:$A$203,0)))</f>
        <v>0</v>
      </c>
      <c r="D117" s="213"/>
      <c r="E117" s="232">
        <v>-0.01</v>
      </c>
      <c r="F117" s="2"/>
    </row>
    <row r="118" spans="1:6" ht="13.8" x14ac:dyDescent="0.25">
      <c r="A118" s="140" t="s">
        <v>209</v>
      </c>
      <c r="B118" s="173">
        <f>IFERROR(INDEX('Annex 1 LV, HV and UMS charges'!$B$12:$B$45,MATCH($A118,'Annex 1 LV, HV and UMS charges'!$A$12:$A$310,0)),INDEX('Annex 4 LDNO charges'!$B$12:$B$203,MATCH($A118,'Annex 4 LDNO charges'!$A$12:$A$203,0)))</f>
        <v>0</v>
      </c>
      <c r="C118" s="174">
        <f>IFERROR(INDEX('Annex 1 LV, HV and UMS charges'!$C$14:$C$45,MATCH($A118,'Annex 1 LV, HV and UMS charges'!$A$14:$A$310,0)),INDEX('Annex 4 LDNO charges'!$C$14:$C$203,MATCH($A118,'Annex 4 LDNO charges'!$A$14:$A$203,0)))</f>
        <v>0</v>
      </c>
      <c r="D118" s="213"/>
      <c r="E118" s="212">
        <v>-0.01</v>
      </c>
      <c r="F118" s="2"/>
    </row>
    <row r="119" spans="1:6" ht="13.8" x14ac:dyDescent="0.25">
      <c r="A119" s="140" t="s">
        <v>210</v>
      </c>
      <c r="B119" s="173">
        <f>IFERROR(INDEX('Annex 1 LV, HV and UMS charges'!$B$12:$B$45,MATCH($A119,'Annex 1 LV, HV and UMS charges'!$A$12:$A$310,0)),INDEX('Annex 4 LDNO charges'!$B$12:$B$203,MATCH($A119,'Annex 4 LDNO charges'!$A$12:$A$203,0)))</f>
        <v>0</v>
      </c>
      <c r="C119" s="174">
        <f>IFERROR(INDEX('Annex 1 LV, HV and UMS charges'!$C$14:$C$45,MATCH($A119,'Annex 1 LV, HV and UMS charges'!$A$14:$A$310,0)),INDEX('Annex 4 LDNO charges'!$C$14:$C$203,MATCH($A119,'Annex 4 LDNO charges'!$A$14:$A$203,0)))</f>
        <v>0</v>
      </c>
      <c r="D119" s="213"/>
      <c r="E119" s="232">
        <v>-0.01</v>
      </c>
      <c r="F119" s="2"/>
    </row>
    <row r="120" spans="1:6" ht="13.8" x14ac:dyDescent="0.25">
      <c r="A120" s="140" t="s">
        <v>211</v>
      </c>
      <c r="B120" s="173">
        <f>IFERROR(INDEX('Annex 1 LV, HV and UMS charges'!$B$12:$B$45,MATCH($A120,'Annex 1 LV, HV and UMS charges'!$A$12:$A$310,0)),INDEX('Annex 4 LDNO charges'!$B$12:$B$203,MATCH($A120,'Annex 4 LDNO charges'!$A$12:$A$203,0)))</f>
        <v>0</v>
      </c>
      <c r="C120" s="174">
        <f>IFERROR(INDEX('Annex 1 LV, HV and UMS charges'!$C$14:$C$45,MATCH($A120,'Annex 1 LV, HV and UMS charges'!$A$14:$A$310,0)),INDEX('Annex 4 LDNO charges'!$C$14:$C$203,MATCH($A120,'Annex 4 LDNO charges'!$A$14:$A$203,0)))</f>
        <v>0</v>
      </c>
      <c r="D120" s="213"/>
      <c r="E120" s="232">
        <v>-0.01</v>
      </c>
      <c r="F120" s="2"/>
    </row>
    <row r="121" spans="1:6" ht="13.8" x14ac:dyDescent="0.25">
      <c r="A121" s="140" t="s">
        <v>681</v>
      </c>
      <c r="B121" s="173">
        <f>IFERROR(INDEX('Annex 1 LV, HV and UMS charges'!$B$12:$B$45,MATCH($A121,'Annex 1 LV, HV and UMS charges'!$A$12:$A$310,0)),INDEX('Annex 4 LDNO charges'!$B$12:$B$203,MATCH($A121,'Annex 4 LDNO charges'!$A$12:$A$203,0)))</f>
        <v>0</v>
      </c>
      <c r="C121" s="174" t="str">
        <f>IFERROR(INDEX('Annex 1 LV, HV and UMS charges'!$C$14:$C$45,MATCH($A121,'Annex 1 LV, HV and UMS charges'!$A$14:$A$310,0)),INDEX('Annex 4 LDNO charges'!$C$14:$C$203,MATCH($A121,'Annex 4 LDNO charges'!$A$14:$A$203,0)))</f>
        <v>0, 1, 2</v>
      </c>
      <c r="D121" s="213">
        <v>0</v>
      </c>
      <c r="E121" s="232">
        <v>-0.01</v>
      </c>
      <c r="F121" s="2"/>
    </row>
    <row r="122" spans="1:6" ht="13.8" x14ac:dyDescent="0.25">
      <c r="A122" s="140" t="s">
        <v>683</v>
      </c>
      <c r="B122" s="173">
        <f>IFERROR(INDEX('Annex 1 LV, HV and UMS charges'!$B$12:$B$45,MATCH($A122,'Annex 1 LV, HV and UMS charges'!$A$12:$A$310,0)),INDEX('Annex 4 LDNO charges'!$B$12:$B$203,MATCH($A122,'Annex 4 LDNO charges'!$A$12:$A$203,0)))</f>
        <v>0</v>
      </c>
      <c r="C122" s="174" t="str">
        <f>IFERROR(INDEX('Annex 1 LV, HV and UMS charges'!$C$14:$C$45,MATCH($A122,'Annex 1 LV, HV and UMS charges'!$A$14:$A$310,0)),INDEX('Annex 4 LDNO charges'!$C$14:$C$203,MATCH($A122,'Annex 4 LDNO charges'!$A$14:$A$203,0)))</f>
        <v>0, 3, 4, 5-8</v>
      </c>
      <c r="D122" s="213"/>
      <c r="E122" s="232">
        <v>-0.01</v>
      </c>
      <c r="F122" s="2"/>
    </row>
    <row r="123" spans="1:6" ht="13.8" x14ac:dyDescent="0.25">
      <c r="A123" s="140" t="s">
        <v>684</v>
      </c>
      <c r="B123" s="173">
        <f>IFERROR(INDEX('Annex 1 LV, HV and UMS charges'!$B$12:$B$45,MATCH($A123,'Annex 1 LV, HV and UMS charges'!$A$12:$A$310,0)),INDEX('Annex 4 LDNO charges'!$B$12:$B$203,MATCH($A123,'Annex 4 LDNO charges'!$A$12:$A$203,0)))</f>
        <v>0</v>
      </c>
      <c r="C123" s="174" t="str">
        <f>IFERROR(INDEX('Annex 1 LV, HV and UMS charges'!$C$14:$C$45,MATCH($A123,'Annex 1 LV, HV and UMS charges'!$A$14:$A$310,0)),INDEX('Annex 4 LDNO charges'!$C$14:$C$203,MATCH($A123,'Annex 4 LDNO charges'!$A$14:$A$203,0)))</f>
        <v>0, 3, 4, 5-8</v>
      </c>
      <c r="D123" s="213"/>
      <c r="E123" s="232">
        <v>-0.01</v>
      </c>
      <c r="F123" s="2"/>
    </row>
    <row r="124" spans="1:6" ht="13.8" x14ac:dyDescent="0.25">
      <c r="A124" s="140" t="s">
        <v>685</v>
      </c>
      <c r="B124" s="173">
        <f>IFERROR(INDEX('Annex 1 LV, HV and UMS charges'!$B$12:$B$45,MATCH($A124,'Annex 1 LV, HV and UMS charges'!$A$12:$A$310,0)),INDEX('Annex 4 LDNO charges'!$B$12:$B$203,MATCH($A124,'Annex 4 LDNO charges'!$A$12:$A$203,0)))</f>
        <v>0</v>
      </c>
      <c r="C124" s="174" t="str">
        <f>IFERROR(INDEX('Annex 1 LV, HV and UMS charges'!$C$14:$C$45,MATCH($A124,'Annex 1 LV, HV and UMS charges'!$A$14:$A$310,0)),INDEX('Annex 4 LDNO charges'!$C$14:$C$203,MATCH($A124,'Annex 4 LDNO charges'!$A$14:$A$203,0)))</f>
        <v>0, 3, 4, 5-8</v>
      </c>
      <c r="D124" s="213"/>
      <c r="E124" s="232">
        <v>-0.01</v>
      </c>
      <c r="F124" s="2"/>
    </row>
    <row r="125" spans="1:6" ht="13.8" x14ac:dyDescent="0.25">
      <c r="A125" s="140" t="s">
        <v>686</v>
      </c>
      <c r="B125" s="173">
        <f>IFERROR(INDEX('Annex 1 LV, HV and UMS charges'!$B$12:$B$45,MATCH($A125,'Annex 1 LV, HV and UMS charges'!$A$12:$A$310,0)),INDEX('Annex 4 LDNO charges'!$B$12:$B$203,MATCH($A125,'Annex 4 LDNO charges'!$A$12:$A$203,0)))</f>
        <v>0</v>
      </c>
      <c r="C125" s="174" t="str">
        <f>IFERROR(INDEX('Annex 1 LV, HV and UMS charges'!$C$14:$C$45,MATCH($A125,'Annex 1 LV, HV and UMS charges'!$A$14:$A$310,0)),INDEX('Annex 4 LDNO charges'!$C$14:$C$203,MATCH($A125,'Annex 4 LDNO charges'!$A$14:$A$203,0)))</f>
        <v>0, 3, 4, 5-8</v>
      </c>
      <c r="D125" s="213"/>
      <c r="E125" s="232">
        <v>-0.01</v>
      </c>
      <c r="F125" s="2"/>
    </row>
    <row r="126" spans="1:6" ht="13.8" x14ac:dyDescent="0.25">
      <c r="A126" s="140" t="s">
        <v>687</v>
      </c>
      <c r="B126" s="173">
        <f>IFERROR(INDEX('Annex 1 LV, HV and UMS charges'!$B$12:$B$45,MATCH($A126,'Annex 1 LV, HV and UMS charges'!$A$12:$A$310,0)),INDEX('Annex 4 LDNO charges'!$B$12:$B$203,MATCH($A126,'Annex 4 LDNO charges'!$A$12:$A$203,0)))</f>
        <v>0</v>
      </c>
      <c r="C126" s="174" t="str">
        <f>IFERROR(INDEX('Annex 1 LV, HV and UMS charges'!$C$14:$C$45,MATCH($A126,'Annex 1 LV, HV and UMS charges'!$A$14:$A$310,0)),INDEX('Annex 4 LDNO charges'!$C$14:$C$203,MATCH($A126,'Annex 4 LDNO charges'!$A$14:$A$203,0)))</f>
        <v>0, 3, 4, 5-8</v>
      </c>
      <c r="D126" s="213"/>
      <c r="E126" s="232">
        <v>-0.01</v>
      </c>
      <c r="F126" s="2"/>
    </row>
    <row r="127" spans="1:6" ht="13.8" x14ac:dyDescent="0.25">
      <c r="A127" s="140" t="s">
        <v>220</v>
      </c>
      <c r="B127" s="173">
        <f>IFERROR(INDEX('Annex 1 LV, HV and UMS charges'!$B$12:$B$45,MATCH($A127,'Annex 1 LV, HV and UMS charges'!$A$12:$A$310,0)),INDEX('Annex 4 LDNO charges'!$B$12:$B$203,MATCH($A127,'Annex 4 LDNO charges'!$A$12:$A$203,0)))</f>
        <v>0</v>
      </c>
      <c r="C127" s="174">
        <f>IFERROR(INDEX('Annex 1 LV, HV and UMS charges'!$C$14:$C$45,MATCH($A127,'Annex 1 LV, HV and UMS charges'!$A$14:$A$310,0)),INDEX('Annex 4 LDNO charges'!$C$14:$C$203,MATCH($A127,'Annex 4 LDNO charges'!$A$14:$A$203,0)))</f>
        <v>0</v>
      </c>
      <c r="D127" s="213"/>
      <c r="E127" s="232">
        <v>-0.01</v>
      </c>
      <c r="F127" s="2"/>
    </row>
    <row r="128" spans="1:6" ht="13.8" x14ac:dyDescent="0.25">
      <c r="A128" s="140" t="s">
        <v>221</v>
      </c>
      <c r="B128" s="173">
        <f>IFERROR(INDEX('Annex 1 LV, HV and UMS charges'!$B$12:$B$45,MATCH($A128,'Annex 1 LV, HV and UMS charges'!$A$12:$A$310,0)),INDEX('Annex 4 LDNO charges'!$B$12:$B$203,MATCH($A128,'Annex 4 LDNO charges'!$A$12:$A$203,0)))</f>
        <v>0</v>
      </c>
      <c r="C128" s="174">
        <f>IFERROR(INDEX('Annex 1 LV, HV and UMS charges'!$C$14:$C$45,MATCH($A128,'Annex 1 LV, HV and UMS charges'!$A$14:$A$310,0)),INDEX('Annex 4 LDNO charges'!$C$14:$C$203,MATCH($A128,'Annex 4 LDNO charges'!$A$14:$A$203,0)))</f>
        <v>0</v>
      </c>
      <c r="D128" s="213"/>
      <c r="E128" s="232">
        <v>-0.01</v>
      </c>
      <c r="F128" s="2"/>
    </row>
    <row r="129" spans="1:6" ht="13.8" x14ac:dyDescent="0.25">
      <c r="A129" s="140" t="s">
        <v>222</v>
      </c>
      <c r="B129" s="173">
        <f>IFERROR(INDEX('Annex 1 LV, HV and UMS charges'!$B$12:$B$45,MATCH($A129,'Annex 1 LV, HV and UMS charges'!$A$12:$A$310,0)),INDEX('Annex 4 LDNO charges'!$B$12:$B$203,MATCH($A129,'Annex 4 LDNO charges'!$A$12:$A$203,0)))</f>
        <v>0</v>
      </c>
      <c r="C129" s="174">
        <f>IFERROR(INDEX('Annex 1 LV, HV and UMS charges'!$C$14:$C$45,MATCH($A129,'Annex 1 LV, HV and UMS charges'!$A$14:$A$310,0)),INDEX('Annex 4 LDNO charges'!$C$14:$C$203,MATCH($A129,'Annex 4 LDNO charges'!$A$14:$A$203,0)))</f>
        <v>0</v>
      </c>
      <c r="D129" s="213"/>
      <c r="E129" s="232">
        <v>-0.01</v>
      </c>
      <c r="F129" s="2"/>
    </row>
    <row r="130" spans="1:6" ht="13.8" x14ac:dyDescent="0.25">
      <c r="A130" s="140" t="s">
        <v>223</v>
      </c>
      <c r="B130" s="173">
        <f>IFERROR(INDEX('Annex 1 LV, HV and UMS charges'!$B$12:$B$45,MATCH($A130,'Annex 1 LV, HV and UMS charges'!$A$12:$A$310,0)),INDEX('Annex 4 LDNO charges'!$B$12:$B$203,MATCH($A130,'Annex 4 LDNO charges'!$A$12:$A$203,0)))</f>
        <v>0</v>
      </c>
      <c r="C130" s="174">
        <f>IFERROR(INDEX('Annex 1 LV, HV and UMS charges'!$C$14:$C$45,MATCH($A130,'Annex 1 LV, HV and UMS charges'!$A$14:$A$310,0)),INDEX('Annex 4 LDNO charges'!$C$14:$C$203,MATCH($A130,'Annex 4 LDNO charges'!$A$14:$A$203,0)))</f>
        <v>0</v>
      </c>
      <c r="D130" s="213"/>
      <c r="E130" s="232">
        <v>-0.01</v>
      </c>
      <c r="F130" s="2"/>
    </row>
    <row r="131" spans="1:6" ht="13.8" x14ac:dyDescent="0.25">
      <c r="A131" s="140" t="s">
        <v>224</v>
      </c>
      <c r="B131" s="173">
        <f>IFERROR(INDEX('Annex 1 LV, HV and UMS charges'!$B$12:$B$45,MATCH($A131,'Annex 1 LV, HV and UMS charges'!$A$12:$A$310,0)),INDEX('Annex 4 LDNO charges'!$B$12:$B$203,MATCH($A131,'Annex 4 LDNO charges'!$A$12:$A$203,0)))</f>
        <v>0</v>
      </c>
      <c r="C131" s="174">
        <f>IFERROR(INDEX('Annex 1 LV, HV and UMS charges'!$C$14:$C$45,MATCH($A131,'Annex 1 LV, HV and UMS charges'!$A$14:$A$310,0)),INDEX('Annex 4 LDNO charges'!$C$14:$C$203,MATCH($A131,'Annex 4 LDNO charges'!$A$14:$A$203,0)))</f>
        <v>0</v>
      </c>
      <c r="D131" s="213"/>
      <c r="E131" s="232">
        <v>-0.01</v>
      </c>
      <c r="F131" s="2"/>
    </row>
    <row r="132" spans="1:6" ht="13.8" x14ac:dyDescent="0.25">
      <c r="A132" s="140" t="s">
        <v>225</v>
      </c>
      <c r="B132" s="173">
        <f>IFERROR(INDEX('Annex 1 LV, HV and UMS charges'!$B$12:$B$45,MATCH($A132,'Annex 1 LV, HV and UMS charges'!$A$12:$A$310,0)),INDEX('Annex 4 LDNO charges'!$B$12:$B$203,MATCH($A132,'Annex 4 LDNO charges'!$A$12:$A$203,0)))</f>
        <v>0</v>
      </c>
      <c r="C132" s="174">
        <f>IFERROR(INDEX('Annex 1 LV, HV and UMS charges'!$C$14:$C$45,MATCH($A132,'Annex 1 LV, HV and UMS charges'!$A$14:$A$310,0)),INDEX('Annex 4 LDNO charges'!$C$14:$C$203,MATCH($A132,'Annex 4 LDNO charges'!$A$14:$A$203,0)))</f>
        <v>0</v>
      </c>
      <c r="D132" s="213"/>
      <c r="E132" s="232">
        <v>-0.01</v>
      </c>
      <c r="F132" s="2"/>
    </row>
    <row r="133" spans="1:6" ht="13.8" x14ac:dyDescent="0.25">
      <c r="A133" s="140" t="s">
        <v>226</v>
      </c>
      <c r="B133" s="173">
        <f>IFERROR(INDEX('Annex 1 LV, HV and UMS charges'!$B$12:$B$45,MATCH($A133,'Annex 1 LV, HV and UMS charges'!$A$12:$A$310,0)),INDEX('Annex 4 LDNO charges'!$B$12:$B$203,MATCH($A133,'Annex 4 LDNO charges'!$A$12:$A$203,0)))</f>
        <v>0</v>
      </c>
      <c r="C133" s="174">
        <f>IFERROR(INDEX('Annex 1 LV, HV and UMS charges'!$C$14:$C$45,MATCH($A133,'Annex 1 LV, HV and UMS charges'!$A$14:$A$310,0)),INDEX('Annex 4 LDNO charges'!$C$14:$C$203,MATCH($A133,'Annex 4 LDNO charges'!$A$14:$A$203,0)))</f>
        <v>0</v>
      </c>
      <c r="D133" s="213"/>
      <c r="E133" s="232">
        <v>-0.01</v>
      </c>
      <c r="F133" s="2"/>
    </row>
    <row r="134" spans="1:6" ht="13.8" x14ac:dyDescent="0.25">
      <c r="A134" s="140" t="s">
        <v>227</v>
      </c>
      <c r="B134" s="173">
        <f>IFERROR(INDEX('Annex 1 LV, HV and UMS charges'!$B$12:$B$45,MATCH($A134,'Annex 1 LV, HV and UMS charges'!$A$12:$A$310,0)),INDEX('Annex 4 LDNO charges'!$B$12:$B$203,MATCH($A134,'Annex 4 LDNO charges'!$A$12:$A$203,0)))</f>
        <v>0</v>
      </c>
      <c r="C134" s="174">
        <f>IFERROR(INDEX('Annex 1 LV, HV and UMS charges'!$C$14:$C$45,MATCH($A134,'Annex 1 LV, HV and UMS charges'!$A$14:$A$310,0)),INDEX('Annex 4 LDNO charges'!$C$14:$C$203,MATCH($A134,'Annex 4 LDNO charges'!$A$14:$A$203,0)))</f>
        <v>0</v>
      </c>
      <c r="D134" s="213"/>
      <c r="E134" s="212">
        <v>-0.01</v>
      </c>
      <c r="F134" s="2"/>
    </row>
    <row r="135" spans="1:6" ht="13.8" x14ac:dyDescent="0.25">
      <c r="A135" s="140" t="s">
        <v>228</v>
      </c>
      <c r="B135" s="173">
        <f>IFERROR(INDEX('Annex 1 LV, HV and UMS charges'!$B$12:$B$45,MATCH($A135,'Annex 1 LV, HV and UMS charges'!$A$12:$A$310,0)),INDEX('Annex 4 LDNO charges'!$B$12:$B$203,MATCH($A135,'Annex 4 LDNO charges'!$A$12:$A$203,0)))</f>
        <v>0</v>
      </c>
      <c r="C135" s="174">
        <f>IFERROR(INDEX('Annex 1 LV, HV and UMS charges'!$C$14:$C$45,MATCH($A135,'Annex 1 LV, HV and UMS charges'!$A$14:$A$310,0)),INDEX('Annex 4 LDNO charges'!$C$14:$C$203,MATCH($A135,'Annex 4 LDNO charges'!$A$14:$A$203,0)))</f>
        <v>0</v>
      </c>
      <c r="D135" s="213"/>
      <c r="E135" s="212">
        <v>-0.01</v>
      </c>
      <c r="F135" s="2"/>
    </row>
    <row r="136" spans="1:6" ht="13.8" x14ac:dyDescent="0.25">
      <c r="A136" s="140" t="s">
        <v>229</v>
      </c>
      <c r="B136" s="173">
        <f>IFERROR(INDEX('Annex 1 LV, HV and UMS charges'!$B$12:$B$45,MATCH($A136,'Annex 1 LV, HV and UMS charges'!$A$12:$A$310,0)),INDEX('Annex 4 LDNO charges'!$B$12:$B$203,MATCH($A136,'Annex 4 LDNO charges'!$A$12:$A$203,0)))</f>
        <v>0</v>
      </c>
      <c r="C136" s="174">
        <f>IFERROR(INDEX('Annex 1 LV, HV and UMS charges'!$C$14:$C$45,MATCH($A136,'Annex 1 LV, HV and UMS charges'!$A$14:$A$310,0)),INDEX('Annex 4 LDNO charges'!$C$14:$C$203,MATCH($A136,'Annex 4 LDNO charges'!$A$14:$A$203,0)))</f>
        <v>0</v>
      </c>
      <c r="D136" s="213"/>
      <c r="E136" s="212">
        <v>-0.01</v>
      </c>
      <c r="F136" s="2"/>
    </row>
    <row r="137" spans="1:6" ht="13.8" x14ac:dyDescent="0.25">
      <c r="A137" s="140" t="s">
        <v>230</v>
      </c>
      <c r="B137" s="173">
        <f>IFERROR(INDEX('Annex 1 LV, HV and UMS charges'!$B$12:$B$45,MATCH($A137,'Annex 1 LV, HV and UMS charges'!$A$12:$A$310,0)),INDEX('Annex 4 LDNO charges'!$B$12:$B$203,MATCH($A137,'Annex 4 LDNO charges'!$A$12:$A$203,0)))</f>
        <v>0</v>
      </c>
      <c r="C137" s="174">
        <f>IFERROR(INDEX('Annex 1 LV, HV and UMS charges'!$C$14:$C$45,MATCH($A137,'Annex 1 LV, HV and UMS charges'!$A$14:$A$310,0)),INDEX('Annex 4 LDNO charges'!$C$14:$C$203,MATCH($A137,'Annex 4 LDNO charges'!$A$14:$A$203,0)))</f>
        <v>0</v>
      </c>
      <c r="D137" s="213"/>
      <c r="E137" s="212">
        <v>-0.01</v>
      </c>
      <c r="F137" s="2"/>
    </row>
    <row r="138" spans="1:6" ht="13.8" x14ac:dyDescent="0.25">
      <c r="A138" s="140" t="s">
        <v>231</v>
      </c>
      <c r="B138" s="173">
        <f>IFERROR(INDEX('Annex 1 LV, HV and UMS charges'!$B$12:$B$45,MATCH($A138,'Annex 1 LV, HV and UMS charges'!$A$12:$A$310,0)),INDEX('Annex 4 LDNO charges'!$B$12:$B$203,MATCH($A138,'Annex 4 LDNO charges'!$A$12:$A$203,0)))</f>
        <v>0</v>
      </c>
      <c r="C138" s="174">
        <f>IFERROR(INDEX('Annex 1 LV, HV and UMS charges'!$C$14:$C$45,MATCH($A138,'Annex 1 LV, HV and UMS charges'!$A$14:$A$310,0)),INDEX('Annex 4 LDNO charges'!$C$14:$C$203,MATCH($A138,'Annex 4 LDNO charges'!$A$14:$A$203,0)))</f>
        <v>0</v>
      </c>
      <c r="D138" s="213"/>
      <c r="E138" s="212">
        <v>-0.01</v>
      </c>
      <c r="F138" s="2"/>
    </row>
    <row r="139" spans="1:6" ht="13.8" x14ac:dyDescent="0.25">
      <c r="A139" s="140" t="s">
        <v>232</v>
      </c>
      <c r="B139" s="173">
        <f>IFERROR(INDEX('Annex 1 LV, HV and UMS charges'!$B$12:$B$45,MATCH($A139,'Annex 1 LV, HV and UMS charges'!$A$12:$A$310,0)),INDEX('Annex 4 LDNO charges'!$B$12:$B$203,MATCH($A139,'Annex 4 LDNO charges'!$A$12:$A$203,0)))</f>
        <v>0</v>
      </c>
      <c r="C139" s="174">
        <f>IFERROR(INDEX('Annex 1 LV, HV and UMS charges'!$C$14:$C$45,MATCH($A139,'Annex 1 LV, HV and UMS charges'!$A$14:$A$310,0)),INDEX('Annex 4 LDNO charges'!$C$14:$C$203,MATCH($A139,'Annex 4 LDNO charges'!$A$14:$A$203,0)))</f>
        <v>0</v>
      </c>
      <c r="D139" s="213"/>
      <c r="E139" s="212">
        <v>-0.01</v>
      </c>
      <c r="F139" s="2"/>
    </row>
    <row r="140" spans="1:6" ht="13.8" x14ac:dyDescent="0.25">
      <c r="A140" s="140" t="s">
        <v>233</v>
      </c>
      <c r="B140" s="173">
        <f>IFERROR(INDEX('Annex 1 LV, HV and UMS charges'!$B$12:$B$45,MATCH($A140,'Annex 1 LV, HV and UMS charges'!$A$12:$A$310,0)),INDEX('Annex 4 LDNO charges'!$B$12:$B$203,MATCH($A140,'Annex 4 LDNO charges'!$A$12:$A$203,0)))</f>
        <v>0</v>
      </c>
      <c r="C140" s="174">
        <f>IFERROR(INDEX('Annex 1 LV, HV and UMS charges'!$C$14:$C$45,MATCH($A140,'Annex 1 LV, HV and UMS charges'!$A$14:$A$310,0)),INDEX('Annex 4 LDNO charges'!$C$14:$C$203,MATCH($A140,'Annex 4 LDNO charges'!$A$14:$A$203,0)))</f>
        <v>0</v>
      </c>
      <c r="D140" s="232"/>
      <c r="E140" s="232">
        <v>-0.01</v>
      </c>
      <c r="F140" s="2"/>
    </row>
    <row r="141" spans="1:6" ht="13.8" x14ac:dyDescent="0.25">
      <c r="A141" s="140" t="s">
        <v>234</v>
      </c>
      <c r="B141" s="173">
        <f>IFERROR(INDEX('Annex 1 LV, HV and UMS charges'!$B$12:$B$45,MATCH($A141,'Annex 1 LV, HV and UMS charges'!$A$12:$A$310,0)),INDEX('Annex 4 LDNO charges'!$B$12:$B$203,MATCH($A141,'Annex 4 LDNO charges'!$A$12:$A$203,0)))</f>
        <v>0</v>
      </c>
      <c r="C141" s="174">
        <f>IFERROR(INDEX('Annex 1 LV, HV and UMS charges'!$C$14:$C$45,MATCH($A141,'Annex 1 LV, HV and UMS charges'!$A$14:$A$310,0)),INDEX('Annex 4 LDNO charges'!$C$14:$C$203,MATCH($A141,'Annex 4 LDNO charges'!$A$14:$A$203,0)))</f>
        <v>0</v>
      </c>
      <c r="D141" s="212"/>
      <c r="E141" s="212">
        <v>-0.01</v>
      </c>
      <c r="F141" s="2"/>
    </row>
    <row r="142" spans="1:6" ht="13.8" x14ac:dyDescent="0.25">
      <c r="A142" s="140" t="s">
        <v>688</v>
      </c>
      <c r="B142" s="173">
        <f>IFERROR(INDEX('Annex 1 LV, HV and UMS charges'!$B$12:$B$45,MATCH($A142,'Annex 1 LV, HV and UMS charges'!$A$12:$A$310,0)),INDEX('Annex 4 LDNO charges'!$B$12:$B$203,MATCH($A142,'Annex 4 LDNO charges'!$A$12:$A$203,0)))</f>
        <v>0</v>
      </c>
      <c r="C142" s="174" t="str">
        <f>IFERROR(INDEX('Annex 1 LV, HV and UMS charges'!$C$14:$C$45,MATCH($A142,'Annex 1 LV, HV and UMS charges'!$A$14:$A$310,0)),INDEX('Annex 4 LDNO charges'!$C$14:$C$203,MATCH($A142,'Annex 4 LDNO charges'!$A$14:$A$203,0)))</f>
        <v>0, 1, 2</v>
      </c>
      <c r="D142" s="213">
        <v>0</v>
      </c>
      <c r="E142" s="232">
        <v>-0.01</v>
      </c>
      <c r="F142" s="2"/>
    </row>
    <row r="143" spans="1:6" ht="13.8" x14ac:dyDescent="0.25">
      <c r="A143" s="140" t="s">
        <v>690</v>
      </c>
      <c r="B143" s="173">
        <f>IFERROR(INDEX('Annex 1 LV, HV and UMS charges'!$B$12:$B$45,MATCH($A143,'Annex 1 LV, HV and UMS charges'!$A$12:$A$310,0)),INDEX('Annex 4 LDNO charges'!$B$12:$B$203,MATCH($A143,'Annex 4 LDNO charges'!$A$12:$A$203,0)))</f>
        <v>0</v>
      </c>
      <c r="C143" s="174" t="str">
        <f>IFERROR(INDEX('Annex 1 LV, HV and UMS charges'!$C$14:$C$45,MATCH($A143,'Annex 1 LV, HV and UMS charges'!$A$14:$A$310,0)),INDEX('Annex 4 LDNO charges'!$C$14:$C$203,MATCH($A143,'Annex 4 LDNO charges'!$A$14:$A$203,0)))</f>
        <v>0, 3, 4, 5-8</v>
      </c>
      <c r="D143" s="213"/>
      <c r="E143" s="232">
        <v>-0.01</v>
      </c>
      <c r="F143" s="2"/>
    </row>
    <row r="144" spans="1:6" ht="13.8" x14ac:dyDescent="0.25">
      <c r="A144" s="140" t="s">
        <v>691</v>
      </c>
      <c r="B144" s="173">
        <f>IFERROR(INDEX('Annex 1 LV, HV and UMS charges'!$B$12:$B$45,MATCH($A144,'Annex 1 LV, HV and UMS charges'!$A$12:$A$310,0)),INDEX('Annex 4 LDNO charges'!$B$12:$B$203,MATCH($A144,'Annex 4 LDNO charges'!$A$12:$A$203,0)))</f>
        <v>0</v>
      </c>
      <c r="C144" s="174" t="str">
        <f>IFERROR(INDEX('Annex 1 LV, HV and UMS charges'!$C$14:$C$45,MATCH($A144,'Annex 1 LV, HV and UMS charges'!$A$14:$A$310,0)),INDEX('Annex 4 LDNO charges'!$C$14:$C$203,MATCH($A144,'Annex 4 LDNO charges'!$A$14:$A$203,0)))</f>
        <v>0, 3, 4, 5-8</v>
      </c>
      <c r="D144" s="213"/>
      <c r="E144" s="232">
        <v>-0.01</v>
      </c>
      <c r="F144" s="2"/>
    </row>
    <row r="145" spans="1:6" ht="13.8" x14ac:dyDescent="0.25">
      <c r="A145" s="140" t="s">
        <v>692</v>
      </c>
      <c r="B145" s="173">
        <f>IFERROR(INDEX('Annex 1 LV, HV and UMS charges'!$B$12:$B$45,MATCH($A145,'Annex 1 LV, HV and UMS charges'!$A$12:$A$310,0)),INDEX('Annex 4 LDNO charges'!$B$12:$B$203,MATCH($A145,'Annex 4 LDNO charges'!$A$12:$A$203,0)))</f>
        <v>0</v>
      </c>
      <c r="C145" s="174" t="str">
        <f>IFERROR(INDEX('Annex 1 LV, HV and UMS charges'!$C$14:$C$45,MATCH($A145,'Annex 1 LV, HV and UMS charges'!$A$14:$A$310,0)),INDEX('Annex 4 LDNO charges'!$C$14:$C$203,MATCH($A145,'Annex 4 LDNO charges'!$A$14:$A$203,0)))</f>
        <v>0, 3, 4, 5-8</v>
      </c>
      <c r="D145" s="213"/>
      <c r="E145" s="232">
        <v>-0.01</v>
      </c>
      <c r="F145" s="2"/>
    </row>
    <row r="146" spans="1:6" ht="13.8" x14ac:dyDescent="0.25">
      <c r="A146" s="140" t="s">
        <v>693</v>
      </c>
      <c r="B146" s="173">
        <f>IFERROR(INDEX('Annex 1 LV, HV and UMS charges'!$B$12:$B$45,MATCH($A146,'Annex 1 LV, HV and UMS charges'!$A$12:$A$310,0)),INDEX('Annex 4 LDNO charges'!$B$12:$B$203,MATCH($A146,'Annex 4 LDNO charges'!$A$12:$A$203,0)))</f>
        <v>0</v>
      </c>
      <c r="C146" s="174" t="str">
        <f>IFERROR(INDEX('Annex 1 LV, HV and UMS charges'!$C$14:$C$45,MATCH($A146,'Annex 1 LV, HV and UMS charges'!$A$14:$A$310,0)),INDEX('Annex 4 LDNO charges'!$C$14:$C$203,MATCH($A146,'Annex 4 LDNO charges'!$A$14:$A$203,0)))</f>
        <v>0, 3, 4, 5-8</v>
      </c>
      <c r="D146" s="213"/>
      <c r="E146" s="232">
        <v>-0.01</v>
      </c>
      <c r="F146" s="2"/>
    </row>
    <row r="147" spans="1:6" ht="13.8" x14ac:dyDescent="0.25">
      <c r="A147" s="140" t="s">
        <v>694</v>
      </c>
      <c r="B147" s="173">
        <f>IFERROR(INDEX('Annex 1 LV, HV and UMS charges'!$B$12:$B$45,MATCH($A147,'Annex 1 LV, HV and UMS charges'!$A$12:$A$310,0)),INDEX('Annex 4 LDNO charges'!$B$12:$B$203,MATCH($A147,'Annex 4 LDNO charges'!$A$12:$A$203,0)))</f>
        <v>0</v>
      </c>
      <c r="C147" s="174" t="str">
        <f>IFERROR(INDEX('Annex 1 LV, HV and UMS charges'!$C$14:$C$45,MATCH($A147,'Annex 1 LV, HV and UMS charges'!$A$14:$A$310,0)),INDEX('Annex 4 LDNO charges'!$C$14:$C$203,MATCH($A147,'Annex 4 LDNO charges'!$A$14:$A$203,0)))</f>
        <v>0, 3, 4, 5-8</v>
      </c>
      <c r="D147" s="213"/>
      <c r="E147" s="212">
        <v>0</v>
      </c>
      <c r="F147" s="2"/>
    </row>
    <row r="148" spans="1:6" ht="13.8" x14ac:dyDescent="0.25">
      <c r="A148" s="140" t="s">
        <v>243</v>
      </c>
      <c r="B148" s="173">
        <f>IFERROR(INDEX('Annex 1 LV, HV and UMS charges'!$B$12:$B$45,MATCH($A148,'Annex 1 LV, HV and UMS charges'!$A$12:$A$310,0)),INDEX('Annex 4 LDNO charges'!$B$12:$B$203,MATCH($A148,'Annex 4 LDNO charges'!$A$12:$A$203,0)))</f>
        <v>0</v>
      </c>
      <c r="C148" s="174">
        <f>IFERROR(INDEX('Annex 1 LV, HV and UMS charges'!$C$14:$C$45,MATCH($A148,'Annex 1 LV, HV and UMS charges'!$A$14:$A$310,0)),INDEX('Annex 4 LDNO charges'!$C$14:$C$203,MATCH($A148,'Annex 4 LDNO charges'!$A$14:$A$203,0)))</f>
        <v>0</v>
      </c>
      <c r="D148" s="213"/>
      <c r="E148" s="232">
        <v>-0.01</v>
      </c>
      <c r="F148" s="2"/>
    </row>
    <row r="149" spans="1:6" ht="13.8" x14ac:dyDescent="0.25">
      <c r="A149" s="140" t="s">
        <v>244</v>
      </c>
      <c r="B149" s="173">
        <f>IFERROR(INDEX('Annex 1 LV, HV and UMS charges'!$B$12:$B$45,MATCH($A149,'Annex 1 LV, HV and UMS charges'!$A$12:$A$310,0)),INDEX('Annex 4 LDNO charges'!$B$12:$B$203,MATCH($A149,'Annex 4 LDNO charges'!$A$12:$A$203,0)))</f>
        <v>0</v>
      </c>
      <c r="C149" s="174">
        <f>IFERROR(INDEX('Annex 1 LV, HV and UMS charges'!$C$14:$C$45,MATCH($A149,'Annex 1 LV, HV and UMS charges'!$A$14:$A$310,0)),INDEX('Annex 4 LDNO charges'!$C$14:$C$203,MATCH($A149,'Annex 4 LDNO charges'!$A$14:$A$203,0)))</f>
        <v>0</v>
      </c>
      <c r="D149" s="213"/>
      <c r="E149" s="232">
        <v>-0.01</v>
      </c>
      <c r="F149" s="2"/>
    </row>
    <row r="150" spans="1:6" ht="13.8" x14ac:dyDescent="0.25">
      <c r="A150" s="140" t="s">
        <v>245</v>
      </c>
      <c r="B150" s="173">
        <f>IFERROR(INDEX('Annex 1 LV, HV and UMS charges'!$B$12:$B$45,MATCH($A150,'Annex 1 LV, HV and UMS charges'!$A$12:$A$310,0)),INDEX('Annex 4 LDNO charges'!$B$12:$B$203,MATCH($A150,'Annex 4 LDNO charges'!$A$12:$A$203,0)))</f>
        <v>0</v>
      </c>
      <c r="C150" s="174">
        <f>IFERROR(INDEX('Annex 1 LV, HV and UMS charges'!$C$14:$C$45,MATCH($A150,'Annex 1 LV, HV and UMS charges'!$A$14:$A$310,0)),INDEX('Annex 4 LDNO charges'!$C$14:$C$203,MATCH($A150,'Annex 4 LDNO charges'!$A$14:$A$203,0)))</f>
        <v>0</v>
      </c>
      <c r="D150" s="213"/>
      <c r="E150" s="232">
        <v>-0.01</v>
      </c>
      <c r="F150" s="2"/>
    </row>
    <row r="151" spans="1:6" ht="13.8" x14ac:dyDescent="0.25">
      <c r="A151" s="140" t="s">
        <v>246</v>
      </c>
      <c r="B151" s="173">
        <f>IFERROR(INDEX('Annex 1 LV, HV and UMS charges'!$B$12:$B$45,MATCH($A151,'Annex 1 LV, HV and UMS charges'!$A$12:$A$310,0)),INDEX('Annex 4 LDNO charges'!$B$12:$B$203,MATCH($A151,'Annex 4 LDNO charges'!$A$12:$A$203,0)))</f>
        <v>0</v>
      </c>
      <c r="C151" s="174">
        <f>IFERROR(INDEX('Annex 1 LV, HV and UMS charges'!$C$14:$C$45,MATCH($A151,'Annex 1 LV, HV and UMS charges'!$A$14:$A$310,0)),INDEX('Annex 4 LDNO charges'!$C$14:$C$203,MATCH($A151,'Annex 4 LDNO charges'!$A$14:$A$203,0)))</f>
        <v>0</v>
      </c>
      <c r="D151" s="213"/>
      <c r="E151" s="232">
        <v>-0.01</v>
      </c>
      <c r="F151" s="2"/>
    </row>
    <row r="152" spans="1:6" ht="13.8" x14ac:dyDescent="0.25">
      <c r="A152" s="140" t="s">
        <v>247</v>
      </c>
      <c r="B152" s="173">
        <f>IFERROR(INDEX('Annex 1 LV, HV and UMS charges'!$B$12:$B$45,MATCH($A152,'Annex 1 LV, HV and UMS charges'!$A$12:$A$310,0)),INDEX('Annex 4 LDNO charges'!$B$12:$B$203,MATCH($A152,'Annex 4 LDNO charges'!$A$12:$A$203,0)))</f>
        <v>0</v>
      </c>
      <c r="C152" s="174">
        <f>IFERROR(INDEX('Annex 1 LV, HV and UMS charges'!$C$14:$C$45,MATCH($A152,'Annex 1 LV, HV and UMS charges'!$A$14:$A$310,0)),INDEX('Annex 4 LDNO charges'!$C$14:$C$203,MATCH($A152,'Annex 4 LDNO charges'!$A$14:$A$203,0)))</f>
        <v>0</v>
      </c>
      <c r="D152" s="213"/>
      <c r="E152" s="232">
        <v>-0.01</v>
      </c>
      <c r="F152" s="2"/>
    </row>
    <row r="153" spans="1:6" ht="13.8" x14ac:dyDescent="0.25">
      <c r="A153" s="140" t="s">
        <v>248</v>
      </c>
      <c r="B153" s="173">
        <f>IFERROR(INDEX('Annex 1 LV, HV and UMS charges'!$B$12:$B$45,MATCH($A153,'Annex 1 LV, HV and UMS charges'!$A$12:$A$310,0)),INDEX('Annex 4 LDNO charges'!$B$12:$B$203,MATCH($A153,'Annex 4 LDNO charges'!$A$12:$A$203,0)))</f>
        <v>0</v>
      </c>
      <c r="C153" s="174">
        <f>IFERROR(INDEX('Annex 1 LV, HV and UMS charges'!$C$14:$C$45,MATCH($A153,'Annex 1 LV, HV and UMS charges'!$A$14:$A$310,0)),INDEX('Annex 4 LDNO charges'!$C$14:$C$203,MATCH($A153,'Annex 4 LDNO charges'!$A$14:$A$203,0)))</f>
        <v>0</v>
      </c>
      <c r="D153" s="213"/>
      <c r="E153" s="232">
        <v>-0.01</v>
      </c>
      <c r="F153" s="2"/>
    </row>
    <row r="154" spans="1:6" ht="13.8" x14ac:dyDescent="0.25">
      <c r="A154" s="140" t="s">
        <v>249</v>
      </c>
      <c r="B154" s="173">
        <f>IFERROR(INDEX('Annex 1 LV, HV and UMS charges'!$B$12:$B$45,MATCH($A154,'Annex 1 LV, HV and UMS charges'!$A$12:$A$310,0)),INDEX('Annex 4 LDNO charges'!$B$12:$B$203,MATCH($A154,'Annex 4 LDNO charges'!$A$12:$A$203,0)))</f>
        <v>0</v>
      </c>
      <c r="C154" s="174">
        <f>IFERROR(INDEX('Annex 1 LV, HV and UMS charges'!$C$14:$C$45,MATCH($A154,'Annex 1 LV, HV and UMS charges'!$A$14:$A$310,0)),INDEX('Annex 4 LDNO charges'!$C$14:$C$203,MATCH($A154,'Annex 4 LDNO charges'!$A$14:$A$203,0)))</f>
        <v>0</v>
      </c>
      <c r="D154" s="213"/>
      <c r="E154" s="232">
        <v>-0.01</v>
      </c>
      <c r="F154" s="2"/>
    </row>
    <row r="155" spans="1:6" ht="13.8" x14ac:dyDescent="0.25">
      <c r="A155" s="140" t="s">
        <v>250</v>
      </c>
      <c r="B155" s="173">
        <f>IFERROR(INDEX('Annex 1 LV, HV and UMS charges'!$B$12:$B$45,MATCH($A155,'Annex 1 LV, HV and UMS charges'!$A$12:$A$310,0)),INDEX('Annex 4 LDNO charges'!$B$12:$B$203,MATCH($A155,'Annex 4 LDNO charges'!$A$12:$A$203,0)))</f>
        <v>0</v>
      </c>
      <c r="C155" s="174">
        <f>IFERROR(INDEX('Annex 1 LV, HV and UMS charges'!$C$14:$C$45,MATCH($A155,'Annex 1 LV, HV and UMS charges'!$A$14:$A$310,0)),INDEX('Annex 4 LDNO charges'!$C$14:$C$203,MATCH($A155,'Annex 4 LDNO charges'!$A$14:$A$203,0)))</f>
        <v>0</v>
      </c>
      <c r="D155" s="213"/>
      <c r="E155" s="232">
        <v>-0.01</v>
      </c>
      <c r="F155" s="2"/>
    </row>
    <row r="156" spans="1:6" ht="13.8" x14ac:dyDescent="0.25">
      <c r="A156" s="140" t="s">
        <v>251</v>
      </c>
      <c r="B156" s="173">
        <f>IFERROR(INDEX('Annex 1 LV, HV and UMS charges'!$B$12:$B$45,MATCH($A156,'Annex 1 LV, HV and UMS charges'!$A$12:$A$310,0)),INDEX('Annex 4 LDNO charges'!$B$12:$B$203,MATCH($A156,'Annex 4 LDNO charges'!$A$12:$A$203,0)))</f>
        <v>0</v>
      </c>
      <c r="C156" s="174">
        <f>IFERROR(INDEX('Annex 1 LV, HV and UMS charges'!$C$14:$C$45,MATCH($A156,'Annex 1 LV, HV and UMS charges'!$A$14:$A$310,0)),INDEX('Annex 4 LDNO charges'!$C$14:$C$203,MATCH($A156,'Annex 4 LDNO charges'!$A$14:$A$203,0)))</f>
        <v>0</v>
      </c>
      <c r="D156" s="213"/>
      <c r="E156" s="232">
        <v>-0.01</v>
      </c>
      <c r="F156" s="2"/>
    </row>
    <row r="157" spans="1:6" ht="13.8" x14ac:dyDescent="0.25">
      <c r="A157" s="140" t="s">
        <v>252</v>
      </c>
      <c r="B157" s="173">
        <f>IFERROR(INDEX('Annex 1 LV, HV and UMS charges'!$B$12:$B$45,MATCH($A157,'Annex 1 LV, HV and UMS charges'!$A$12:$A$310,0)),INDEX('Annex 4 LDNO charges'!$B$12:$B$203,MATCH($A157,'Annex 4 LDNO charges'!$A$12:$A$203,0)))</f>
        <v>0</v>
      </c>
      <c r="C157" s="174">
        <f>IFERROR(INDEX('Annex 1 LV, HV and UMS charges'!$C$14:$C$45,MATCH($A157,'Annex 1 LV, HV and UMS charges'!$A$14:$A$310,0)),INDEX('Annex 4 LDNO charges'!$C$14:$C$203,MATCH($A157,'Annex 4 LDNO charges'!$A$14:$A$203,0)))</f>
        <v>0</v>
      </c>
      <c r="D157" s="213"/>
      <c r="E157" s="232">
        <v>-0.01</v>
      </c>
      <c r="F157" s="2"/>
    </row>
    <row r="158" spans="1:6" ht="13.8" x14ac:dyDescent="0.25">
      <c r="A158" s="140" t="s">
        <v>253</v>
      </c>
      <c r="B158" s="173">
        <f>IFERROR(INDEX('Annex 1 LV, HV and UMS charges'!$B$12:$B$45,MATCH($A158,'Annex 1 LV, HV and UMS charges'!$A$12:$A$310,0)),INDEX('Annex 4 LDNO charges'!$B$12:$B$203,MATCH($A158,'Annex 4 LDNO charges'!$A$12:$A$203,0)))</f>
        <v>0</v>
      </c>
      <c r="C158" s="174">
        <f>IFERROR(INDEX('Annex 1 LV, HV and UMS charges'!$C$14:$C$45,MATCH($A158,'Annex 1 LV, HV and UMS charges'!$A$14:$A$310,0)),INDEX('Annex 4 LDNO charges'!$C$14:$C$203,MATCH($A158,'Annex 4 LDNO charges'!$A$14:$A$203,0)))</f>
        <v>0</v>
      </c>
      <c r="D158" s="213"/>
      <c r="E158" s="232">
        <v>-0.01</v>
      </c>
      <c r="F158" s="2"/>
    </row>
    <row r="159" spans="1:6" ht="13.8" x14ac:dyDescent="0.25">
      <c r="A159" s="140" t="s">
        <v>254</v>
      </c>
      <c r="B159" s="173">
        <f>IFERROR(INDEX('Annex 1 LV, HV and UMS charges'!$B$12:$B$45,MATCH($A159,'Annex 1 LV, HV and UMS charges'!$A$12:$A$310,0)),INDEX('Annex 4 LDNO charges'!$B$12:$B$203,MATCH($A159,'Annex 4 LDNO charges'!$A$12:$A$203,0)))</f>
        <v>0</v>
      </c>
      <c r="C159" s="174">
        <f>IFERROR(INDEX('Annex 1 LV, HV and UMS charges'!$C$14:$C$45,MATCH($A159,'Annex 1 LV, HV and UMS charges'!$A$14:$A$310,0)),INDEX('Annex 4 LDNO charges'!$C$14:$C$203,MATCH($A159,'Annex 4 LDNO charges'!$A$14:$A$203,0)))</f>
        <v>0</v>
      </c>
      <c r="D159" s="213"/>
      <c r="E159" s="232">
        <v>-0.01</v>
      </c>
      <c r="F159" s="2"/>
    </row>
    <row r="160" spans="1:6" ht="13.8" x14ac:dyDescent="0.25">
      <c r="A160" s="140" t="s">
        <v>255</v>
      </c>
      <c r="B160" s="173">
        <f>IFERROR(INDEX('Annex 1 LV, HV and UMS charges'!$B$12:$B$45,MATCH($A160,'Annex 1 LV, HV and UMS charges'!$A$12:$A$310,0)),INDEX('Annex 4 LDNO charges'!$B$12:$B$203,MATCH($A160,'Annex 4 LDNO charges'!$A$12:$A$203,0)))</f>
        <v>0</v>
      </c>
      <c r="C160" s="174">
        <f>IFERROR(INDEX('Annex 1 LV, HV and UMS charges'!$C$14:$C$45,MATCH($A160,'Annex 1 LV, HV and UMS charges'!$A$14:$A$310,0)),INDEX('Annex 4 LDNO charges'!$C$14:$C$203,MATCH($A160,'Annex 4 LDNO charges'!$A$14:$A$203,0)))</f>
        <v>0</v>
      </c>
      <c r="D160" s="213"/>
      <c r="E160" s="232">
        <v>-0.01</v>
      </c>
      <c r="F160" s="2"/>
    </row>
    <row r="161" spans="1:6" ht="13.8" x14ac:dyDescent="0.25">
      <c r="A161" s="140" t="s">
        <v>256</v>
      </c>
      <c r="B161" s="173">
        <f>IFERROR(INDEX('Annex 1 LV, HV and UMS charges'!$B$12:$B$45,MATCH($A161,'Annex 1 LV, HV and UMS charges'!$A$12:$A$310,0)),INDEX('Annex 4 LDNO charges'!$B$12:$B$203,MATCH($A161,'Annex 4 LDNO charges'!$A$12:$A$203,0)))</f>
        <v>0</v>
      </c>
      <c r="C161" s="174">
        <f>IFERROR(INDEX('Annex 1 LV, HV and UMS charges'!$C$14:$C$45,MATCH($A161,'Annex 1 LV, HV and UMS charges'!$A$14:$A$310,0)),INDEX('Annex 4 LDNO charges'!$C$14:$C$203,MATCH($A161,'Annex 4 LDNO charges'!$A$14:$A$203,0)))</f>
        <v>0</v>
      </c>
      <c r="D161" s="213"/>
      <c r="E161" s="232">
        <v>-0.01</v>
      </c>
      <c r="F161" s="2"/>
    </row>
    <row r="162" spans="1:6" ht="13.8" x14ac:dyDescent="0.25">
      <c r="A162" s="140" t="s">
        <v>257</v>
      </c>
      <c r="B162" s="173">
        <f>IFERROR(INDEX('Annex 1 LV, HV and UMS charges'!$B$12:$B$45,MATCH($A162,'Annex 1 LV, HV and UMS charges'!$A$12:$A$310,0)),INDEX('Annex 4 LDNO charges'!$B$12:$B$203,MATCH($A162,'Annex 4 LDNO charges'!$A$12:$A$203,0)))</f>
        <v>0</v>
      </c>
      <c r="C162" s="174">
        <f>IFERROR(INDEX('Annex 1 LV, HV and UMS charges'!$C$14:$C$45,MATCH($A162,'Annex 1 LV, HV and UMS charges'!$A$14:$A$310,0)),INDEX('Annex 4 LDNO charges'!$C$14:$C$203,MATCH($A162,'Annex 4 LDNO charges'!$A$14:$A$203,0)))</f>
        <v>0</v>
      </c>
      <c r="D162" s="213"/>
      <c r="E162" s="232">
        <v>-0.01</v>
      </c>
      <c r="F162" s="2"/>
    </row>
    <row r="163" spans="1:6" ht="13.8" x14ac:dyDescent="0.25">
      <c r="A163" s="140" t="s">
        <v>212</v>
      </c>
      <c r="B163" s="173">
        <f>IFERROR(INDEX('Annex 1 LV, HV and UMS charges'!$B$12:$B$45,MATCH($A163,'Annex 1 LV, HV and UMS charges'!$A$12:$A$310,0)),INDEX('Annex 4 LDNO charges'!$B$12:$B$203,MATCH($A163,'Annex 4 LDNO charges'!$A$12:$A$203,0)))</f>
        <v>0</v>
      </c>
      <c r="C163" s="174" t="str">
        <f>IFERROR(INDEX('Annex 1 LV, HV and UMS charges'!$C$14:$C$45,MATCH($A163,'Annex 1 LV, HV and UMS charges'!$A$14:$A$310,0)),INDEX('Annex 4 LDNO charges'!$C$14:$C$203,MATCH($A163,'Annex 4 LDNO charges'!$A$14:$A$203,0)))</f>
        <v>0, 1 or 8</v>
      </c>
      <c r="D163" s="213"/>
      <c r="E163" s="212">
        <v>0</v>
      </c>
      <c r="F163" s="2"/>
    </row>
    <row r="164" spans="1:6" ht="13.8" x14ac:dyDescent="0.25">
      <c r="A164" s="140" t="s">
        <v>213</v>
      </c>
      <c r="B164" s="173">
        <f>IFERROR(INDEX('Annex 1 LV, HV and UMS charges'!$B$12:$B$45,MATCH($A164,'Annex 1 LV, HV and UMS charges'!$A$12:$A$310,0)),INDEX('Annex 4 LDNO charges'!$B$12:$B$203,MATCH($A164,'Annex 4 LDNO charges'!$A$12:$A$203,0)))</f>
        <v>0</v>
      </c>
      <c r="C164" s="174">
        <f>IFERROR(INDEX('Annex 1 LV, HV and UMS charges'!$C$14:$C$45,MATCH($A164,'Annex 1 LV, HV and UMS charges'!$A$14:$A$310,0)),INDEX('Annex 4 LDNO charges'!$C$14:$C$203,MATCH($A164,'Annex 4 LDNO charges'!$A$14:$A$203,0)))</f>
        <v>0</v>
      </c>
      <c r="D164" s="213"/>
      <c r="E164" s="212">
        <v>0</v>
      </c>
      <c r="F164" s="2"/>
    </row>
    <row r="165" spans="1:6" ht="13.8" x14ac:dyDescent="0.25">
      <c r="A165" s="140" t="s">
        <v>214</v>
      </c>
      <c r="B165" s="173">
        <f>IFERROR(INDEX('Annex 1 LV, HV and UMS charges'!$B$12:$B$45,MATCH($A165,'Annex 1 LV, HV and UMS charges'!$A$12:$A$310,0)),INDEX('Annex 4 LDNO charges'!$B$12:$B$203,MATCH($A165,'Annex 4 LDNO charges'!$A$12:$A$203,0)))</f>
        <v>0</v>
      </c>
      <c r="C165" s="174">
        <f>IFERROR(INDEX('Annex 1 LV, HV and UMS charges'!$C$14:$C$45,MATCH($A165,'Annex 1 LV, HV and UMS charges'!$A$14:$A$310,0)),INDEX('Annex 4 LDNO charges'!$C$14:$C$203,MATCH($A165,'Annex 4 LDNO charges'!$A$14:$A$203,0)))</f>
        <v>0</v>
      </c>
      <c r="D165" s="213"/>
      <c r="E165" s="212">
        <v>0</v>
      </c>
      <c r="F165" s="2"/>
    </row>
    <row r="166" spans="1:6" ht="13.8" x14ac:dyDescent="0.25">
      <c r="A166" s="140" t="s">
        <v>215</v>
      </c>
      <c r="B166" s="173">
        <f>IFERROR(INDEX('Annex 1 LV, HV and UMS charges'!$B$12:$B$45,MATCH($A166,'Annex 1 LV, HV and UMS charges'!$A$12:$A$310,0)),INDEX('Annex 4 LDNO charges'!$B$12:$B$203,MATCH($A166,'Annex 4 LDNO charges'!$A$12:$A$203,0)))</f>
        <v>0</v>
      </c>
      <c r="C166" s="174">
        <f>IFERROR(INDEX('Annex 1 LV, HV and UMS charges'!$C$14:$C$45,MATCH($A166,'Annex 1 LV, HV and UMS charges'!$A$14:$A$310,0)),INDEX('Annex 4 LDNO charges'!$C$14:$C$203,MATCH($A166,'Annex 4 LDNO charges'!$A$14:$A$203,0)))</f>
        <v>0</v>
      </c>
      <c r="D166" s="213"/>
      <c r="E166" s="212">
        <v>0</v>
      </c>
      <c r="F166" s="2"/>
    </row>
    <row r="167" spans="1:6" ht="13.8" x14ac:dyDescent="0.25">
      <c r="A167" s="140" t="s">
        <v>216</v>
      </c>
      <c r="B167" s="173">
        <f>IFERROR(INDEX('Annex 1 LV, HV and UMS charges'!$B$12:$B$45,MATCH($A167,'Annex 1 LV, HV and UMS charges'!$A$12:$A$310,0)),INDEX('Annex 4 LDNO charges'!$B$12:$B$203,MATCH($A167,'Annex 4 LDNO charges'!$A$12:$A$203,0)))</f>
        <v>0</v>
      </c>
      <c r="C167" s="174">
        <f>IFERROR(INDEX('Annex 1 LV, HV and UMS charges'!$C$14:$C$45,MATCH($A167,'Annex 1 LV, HV and UMS charges'!$A$14:$A$310,0)),INDEX('Annex 4 LDNO charges'!$C$14:$C$203,MATCH($A167,'Annex 4 LDNO charges'!$A$14:$A$203,0)))</f>
        <v>0</v>
      </c>
      <c r="D167" s="213"/>
      <c r="E167" s="212">
        <v>0</v>
      </c>
      <c r="F167" s="2"/>
    </row>
    <row r="168" spans="1:6" ht="13.8" x14ac:dyDescent="0.25">
      <c r="A168" s="140" t="s">
        <v>217</v>
      </c>
      <c r="B168" s="173">
        <f>IFERROR(INDEX('Annex 1 LV, HV and UMS charges'!$B$12:$B$45,MATCH($A168,'Annex 1 LV, HV and UMS charges'!$A$12:$A$310,0)),INDEX('Annex 4 LDNO charges'!$B$12:$B$203,MATCH($A168,'Annex 4 LDNO charges'!$A$12:$A$203,0)))</f>
        <v>0</v>
      </c>
      <c r="C168" s="174">
        <f>IFERROR(INDEX('Annex 1 LV, HV and UMS charges'!$C$14:$C$45,MATCH($A168,'Annex 1 LV, HV and UMS charges'!$A$14:$A$310,0)),INDEX('Annex 4 LDNO charges'!$C$14:$C$203,MATCH($A168,'Annex 4 LDNO charges'!$A$14:$A$203,0)))</f>
        <v>0</v>
      </c>
      <c r="D168" s="213"/>
      <c r="E168" s="212">
        <v>0</v>
      </c>
      <c r="F168" s="2"/>
    </row>
    <row r="169" spans="1:6" ht="13.8" x14ac:dyDescent="0.25">
      <c r="A169" s="140" t="s">
        <v>681</v>
      </c>
      <c r="B169" s="173">
        <f>IFERROR(INDEX('Annex 1 LV, HV and UMS charges'!$B$12:$B$45,MATCH($A169,'Annex 1 LV, HV and UMS charges'!$A$12:$A$310,0)),INDEX('Annex 4 LDNO charges'!$B$12:$B$203,MATCH($A169,'Annex 4 LDNO charges'!$A$12:$A$203,0)))</f>
        <v>0</v>
      </c>
      <c r="C169" s="174" t="str">
        <f>IFERROR(INDEX('Annex 1 LV, HV and UMS charges'!$C$14:$C$45,MATCH($A169,'Annex 1 LV, HV and UMS charges'!$A$14:$A$310,0)),INDEX('Annex 4 LDNO charges'!$C$14:$C$203,MATCH($A169,'Annex 4 LDNO charges'!$A$14:$A$203,0)))</f>
        <v>0, 1, 2</v>
      </c>
      <c r="D169" s="232">
        <v>0</v>
      </c>
      <c r="E169" s="232">
        <v>-0.01</v>
      </c>
      <c r="F169" s="2"/>
    </row>
    <row r="170" spans="1:6" ht="13.8" x14ac:dyDescent="0.25">
      <c r="A170" s="140" t="s">
        <v>218</v>
      </c>
      <c r="B170" s="173">
        <f>IFERROR(INDEX('Annex 1 LV, HV and UMS charges'!$B$12:$B$45,MATCH($A170,'Annex 1 LV, HV and UMS charges'!$A$12:$A$310,0)),INDEX('Annex 4 LDNO charges'!$B$12:$B$203,MATCH($A170,'Annex 4 LDNO charges'!$A$12:$A$203,0)))</f>
        <v>0</v>
      </c>
      <c r="C170" s="174" t="str">
        <f>IFERROR(INDEX('Annex 1 LV, HV and UMS charges'!$C$14:$C$45,MATCH($A170,'Annex 1 LV, HV and UMS charges'!$A$14:$A$310,0)),INDEX('Annex 4 LDNO charges'!$C$14:$C$203,MATCH($A170,'Annex 4 LDNO charges'!$A$14:$A$203,0)))</f>
        <v>2</v>
      </c>
      <c r="D170" s="212">
        <v>0</v>
      </c>
      <c r="E170" s="212">
        <v>0</v>
      </c>
      <c r="F170" s="2"/>
    </row>
    <row r="171" spans="1:6" ht="13.8" x14ac:dyDescent="0.25">
      <c r="A171" s="140" t="s">
        <v>683</v>
      </c>
      <c r="B171" s="173">
        <f>IFERROR(INDEX('Annex 1 LV, HV and UMS charges'!$B$12:$B$45,MATCH($A171,'Annex 1 LV, HV and UMS charges'!$A$12:$A$310,0)),INDEX('Annex 4 LDNO charges'!$B$12:$B$203,MATCH($A171,'Annex 4 LDNO charges'!$A$12:$A$203,0)))</f>
        <v>0</v>
      </c>
      <c r="C171" s="174" t="str">
        <f>IFERROR(INDEX('Annex 1 LV, HV and UMS charges'!$C$14:$C$45,MATCH($A171,'Annex 1 LV, HV and UMS charges'!$A$14:$A$310,0)),INDEX('Annex 4 LDNO charges'!$C$14:$C$203,MATCH($A171,'Annex 4 LDNO charges'!$A$14:$A$203,0)))</f>
        <v>0, 3, 4, 5-8</v>
      </c>
      <c r="D171" s="213"/>
      <c r="E171" s="232">
        <v>-0.01</v>
      </c>
      <c r="F171" s="2"/>
    </row>
    <row r="172" spans="1:6" ht="13.8" x14ac:dyDescent="0.25">
      <c r="A172" s="140" t="s">
        <v>684</v>
      </c>
      <c r="B172" s="173">
        <f>IFERROR(INDEX('Annex 1 LV, HV and UMS charges'!$B$12:$B$45,MATCH($A172,'Annex 1 LV, HV and UMS charges'!$A$12:$A$310,0)),INDEX('Annex 4 LDNO charges'!$B$12:$B$203,MATCH($A172,'Annex 4 LDNO charges'!$A$12:$A$203,0)))</f>
        <v>0</v>
      </c>
      <c r="C172" s="174" t="str">
        <f>IFERROR(INDEX('Annex 1 LV, HV and UMS charges'!$C$14:$C$45,MATCH($A172,'Annex 1 LV, HV and UMS charges'!$A$14:$A$310,0)),INDEX('Annex 4 LDNO charges'!$C$14:$C$203,MATCH($A172,'Annex 4 LDNO charges'!$A$14:$A$203,0)))</f>
        <v>0, 3, 4, 5-8</v>
      </c>
      <c r="D172" s="213"/>
      <c r="E172" s="232">
        <v>-0.01</v>
      </c>
      <c r="F172" s="2"/>
    </row>
    <row r="173" spans="1:6" ht="13.8" x14ac:dyDescent="0.25">
      <c r="A173" s="140" t="s">
        <v>685</v>
      </c>
      <c r="B173" s="173">
        <f>IFERROR(INDEX('Annex 1 LV, HV and UMS charges'!$B$12:$B$45,MATCH($A173,'Annex 1 LV, HV and UMS charges'!$A$12:$A$310,0)),INDEX('Annex 4 LDNO charges'!$B$12:$B$203,MATCH($A173,'Annex 4 LDNO charges'!$A$12:$A$203,0)))</f>
        <v>0</v>
      </c>
      <c r="C173" s="174" t="str">
        <f>IFERROR(INDEX('Annex 1 LV, HV and UMS charges'!$C$14:$C$45,MATCH($A173,'Annex 1 LV, HV and UMS charges'!$A$14:$A$310,0)),INDEX('Annex 4 LDNO charges'!$C$14:$C$203,MATCH($A173,'Annex 4 LDNO charges'!$A$14:$A$203,0)))</f>
        <v>0, 3, 4, 5-8</v>
      </c>
      <c r="D173" s="213"/>
      <c r="E173" s="232">
        <v>-0.01</v>
      </c>
      <c r="F173" s="2"/>
    </row>
    <row r="174" spans="1:6" ht="13.8" x14ac:dyDescent="0.25">
      <c r="A174" s="140" t="s">
        <v>686</v>
      </c>
      <c r="B174" s="173">
        <f>IFERROR(INDEX('Annex 1 LV, HV and UMS charges'!$B$12:$B$45,MATCH($A174,'Annex 1 LV, HV and UMS charges'!$A$12:$A$310,0)),INDEX('Annex 4 LDNO charges'!$B$12:$B$203,MATCH($A174,'Annex 4 LDNO charges'!$A$12:$A$203,0)))</f>
        <v>0</v>
      </c>
      <c r="C174" s="174" t="str">
        <f>IFERROR(INDEX('Annex 1 LV, HV and UMS charges'!$C$14:$C$45,MATCH($A174,'Annex 1 LV, HV and UMS charges'!$A$14:$A$310,0)),INDEX('Annex 4 LDNO charges'!$C$14:$C$203,MATCH($A174,'Annex 4 LDNO charges'!$A$14:$A$203,0)))</f>
        <v>0, 3, 4, 5-8</v>
      </c>
      <c r="D174" s="213"/>
      <c r="E174" s="232">
        <v>-0.01</v>
      </c>
      <c r="F174" s="2"/>
    </row>
    <row r="175" spans="1:6" ht="13.8" x14ac:dyDescent="0.25">
      <c r="A175" s="140" t="s">
        <v>687</v>
      </c>
      <c r="B175" s="173">
        <f>IFERROR(INDEX('Annex 1 LV, HV and UMS charges'!$B$12:$B$45,MATCH($A175,'Annex 1 LV, HV and UMS charges'!$A$12:$A$310,0)),INDEX('Annex 4 LDNO charges'!$B$12:$B$203,MATCH($A175,'Annex 4 LDNO charges'!$A$12:$A$203,0)))</f>
        <v>0</v>
      </c>
      <c r="C175" s="174" t="str">
        <f>IFERROR(INDEX('Annex 1 LV, HV and UMS charges'!$C$14:$C$45,MATCH($A175,'Annex 1 LV, HV and UMS charges'!$A$14:$A$310,0)),INDEX('Annex 4 LDNO charges'!$C$14:$C$203,MATCH($A175,'Annex 4 LDNO charges'!$A$14:$A$203,0)))</f>
        <v>0, 3, 4, 5-8</v>
      </c>
      <c r="D175" s="213"/>
      <c r="E175" s="232">
        <v>-0.01</v>
      </c>
      <c r="F175" s="2"/>
    </row>
    <row r="176" spans="1:6" ht="13.8" x14ac:dyDescent="0.25">
      <c r="A176" s="140" t="s">
        <v>219</v>
      </c>
      <c r="B176" s="173">
        <f>IFERROR(INDEX('Annex 1 LV, HV and UMS charges'!$B$12:$B$45,MATCH($A176,'Annex 1 LV, HV and UMS charges'!$A$12:$A$310,0)),INDEX('Annex 4 LDNO charges'!$B$12:$B$203,MATCH($A176,'Annex 4 LDNO charges'!$A$12:$A$203,0)))</f>
        <v>0</v>
      </c>
      <c r="C176" s="174" t="str">
        <f>IFERROR(INDEX('Annex 1 LV, HV and UMS charges'!$C$14:$C$45,MATCH($A176,'Annex 1 LV, HV and UMS charges'!$A$14:$A$310,0)),INDEX('Annex 4 LDNO charges'!$C$14:$C$203,MATCH($A176,'Annex 4 LDNO charges'!$A$14:$A$203,0)))</f>
        <v>4</v>
      </c>
      <c r="D176" s="213"/>
      <c r="E176" s="212">
        <v>0</v>
      </c>
      <c r="F176" s="2"/>
    </row>
    <row r="177" spans="1:6" ht="13.8" x14ac:dyDescent="0.25">
      <c r="A177" s="140" t="s">
        <v>220</v>
      </c>
      <c r="B177" s="173">
        <f>IFERROR(INDEX('Annex 1 LV, HV and UMS charges'!$B$12:$B$45,MATCH($A177,'Annex 1 LV, HV and UMS charges'!$A$12:$A$310,0)),INDEX('Annex 4 LDNO charges'!$B$12:$B$203,MATCH($A177,'Annex 4 LDNO charges'!$A$12:$A$203,0)))</f>
        <v>0</v>
      </c>
      <c r="C177" s="174">
        <f>IFERROR(INDEX('Annex 1 LV, HV and UMS charges'!$C$14:$C$45,MATCH($A177,'Annex 1 LV, HV and UMS charges'!$A$14:$A$310,0)),INDEX('Annex 4 LDNO charges'!$C$14:$C$203,MATCH($A177,'Annex 4 LDNO charges'!$A$14:$A$203,0)))</f>
        <v>0</v>
      </c>
      <c r="D177" s="213"/>
      <c r="E177" s="232">
        <v>-0.01</v>
      </c>
      <c r="F177" s="2"/>
    </row>
    <row r="178" spans="1:6" ht="13.8" x14ac:dyDescent="0.25">
      <c r="A178" s="140" t="s">
        <v>221</v>
      </c>
      <c r="B178" s="173">
        <f>IFERROR(INDEX('Annex 1 LV, HV and UMS charges'!$B$12:$B$45,MATCH($A178,'Annex 1 LV, HV and UMS charges'!$A$12:$A$310,0)),INDEX('Annex 4 LDNO charges'!$B$12:$B$203,MATCH($A178,'Annex 4 LDNO charges'!$A$12:$A$203,0)))</f>
        <v>0</v>
      </c>
      <c r="C178" s="174">
        <f>IFERROR(INDEX('Annex 1 LV, HV and UMS charges'!$C$14:$C$45,MATCH($A178,'Annex 1 LV, HV and UMS charges'!$A$14:$A$310,0)),INDEX('Annex 4 LDNO charges'!$C$14:$C$203,MATCH($A178,'Annex 4 LDNO charges'!$A$14:$A$203,0)))</f>
        <v>0</v>
      </c>
      <c r="D178" s="213"/>
      <c r="E178" s="232">
        <v>-0.01</v>
      </c>
      <c r="F178" s="2"/>
    </row>
    <row r="179" spans="1:6" ht="13.8" x14ac:dyDescent="0.25">
      <c r="A179" s="140" t="s">
        <v>222</v>
      </c>
      <c r="B179" s="173">
        <f>IFERROR(INDEX('Annex 1 LV, HV and UMS charges'!$B$12:$B$45,MATCH($A179,'Annex 1 LV, HV and UMS charges'!$A$12:$A$310,0)),INDEX('Annex 4 LDNO charges'!$B$12:$B$203,MATCH($A179,'Annex 4 LDNO charges'!$A$12:$A$203,0)))</f>
        <v>0</v>
      </c>
      <c r="C179" s="174">
        <f>IFERROR(INDEX('Annex 1 LV, HV and UMS charges'!$C$14:$C$45,MATCH($A179,'Annex 1 LV, HV and UMS charges'!$A$14:$A$310,0)),INDEX('Annex 4 LDNO charges'!$C$14:$C$203,MATCH($A179,'Annex 4 LDNO charges'!$A$14:$A$203,0)))</f>
        <v>0</v>
      </c>
      <c r="D179" s="213"/>
      <c r="E179" s="232">
        <v>-0.01</v>
      </c>
      <c r="F179" s="2"/>
    </row>
    <row r="180" spans="1:6" ht="13.8" x14ac:dyDescent="0.25">
      <c r="A180" s="140" t="s">
        <v>223</v>
      </c>
      <c r="B180" s="173">
        <f>IFERROR(INDEX('Annex 1 LV, HV and UMS charges'!$B$12:$B$45,MATCH($A180,'Annex 1 LV, HV and UMS charges'!$A$12:$A$310,0)),INDEX('Annex 4 LDNO charges'!$B$12:$B$203,MATCH($A180,'Annex 4 LDNO charges'!$A$12:$A$203,0)))</f>
        <v>0</v>
      </c>
      <c r="C180" s="174">
        <f>IFERROR(INDEX('Annex 1 LV, HV and UMS charges'!$C$14:$C$45,MATCH($A180,'Annex 1 LV, HV and UMS charges'!$A$14:$A$310,0)),INDEX('Annex 4 LDNO charges'!$C$14:$C$203,MATCH($A180,'Annex 4 LDNO charges'!$A$14:$A$203,0)))</f>
        <v>0</v>
      </c>
      <c r="D180" s="213"/>
      <c r="E180" s="232">
        <v>-0.01</v>
      </c>
      <c r="F180" s="2"/>
    </row>
    <row r="181" spans="1:6" ht="13.8" x14ac:dyDescent="0.25">
      <c r="A181" s="140" t="s">
        <v>224</v>
      </c>
      <c r="B181" s="173">
        <f>IFERROR(INDEX('Annex 1 LV, HV and UMS charges'!$B$12:$B$45,MATCH($A181,'Annex 1 LV, HV and UMS charges'!$A$12:$A$310,0)),INDEX('Annex 4 LDNO charges'!$B$12:$B$203,MATCH($A181,'Annex 4 LDNO charges'!$A$12:$A$203,0)))</f>
        <v>0</v>
      </c>
      <c r="C181" s="174">
        <f>IFERROR(INDEX('Annex 1 LV, HV and UMS charges'!$C$14:$C$45,MATCH($A181,'Annex 1 LV, HV and UMS charges'!$A$14:$A$310,0)),INDEX('Annex 4 LDNO charges'!$C$14:$C$203,MATCH($A181,'Annex 4 LDNO charges'!$A$14:$A$203,0)))</f>
        <v>0</v>
      </c>
      <c r="D181" s="213"/>
      <c r="E181" s="232">
        <v>-0.01</v>
      </c>
      <c r="F181" s="2"/>
    </row>
    <row r="182" spans="1:6" ht="13.8" x14ac:dyDescent="0.25">
      <c r="A182" s="140" t="s">
        <v>225</v>
      </c>
      <c r="B182" s="173">
        <f>IFERROR(INDEX('Annex 1 LV, HV and UMS charges'!$B$12:$B$45,MATCH($A182,'Annex 1 LV, HV and UMS charges'!$A$12:$A$310,0)),INDEX('Annex 4 LDNO charges'!$B$12:$B$203,MATCH($A182,'Annex 4 LDNO charges'!$A$12:$A$203,0)))</f>
        <v>0</v>
      </c>
      <c r="C182" s="174">
        <f>IFERROR(INDEX('Annex 1 LV, HV and UMS charges'!$C$14:$C$45,MATCH($A182,'Annex 1 LV, HV and UMS charges'!$A$14:$A$310,0)),INDEX('Annex 4 LDNO charges'!$C$14:$C$203,MATCH($A182,'Annex 4 LDNO charges'!$A$14:$A$203,0)))</f>
        <v>0</v>
      </c>
      <c r="D182" s="213"/>
      <c r="E182" s="232">
        <v>-0.01</v>
      </c>
      <c r="F182" s="2"/>
    </row>
    <row r="183" spans="1:6" ht="13.8" x14ac:dyDescent="0.25">
      <c r="A183" s="140" t="s">
        <v>226</v>
      </c>
      <c r="B183" s="173">
        <f>IFERROR(INDEX('Annex 1 LV, HV and UMS charges'!$B$12:$B$45,MATCH($A183,'Annex 1 LV, HV and UMS charges'!$A$12:$A$310,0)),INDEX('Annex 4 LDNO charges'!$B$12:$B$203,MATCH($A183,'Annex 4 LDNO charges'!$A$12:$A$203,0)))</f>
        <v>0</v>
      </c>
      <c r="C183" s="174">
        <f>IFERROR(INDEX('Annex 1 LV, HV and UMS charges'!$C$14:$C$45,MATCH($A183,'Annex 1 LV, HV and UMS charges'!$A$14:$A$310,0)),INDEX('Annex 4 LDNO charges'!$C$14:$C$203,MATCH($A183,'Annex 4 LDNO charges'!$A$14:$A$203,0)))</f>
        <v>0</v>
      </c>
      <c r="D183" s="213"/>
      <c r="E183" s="232">
        <v>-0.01</v>
      </c>
      <c r="F183" s="2"/>
    </row>
    <row r="184" spans="1:6" ht="13.8" x14ac:dyDescent="0.25">
      <c r="A184" s="140" t="s">
        <v>227</v>
      </c>
      <c r="B184" s="173">
        <f>IFERROR(INDEX('Annex 1 LV, HV and UMS charges'!$B$12:$B$45,MATCH($A184,'Annex 1 LV, HV and UMS charges'!$A$12:$A$310,0)),INDEX('Annex 4 LDNO charges'!$B$12:$B$203,MATCH($A184,'Annex 4 LDNO charges'!$A$12:$A$203,0)))</f>
        <v>0</v>
      </c>
      <c r="C184" s="174">
        <f>IFERROR(INDEX('Annex 1 LV, HV and UMS charges'!$C$14:$C$45,MATCH($A184,'Annex 1 LV, HV and UMS charges'!$A$14:$A$310,0)),INDEX('Annex 4 LDNO charges'!$C$14:$C$203,MATCH($A184,'Annex 4 LDNO charges'!$A$14:$A$203,0)))</f>
        <v>0</v>
      </c>
      <c r="D184" s="213"/>
      <c r="E184" s="232">
        <v>-0.01</v>
      </c>
      <c r="F184" s="2"/>
    </row>
    <row r="185" spans="1:6" ht="13.8" x14ac:dyDescent="0.25">
      <c r="A185" s="140" t="s">
        <v>228</v>
      </c>
      <c r="B185" s="173">
        <f>IFERROR(INDEX('Annex 1 LV, HV and UMS charges'!$B$12:$B$45,MATCH($A185,'Annex 1 LV, HV and UMS charges'!$A$12:$A$310,0)),INDEX('Annex 4 LDNO charges'!$B$12:$B$203,MATCH($A185,'Annex 4 LDNO charges'!$A$12:$A$203,0)))</f>
        <v>0</v>
      </c>
      <c r="C185" s="174">
        <f>IFERROR(INDEX('Annex 1 LV, HV and UMS charges'!$C$14:$C$45,MATCH($A185,'Annex 1 LV, HV and UMS charges'!$A$14:$A$310,0)),INDEX('Annex 4 LDNO charges'!$C$14:$C$203,MATCH($A185,'Annex 4 LDNO charges'!$A$14:$A$203,0)))</f>
        <v>0</v>
      </c>
      <c r="D185" s="213"/>
      <c r="E185" s="232">
        <v>-0.01</v>
      </c>
      <c r="F185" s="2"/>
    </row>
    <row r="186" spans="1:6" ht="13.8" x14ac:dyDescent="0.25">
      <c r="A186" s="140" t="s">
        <v>229</v>
      </c>
      <c r="B186" s="173">
        <f>IFERROR(INDEX('Annex 1 LV, HV and UMS charges'!$B$12:$B$45,MATCH($A186,'Annex 1 LV, HV and UMS charges'!$A$12:$A$310,0)),INDEX('Annex 4 LDNO charges'!$B$12:$B$203,MATCH($A186,'Annex 4 LDNO charges'!$A$12:$A$203,0)))</f>
        <v>0</v>
      </c>
      <c r="C186" s="174">
        <f>IFERROR(INDEX('Annex 1 LV, HV and UMS charges'!$C$14:$C$45,MATCH($A186,'Annex 1 LV, HV and UMS charges'!$A$14:$A$310,0)),INDEX('Annex 4 LDNO charges'!$C$14:$C$203,MATCH($A186,'Annex 4 LDNO charges'!$A$14:$A$203,0)))</f>
        <v>0</v>
      </c>
      <c r="D186" s="213"/>
      <c r="E186" s="232">
        <v>-0.01</v>
      </c>
      <c r="F186" s="2"/>
    </row>
    <row r="187" spans="1:6" ht="13.8" x14ac:dyDescent="0.25">
      <c r="A187" s="140" t="s">
        <v>230</v>
      </c>
      <c r="B187" s="173">
        <f>IFERROR(INDEX('Annex 1 LV, HV and UMS charges'!$B$12:$B$45,MATCH($A187,'Annex 1 LV, HV and UMS charges'!$A$12:$A$310,0)),INDEX('Annex 4 LDNO charges'!$B$12:$B$203,MATCH($A187,'Annex 4 LDNO charges'!$A$12:$A$203,0)))</f>
        <v>0</v>
      </c>
      <c r="C187" s="174">
        <f>IFERROR(INDEX('Annex 1 LV, HV and UMS charges'!$C$14:$C$45,MATCH($A187,'Annex 1 LV, HV and UMS charges'!$A$14:$A$310,0)),INDEX('Annex 4 LDNO charges'!$C$14:$C$203,MATCH($A187,'Annex 4 LDNO charges'!$A$14:$A$203,0)))</f>
        <v>0</v>
      </c>
      <c r="D187" s="213"/>
      <c r="E187" s="232">
        <v>-0.01</v>
      </c>
      <c r="F187" s="2"/>
    </row>
    <row r="188" spans="1:6" ht="13.8" x14ac:dyDescent="0.25">
      <c r="A188" s="140" t="s">
        <v>231</v>
      </c>
      <c r="B188" s="173">
        <f>IFERROR(INDEX('Annex 1 LV, HV and UMS charges'!$B$12:$B$45,MATCH($A188,'Annex 1 LV, HV and UMS charges'!$A$12:$A$310,0)),INDEX('Annex 4 LDNO charges'!$B$12:$B$203,MATCH($A188,'Annex 4 LDNO charges'!$A$12:$A$203,0)))</f>
        <v>0</v>
      </c>
      <c r="C188" s="174">
        <f>IFERROR(INDEX('Annex 1 LV, HV and UMS charges'!$C$14:$C$45,MATCH($A188,'Annex 1 LV, HV and UMS charges'!$A$14:$A$310,0)),INDEX('Annex 4 LDNO charges'!$C$14:$C$203,MATCH($A188,'Annex 4 LDNO charges'!$A$14:$A$203,0)))</f>
        <v>0</v>
      </c>
      <c r="D188" s="213"/>
      <c r="E188" s="232">
        <v>-0.01</v>
      </c>
      <c r="F188" s="2"/>
    </row>
    <row r="189" spans="1:6" ht="13.8" x14ac:dyDescent="0.25">
      <c r="A189" s="140" t="s">
        <v>232</v>
      </c>
      <c r="B189" s="173">
        <f>IFERROR(INDEX('Annex 1 LV, HV and UMS charges'!$B$12:$B$45,MATCH($A189,'Annex 1 LV, HV and UMS charges'!$A$12:$A$310,0)),INDEX('Annex 4 LDNO charges'!$B$12:$B$203,MATCH($A189,'Annex 4 LDNO charges'!$A$12:$A$203,0)))</f>
        <v>0</v>
      </c>
      <c r="C189" s="174">
        <f>IFERROR(INDEX('Annex 1 LV, HV and UMS charges'!$C$14:$C$45,MATCH($A189,'Annex 1 LV, HV and UMS charges'!$A$14:$A$310,0)),INDEX('Annex 4 LDNO charges'!$C$14:$C$203,MATCH($A189,'Annex 4 LDNO charges'!$A$14:$A$203,0)))</f>
        <v>0</v>
      </c>
      <c r="D189" s="213"/>
      <c r="E189" s="232">
        <v>-0.01</v>
      </c>
      <c r="F189" s="2"/>
    </row>
    <row r="190" spans="1:6" ht="13.8" x14ac:dyDescent="0.25">
      <c r="A190" s="140" t="s">
        <v>233</v>
      </c>
      <c r="B190" s="173">
        <f>IFERROR(INDEX('Annex 1 LV, HV and UMS charges'!$B$12:$B$45,MATCH($A190,'Annex 1 LV, HV and UMS charges'!$A$12:$A$310,0)),INDEX('Annex 4 LDNO charges'!$B$12:$B$203,MATCH($A190,'Annex 4 LDNO charges'!$A$12:$A$203,0)))</f>
        <v>0</v>
      </c>
      <c r="C190" s="174">
        <f>IFERROR(INDEX('Annex 1 LV, HV and UMS charges'!$C$14:$C$45,MATCH($A190,'Annex 1 LV, HV and UMS charges'!$A$14:$A$310,0)),INDEX('Annex 4 LDNO charges'!$C$14:$C$203,MATCH($A190,'Annex 4 LDNO charges'!$A$14:$A$203,0)))</f>
        <v>0</v>
      </c>
      <c r="D190" s="213"/>
      <c r="E190" s="232">
        <v>-0.01</v>
      </c>
      <c r="F190" s="2"/>
    </row>
    <row r="191" spans="1:6" ht="13.8" x14ac:dyDescent="0.25">
      <c r="A191" s="140" t="s">
        <v>234</v>
      </c>
      <c r="B191" s="173">
        <f>IFERROR(INDEX('Annex 1 LV, HV and UMS charges'!$B$12:$B$45,MATCH($A191,'Annex 1 LV, HV and UMS charges'!$A$12:$A$310,0)),INDEX('Annex 4 LDNO charges'!$B$12:$B$203,MATCH($A191,'Annex 4 LDNO charges'!$A$12:$A$203,0)))</f>
        <v>0</v>
      </c>
      <c r="C191" s="174">
        <f>IFERROR(INDEX('Annex 1 LV, HV and UMS charges'!$C$14:$C$45,MATCH($A191,'Annex 1 LV, HV and UMS charges'!$A$14:$A$310,0)),INDEX('Annex 4 LDNO charges'!$C$14:$C$203,MATCH($A191,'Annex 4 LDNO charges'!$A$14:$A$203,0)))</f>
        <v>0</v>
      </c>
      <c r="D191" s="213"/>
      <c r="E191" s="232">
        <v>-0.01</v>
      </c>
      <c r="F191" s="2"/>
    </row>
    <row r="192" spans="1:6" ht="13.8" x14ac:dyDescent="0.25">
      <c r="A192" s="140" t="s">
        <v>235</v>
      </c>
      <c r="B192" s="173">
        <f>IFERROR(INDEX('Annex 1 LV, HV and UMS charges'!$B$12:$B$45,MATCH($A192,'Annex 1 LV, HV and UMS charges'!$A$12:$A$310,0)),INDEX('Annex 4 LDNO charges'!$B$12:$B$203,MATCH($A192,'Annex 4 LDNO charges'!$A$12:$A$203,0)))</f>
        <v>0</v>
      </c>
      <c r="C192" s="174" t="str">
        <f>IFERROR(INDEX('Annex 1 LV, HV and UMS charges'!$C$14:$C$45,MATCH($A192,'Annex 1 LV, HV and UMS charges'!$A$14:$A$310,0)),INDEX('Annex 4 LDNO charges'!$C$14:$C$203,MATCH($A192,'Annex 4 LDNO charges'!$A$14:$A$203,0)))</f>
        <v>0, 1 or 8</v>
      </c>
      <c r="D192" s="213"/>
      <c r="E192" s="212">
        <v>0</v>
      </c>
      <c r="F192" s="2"/>
    </row>
    <row r="193" spans="1:6" ht="13.8" x14ac:dyDescent="0.25">
      <c r="A193" s="140" t="s">
        <v>236</v>
      </c>
      <c r="B193" s="173">
        <f>IFERROR(INDEX('Annex 1 LV, HV and UMS charges'!$B$12:$B$45,MATCH($A193,'Annex 1 LV, HV and UMS charges'!$A$12:$A$310,0)),INDEX('Annex 4 LDNO charges'!$B$12:$B$203,MATCH($A193,'Annex 4 LDNO charges'!$A$12:$A$203,0)))</f>
        <v>0</v>
      </c>
      <c r="C193" s="174">
        <f>IFERROR(INDEX('Annex 1 LV, HV and UMS charges'!$C$14:$C$45,MATCH($A193,'Annex 1 LV, HV and UMS charges'!$A$14:$A$310,0)),INDEX('Annex 4 LDNO charges'!$C$14:$C$203,MATCH($A193,'Annex 4 LDNO charges'!$A$14:$A$203,0)))</f>
        <v>0</v>
      </c>
      <c r="D193" s="213"/>
      <c r="E193" s="212">
        <v>0</v>
      </c>
      <c r="F193" s="2"/>
    </row>
    <row r="194" spans="1:6" ht="13.8" x14ac:dyDescent="0.25">
      <c r="A194" s="140" t="s">
        <v>237</v>
      </c>
      <c r="B194" s="173">
        <f>IFERROR(INDEX('Annex 1 LV, HV and UMS charges'!$B$12:$B$45,MATCH($A194,'Annex 1 LV, HV and UMS charges'!$A$12:$A$310,0)),INDEX('Annex 4 LDNO charges'!$B$12:$B$203,MATCH($A194,'Annex 4 LDNO charges'!$A$12:$A$203,0)))</f>
        <v>0</v>
      </c>
      <c r="C194" s="174">
        <f>IFERROR(INDEX('Annex 1 LV, HV and UMS charges'!$C$14:$C$45,MATCH($A194,'Annex 1 LV, HV and UMS charges'!$A$14:$A$310,0)),INDEX('Annex 4 LDNO charges'!$C$14:$C$203,MATCH($A194,'Annex 4 LDNO charges'!$A$14:$A$203,0)))</f>
        <v>0</v>
      </c>
      <c r="D194" s="213"/>
      <c r="E194" s="212">
        <v>0</v>
      </c>
      <c r="F194" s="2"/>
    </row>
    <row r="195" spans="1:6" ht="13.8" x14ac:dyDescent="0.25">
      <c r="A195" s="140" t="s">
        <v>238</v>
      </c>
      <c r="B195" s="173">
        <f>IFERROR(INDEX('Annex 1 LV, HV and UMS charges'!$B$12:$B$45,MATCH($A195,'Annex 1 LV, HV and UMS charges'!$A$12:$A$310,0)),INDEX('Annex 4 LDNO charges'!$B$12:$B$203,MATCH($A195,'Annex 4 LDNO charges'!$A$12:$A$203,0)))</f>
        <v>0</v>
      </c>
      <c r="C195" s="174">
        <f>IFERROR(INDEX('Annex 1 LV, HV and UMS charges'!$C$14:$C$45,MATCH($A195,'Annex 1 LV, HV and UMS charges'!$A$14:$A$310,0)),INDEX('Annex 4 LDNO charges'!$C$14:$C$203,MATCH($A195,'Annex 4 LDNO charges'!$A$14:$A$203,0)))</f>
        <v>0</v>
      </c>
      <c r="D195" s="213"/>
      <c r="E195" s="212">
        <v>0</v>
      </c>
      <c r="F195" s="2"/>
    </row>
    <row r="196" spans="1:6" ht="13.8" x14ac:dyDescent="0.25">
      <c r="A196" s="140" t="s">
        <v>239</v>
      </c>
      <c r="B196" s="173">
        <f>IFERROR(INDEX('Annex 1 LV, HV and UMS charges'!$B$12:$B$45,MATCH($A196,'Annex 1 LV, HV and UMS charges'!$A$12:$A$310,0)),INDEX('Annex 4 LDNO charges'!$B$12:$B$203,MATCH($A196,'Annex 4 LDNO charges'!$A$12:$A$203,0)))</f>
        <v>0</v>
      </c>
      <c r="C196" s="174">
        <f>IFERROR(INDEX('Annex 1 LV, HV and UMS charges'!$C$14:$C$45,MATCH($A196,'Annex 1 LV, HV and UMS charges'!$A$14:$A$310,0)),INDEX('Annex 4 LDNO charges'!$C$14:$C$203,MATCH($A196,'Annex 4 LDNO charges'!$A$14:$A$203,0)))</f>
        <v>0</v>
      </c>
      <c r="D196" s="213"/>
      <c r="E196" s="212">
        <v>0</v>
      </c>
      <c r="F196" s="2"/>
    </row>
    <row r="197" spans="1:6" ht="13.8" x14ac:dyDescent="0.25">
      <c r="A197" s="140" t="s">
        <v>240</v>
      </c>
      <c r="B197" s="173">
        <f>IFERROR(INDEX('Annex 1 LV, HV and UMS charges'!$B$12:$B$45,MATCH($A197,'Annex 1 LV, HV and UMS charges'!$A$12:$A$310,0)),INDEX('Annex 4 LDNO charges'!$B$12:$B$203,MATCH($A197,'Annex 4 LDNO charges'!$A$12:$A$203,0)))</f>
        <v>0</v>
      </c>
      <c r="C197" s="174">
        <f>IFERROR(INDEX('Annex 1 LV, HV and UMS charges'!$C$14:$C$45,MATCH($A197,'Annex 1 LV, HV and UMS charges'!$A$14:$A$310,0)),INDEX('Annex 4 LDNO charges'!$C$14:$C$203,MATCH($A197,'Annex 4 LDNO charges'!$A$14:$A$203,0)))</f>
        <v>0</v>
      </c>
      <c r="D197" s="213"/>
      <c r="E197" s="212">
        <v>0</v>
      </c>
      <c r="F197" s="2"/>
    </row>
    <row r="198" spans="1:6" ht="13.8" x14ac:dyDescent="0.25">
      <c r="A198" s="140" t="s">
        <v>688</v>
      </c>
      <c r="B198" s="173">
        <f>IFERROR(INDEX('Annex 1 LV, HV and UMS charges'!$B$12:$B$45,MATCH($A198,'Annex 1 LV, HV and UMS charges'!$A$12:$A$310,0)),INDEX('Annex 4 LDNO charges'!$B$12:$B$203,MATCH($A198,'Annex 4 LDNO charges'!$A$12:$A$203,0)))</f>
        <v>0</v>
      </c>
      <c r="C198" s="174" t="str">
        <f>IFERROR(INDEX('Annex 1 LV, HV and UMS charges'!$C$14:$C$45,MATCH($A198,'Annex 1 LV, HV and UMS charges'!$A$14:$A$310,0)),INDEX('Annex 4 LDNO charges'!$C$14:$C$203,MATCH($A198,'Annex 4 LDNO charges'!$A$14:$A$203,0)))</f>
        <v>0, 1, 2</v>
      </c>
      <c r="D198" s="232">
        <v>0</v>
      </c>
      <c r="E198" s="232">
        <v>-0.01</v>
      </c>
      <c r="F198" s="2"/>
    </row>
    <row r="199" spans="1:6" ht="13.8" x14ac:dyDescent="0.25">
      <c r="A199" s="140" t="s">
        <v>241</v>
      </c>
      <c r="B199" s="173">
        <f>IFERROR(INDEX('Annex 1 LV, HV and UMS charges'!$B$12:$B$45,MATCH($A199,'Annex 1 LV, HV and UMS charges'!$A$12:$A$310,0)),INDEX('Annex 4 LDNO charges'!$B$12:$B$203,MATCH($A199,'Annex 4 LDNO charges'!$A$12:$A$203,0)))</f>
        <v>0</v>
      </c>
      <c r="C199" s="174" t="str">
        <f>IFERROR(INDEX('Annex 1 LV, HV and UMS charges'!$C$14:$C$45,MATCH($A199,'Annex 1 LV, HV and UMS charges'!$A$14:$A$310,0)),INDEX('Annex 4 LDNO charges'!$C$14:$C$203,MATCH($A199,'Annex 4 LDNO charges'!$A$14:$A$203,0)))</f>
        <v>2</v>
      </c>
      <c r="D199" s="212">
        <v>0</v>
      </c>
      <c r="E199" s="212">
        <v>0</v>
      </c>
      <c r="F199" s="2"/>
    </row>
    <row r="200" spans="1:6" ht="13.8" x14ac:dyDescent="0.25">
      <c r="A200" s="140" t="s">
        <v>690</v>
      </c>
      <c r="B200" s="173">
        <f>IFERROR(INDEX('Annex 1 LV, HV and UMS charges'!$B$12:$B$45,MATCH($A200,'Annex 1 LV, HV and UMS charges'!$A$12:$A$310,0)),INDEX('Annex 4 LDNO charges'!$B$12:$B$203,MATCH($A200,'Annex 4 LDNO charges'!$A$12:$A$203,0)))</f>
        <v>0</v>
      </c>
      <c r="C200" s="174" t="str">
        <f>IFERROR(INDEX('Annex 1 LV, HV and UMS charges'!$C$14:$C$45,MATCH($A200,'Annex 1 LV, HV and UMS charges'!$A$14:$A$310,0)),INDEX('Annex 4 LDNO charges'!$C$14:$C$203,MATCH($A200,'Annex 4 LDNO charges'!$A$14:$A$203,0)))</f>
        <v>0, 3, 4, 5-8</v>
      </c>
      <c r="D200" s="213"/>
      <c r="E200" s="232">
        <v>-0.01</v>
      </c>
      <c r="F200" s="2"/>
    </row>
    <row r="201" spans="1:6" ht="13.8" x14ac:dyDescent="0.25">
      <c r="A201" s="140" t="s">
        <v>691</v>
      </c>
      <c r="B201" s="173">
        <f>IFERROR(INDEX('Annex 1 LV, HV and UMS charges'!$B$12:$B$45,MATCH($A201,'Annex 1 LV, HV and UMS charges'!$A$12:$A$310,0)),INDEX('Annex 4 LDNO charges'!$B$12:$B$203,MATCH($A201,'Annex 4 LDNO charges'!$A$12:$A$203,0)))</f>
        <v>0</v>
      </c>
      <c r="C201" s="174" t="str">
        <f>IFERROR(INDEX('Annex 1 LV, HV and UMS charges'!$C$14:$C$45,MATCH($A201,'Annex 1 LV, HV and UMS charges'!$A$14:$A$310,0)),INDEX('Annex 4 LDNO charges'!$C$14:$C$203,MATCH($A201,'Annex 4 LDNO charges'!$A$14:$A$203,0)))</f>
        <v>0, 3, 4, 5-8</v>
      </c>
      <c r="D201" s="213"/>
      <c r="E201" s="232">
        <v>-0.01</v>
      </c>
      <c r="F201" s="2"/>
    </row>
    <row r="202" spans="1:6" ht="13.8" x14ac:dyDescent="0.25">
      <c r="A202" s="140" t="s">
        <v>692</v>
      </c>
      <c r="B202" s="173">
        <f>IFERROR(INDEX('Annex 1 LV, HV and UMS charges'!$B$12:$B$45,MATCH($A202,'Annex 1 LV, HV and UMS charges'!$A$12:$A$310,0)),INDEX('Annex 4 LDNO charges'!$B$12:$B$203,MATCH($A202,'Annex 4 LDNO charges'!$A$12:$A$203,0)))</f>
        <v>0</v>
      </c>
      <c r="C202" s="174" t="str">
        <f>IFERROR(INDEX('Annex 1 LV, HV and UMS charges'!$C$14:$C$45,MATCH($A202,'Annex 1 LV, HV and UMS charges'!$A$14:$A$310,0)),INDEX('Annex 4 LDNO charges'!$C$14:$C$203,MATCH($A202,'Annex 4 LDNO charges'!$A$14:$A$203,0)))</f>
        <v>0, 3, 4, 5-8</v>
      </c>
      <c r="D202" s="213"/>
      <c r="E202" s="232">
        <v>-0.01</v>
      </c>
      <c r="F202" s="2"/>
    </row>
    <row r="203" spans="1:6" ht="13.8" x14ac:dyDescent="0.25">
      <c r="A203" s="140" t="s">
        <v>693</v>
      </c>
      <c r="B203" s="173">
        <f>IFERROR(INDEX('Annex 1 LV, HV and UMS charges'!$B$12:$B$45,MATCH($A203,'Annex 1 LV, HV and UMS charges'!$A$12:$A$310,0)),INDEX('Annex 4 LDNO charges'!$B$12:$B$203,MATCH($A203,'Annex 4 LDNO charges'!$A$12:$A$203,0)))</f>
        <v>0</v>
      </c>
      <c r="C203" s="174" t="str">
        <f>IFERROR(INDEX('Annex 1 LV, HV and UMS charges'!$C$14:$C$45,MATCH($A203,'Annex 1 LV, HV and UMS charges'!$A$14:$A$310,0)),INDEX('Annex 4 LDNO charges'!$C$14:$C$203,MATCH($A203,'Annex 4 LDNO charges'!$A$14:$A$203,0)))</f>
        <v>0, 3, 4, 5-8</v>
      </c>
      <c r="D203" s="213"/>
      <c r="E203" s="232">
        <v>-0.01</v>
      </c>
      <c r="F203" s="2"/>
    </row>
    <row r="204" spans="1:6" ht="13.8" x14ac:dyDescent="0.25">
      <c r="A204" s="140" t="s">
        <v>694</v>
      </c>
      <c r="B204" s="173">
        <f>IFERROR(INDEX('Annex 1 LV, HV and UMS charges'!$B$12:$B$45,MATCH($A204,'Annex 1 LV, HV and UMS charges'!$A$12:$A$310,0)),INDEX('Annex 4 LDNO charges'!$B$12:$B$203,MATCH($A204,'Annex 4 LDNO charges'!$A$12:$A$203,0)))</f>
        <v>0</v>
      </c>
      <c r="C204" s="174" t="str">
        <f>IFERROR(INDEX('Annex 1 LV, HV and UMS charges'!$C$14:$C$45,MATCH($A204,'Annex 1 LV, HV and UMS charges'!$A$14:$A$310,0)),INDEX('Annex 4 LDNO charges'!$C$14:$C$203,MATCH($A204,'Annex 4 LDNO charges'!$A$14:$A$203,0)))</f>
        <v>0, 3, 4, 5-8</v>
      </c>
      <c r="D204" s="213"/>
      <c r="E204" s="232">
        <v>-0.01</v>
      </c>
      <c r="F204" s="2"/>
    </row>
    <row r="205" spans="1:6" ht="13.8" x14ac:dyDescent="0.25">
      <c r="A205" s="140" t="s">
        <v>242</v>
      </c>
      <c r="B205" s="173">
        <f>IFERROR(INDEX('Annex 1 LV, HV and UMS charges'!$B$12:$B$45,MATCH($A205,'Annex 1 LV, HV and UMS charges'!$A$12:$A$310,0)),INDEX('Annex 4 LDNO charges'!$B$12:$B$203,MATCH($A205,'Annex 4 LDNO charges'!$A$12:$A$203,0)))</f>
        <v>0</v>
      </c>
      <c r="C205" s="174" t="str">
        <f>IFERROR(INDEX('Annex 1 LV, HV and UMS charges'!$C$14:$C$45,MATCH($A205,'Annex 1 LV, HV and UMS charges'!$A$14:$A$310,0)),INDEX('Annex 4 LDNO charges'!$C$14:$C$203,MATCH($A205,'Annex 4 LDNO charges'!$A$14:$A$203,0)))</f>
        <v>4</v>
      </c>
      <c r="D205" s="213"/>
      <c r="E205" s="212">
        <v>0</v>
      </c>
      <c r="F205" s="2"/>
    </row>
    <row r="206" spans="1:6" ht="13.8" x14ac:dyDescent="0.25">
      <c r="A206" s="140" t="s">
        <v>243</v>
      </c>
      <c r="B206" s="173">
        <f>IFERROR(INDEX('Annex 1 LV, HV and UMS charges'!$B$12:$B$45,MATCH($A206,'Annex 1 LV, HV and UMS charges'!$A$12:$A$310,0)),INDEX('Annex 4 LDNO charges'!$B$12:$B$203,MATCH($A206,'Annex 4 LDNO charges'!$A$12:$A$203,0)))</f>
        <v>0</v>
      </c>
      <c r="C206" s="174">
        <f>IFERROR(INDEX('Annex 1 LV, HV and UMS charges'!$C$14:$C$45,MATCH($A206,'Annex 1 LV, HV and UMS charges'!$A$14:$A$310,0)),INDEX('Annex 4 LDNO charges'!$C$14:$C$203,MATCH($A206,'Annex 4 LDNO charges'!$A$14:$A$203,0)))</f>
        <v>0</v>
      </c>
      <c r="D206" s="213"/>
      <c r="E206" s="232">
        <v>-0.01</v>
      </c>
      <c r="F206" s="2"/>
    </row>
    <row r="207" spans="1:6" ht="13.8" x14ac:dyDescent="0.25">
      <c r="A207" s="140" t="s">
        <v>244</v>
      </c>
      <c r="B207" s="173">
        <f>IFERROR(INDEX('Annex 1 LV, HV and UMS charges'!$B$12:$B$45,MATCH($A207,'Annex 1 LV, HV and UMS charges'!$A$12:$A$310,0)),INDEX('Annex 4 LDNO charges'!$B$12:$B$203,MATCH($A207,'Annex 4 LDNO charges'!$A$12:$A$203,0)))</f>
        <v>0</v>
      </c>
      <c r="C207" s="174">
        <f>IFERROR(INDEX('Annex 1 LV, HV and UMS charges'!$C$14:$C$45,MATCH($A207,'Annex 1 LV, HV and UMS charges'!$A$14:$A$310,0)),INDEX('Annex 4 LDNO charges'!$C$14:$C$203,MATCH($A207,'Annex 4 LDNO charges'!$A$14:$A$203,0)))</f>
        <v>0</v>
      </c>
      <c r="D207" s="213"/>
      <c r="E207" s="232">
        <v>-0.01</v>
      </c>
      <c r="F207" s="2"/>
    </row>
    <row r="208" spans="1:6" ht="13.8" x14ac:dyDescent="0.25">
      <c r="A208" s="140" t="s">
        <v>245</v>
      </c>
      <c r="B208" s="173">
        <f>IFERROR(INDEX('Annex 1 LV, HV and UMS charges'!$B$12:$B$45,MATCH($A208,'Annex 1 LV, HV and UMS charges'!$A$12:$A$310,0)),INDEX('Annex 4 LDNO charges'!$B$12:$B$203,MATCH($A208,'Annex 4 LDNO charges'!$A$12:$A$203,0)))</f>
        <v>0</v>
      </c>
      <c r="C208" s="174">
        <f>IFERROR(INDEX('Annex 1 LV, HV and UMS charges'!$C$14:$C$45,MATCH($A208,'Annex 1 LV, HV and UMS charges'!$A$14:$A$310,0)),INDEX('Annex 4 LDNO charges'!$C$14:$C$203,MATCH($A208,'Annex 4 LDNO charges'!$A$14:$A$203,0)))</f>
        <v>0</v>
      </c>
      <c r="D208" s="213"/>
      <c r="E208" s="232">
        <v>-0.01</v>
      </c>
      <c r="F208" s="2"/>
    </row>
    <row r="209" spans="1:6" ht="13.8" x14ac:dyDescent="0.25">
      <c r="A209" s="140" t="s">
        <v>246</v>
      </c>
      <c r="B209" s="173">
        <f>IFERROR(INDEX('Annex 1 LV, HV and UMS charges'!$B$12:$B$45,MATCH($A209,'Annex 1 LV, HV and UMS charges'!$A$12:$A$310,0)),INDEX('Annex 4 LDNO charges'!$B$12:$B$203,MATCH($A209,'Annex 4 LDNO charges'!$A$12:$A$203,0)))</f>
        <v>0</v>
      </c>
      <c r="C209" s="174">
        <f>IFERROR(INDEX('Annex 1 LV, HV and UMS charges'!$C$14:$C$45,MATCH($A209,'Annex 1 LV, HV and UMS charges'!$A$14:$A$310,0)),INDEX('Annex 4 LDNO charges'!$C$14:$C$203,MATCH($A209,'Annex 4 LDNO charges'!$A$14:$A$203,0)))</f>
        <v>0</v>
      </c>
      <c r="D209" s="213"/>
      <c r="E209" s="232">
        <v>-0.01</v>
      </c>
      <c r="F209" s="2"/>
    </row>
    <row r="210" spans="1:6" ht="13.8" x14ac:dyDescent="0.25">
      <c r="A210" s="140" t="s">
        <v>247</v>
      </c>
      <c r="B210" s="173">
        <f>IFERROR(INDEX('Annex 1 LV, HV and UMS charges'!$B$12:$B$45,MATCH($A210,'Annex 1 LV, HV and UMS charges'!$A$12:$A$310,0)),INDEX('Annex 4 LDNO charges'!$B$12:$B$203,MATCH($A210,'Annex 4 LDNO charges'!$A$12:$A$203,0)))</f>
        <v>0</v>
      </c>
      <c r="C210" s="174">
        <f>IFERROR(INDEX('Annex 1 LV, HV and UMS charges'!$C$14:$C$45,MATCH($A210,'Annex 1 LV, HV and UMS charges'!$A$14:$A$310,0)),INDEX('Annex 4 LDNO charges'!$C$14:$C$203,MATCH($A210,'Annex 4 LDNO charges'!$A$14:$A$203,0)))</f>
        <v>0</v>
      </c>
      <c r="D210" s="213"/>
      <c r="E210" s="232">
        <v>-0.01</v>
      </c>
      <c r="F210" s="2"/>
    </row>
    <row r="211" spans="1:6" ht="13.8" x14ac:dyDescent="0.25">
      <c r="A211" s="140" t="s">
        <v>248</v>
      </c>
      <c r="B211" s="173">
        <f>IFERROR(INDEX('Annex 1 LV, HV and UMS charges'!$B$12:$B$45,MATCH($A211,'Annex 1 LV, HV and UMS charges'!$A$12:$A$310,0)),INDEX('Annex 4 LDNO charges'!$B$12:$B$203,MATCH($A211,'Annex 4 LDNO charges'!$A$12:$A$203,0)))</f>
        <v>0</v>
      </c>
      <c r="C211" s="174">
        <f>IFERROR(INDEX('Annex 1 LV, HV and UMS charges'!$C$14:$C$45,MATCH($A211,'Annex 1 LV, HV and UMS charges'!$A$14:$A$310,0)),INDEX('Annex 4 LDNO charges'!$C$14:$C$203,MATCH($A211,'Annex 4 LDNO charges'!$A$14:$A$203,0)))</f>
        <v>0</v>
      </c>
      <c r="D211" s="213"/>
      <c r="E211" s="232">
        <v>-0.01</v>
      </c>
      <c r="F211" s="2"/>
    </row>
    <row r="212" spans="1:6" ht="13.8" x14ac:dyDescent="0.25">
      <c r="A212" s="140" t="s">
        <v>249</v>
      </c>
      <c r="B212" s="173">
        <f>IFERROR(INDEX('Annex 1 LV, HV and UMS charges'!$B$12:$B$45,MATCH($A212,'Annex 1 LV, HV and UMS charges'!$A$12:$A$310,0)),INDEX('Annex 4 LDNO charges'!$B$12:$B$203,MATCH($A212,'Annex 4 LDNO charges'!$A$12:$A$203,0)))</f>
        <v>0</v>
      </c>
      <c r="C212" s="174">
        <f>IFERROR(INDEX('Annex 1 LV, HV and UMS charges'!$C$14:$C$45,MATCH($A212,'Annex 1 LV, HV and UMS charges'!$A$14:$A$310,0)),INDEX('Annex 4 LDNO charges'!$C$14:$C$203,MATCH($A212,'Annex 4 LDNO charges'!$A$14:$A$203,0)))</f>
        <v>0</v>
      </c>
      <c r="D212" s="213"/>
      <c r="E212" s="232">
        <v>-0.01</v>
      </c>
      <c r="F212" s="2"/>
    </row>
    <row r="213" spans="1:6" ht="13.8" x14ac:dyDescent="0.25">
      <c r="A213" s="140" t="s">
        <v>250</v>
      </c>
      <c r="B213" s="173">
        <f>IFERROR(INDEX('Annex 1 LV, HV and UMS charges'!$B$12:$B$45,MATCH($A213,'Annex 1 LV, HV and UMS charges'!$A$12:$A$310,0)),INDEX('Annex 4 LDNO charges'!$B$12:$B$203,MATCH($A213,'Annex 4 LDNO charges'!$A$12:$A$203,0)))</f>
        <v>0</v>
      </c>
      <c r="C213" s="174">
        <f>IFERROR(INDEX('Annex 1 LV, HV and UMS charges'!$C$14:$C$45,MATCH($A213,'Annex 1 LV, HV and UMS charges'!$A$14:$A$310,0)),INDEX('Annex 4 LDNO charges'!$C$14:$C$203,MATCH($A213,'Annex 4 LDNO charges'!$A$14:$A$203,0)))</f>
        <v>0</v>
      </c>
      <c r="D213" s="213"/>
      <c r="E213" s="232">
        <v>-0.01</v>
      </c>
      <c r="F213" s="2"/>
    </row>
    <row r="214" spans="1:6" ht="13.8" x14ac:dyDescent="0.25">
      <c r="A214" s="140" t="s">
        <v>251</v>
      </c>
      <c r="B214" s="173">
        <f>IFERROR(INDEX('Annex 1 LV, HV and UMS charges'!$B$12:$B$45,MATCH($A214,'Annex 1 LV, HV and UMS charges'!$A$12:$A$310,0)),INDEX('Annex 4 LDNO charges'!$B$12:$B$203,MATCH($A214,'Annex 4 LDNO charges'!$A$12:$A$203,0)))</f>
        <v>0</v>
      </c>
      <c r="C214" s="174">
        <f>IFERROR(INDEX('Annex 1 LV, HV and UMS charges'!$C$14:$C$45,MATCH($A214,'Annex 1 LV, HV and UMS charges'!$A$14:$A$310,0)),INDEX('Annex 4 LDNO charges'!$C$14:$C$203,MATCH($A214,'Annex 4 LDNO charges'!$A$14:$A$203,0)))</f>
        <v>0</v>
      </c>
      <c r="D214" s="213"/>
      <c r="E214" s="232">
        <v>-0.01</v>
      </c>
      <c r="F214" s="2"/>
    </row>
    <row r="215" spans="1:6" ht="13.8" x14ac:dyDescent="0.25">
      <c r="A215" s="140" t="s">
        <v>252</v>
      </c>
      <c r="B215" s="173">
        <f>IFERROR(INDEX('Annex 1 LV, HV and UMS charges'!$B$12:$B$45,MATCH($A215,'Annex 1 LV, HV and UMS charges'!$A$12:$A$310,0)),INDEX('Annex 4 LDNO charges'!$B$12:$B$203,MATCH($A215,'Annex 4 LDNO charges'!$A$12:$A$203,0)))</f>
        <v>0</v>
      </c>
      <c r="C215" s="174">
        <f>IFERROR(INDEX('Annex 1 LV, HV and UMS charges'!$C$14:$C$45,MATCH($A215,'Annex 1 LV, HV and UMS charges'!$A$14:$A$310,0)),INDEX('Annex 4 LDNO charges'!$C$14:$C$203,MATCH($A215,'Annex 4 LDNO charges'!$A$14:$A$203,0)))</f>
        <v>0</v>
      </c>
      <c r="D215" s="213"/>
      <c r="E215" s="232">
        <v>-0.01</v>
      </c>
      <c r="F215" s="2"/>
    </row>
    <row r="216" spans="1:6" ht="13.8" x14ac:dyDescent="0.25">
      <c r="A216" s="140" t="s">
        <v>253</v>
      </c>
      <c r="B216" s="173">
        <f>IFERROR(INDEX('Annex 1 LV, HV and UMS charges'!$B$12:$B$45,MATCH($A216,'Annex 1 LV, HV and UMS charges'!$A$12:$A$310,0)),INDEX('Annex 4 LDNO charges'!$B$12:$B$203,MATCH($A216,'Annex 4 LDNO charges'!$A$12:$A$203,0)))</f>
        <v>0</v>
      </c>
      <c r="C216" s="174">
        <f>IFERROR(INDEX('Annex 1 LV, HV and UMS charges'!$C$14:$C$45,MATCH($A216,'Annex 1 LV, HV and UMS charges'!$A$14:$A$310,0)),INDEX('Annex 4 LDNO charges'!$C$14:$C$203,MATCH($A216,'Annex 4 LDNO charges'!$A$14:$A$203,0)))</f>
        <v>0</v>
      </c>
      <c r="D216" s="213"/>
      <c r="E216" s="232">
        <v>-0.01</v>
      </c>
      <c r="F216" s="2"/>
    </row>
    <row r="217" spans="1:6" ht="13.8" x14ac:dyDescent="0.25">
      <c r="A217" s="140" t="s">
        <v>254</v>
      </c>
      <c r="B217" s="173">
        <f>IFERROR(INDEX('Annex 1 LV, HV and UMS charges'!$B$12:$B$45,MATCH($A217,'Annex 1 LV, HV and UMS charges'!$A$12:$A$310,0)),INDEX('Annex 4 LDNO charges'!$B$12:$B$203,MATCH($A217,'Annex 4 LDNO charges'!$A$12:$A$203,0)))</f>
        <v>0</v>
      </c>
      <c r="C217" s="174">
        <f>IFERROR(INDEX('Annex 1 LV, HV and UMS charges'!$C$14:$C$45,MATCH($A217,'Annex 1 LV, HV and UMS charges'!$A$14:$A$310,0)),INDEX('Annex 4 LDNO charges'!$C$14:$C$203,MATCH($A217,'Annex 4 LDNO charges'!$A$14:$A$203,0)))</f>
        <v>0</v>
      </c>
      <c r="D217" s="213"/>
      <c r="E217" s="232">
        <v>-0.01</v>
      </c>
      <c r="F217" s="2"/>
    </row>
    <row r="218" spans="1:6" ht="13.8" x14ac:dyDescent="0.25">
      <c r="A218" s="140" t="s">
        <v>255</v>
      </c>
      <c r="B218" s="173">
        <f>IFERROR(INDEX('Annex 1 LV, HV and UMS charges'!$B$12:$B$45,MATCH($A218,'Annex 1 LV, HV and UMS charges'!$A$12:$A$310,0)),INDEX('Annex 4 LDNO charges'!$B$12:$B$203,MATCH($A218,'Annex 4 LDNO charges'!$A$12:$A$203,0)))</f>
        <v>0</v>
      </c>
      <c r="C218" s="174">
        <f>IFERROR(INDEX('Annex 1 LV, HV and UMS charges'!$C$14:$C$45,MATCH($A218,'Annex 1 LV, HV and UMS charges'!$A$14:$A$310,0)),INDEX('Annex 4 LDNO charges'!$C$14:$C$203,MATCH($A218,'Annex 4 LDNO charges'!$A$14:$A$203,0)))</f>
        <v>0</v>
      </c>
      <c r="D218" s="213"/>
      <c r="E218" s="232">
        <v>-0.01</v>
      </c>
      <c r="F218" s="2"/>
    </row>
    <row r="219" spans="1:6" ht="13.8" x14ac:dyDescent="0.25">
      <c r="A219" s="140" t="s">
        <v>256</v>
      </c>
      <c r="B219" s="173">
        <f>IFERROR(INDEX('Annex 1 LV, HV and UMS charges'!$B$12:$B$45,MATCH($A219,'Annex 1 LV, HV and UMS charges'!$A$12:$A$310,0)),INDEX('Annex 4 LDNO charges'!$B$12:$B$203,MATCH($A219,'Annex 4 LDNO charges'!$A$12:$A$203,0)))</f>
        <v>0</v>
      </c>
      <c r="C219" s="174">
        <f>IFERROR(INDEX('Annex 1 LV, HV and UMS charges'!$C$14:$C$45,MATCH($A219,'Annex 1 LV, HV and UMS charges'!$A$14:$A$310,0)),INDEX('Annex 4 LDNO charges'!$C$14:$C$203,MATCH($A219,'Annex 4 LDNO charges'!$A$14:$A$203,0)))</f>
        <v>0</v>
      </c>
      <c r="D219" s="213"/>
      <c r="E219" s="232">
        <v>-0.01</v>
      </c>
      <c r="F219" s="2"/>
    </row>
    <row r="220" spans="1:6" ht="13.8" x14ac:dyDescent="0.25">
      <c r="A220" s="140" t="s">
        <v>257</v>
      </c>
      <c r="B220" s="173">
        <f>IFERROR(INDEX('Annex 1 LV, HV and UMS charges'!$B$12:$B$45,MATCH($A220,'Annex 1 LV, HV and UMS charges'!$A$12:$A$310,0)),INDEX('Annex 4 LDNO charges'!$B$12:$B$203,MATCH($A220,'Annex 4 LDNO charges'!$A$12:$A$203,0)))</f>
        <v>0</v>
      </c>
      <c r="C220" s="174">
        <f>IFERROR(INDEX('Annex 1 LV, HV and UMS charges'!$C$14:$C$45,MATCH($A220,'Annex 1 LV, HV and UMS charges'!$A$14:$A$310,0)),INDEX('Annex 4 LDNO charges'!$C$14:$C$203,MATCH($A220,'Annex 4 LDNO charges'!$A$14:$A$203,0)))</f>
        <v>0</v>
      </c>
      <c r="D220" s="213"/>
      <c r="E220" s="232">
        <v>-0.01</v>
      </c>
      <c r="F220" s="2"/>
    </row>
    <row r="221" spans="1:6" ht="13.8" x14ac:dyDescent="0.25">
      <c r="A221" s="140" t="s">
        <v>258</v>
      </c>
      <c r="B221" s="173">
        <f>IFERROR(INDEX('Annex 1 LV, HV and UMS charges'!$B$12:$B$45,MATCH($A221,'Annex 1 LV, HV and UMS charges'!$A$12:$A$310,0)),INDEX('Annex 4 LDNO charges'!$B$12:$B$203,MATCH($A221,'Annex 4 LDNO charges'!$A$12:$A$203,0)))</f>
        <v>0</v>
      </c>
      <c r="C221" s="174" t="str">
        <f>IFERROR(INDEX('Annex 1 LV, HV and UMS charges'!$C$14:$C$45,MATCH($A221,'Annex 1 LV, HV and UMS charges'!$A$14:$A$310,0)),INDEX('Annex 4 LDNO charges'!$C$14:$C$203,MATCH($A221,'Annex 4 LDNO charges'!$A$14:$A$203,0)))</f>
        <v>0, 1 or 8</v>
      </c>
      <c r="D221" s="213"/>
      <c r="E221" s="212">
        <v>0</v>
      </c>
      <c r="F221" s="2"/>
    </row>
    <row r="222" spans="1:6" ht="13.8" x14ac:dyDescent="0.25">
      <c r="A222" s="140" t="s">
        <v>259</v>
      </c>
      <c r="B222" s="173">
        <f>IFERROR(INDEX('Annex 1 LV, HV and UMS charges'!$B$12:$B$45,MATCH($A222,'Annex 1 LV, HV and UMS charges'!$A$12:$A$310,0)),INDEX('Annex 4 LDNO charges'!$B$12:$B$203,MATCH($A222,'Annex 4 LDNO charges'!$A$12:$A$203,0)))</f>
        <v>0</v>
      </c>
      <c r="C222" s="174">
        <f>IFERROR(INDEX('Annex 1 LV, HV and UMS charges'!$C$14:$C$45,MATCH($A222,'Annex 1 LV, HV and UMS charges'!$A$14:$A$310,0)),INDEX('Annex 4 LDNO charges'!$C$14:$C$203,MATCH($A222,'Annex 4 LDNO charges'!$A$14:$A$203,0)))</f>
        <v>0</v>
      </c>
      <c r="D222" s="213"/>
      <c r="E222" s="212">
        <v>0</v>
      </c>
      <c r="F222" s="2"/>
    </row>
    <row r="223" spans="1:6" ht="13.8" x14ac:dyDescent="0.25">
      <c r="A223" s="140" t="s">
        <v>260</v>
      </c>
      <c r="B223" s="173">
        <f>IFERROR(INDEX('Annex 1 LV, HV and UMS charges'!$B$12:$B$45,MATCH($A223,'Annex 1 LV, HV and UMS charges'!$A$12:$A$310,0)),INDEX('Annex 4 LDNO charges'!$B$12:$B$203,MATCH($A223,'Annex 4 LDNO charges'!$A$12:$A$203,0)))</f>
        <v>0</v>
      </c>
      <c r="C223" s="174">
        <f>IFERROR(INDEX('Annex 1 LV, HV and UMS charges'!$C$14:$C$45,MATCH($A223,'Annex 1 LV, HV and UMS charges'!$A$14:$A$310,0)),INDEX('Annex 4 LDNO charges'!$C$14:$C$203,MATCH($A223,'Annex 4 LDNO charges'!$A$14:$A$203,0)))</f>
        <v>0</v>
      </c>
      <c r="D223" s="213"/>
      <c r="E223" s="212">
        <v>0</v>
      </c>
      <c r="F223" s="2"/>
    </row>
    <row r="224" spans="1:6" ht="13.8" x14ac:dyDescent="0.25">
      <c r="A224" s="140" t="s">
        <v>261</v>
      </c>
      <c r="B224" s="173">
        <f>IFERROR(INDEX('Annex 1 LV, HV and UMS charges'!$B$12:$B$45,MATCH($A224,'Annex 1 LV, HV and UMS charges'!$A$12:$A$310,0)),INDEX('Annex 4 LDNO charges'!$B$12:$B$203,MATCH($A224,'Annex 4 LDNO charges'!$A$12:$A$203,0)))</f>
        <v>0</v>
      </c>
      <c r="C224" s="174">
        <f>IFERROR(INDEX('Annex 1 LV, HV and UMS charges'!$C$14:$C$45,MATCH($A224,'Annex 1 LV, HV and UMS charges'!$A$14:$A$310,0)),INDEX('Annex 4 LDNO charges'!$C$14:$C$203,MATCH($A224,'Annex 4 LDNO charges'!$A$14:$A$203,0)))</f>
        <v>0</v>
      </c>
      <c r="D224" s="213"/>
      <c r="E224" s="212">
        <v>0</v>
      </c>
      <c r="F224" s="2"/>
    </row>
    <row r="225" spans="1:6" ht="13.8" x14ac:dyDescent="0.25">
      <c r="A225" s="140" t="s">
        <v>262</v>
      </c>
      <c r="B225" s="173">
        <f>IFERROR(INDEX('Annex 1 LV, HV and UMS charges'!$B$12:$B$45,MATCH($A225,'Annex 1 LV, HV and UMS charges'!$A$12:$A$310,0)),INDEX('Annex 4 LDNO charges'!$B$12:$B$203,MATCH($A225,'Annex 4 LDNO charges'!$A$12:$A$203,0)))</f>
        <v>0</v>
      </c>
      <c r="C225" s="174">
        <f>IFERROR(INDEX('Annex 1 LV, HV and UMS charges'!$C$14:$C$45,MATCH($A225,'Annex 1 LV, HV and UMS charges'!$A$14:$A$310,0)),INDEX('Annex 4 LDNO charges'!$C$14:$C$203,MATCH($A225,'Annex 4 LDNO charges'!$A$14:$A$203,0)))</f>
        <v>0</v>
      </c>
      <c r="D225" s="213"/>
      <c r="E225" s="212">
        <v>0</v>
      </c>
      <c r="F225" s="2"/>
    </row>
    <row r="226" spans="1:6" ht="13.8" x14ac:dyDescent="0.25">
      <c r="A226" s="140" t="s">
        <v>263</v>
      </c>
      <c r="B226" s="173">
        <f>IFERROR(INDEX('Annex 1 LV, HV and UMS charges'!$B$12:$B$45,MATCH($A226,'Annex 1 LV, HV and UMS charges'!$A$12:$A$310,0)),INDEX('Annex 4 LDNO charges'!$B$12:$B$203,MATCH($A226,'Annex 4 LDNO charges'!$A$12:$A$203,0)))</f>
        <v>0</v>
      </c>
      <c r="C226" s="174">
        <f>IFERROR(INDEX('Annex 1 LV, HV and UMS charges'!$C$14:$C$45,MATCH($A226,'Annex 1 LV, HV and UMS charges'!$A$14:$A$310,0)),INDEX('Annex 4 LDNO charges'!$C$14:$C$203,MATCH($A226,'Annex 4 LDNO charges'!$A$14:$A$203,0)))</f>
        <v>0</v>
      </c>
      <c r="D226" s="213"/>
      <c r="E226" s="212">
        <v>0</v>
      </c>
      <c r="F226" s="2"/>
    </row>
    <row r="227" spans="1:6" ht="13.2" x14ac:dyDescent="0.25">
      <c r="A227" s="330" t="s">
        <v>316</v>
      </c>
      <c r="B227" s="330"/>
      <c r="C227" s="330"/>
      <c r="D227" s="330"/>
      <c r="E227" s="330"/>
      <c r="F227" s="330"/>
    </row>
    <row r="228" spans="1:6" ht="13.2" x14ac:dyDescent="0.25">
      <c r="A228" s="329" t="s">
        <v>317</v>
      </c>
      <c r="B228" s="329"/>
      <c r="C228" s="329"/>
      <c r="D228" s="329"/>
      <c r="E228" s="329"/>
      <c r="F228" s="329"/>
    </row>
    <row r="229" spans="1:6" ht="13.2" x14ac:dyDescent="0.25">
      <c r="A229" s="329" t="s">
        <v>318</v>
      </c>
      <c r="B229" s="329"/>
      <c r="C229" s="329"/>
      <c r="D229" s="329"/>
      <c r="E229" s="329"/>
      <c r="F229" s="329"/>
    </row>
  </sheetData>
  <mergeCells count="5">
    <mergeCell ref="A2:F2"/>
    <mergeCell ref="B1:C1"/>
    <mergeCell ref="A229:F229"/>
    <mergeCell ref="A228:F228"/>
    <mergeCell ref="A227:F227"/>
  </mergeCells>
  <hyperlinks>
    <hyperlink ref="A1" location="Overview!A1" display="Back to Overview" xr:uid="{00000000-0004-0000-0900-000000000000}"/>
  </hyperlinks>
  <pageMargins left="0.39370078740157483" right="0.39370078740157483" top="0.9055118110236221" bottom="0.74803149606299213" header="0.51181102362204722" footer="0.51181102362204722"/>
  <pageSetup paperSize="9" scale="69" fitToHeight="10" orientation="portrait" r:id="rId1"/>
  <headerFooter scaleWithDoc="0">
    <oddHeader>&amp;L&amp;"Arial,Bold"Annex 7 &amp;"Arial,Regular"- Schedule of Charges to recover Excess Supplier of Last Resort pass-through costs</oddHead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0">
    <pageSetUpPr fitToPage="1"/>
  </sheetPr>
  <dimension ref="A1:G4"/>
  <sheetViews>
    <sheetView zoomScale="85" zoomScaleNormal="85" zoomScaleSheetLayoutView="100" workbookViewId="0">
      <selection activeCell="B17" sqref="B17"/>
    </sheetView>
  </sheetViews>
  <sheetFormatPr defaultColWidth="9.109375" defaultRowHeight="27.75" customHeight="1" x14ac:dyDescent="0.25"/>
  <cols>
    <col min="1" max="1" width="29.88671875" style="2" customWidth="1"/>
    <col min="2" max="2" width="48.5546875" style="2" customWidth="1"/>
    <col min="3" max="4" width="23.6640625" style="3" customWidth="1"/>
    <col min="5" max="5" width="15.5546875" style="2" customWidth="1"/>
    <col min="6" max="16384" width="9.109375" style="2"/>
  </cols>
  <sheetData>
    <row r="1" spans="1:7" ht="27.75" customHeight="1" x14ac:dyDescent="0.25">
      <c r="A1" s="42" t="s">
        <v>30</v>
      </c>
      <c r="B1" s="3"/>
      <c r="C1" s="2"/>
      <c r="E1" s="8"/>
      <c r="F1" s="4"/>
      <c r="G1" s="4"/>
    </row>
    <row r="2" spans="1:7" s="9" customFormat="1" ht="48" customHeight="1" x14ac:dyDescent="0.25">
      <c r="A2" s="268" t="str">
        <f>Overview!B4&amp; " - Effective from "&amp;TEXT(Overview!D4,"D MMMM YYYY")&amp;" - "&amp;Overview!E4&amp;" Nodal/Zonal charges"</f>
        <v>Eclipse Power Distribution Limited - GSP E - Effective from 1 April 2025 - Final Nodal/Zonal charges</v>
      </c>
      <c r="B2" s="269"/>
      <c r="C2" s="269"/>
      <c r="D2" s="270"/>
    </row>
    <row r="3" spans="1:7" ht="60.75" customHeight="1" x14ac:dyDescent="0.25">
      <c r="A3" s="17" t="s">
        <v>319</v>
      </c>
      <c r="B3" s="17" t="s">
        <v>320</v>
      </c>
      <c r="C3" s="17" t="s">
        <v>321</v>
      </c>
      <c r="D3" s="17" t="s">
        <v>322</v>
      </c>
    </row>
    <row r="4" spans="1:7" ht="13.2" x14ac:dyDescent="0.25">
      <c r="A4" s="219"/>
      <c r="B4" s="220"/>
      <c r="C4" s="221"/>
      <c r="D4" s="222"/>
    </row>
  </sheetData>
  <sheetProtection selectLockedCells="1" selectUnlockedCells="1"/>
  <autoFilter ref="A3:D4" xr:uid="{00000000-0009-0000-0000-00000A000000}"/>
  <mergeCells count="1">
    <mergeCell ref="A2:D2"/>
  </mergeCells>
  <phoneticPr fontId="6" type="noConversion"/>
  <hyperlinks>
    <hyperlink ref="A1" location="Overview!A1" display="Back to Overview" xr:uid="{00000000-0004-0000-0A00-000000000000}"/>
  </hyperlinks>
  <pageMargins left="0.39370078740157483" right="0.35433070866141736" top="0.82677165354330717" bottom="0.74803149606299213" header="0.51181102362204722" footer="0.51181102362204722"/>
  <pageSetup paperSize="9" scale="77" fitToHeight="0" orientation="portrait" r:id="rId1"/>
  <headerFooter differentFirst="1" scaleWithDoc="0">
    <oddFooter>&amp;C&amp;P of &amp;N</oddFooter>
    <firstHeader>&amp;LUn-scaled [nodal /network group] costs</firstHeader>
    <firstFooter>&amp;C&amp;P of &amp;N</first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1">
    <pageSetUpPr fitToPage="1"/>
  </sheetPr>
  <dimension ref="A1:H764"/>
  <sheetViews>
    <sheetView topLeftCell="A28" zoomScale="90" zoomScaleNormal="90" zoomScaleSheetLayoutView="100" workbookViewId="0"/>
  </sheetViews>
  <sheetFormatPr defaultColWidth="11.5546875" defaultRowHeight="13.2" x14ac:dyDescent="0.25"/>
  <cols>
    <col min="1" max="1" width="13.88671875" style="129" customWidth="1"/>
    <col min="2" max="2" width="37.44140625" style="129" bestFit="1" customWidth="1"/>
    <col min="3" max="3" width="19" style="130" customWidth="1"/>
    <col min="4" max="4" width="5.33203125" style="129" bestFit="1" customWidth="1"/>
    <col min="5" max="5" width="4.6640625" style="129" customWidth="1"/>
    <col min="6" max="6" width="29.109375" style="129" bestFit="1" customWidth="1"/>
    <col min="7" max="7" width="11.5546875" style="129"/>
    <col min="8" max="8" width="64.5546875" style="129" bestFit="1" customWidth="1"/>
    <col min="9" max="16384" width="11.5546875" style="129"/>
  </cols>
  <sheetData>
    <row r="1" spans="1:8" ht="26.25" customHeight="1" x14ac:dyDescent="0.4">
      <c r="A1" s="132" t="s">
        <v>30</v>
      </c>
      <c r="H1" s="131"/>
    </row>
    <row r="2" spans="1:8" ht="12.75" customHeight="1" x14ac:dyDescent="0.25">
      <c r="A2" s="132"/>
    </row>
    <row r="3" spans="1:8" ht="12.75" customHeight="1" x14ac:dyDescent="0.25">
      <c r="A3" s="132"/>
    </row>
    <row r="4" spans="1:8" ht="12.75" customHeight="1" x14ac:dyDescent="0.25">
      <c r="A4" s="132"/>
    </row>
    <row r="5" spans="1:8" ht="12.75" customHeight="1" x14ac:dyDescent="0.25">
      <c r="A5" s="132"/>
    </row>
    <row r="6" spans="1:8" ht="12.75" customHeight="1" x14ac:dyDescent="0.25">
      <c r="A6" s="132"/>
    </row>
    <row r="7" spans="1:8" ht="12.75" customHeight="1" x14ac:dyDescent="0.25">
      <c r="A7" s="132"/>
    </row>
    <row r="8" spans="1:8" ht="12.75" customHeight="1" x14ac:dyDescent="0.25">
      <c r="A8" s="132"/>
    </row>
    <row r="9" spans="1:8" ht="12.75" customHeight="1" x14ac:dyDescent="0.25">
      <c r="A9" s="132"/>
    </row>
    <row r="10" spans="1:8" ht="12.75" customHeight="1" x14ac:dyDescent="0.25">
      <c r="A10" s="132"/>
    </row>
    <row r="11" spans="1:8" ht="12.75" customHeight="1" x14ac:dyDescent="0.25">
      <c r="A11" s="132"/>
    </row>
    <row r="12" spans="1:8" ht="12.75" customHeight="1" x14ac:dyDescent="0.25">
      <c r="A12" s="132"/>
    </row>
    <row r="13" spans="1:8" ht="12.75" customHeight="1" x14ac:dyDescent="0.25">
      <c r="A13" s="132"/>
    </row>
    <row r="14" spans="1:8" ht="12.75" customHeight="1" x14ac:dyDescent="0.25">
      <c r="A14" s="132"/>
    </row>
    <row r="15" spans="1:8" ht="12.75" customHeight="1" x14ac:dyDescent="0.25">
      <c r="A15" s="132"/>
    </row>
    <row r="16" spans="1:8" ht="12.75" customHeight="1" x14ac:dyDescent="0.25">
      <c r="A16" s="132"/>
    </row>
    <row r="17" spans="1:8" ht="12.75" customHeight="1" x14ac:dyDescent="0.25">
      <c r="A17" s="132"/>
    </row>
    <row r="18" spans="1:8" ht="12.75" customHeight="1" x14ac:dyDescent="0.25">
      <c r="A18" s="132"/>
    </row>
    <row r="19" spans="1:8" ht="12.75" customHeight="1" x14ac:dyDescent="0.25">
      <c r="A19" s="132"/>
    </row>
    <row r="20" spans="1:8" ht="12.75" customHeight="1" x14ac:dyDescent="0.25">
      <c r="A20" s="132"/>
    </row>
    <row r="21" spans="1:8" ht="12.75" customHeight="1" x14ac:dyDescent="0.25">
      <c r="A21" s="132"/>
    </row>
    <row r="22" spans="1:8" ht="12.75" customHeight="1" x14ac:dyDescent="0.25">
      <c r="A22" s="132"/>
    </row>
    <row r="23" spans="1:8" ht="12.75" customHeight="1" x14ac:dyDescent="0.25">
      <c r="A23" s="132"/>
    </row>
    <row r="24" spans="1:8" ht="12.75" customHeight="1" x14ac:dyDescent="0.25">
      <c r="A24" s="132"/>
    </row>
    <row r="25" spans="1:8" ht="12.75" customHeight="1" x14ac:dyDescent="0.25">
      <c r="A25" s="132"/>
    </row>
    <row r="26" spans="1:8" ht="12.75" customHeight="1" x14ac:dyDescent="0.25">
      <c r="A26" s="132"/>
    </row>
    <row r="27" spans="1:8" ht="12.75" customHeight="1" x14ac:dyDescent="0.25">
      <c r="A27" s="132"/>
    </row>
    <row r="28" spans="1:8" s="134" customFormat="1" ht="52.8" x14ac:dyDescent="0.25">
      <c r="A28" s="47" t="s">
        <v>323</v>
      </c>
      <c r="B28" s="47" t="s">
        <v>324</v>
      </c>
      <c r="C28" s="47" t="s">
        <v>325</v>
      </c>
      <c r="D28" s="133"/>
      <c r="E28" s="133"/>
      <c r="F28" s="47" t="s">
        <v>326</v>
      </c>
      <c r="G28" s="47" t="s">
        <v>327</v>
      </c>
      <c r="H28" s="47" t="s">
        <v>328</v>
      </c>
    </row>
    <row r="29" spans="1:8" x14ac:dyDescent="0.25">
      <c r="A29" s="139">
        <v>3</v>
      </c>
      <c r="B29" s="135" t="s">
        <v>329</v>
      </c>
      <c r="C29" s="138" t="s">
        <v>330</v>
      </c>
      <c r="F29" s="129" t="s">
        <v>331</v>
      </c>
      <c r="G29" s="136">
        <v>43626</v>
      </c>
      <c r="H29" s="129" t="s">
        <v>332</v>
      </c>
    </row>
    <row r="30" spans="1:8" x14ac:dyDescent="0.25">
      <c r="A30" s="139">
        <v>4</v>
      </c>
      <c r="B30" s="135" t="s">
        <v>329</v>
      </c>
      <c r="C30" s="138" t="s">
        <v>330</v>
      </c>
      <c r="F30" s="129" t="s">
        <v>333</v>
      </c>
      <c r="G30" s="136">
        <v>43626</v>
      </c>
      <c r="H30" s="129" t="s">
        <v>332</v>
      </c>
    </row>
    <row r="31" spans="1:8" x14ac:dyDescent="0.25">
      <c r="A31" s="139">
        <v>5</v>
      </c>
      <c r="B31" s="135" t="s">
        <v>334</v>
      </c>
      <c r="C31" s="138" t="s">
        <v>330</v>
      </c>
      <c r="F31" s="129" t="s">
        <v>335</v>
      </c>
      <c r="G31" s="136">
        <v>43626</v>
      </c>
      <c r="H31" s="129" t="s">
        <v>332</v>
      </c>
    </row>
    <row r="32" spans="1:8" x14ac:dyDescent="0.25">
      <c r="A32" s="139">
        <v>6</v>
      </c>
      <c r="B32" s="135" t="s">
        <v>336</v>
      </c>
      <c r="C32" s="138" t="s">
        <v>330</v>
      </c>
      <c r="F32" s="129" t="s">
        <v>337</v>
      </c>
      <c r="G32" s="136">
        <v>43626</v>
      </c>
      <c r="H32" s="129" t="s">
        <v>338</v>
      </c>
    </row>
    <row r="33" spans="1:8" x14ac:dyDescent="0.25">
      <c r="A33" s="139">
        <v>7</v>
      </c>
      <c r="B33" s="135" t="s">
        <v>336</v>
      </c>
      <c r="C33" s="138" t="s">
        <v>330</v>
      </c>
      <c r="G33" s="136"/>
      <c r="H33" s="137"/>
    </row>
    <row r="34" spans="1:8" x14ac:dyDescent="0.25">
      <c r="A34" s="139">
        <v>8</v>
      </c>
      <c r="B34" s="135" t="s">
        <v>336</v>
      </c>
      <c r="C34" s="138" t="s">
        <v>330</v>
      </c>
      <c r="F34" s="137"/>
      <c r="G34" s="136"/>
    </row>
    <row r="35" spans="1:8" x14ac:dyDescent="0.25">
      <c r="A35" s="139">
        <v>9</v>
      </c>
      <c r="B35" s="135" t="s">
        <v>336</v>
      </c>
      <c r="C35" s="138" t="s">
        <v>330</v>
      </c>
      <c r="G35" s="136"/>
      <c r="H35" s="137"/>
    </row>
    <row r="36" spans="1:8" x14ac:dyDescent="0.25">
      <c r="A36" s="139">
        <v>10</v>
      </c>
      <c r="B36" s="135" t="s">
        <v>336</v>
      </c>
      <c r="C36" s="138" t="s">
        <v>330</v>
      </c>
      <c r="G36" s="136"/>
      <c r="H36" s="137"/>
    </row>
    <row r="37" spans="1:8" x14ac:dyDescent="0.25">
      <c r="A37" s="139">
        <v>11</v>
      </c>
      <c r="B37" s="135" t="s">
        <v>336</v>
      </c>
      <c r="C37" s="138" t="s">
        <v>330</v>
      </c>
      <c r="G37" s="136"/>
    </row>
    <row r="38" spans="1:8" x14ac:dyDescent="0.25">
      <c r="A38" s="139">
        <v>12</v>
      </c>
      <c r="B38" s="135" t="s">
        <v>336</v>
      </c>
      <c r="C38" s="138" t="s">
        <v>330</v>
      </c>
      <c r="G38" s="136"/>
    </row>
    <row r="39" spans="1:8" x14ac:dyDescent="0.25">
      <c r="A39" s="139">
        <v>13</v>
      </c>
      <c r="B39" s="135" t="s">
        <v>339</v>
      </c>
      <c r="C39" s="138" t="s">
        <v>330</v>
      </c>
      <c r="G39" s="136"/>
    </row>
    <row r="40" spans="1:8" x14ac:dyDescent="0.25">
      <c r="A40" s="139">
        <v>15</v>
      </c>
      <c r="B40" s="135" t="s">
        <v>339</v>
      </c>
      <c r="C40" s="138" t="s">
        <v>330</v>
      </c>
      <c r="F40" s="137"/>
      <c r="G40" s="136"/>
      <c r="H40" s="137"/>
    </row>
    <row r="41" spans="1:8" x14ac:dyDescent="0.25">
      <c r="A41" s="139">
        <v>16</v>
      </c>
      <c r="B41" s="135" t="s">
        <v>340</v>
      </c>
      <c r="C41" s="138" t="s">
        <v>330</v>
      </c>
      <c r="G41" s="136"/>
      <c r="H41" s="137"/>
    </row>
    <row r="42" spans="1:8" x14ac:dyDescent="0.25">
      <c r="A42" s="139">
        <v>17</v>
      </c>
      <c r="B42" s="135" t="s">
        <v>340</v>
      </c>
      <c r="C42" s="138" t="s">
        <v>330</v>
      </c>
      <c r="G42" s="136"/>
    </row>
    <row r="43" spans="1:8" x14ac:dyDescent="0.25">
      <c r="A43" s="139">
        <v>18</v>
      </c>
      <c r="B43" s="135" t="s">
        <v>340</v>
      </c>
      <c r="C43" s="138" t="s">
        <v>330</v>
      </c>
      <c r="G43" s="136"/>
    </row>
    <row r="44" spans="1:8" x14ac:dyDescent="0.25">
      <c r="A44" s="139">
        <v>19</v>
      </c>
      <c r="B44" s="135" t="s">
        <v>340</v>
      </c>
      <c r="C44" s="138" t="s">
        <v>330</v>
      </c>
      <c r="G44" s="136"/>
    </row>
    <row r="45" spans="1:8" x14ac:dyDescent="0.25">
      <c r="A45" s="139">
        <v>20</v>
      </c>
      <c r="B45" s="135" t="s">
        <v>340</v>
      </c>
      <c r="C45" s="138" t="s">
        <v>330</v>
      </c>
      <c r="G45" s="136"/>
    </row>
    <row r="46" spans="1:8" x14ac:dyDescent="0.25">
      <c r="A46" s="139">
        <v>21</v>
      </c>
      <c r="B46" s="135" t="s">
        <v>340</v>
      </c>
      <c r="C46" s="138" t="s">
        <v>330</v>
      </c>
      <c r="G46" s="136"/>
    </row>
    <row r="47" spans="1:8" x14ac:dyDescent="0.25">
      <c r="A47" s="139">
        <v>22</v>
      </c>
      <c r="B47" s="135" t="s">
        <v>340</v>
      </c>
      <c r="C47" s="138" t="s">
        <v>330</v>
      </c>
      <c r="G47" s="136"/>
    </row>
    <row r="48" spans="1:8" x14ac:dyDescent="0.25">
      <c r="A48" s="139">
        <v>23</v>
      </c>
      <c r="B48" s="135" t="s">
        <v>341</v>
      </c>
      <c r="C48" s="138" t="s">
        <v>330</v>
      </c>
      <c r="G48" s="136"/>
    </row>
    <row r="49" spans="1:8" x14ac:dyDescent="0.25">
      <c r="A49" s="139">
        <v>24</v>
      </c>
      <c r="B49" s="135" t="s">
        <v>341</v>
      </c>
      <c r="C49" s="138" t="s">
        <v>330</v>
      </c>
      <c r="G49" s="136"/>
    </row>
    <row r="50" spans="1:8" x14ac:dyDescent="0.25">
      <c r="A50" s="139">
        <v>25</v>
      </c>
      <c r="B50" s="135" t="s">
        <v>341</v>
      </c>
      <c r="C50" s="138" t="s">
        <v>330</v>
      </c>
      <c r="G50" s="136"/>
    </row>
    <row r="51" spans="1:8" x14ac:dyDescent="0.25">
      <c r="A51" s="139">
        <v>26</v>
      </c>
      <c r="B51" s="135" t="s">
        <v>341</v>
      </c>
      <c r="C51" s="138" t="s">
        <v>330</v>
      </c>
      <c r="G51" s="136"/>
    </row>
    <row r="52" spans="1:8" x14ac:dyDescent="0.25">
      <c r="A52" s="139">
        <v>28</v>
      </c>
      <c r="B52" s="135" t="s">
        <v>341</v>
      </c>
      <c r="C52" s="138" t="s">
        <v>330</v>
      </c>
      <c r="G52" s="136"/>
    </row>
    <row r="53" spans="1:8" x14ac:dyDescent="0.25">
      <c r="A53" s="139">
        <v>29</v>
      </c>
      <c r="B53" s="135" t="s">
        <v>341</v>
      </c>
      <c r="C53" s="138" t="s">
        <v>330</v>
      </c>
      <c r="G53" s="136"/>
    </row>
    <row r="54" spans="1:8" x14ac:dyDescent="0.25">
      <c r="A54" s="139">
        <v>30</v>
      </c>
      <c r="B54" s="135" t="s">
        <v>341</v>
      </c>
      <c r="C54" s="138" t="s">
        <v>330</v>
      </c>
      <c r="G54" s="136"/>
    </row>
    <row r="55" spans="1:8" x14ac:dyDescent="0.25">
      <c r="A55" s="139">
        <v>31</v>
      </c>
      <c r="B55" s="135" t="s">
        <v>341</v>
      </c>
      <c r="C55" s="138" t="s">
        <v>330</v>
      </c>
      <c r="G55" s="136"/>
    </row>
    <row r="56" spans="1:8" x14ac:dyDescent="0.25">
      <c r="A56" s="139">
        <v>32</v>
      </c>
      <c r="B56" s="135" t="s">
        <v>341</v>
      </c>
      <c r="C56" s="138" t="s">
        <v>330</v>
      </c>
      <c r="F56" s="137"/>
      <c r="G56" s="136"/>
      <c r="H56" s="137"/>
    </row>
    <row r="57" spans="1:8" x14ac:dyDescent="0.25">
      <c r="A57" s="139">
        <v>33</v>
      </c>
      <c r="B57" s="135" t="s">
        <v>341</v>
      </c>
      <c r="C57" s="138" t="s">
        <v>330</v>
      </c>
      <c r="F57" s="137"/>
      <c r="G57" s="136"/>
      <c r="H57" s="137"/>
    </row>
    <row r="58" spans="1:8" x14ac:dyDescent="0.25">
      <c r="A58" s="139">
        <v>34</v>
      </c>
      <c r="B58" s="135" t="s">
        <v>341</v>
      </c>
      <c r="C58" s="138" t="s">
        <v>330</v>
      </c>
      <c r="F58" s="137"/>
      <c r="G58" s="136"/>
      <c r="H58" s="137"/>
    </row>
    <row r="59" spans="1:8" x14ac:dyDescent="0.25">
      <c r="A59" s="139">
        <v>35</v>
      </c>
      <c r="B59" s="135" t="s">
        <v>341</v>
      </c>
      <c r="C59" s="138" t="s">
        <v>330</v>
      </c>
      <c r="F59" s="137"/>
      <c r="G59" s="136"/>
      <c r="H59" s="137"/>
    </row>
    <row r="60" spans="1:8" x14ac:dyDescent="0.25">
      <c r="A60" s="139">
        <v>36</v>
      </c>
      <c r="B60" s="135" t="s">
        <v>341</v>
      </c>
      <c r="C60" s="138" t="s">
        <v>330</v>
      </c>
      <c r="F60" s="137"/>
      <c r="G60" s="136"/>
      <c r="H60" s="137"/>
    </row>
    <row r="61" spans="1:8" x14ac:dyDescent="0.25">
      <c r="A61" s="139">
        <v>37</v>
      </c>
      <c r="B61" s="135" t="s">
        <v>341</v>
      </c>
      <c r="C61" s="138" t="s">
        <v>330</v>
      </c>
      <c r="F61" s="137"/>
      <c r="G61" s="136"/>
      <c r="H61" s="137"/>
    </row>
    <row r="62" spans="1:8" x14ac:dyDescent="0.25">
      <c r="A62" s="139">
        <v>38</v>
      </c>
      <c r="B62" s="135" t="s">
        <v>341</v>
      </c>
      <c r="C62" s="138" t="s">
        <v>330</v>
      </c>
      <c r="F62" s="137"/>
      <c r="G62" s="136"/>
      <c r="H62" s="137"/>
    </row>
    <row r="63" spans="1:8" x14ac:dyDescent="0.25">
      <c r="A63" s="139">
        <v>39</v>
      </c>
      <c r="B63" s="135" t="s">
        <v>341</v>
      </c>
      <c r="C63" s="138" t="s">
        <v>330</v>
      </c>
      <c r="F63" s="137"/>
      <c r="G63" s="136"/>
      <c r="H63" s="137"/>
    </row>
    <row r="64" spans="1:8" x14ac:dyDescent="0.25">
      <c r="A64" s="139">
        <v>40</v>
      </c>
      <c r="B64" s="135" t="s">
        <v>340</v>
      </c>
      <c r="C64" s="138" t="s">
        <v>330</v>
      </c>
      <c r="F64" s="137"/>
      <c r="G64" s="136"/>
      <c r="H64" s="137"/>
    </row>
    <row r="65" spans="1:8" x14ac:dyDescent="0.25">
      <c r="A65" s="139">
        <v>41</v>
      </c>
      <c r="B65" s="135" t="s">
        <v>342</v>
      </c>
      <c r="C65" s="138" t="s">
        <v>330</v>
      </c>
      <c r="F65" s="137"/>
      <c r="G65" s="136"/>
      <c r="H65" s="137"/>
    </row>
    <row r="66" spans="1:8" x14ac:dyDescent="0.25">
      <c r="A66" s="139">
        <v>42</v>
      </c>
      <c r="B66" s="135" t="s">
        <v>343</v>
      </c>
      <c r="C66" s="138" t="s">
        <v>330</v>
      </c>
      <c r="F66" s="137"/>
      <c r="G66" s="136"/>
      <c r="H66" s="137"/>
    </row>
    <row r="67" spans="1:8" x14ac:dyDescent="0.25">
      <c r="A67" s="139">
        <v>43</v>
      </c>
      <c r="B67" s="135" t="s">
        <v>343</v>
      </c>
      <c r="C67" s="138" t="s">
        <v>330</v>
      </c>
      <c r="F67" s="137"/>
      <c r="G67" s="136"/>
      <c r="H67" s="137"/>
    </row>
    <row r="68" spans="1:8" x14ac:dyDescent="0.25">
      <c r="A68" s="139">
        <v>44</v>
      </c>
      <c r="B68" s="135" t="s">
        <v>342</v>
      </c>
      <c r="C68" s="138" t="s">
        <v>330</v>
      </c>
      <c r="F68" s="137"/>
      <c r="G68" s="136"/>
      <c r="H68" s="137"/>
    </row>
    <row r="69" spans="1:8" x14ac:dyDescent="0.25">
      <c r="A69" s="139">
        <v>45</v>
      </c>
      <c r="B69" s="135" t="s">
        <v>344</v>
      </c>
      <c r="C69" s="138" t="s">
        <v>330</v>
      </c>
      <c r="F69" s="137"/>
      <c r="G69" s="136"/>
      <c r="H69" s="137"/>
    </row>
    <row r="70" spans="1:8" x14ac:dyDescent="0.25">
      <c r="A70" s="139">
        <v>46</v>
      </c>
      <c r="B70" s="135" t="s">
        <v>345</v>
      </c>
      <c r="C70" s="138" t="s">
        <v>330</v>
      </c>
      <c r="F70" s="137"/>
      <c r="G70" s="136"/>
      <c r="H70" s="137"/>
    </row>
    <row r="71" spans="1:8" x14ac:dyDescent="0.25">
      <c r="A71" s="139">
        <v>47</v>
      </c>
      <c r="B71" s="135" t="s">
        <v>346</v>
      </c>
      <c r="C71" s="138" t="s">
        <v>330</v>
      </c>
      <c r="F71" s="137"/>
      <c r="G71" s="136"/>
      <c r="H71" s="137"/>
    </row>
    <row r="72" spans="1:8" x14ac:dyDescent="0.25">
      <c r="A72" s="139">
        <v>48</v>
      </c>
      <c r="B72" s="135" t="s">
        <v>347</v>
      </c>
      <c r="C72" s="138" t="s">
        <v>330</v>
      </c>
      <c r="F72" s="137"/>
      <c r="G72" s="136"/>
      <c r="H72" s="137"/>
    </row>
    <row r="73" spans="1:8" x14ac:dyDescent="0.25">
      <c r="A73" s="139">
        <v>49</v>
      </c>
      <c r="B73" s="135" t="s">
        <v>340</v>
      </c>
      <c r="C73" s="138" t="s">
        <v>330</v>
      </c>
      <c r="F73" s="137"/>
      <c r="G73" s="136"/>
      <c r="H73" s="137"/>
    </row>
    <row r="74" spans="1:8" x14ac:dyDescent="0.25">
      <c r="A74" s="139">
        <v>50</v>
      </c>
      <c r="B74" s="135" t="s">
        <v>348</v>
      </c>
      <c r="C74" s="138" t="s">
        <v>330</v>
      </c>
      <c r="F74" s="137"/>
      <c r="G74" s="136"/>
      <c r="H74" s="137"/>
    </row>
    <row r="75" spans="1:8" x14ac:dyDescent="0.25">
      <c r="A75" s="139">
        <v>51</v>
      </c>
      <c r="B75" s="135" t="s">
        <v>349</v>
      </c>
      <c r="C75" s="138" t="s">
        <v>350</v>
      </c>
      <c r="F75" s="137"/>
      <c r="G75" s="136"/>
      <c r="H75" s="137"/>
    </row>
    <row r="76" spans="1:8" x14ac:dyDescent="0.25">
      <c r="A76" s="139">
        <v>52</v>
      </c>
      <c r="B76" s="135" t="s">
        <v>351</v>
      </c>
      <c r="C76" s="138" t="s">
        <v>330</v>
      </c>
      <c r="F76" s="137"/>
      <c r="G76" s="136"/>
      <c r="H76" s="137"/>
    </row>
    <row r="77" spans="1:8" x14ac:dyDescent="0.25">
      <c r="A77" s="139">
        <v>53</v>
      </c>
      <c r="B77" s="135" t="s">
        <v>351</v>
      </c>
      <c r="C77" s="138" t="s">
        <v>330</v>
      </c>
      <c r="F77" s="137"/>
      <c r="G77" s="136"/>
      <c r="H77" s="137"/>
    </row>
    <row r="78" spans="1:8" x14ac:dyDescent="0.25">
      <c r="A78" s="139">
        <v>55</v>
      </c>
      <c r="B78" s="135" t="s">
        <v>351</v>
      </c>
      <c r="C78" s="138" t="s">
        <v>330</v>
      </c>
      <c r="F78" s="137"/>
      <c r="G78" s="136"/>
      <c r="H78" s="137"/>
    </row>
    <row r="79" spans="1:8" x14ac:dyDescent="0.25">
      <c r="A79" s="139">
        <v>56</v>
      </c>
      <c r="B79" s="135" t="s">
        <v>351</v>
      </c>
      <c r="C79" s="138" t="s">
        <v>330</v>
      </c>
      <c r="F79" s="137"/>
      <c r="G79" s="136"/>
      <c r="H79" s="137"/>
    </row>
    <row r="80" spans="1:8" x14ac:dyDescent="0.25">
      <c r="A80" s="139">
        <v>57</v>
      </c>
      <c r="B80" s="135" t="s">
        <v>351</v>
      </c>
      <c r="C80" s="138" t="s">
        <v>330</v>
      </c>
      <c r="F80" s="137"/>
      <c r="G80" s="136"/>
      <c r="H80" s="137"/>
    </row>
    <row r="81" spans="1:8" x14ac:dyDescent="0.25">
      <c r="A81" s="139">
        <v>58</v>
      </c>
      <c r="B81" s="135" t="s">
        <v>352</v>
      </c>
      <c r="C81" s="138" t="s">
        <v>350</v>
      </c>
      <c r="F81" s="137"/>
      <c r="G81" s="136"/>
      <c r="H81" s="137"/>
    </row>
    <row r="82" spans="1:8" x14ac:dyDescent="0.25">
      <c r="A82" s="139">
        <v>59</v>
      </c>
      <c r="B82" s="135" t="s">
        <v>351</v>
      </c>
      <c r="C82" s="138" t="s">
        <v>330</v>
      </c>
      <c r="F82" s="137"/>
      <c r="G82" s="136"/>
      <c r="H82" s="137"/>
    </row>
    <row r="83" spans="1:8" x14ac:dyDescent="0.25">
      <c r="A83" s="139">
        <v>60</v>
      </c>
      <c r="B83" s="135" t="s">
        <v>351</v>
      </c>
      <c r="C83" s="138" t="s">
        <v>330</v>
      </c>
      <c r="F83" s="137"/>
      <c r="G83" s="136"/>
      <c r="H83" s="137"/>
    </row>
    <row r="84" spans="1:8" x14ac:dyDescent="0.25">
      <c r="A84" s="139">
        <v>62</v>
      </c>
      <c r="B84" s="135" t="s">
        <v>353</v>
      </c>
      <c r="C84" s="138" t="s">
        <v>350</v>
      </c>
    </row>
    <row r="85" spans="1:8" x14ac:dyDescent="0.25">
      <c r="A85" s="139">
        <v>63</v>
      </c>
      <c r="B85" s="135" t="s">
        <v>343</v>
      </c>
      <c r="C85" s="138" t="s">
        <v>330</v>
      </c>
    </row>
    <row r="86" spans="1:8" x14ac:dyDescent="0.25">
      <c r="A86" s="139">
        <v>64</v>
      </c>
      <c r="B86" s="135" t="s">
        <v>351</v>
      </c>
      <c r="C86" s="138" t="s">
        <v>330</v>
      </c>
    </row>
    <row r="87" spans="1:8" x14ac:dyDescent="0.25">
      <c r="A87" s="139">
        <v>65</v>
      </c>
      <c r="B87" s="135" t="s">
        <v>354</v>
      </c>
      <c r="C87" s="138" t="s">
        <v>330</v>
      </c>
    </row>
    <row r="88" spans="1:8" x14ac:dyDescent="0.25">
      <c r="A88" s="139">
        <v>66</v>
      </c>
      <c r="B88" s="135" t="s">
        <v>354</v>
      </c>
      <c r="C88" s="138" t="s">
        <v>330</v>
      </c>
    </row>
    <row r="89" spans="1:8" x14ac:dyDescent="0.25">
      <c r="A89" s="139">
        <v>67</v>
      </c>
      <c r="B89" s="135" t="s">
        <v>355</v>
      </c>
      <c r="C89" s="138" t="s">
        <v>330</v>
      </c>
    </row>
    <row r="90" spans="1:8" x14ac:dyDescent="0.25">
      <c r="A90" s="139">
        <v>71</v>
      </c>
      <c r="B90" s="135" t="s">
        <v>355</v>
      </c>
      <c r="C90" s="138" t="s">
        <v>330</v>
      </c>
    </row>
    <row r="91" spans="1:8" x14ac:dyDescent="0.25">
      <c r="A91" s="139">
        <v>72</v>
      </c>
      <c r="B91" s="135" t="s">
        <v>355</v>
      </c>
      <c r="C91" s="138" t="s">
        <v>330</v>
      </c>
    </row>
    <row r="92" spans="1:8" x14ac:dyDescent="0.25">
      <c r="A92" s="139">
        <v>73</v>
      </c>
      <c r="B92" s="135" t="s">
        <v>355</v>
      </c>
      <c r="C92" s="138" t="s">
        <v>330</v>
      </c>
    </row>
    <row r="93" spans="1:8" x14ac:dyDescent="0.25">
      <c r="A93" s="139">
        <v>74</v>
      </c>
      <c r="B93" s="135" t="s">
        <v>356</v>
      </c>
      <c r="C93" s="138" t="s">
        <v>330</v>
      </c>
    </row>
    <row r="94" spans="1:8" x14ac:dyDescent="0.25">
      <c r="A94" s="139">
        <v>75</v>
      </c>
      <c r="B94" s="135" t="s">
        <v>357</v>
      </c>
      <c r="C94" s="138" t="s">
        <v>330</v>
      </c>
    </row>
    <row r="95" spans="1:8" x14ac:dyDescent="0.25">
      <c r="A95" s="139">
        <v>76</v>
      </c>
      <c r="B95" s="135" t="s">
        <v>357</v>
      </c>
      <c r="C95" s="138" t="s">
        <v>330</v>
      </c>
    </row>
    <row r="96" spans="1:8" x14ac:dyDescent="0.25">
      <c r="A96" s="139">
        <v>77</v>
      </c>
      <c r="B96" s="135" t="s">
        <v>357</v>
      </c>
      <c r="C96" s="138" t="s">
        <v>330</v>
      </c>
    </row>
    <row r="97" spans="1:3" x14ac:dyDescent="0.25">
      <c r="A97" s="139">
        <v>78</v>
      </c>
      <c r="B97" s="135" t="s">
        <v>358</v>
      </c>
      <c r="C97" s="138" t="s">
        <v>330</v>
      </c>
    </row>
    <row r="98" spans="1:3" x14ac:dyDescent="0.25">
      <c r="A98" s="139">
        <v>79</v>
      </c>
      <c r="B98" s="135" t="s">
        <v>359</v>
      </c>
      <c r="C98" s="138" t="s">
        <v>350</v>
      </c>
    </row>
    <row r="99" spans="1:3" x14ac:dyDescent="0.25">
      <c r="A99" s="139">
        <v>80</v>
      </c>
      <c r="B99" s="135" t="s">
        <v>360</v>
      </c>
      <c r="C99" s="138" t="s">
        <v>330</v>
      </c>
    </row>
    <row r="100" spans="1:3" x14ac:dyDescent="0.25">
      <c r="A100" s="139">
        <v>81</v>
      </c>
      <c r="B100" s="135" t="s">
        <v>361</v>
      </c>
      <c r="C100" s="138" t="s">
        <v>330</v>
      </c>
    </row>
    <row r="101" spans="1:3" x14ac:dyDescent="0.25">
      <c r="A101" s="139">
        <v>82</v>
      </c>
      <c r="B101" s="135" t="s">
        <v>362</v>
      </c>
      <c r="C101" s="138" t="s">
        <v>330</v>
      </c>
    </row>
    <row r="102" spans="1:3" x14ac:dyDescent="0.25">
      <c r="A102" s="139">
        <v>83</v>
      </c>
      <c r="B102" s="135" t="s">
        <v>362</v>
      </c>
      <c r="C102" s="138" t="s">
        <v>330</v>
      </c>
    </row>
    <row r="103" spans="1:3" x14ac:dyDescent="0.25">
      <c r="A103" s="139">
        <v>84</v>
      </c>
      <c r="B103" s="135" t="s">
        <v>362</v>
      </c>
      <c r="C103" s="138" t="s">
        <v>330</v>
      </c>
    </row>
    <row r="104" spans="1:3" x14ac:dyDescent="0.25">
      <c r="A104" s="139">
        <v>85</v>
      </c>
      <c r="B104" s="135" t="s">
        <v>362</v>
      </c>
      <c r="C104" s="138" t="s">
        <v>330</v>
      </c>
    </row>
    <row r="105" spans="1:3" x14ac:dyDescent="0.25">
      <c r="A105" s="139">
        <v>86</v>
      </c>
      <c r="B105" s="135" t="s">
        <v>362</v>
      </c>
      <c r="C105" s="138" t="s">
        <v>330</v>
      </c>
    </row>
    <row r="106" spans="1:3" x14ac:dyDescent="0.25">
      <c r="A106" s="139">
        <v>87</v>
      </c>
      <c r="B106" s="135" t="s">
        <v>362</v>
      </c>
      <c r="C106" s="138" t="s">
        <v>330</v>
      </c>
    </row>
    <row r="107" spans="1:3" x14ac:dyDescent="0.25">
      <c r="A107" s="139">
        <v>88</v>
      </c>
      <c r="B107" s="135" t="s">
        <v>362</v>
      </c>
      <c r="C107" s="138" t="s">
        <v>330</v>
      </c>
    </row>
    <row r="108" spans="1:3" x14ac:dyDescent="0.25">
      <c r="A108" s="139">
        <v>91</v>
      </c>
      <c r="B108" s="135" t="s">
        <v>363</v>
      </c>
      <c r="C108" s="138" t="s">
        <v>330</v>
      </c>
    </row>
    <row r="109" spans="1:3" x14ac:dyDescent="0.25">
      <c r="A109" s="139">
        <v>92</v>
      </c>
      <c r="B109" s="135" t="s">
        <v>363</v>
      </c>
      <c r="C109" s="138" t="s">
        <v>330</v>
      </c>
    </row>
    <row r="110" spans="1:3" x14ac:dyDescent="0.25">
      <c r="A110" s="139">
        <v>93</v>
      </c>
      <c r="B110" s="135" t="s">
        <v>364</v>
      </c>
      <c r="C110" s="138" t="s">
        <v>350</v>
      </c>
    </row>
    <row r="111" spans="1:3" x14ac:dyDescent="0.25">
      <c r="A111" s="139">
        <v>94</v>
      </c>
      <c r="B111" s="135" t="s">
        <v>363</v>
      </c>
      <c r="C111" s="138" t="s">
        <v>330</v>
      </c>
    </row>
    <row r="112" spans="1:3" x14ac:dyDescent="0.25">
      <c r="A112" s="139">
        <v>95</v>
      </c>
      <c r="B112" s="135" t="s">
        <v>363</v>
      </c>
      <c r="C112" s="138" t="s">
        <v>330</v>
      </c>
    </row>
    <row r="113" spans="1:3" x14ac:dyDescent="0.25">
      <c r="A113" s="139">
        <v>96</v>
      </c>
      <c r="B113" s="135" t="s">
        <v>363</v>
      </c>
      <c r="C113" s="138" t="s">
        <v>330</v>
      </c>
    </row>
    <row r="114" spans="1:3" x14ac:dyDescent="0.25">
      <c r="A114" s="139">
        <v>97</v>
      </c>
      <c r="B114" s="135" t="s">
        <v>365</v>
      </c>
      <c r="C114" s="138" t="s">
        <v>330</v>
      </c>
    </row>
    <row r="115" spans="1:3" x14ac:dyDescent="0.25">
      <c r="A115" s="139">
        <v>98</v>
      </c>
      <c r="B115" s="135" t="s">
        <v>366</v>
      </c>
      <c r="C115" s="138" t="s">
        <v>330</v>
      </c>
    </row>
    <row r="116" spans="1:3" x14ac:dyDescent="0.25">
      <c r="A116" s="139">
        <v>99</v>
      </c>
      <c r="B116" s="135" t="s">
        <v>367</v>
      </c>
      <c r="C116" s="138" t="s">
        <v>330</v>
      </c>
    </row>
    <row r="117" spans="1:3" x14ac:dyDescent="0.25">
      <c r="A117" s="139">
        <v>100</v>
      </c>
      <c r="B117" s="135" t="s">
        <v>367</v>
      </c>
      <c r="C117" s="138" t="s">
        <v>330</v>
      </c>
    </row>
    <row r="118" spans="1:3" x14ac:dyDescent="0.25">
      <c r="A118" s="139">
        <v>101</v>
      </c>
      <c r="B118" s="135" t="s">
        <v>368</v>
      </c>
      <c r="C118" s="138" t="s">
        <v>330</v>
      </c>
    </row>
    <row r="119" spans="1:3" x14ac:dyDescent="0.25">
      <c r="A119" s="139">
        <v>102</v>
      </c>
      <c r="B119" s="135" t="s">
        <v>368</v>
      </c>
      <c r="C119" s="138" t="s">
        <v>330</v>
      </c>
    </row>
    <row r="120" spans="1:3" x14ac:dyDescent="0.25">
      <c r="A120" s="139">
        <v>103</v>
      </c>
      <c r="B120" s="135" t="s">
        <v>368</v>
      </c>
      <c r="C120" s="138" t="s">
        <v>330</v>
      </c>
    </row>
    <row r="121" spans="1:3" x14ac:dyDescent="0.25">
      <c r="A121" s="139">
        <v>104</v>
      </c>
      <c r="B121" s="135" t="s">
        <v>369</v>
      </c>
      <c r="C121" s="138" t="s">
        <v>330</v>
      </c>
    </row>
    <row r="122" spans="1:3" x14ac:dyDescent="0.25">
      <c r="A122" s="139">
        <v>105</v>
      </c>
      <c r="B122" s="135" t="s">
        <v>369</v>
      </c>
      <c r="C122" s="138" t="s">
        <v>330</v>
      </c>
    </row>
    <row r="123" spans="1:3" x14ac:dyDescent="0.25">
      <c r="A123" s="139">
        <v>106</v>
      </c>
      <c r="B123" s="135" t="s">
        <v>369</v>
      </c>
      <c r="C123" s="138" t="s">
        <v>330</v>
      </c>
    </row>
    <row r="124" spans="1:3" x14ac:dyDescent="0.25">
      <c r="A124" s="139">
        <v>107</v>
      </c>
      <c r="B124" s="135" t="s">
        <v>369</v>
      </c>
      <c r="C124" s="138" t="s">
        <v>330</v>
      </c>
    </row>
    <row r="125" spans="1:3" x14ac:dyDescent="0.25">
      <c r="A125" s="139">
        <v>108</v>
      </c>
      <c r="B125" s="135" t="s">
        <v>369</v>
      </c>
      <c r="C125" s="138" t="s">
        <v>330</v>
      </c>
    </row>
    <row r="126" spans="1:3" x14ac:dyDescent="0.25">
      <c r="A126" s="139">
        <v>109</v>
      </c>
      <c r="B126" s="135" t="s">
        <v>369</v>
      </c>
      <c r="C126" s="138" t="s">
        <v>330</v>
      </c>
    </row>
    <row r="127" spans="1:3" x14ac:dyDescent="0.25">
      <c r="A127" s="139">
        <v>110</v>
      </c>
      <c r="B127" s="135" t="s">
        <v>369</v>
      </c>
      <c r="C127" s="138" t="s">
        <v>330</v>
      </c>
    </row>
    <row r="128" spans="1:3" x14ac:dyDescent="0.25">
      <c r="A128" s="139">
        <v>111</v>
      </c>
      <c r="B128" s="135" t="s">
        <v>370</v>
      </c>
      <c r="C128" s="138" t="s">
        <v>330</v>
      </c>
    </row>
    <row r="129" spans="1:3" x14ac:dyDescent="0.25">
      <c r="A129" s="139">
        <v>112</v>
      </c>
      <c r="B129" s="135" t="s">
        <v>371</v>
      </c>
      <c r="C129" s="138" t="s">
        <v>330</v>
      </c>
    </row>
    <row r="130" spans="1:3" x14ac:dyDescent="0.25">
      <c r="A130" s="139">
        <v>113</v>
      </c>
      <c r="B130" s="135" t="s">
        <v>371</v>
      </c>
      <c r="C130" s="138" t="s">
        <v>330</v>
      </c>
    </row>
    <row r="131" spans="1:3" x14ac:dyDescent="0.25">
      <c r="A131" s="139">
        <v>115</v>
      </c>
      <c r="B131" s="135" t="s">
        <v>371</v>
      </c>
      <c r="C131" s="138" t="s">
        <v>330</v>
      </c>
    </row>
    <row r="132" spans="1:3" x14ac:dyDescent="0.25">
      <c r="A132" s="139">
        <v>116</v>
      </c>
      <c r="B132" s="135" t="s">
        <v>371</v>
      </c>
      <c r="C132" s="138" t="s">
        <v>330</v>
      </c>
    </row>
    <row r="133" spans="1:3" x14ac:dyDescent="0.25">
      <c r="A133" s="139">
        <v>117</v>
      </c>
      <c r="B133" s="135" t="s">
        <v>371</v>
      </c>
      <c r="C133" s="138" t="s">
        <v>330</v>
      </c>
    </row>
    <row r="134" spans="1:3" x14ac:dyDescent="0.25">
      <c r="A134" s="139">
        <v>118</v>
      </c>
      <c r="B134" s="135" t="s">
        <v>372</v>
      </c>
      <c r="C134" s="138" t="s">
        <v>330</v>
      </c>
    </row>
    <row r="135" spans="1:3" x14ac:dyDescent="0.25">
      <c r="A135" s="139">
        <v>119</v>
      </c>
      <c r="B135" s="135" t="s">
        <v>372</v>
      </c>
      <c r="C135" s="138" t="s">
        <v>330</v>
      </c>
    </row>
    <row r="136" spans="1:3" x14ac:dyDescent="0.25">
      <c r="A136" s="139">
        <v>120</v>
      </c>
      <c r="B136" s="135" t="s">
        <v>343</v>
      </c>
      <c r="C136" s="138" t="s">
        <v>330</v>
      </c>
    </row>
    <row r="137" spans="1:3" x14ac:dyDescent="0.25">
      <c r="A137" s="139">
        <v>121</v>
      </c>
      <c r="B137" s="135" t="s">
        <v>373</v>
      </c>
      <c r="C137" s="138" t="s">
        <v>350</v>
      </c>
    </row>
    <row r="138" spans="1:3" x14ac:dyDescent="0.25">
      <c r="A138" s="139">
        <v>122</v>
      </c>
      <c r="B138" s="135" t="s">
        <v>374</v>
      </c>
      <c r="C138" s="138" t="s">
        <v>350</v>
      </c>
    </row>
    <row r="139" spans="1:3" x14ac:dyDescent="0.25">
      <c r="A139" s="139">
        <v>123</v>
      </c>
      <c r="B139" s="135" t="s">
        <v>375</v>
      </c>
      <c r="C139" s="138" t="s">
        <v>350</v>
      </c>
    </row>
    <row r="140" spans="1:3" x14ac:dyDescent="0.25">
      <c r="A140" s="139">
        <v>124</v>
      </c>
      <c r="B140" s="135" t="s">
        <v>375</v>
      </c>
      <c r="C140" s="138" t="s">
        <v>350</v>
      </c>
    </row>
    <row r="141" spans="1:3" x14ac:dyDescent="0.25">
      <c r="A141" s="139">
        <v>125</v>
      </c>
      <c r="B141" s="135" t="s">
        <v>375</v>
      </c>
      <c r="C141" s="138" t="s">
        <v>350</v>
      </c>
    </row>
    <row r="142" spans="1:3" x14ac:dyDescent="0.25">
      <c r="A142" s="139">
        <v>126</v>
      </c>
      <c r="B142" s="135" t="s">
        <v>376</v>
      </c>
      <c r="C142" s="138" t="s">
        <v>350</v>
      </c>
    </row>
    <row r="143" spans="1:3" x14ac:dyDescent="0.25">
      <c r="A143" s="139">
        <v>127</v>
      </c>
      <c r="B143" s="135" t="s">
        <v>377</v>
      </c>
      <c r="C143" s="138" t="s">
        <v>350</v>
      </c>
    </row>
    <row r="144" spans="1:3" x14ac:dyDescent="0.25">
      <c r="A144" s="139">
        <v>128</v>
      </c>
      <c r="B144" s="135" t="s">
        <v>378</v>
      </c>
      <c r="C144" s="138" t="s">
        <v>350</v>
      </c>
    </row>
    <row r="145" spans="1:3" x14ac:dyDescent="0.25">
      <c r="A145" s="139">
        <v>129</v>
      </c>
      <c r="B145" s="135" t="s">
        <v>377</v>
      </c>
      <c r="C145" s="138" t="s">
        <v>350</v>
      </c>
    </row>
    <row r="146" spans="1:3" x14ac:dyDescent="0.25">
      <c r="A146" s="139">
        <v>130</v>
      </c>
      <c r="B146" s="135" t="s">
        <v>379</v>
      </c>
      <c r="C146" s="138" t="s">
        <v>350</v>
      </c>
    </row>
    <row r="147" spans="1:3" x14ac:dyDescent="0.25">
      <c r="A147" s="139">
        <v>131</v>
      </c>
      <c r="B147" s="135" t="s">
        <v>379</v>
      </c>
      <c r="C147" s="138" t="s">
        <v>350</v>
      </c>
    </row>
    <row r="148" spans="1:3" x14ac:dyDescent="0.25">
      <c r="A148" s="139">
        <v>132</v>
      </c>
      <c r="B148" s="135" t="s">
        <v>380</v>
      </c>
      <c r="C148" s="138" t="s">
        <v>350</v>
      </c>
    </row>
    <row r="149" spans="1:3" x14ac:dyDescent="0.25">
      <c r="A149" s="139">
        <v>133</v>
      </c>
      <c r="B149" s="135" t="s">
        <v>380</v>
      </c>
      <c r="C149" s="138" t="s">
        <v>350</v>
      </c>
    </row>
    <row r="150" spans="1:3" x14ac:dyDescent="0.25">
      <c r="A150" s="139">
        <v>134</v>
      </c>
      <c r="B150" s="135" t="s">
        <v>380</v>
      </c>
      <c r="C150" s="138" t="s">
        <v>350</v>
      </c>
    </row>
    <row r="151" spans="1:3" x14ac:dyDescent="0.25">
      <c r="A151" s="139">
        <v>135</v>
      </c>
      <c r="B151" s="135" t="s">
        <v>380</v>
      </c>
      <c r="C151" s="138" t="s">
        <v>350</v>
      </c>
    </row>
    <row r="152" spans="1:3" x14ac:dyDescent="0.25">
      <c r="A152" s="139">
        <v>136</v>
      </c>
      <c r="B152" s="135" t="s">
        <v>380</v>
      </c>
      <c r="C152" s="138" t="s">
        <v>350</v>
      </c>
    </row>
    <row r="153" spans="1:3" x14ac:dyDescent="0.25">
      <c r="A153" s="139">
        <v>137</v>
      </c>
      <c r="B153" s="135" t="s">
        <v>380</v>
      </c>
      <c r="C153" s="138" t="s">
        <v>350</v>
      </c>
    </row>
    <row r="154" spans="1:3" x14ac:dyDescent="0.25">
      <c r="A154" s="139">
        <v>138</v>
      </c>
      <c r="B154" s="135" t="s">
        <v>380</v>
      </c>
      <c r="C154" s="138" t="s">
        <v>350</v>
      </c>
    </row>
    <row r="155" spans="1:3" x14ac:dyDescent="0.25">
      <c r="A155" s="139">
        <v>140</v>
      </c>
      <c r="B155" s="135" t="s">
        <v>364</v>
      </c>
      <c r="C155" s="138" t="s">
        <v>350</v>
      </c>
    </row>
    <row r="156" spans="1:3" x14ac:dyDescent="0.25">
      <c r="A156" s="139">
        <v>141</v>
      </c>
      <c r="B156" s="135" t="s">
        <v>381</v>
      </c>
      <c r="C156" s="138" t="s">
        <v>350</v>
      </c>
    </row>
    <row r="157" spans="1:3" x14ac:dyDescent="0.25">
      <c r="A157" s="139">
        <v>142</v>
      </c>
      <c r="B157" s="135" t="s">
        <v>381</v>
      </c>
      <c r="C157" s="138" t="s">
        <v>350</v>
      </c>
    </row>
    <row r="158" spans="1:3" x14ac:dyDescent="0.25">
      <c r="A158" s="139">
        <v>143</v>
      </c>
      <c r="B158" s="135" t="s">
        <v>367</v>
      </c>
      <c r="C158" s="138" t="s">
        <v>330</v>
      </c>
    </row>
    <row r="159" spans="1:3" x14ac:dyDescent="0.25">
      <c r="A159" s="139">
        <v>144</v>
      </c>
      <c r="B159" s="135" t="s">
        <v>382</v>
      </c>
      <c r="C159" s="138" t="s">
        <v>350</v>
      </c>
    </row>
    <row r="160" spans="1:3" x14ac:dyDescent="0.25">
      <c r="A160" s="139">
        <v>145</v>
      </c>
      <c r="B160" s="135" t="s">
        <v>382</v>
      </c>
      <c r="C160" s="138" t="s">
        <v>350</v>
      </c>
    </row>
    <row r="161" spans="1:3" x14ac:dyDescent="0.25">
      <c r="A161" s="139">
        <v>146</v>
      </c>
      <c r="B161" s="135" t="s">
        <v>382</v>
      </c>
      <c r="C161" s="138" t="s">
        <v>350</v>
      </c>
    </row>
    <row r="162" spans="1:3" x14ac:dyDescent="0.25">
      <c r="A162" s="139">
        <v>147</v>
      </c>
      <c r="B162" s="135" t="s">
        <v>382</v>
      </c>
      <c r="C162" s="138" t="s">
        <v>350</v>
      </c>
    </row>
    <row r="163" spans="1:3" x14ac:dyDescent="0.25">
      <c r="A163" s="139">
        <v>148</v>
      </c>
      <c r="B163" s="135" t="s">
        <v>383</v>
      </c>
      <c r="C163" s="138" t="s">
        <v>350</v>
      </c>
    </row>
    <row r="164" spans="1:3" x14ac:dyDescent="0.25">
      <c r="A164" s="139">
        <v>149</v>
      </c>
      <c r="B164" s="135" t="s">
        <v>384</v>
      </c>
      <c r="C164" s="138" t="s">
        <v>350</v>
      </c>
    </row>
    <row r="165" spans="1:3" x14ac:dyDescent="0.25">
      <c r="A165" s="139">
        <v>150</v>
      </c>
      <c r="B165" s="135" t="s">
        <v>376</v>
      </c>
      <c r="C165" s="138" t="s">
        <v>350</v>
      </c>
    </row>
    <row r="166" spans="1:3" x14ac:dyDescent="0.25">
      <c r="A166" s="139">
        <v>151</v>
      </c>
      <c r="B166" s="135" t="s">
        <v>376</v>
      </c>
      <c r="C166" s="138" t="s">
        <v>350</v>
      </c>
    </row>
    <row r="167" spans="1:3" x14ac:dyDescent="0.25">
      <c r="A167" s="139">
        <v>152</v>
      </c>
      <c r="B167" s="135" t="s">
        <v>376</v>
      </c>
      <c r="C167" s="138" t="s">
        <v>350</v>
      </c>
    </row>
    <row r="168" spans="1:3" x14ac:dyDescent="0.25">
      <c r="A168" s="139">
        <v>153</v>
      </c>
      <c r="B168" s="135" t="s">
        <v>376</v>
      </c>
      <c r="C168" s="138" t="s">
        <v>350</v>
      </c>
    </row>
    <row r="169" spans="1:3" x14ac:dyDescent="0.25">
      <c r="A169" s="139">
        <v>154</v>
      </c>
      <c r="B169" s="135" t="s">
        <v>376</v>
      </c>
      <c r="C169" s="138" t="s">
        <v>350</v>
      </c>
    </row>
    <row r="170" spans="1:3" x14ac:dyDescent="0.25">
      <c r="A170" s="139">
        <v>155</v>
      </c>
      <c r="B170" s="135" t="s">
        <v>364</v>
      </c>
      <c r="C170" s="138" t="s">
        <v>330</v>
      </c>
    </row>
    <row r="171" spans="1:3" x14ac:dyDescent="0.25">
      <c r="A171" s="139">
        <v>156</v>
      </c>
      <c r="B171" s="135" t="s">
        <v>376</v>
      </c>
      <c r="C171" s="138" t="s">
        <v>350</v>
      </c>
    </row>
    <row r="172" spans="1:3" x14ac:dyDescent="0.25">
      <c r="A172" s="139">
        <v>157</v>
      </c>
      <c r="B172" s="135" t="s">
        <v>376</v>
      </c>
      <c r="C172" s="138" t="s">
        <v>350</v>
      </c>
    </row>
    <row r="173" spans="1:3" x14ac:dyDescent="0.25">
      <c r="A173" s="139">
        <v>158</v>
      </c>
      <c r="B173" s="135" t="s">
        <v>376</v>
      </c>
      <c r="C173" s="138" t="s">
        <v>350</v>
      </c>
    </row>
    <row r="174" spans="1:3" x14ac:dyDescent="0.25">
      <c r="A174" s="139">
        <v>159</v>
      </c>
      <c r="B174" s="135" t="s">
        <v>351</v>
      </c>
      <c r="C174" s="138" t="s">
        <v>330</v>
      </c>
    </row>
    <row r="175" spans="1:3" x14ac:dyDescent="0.25">
      <c r="A175" s="139">
        <v>160</v>
      </c>
      <c r="B175" s="135" t="s">
        <v>376</v>
      </c>
      <c r="C175" s="138" t="s">
        <v>350</v>
      </c>
    </row>
    <row r="176" spans="1:3" x14ac:dyDescent="0.25">
      <c r="A176" s="139">
        <v>161</v>
      </c>
      <c r="B176" s="135" t="s">
        <v>376</v>
      </c>
      <c r="C176" s="138" t="s">
        <v>350</v>
      </c>
    </row>
    <row r="177" spans="1:3" x14ac:dyDescent="0.25">
      <c r="A177" s="139">
        <v>162</v>
      </c>
      <c r="B177" s="135" t="s">
        <v>376</v>
      </c>
      <c r="C177" s="138" t="s">
        <v>350</v>
      </c>
    </row>
    <row r="178" spans="1:3" x14ac:dyDescent="0.25">
      <c r="A178" s="139">
        <v>163</v>
      </c>
      <c r="B178" s="135" t="s">
        <v>376</v>
      </c>
      <c r="C178" s="138" t="s">
        <v>350</v>
      </c>
    </row>
    <row r="179" spans="1:3" x14ac:dyDescent="0.25">
      <c r="A179" s="139">
        <v>164</v>
      </c>
      <c r="B179" s="135" t="s">
        <v>376</v>
      </c>
      <c r="C179" s="138" t="s">
        <v>350</v>
      </c>
    </row>
    <row r="180" spans="1:3" x14ac:dyDescent="0.25">
      <c r="A180" s="139">
        <v>165</v>
      </c>
      <c r="B180" s="135" t="s">
        <v>376</v>
      </c>
      <c r="C180" s="138" t="s">
        <v>350</v>
      </c>
    </row>
    <row r="181" spans="1:3" x14ac:dyDescent="0.25">
      <c r="A181" s="139">
        <v>166</v>
      </c>
      <c r="B181" s="135" t="s">
        <v>376</v>
      </c>
      <c r="C181" s="138" t="s">
        <v>350</v>
      </c>
    </row>
    <row r="182" spans="1:3" x14ac:dyDescent="0.25">
      <c r="A182" s="139">
        <v>167</v>
      </c>
      <c r="B182" s="135" t="s">
        <v>376</v>
      </c>
      <c r="C182" s="138" t="s">
        <v>350</v>
      </c>
    </row>
    <row r="183" spans="1:3" x14ac:dyDescent="0.25">
      <c r="A183" s="139">
        <v>168</v>
      </c>
      <c r="B183" s="135" t="s">
        <v>376</v>
      </c>
      <c r="C183" s="138" t="s">
        <v>350</v>
      </c>
    </row>
    <row r="184" spans="1:3" x14ac:dyDescent="0.25">
      <c r="A184" s="139">
        <v>169</v>
      </c>
      <c r="B184" s="135" t="s">
        <v>376</v>
      </c>
      <c r="C184" s="138" t="s">
        <v>350</v>
      </c>
    </row>
    <row r="185" spans="1:3" x14ac:dyDescent="0.25">
      <c r="A185" s="139">
        <v>170</v>
      </c>
      <c r="B185" s="135" t="s">
        <v>376</v>
      </c>
      <c r="C185" s="138" t="s">
        <v>350</v>
      </c>
    </row>
    <row r="186" spans="1:3" x14ac:dyDescent="0.25">
      <c r="A186" s="139">
        <v>171</v>
      </c>
      <c r="B186" s="135" t="s">
        <v>376</v>
      </c>
      <c r="C186" s="138" t="s">
        <v>350</v>
      </c>
    </row>
    <row r="187" spans="1:3" x14ac:dyDescent="0.25">
      <c r="A187" s="139">
        <v>172</v>
      </c>
      <c r="B187" s="135" t="s">
        <v>376</v>
      </c>
      <c r="C187" s="138" t="s">
        <v>350</v>
      </c>
    </row>
    <row r="188" spans="1:3" x14ac:dyDescent="0.25">
      <c r="A188" s="139">
        <v>173</v>
      </c>
      <c r="B188" s="135" t="s">
        <v>376</v>
      </c>
      <c r="C188" s="138" t="s">
        <v>350</v>
      </c>
    </row>
    <row r="189" spans="1:3" x14ac:dyDescent="0.25">
      <c r="A189" s="139">
        <v>174</v>
      </c>
      <c r="B189" s="135" t="s">
        <v>376</v>
      </c>
      <c r="C189" s="138" t="s">
        <v>350</v>
      </c>
    </row>
    <row r="190" spans="1:3" x14ac:dyDescent="0.25">
      <c r="A190" s="139">
        <v>175</v>
      </c>
      <c r="B190" s="135" t="s">
        <v>376</v>
      </c>
      <c r="C190" s="138" t="s">
        <v>350</v>
      </c>
    </row>
    <row r="191" spans="1:3" x14ac:dyDescent="0.25">
      <c r="A191" s="139">
        <v>176</v>
      </c>
      <c r="B191" s="135" t="s">
        <v>376</v>
      </c>
      <c r="C191" s="138" t="s">
        <v>350</v>
      </c>
    </row>
    <row r="192" spans="1:3" x14ac:dyDescent="0.25">
      <c r="A192" s="139">
        <v>177</v>
      </c>
      <c r="B192" s="135" t="s">
        <v>376</v>
      </c>
      <c r="C192" s="138" t="s">
        <v>350</v>
      </c>
    </row>
    <row r="193" spans="1:3" x14ac:dyDescent="0.25">
      <c r="A193" s="139">
        <v>178</v>
      </c>
      <c r="B193" s="135" t="s">
        <v>385</v>
      </c>
      <c r="C193" s="138" t="s">
        <v>350</v>
      </c>
    </row>
    <row r="194" spans="1:3" x14ac:dyDescent="0.25">
      <c r="A194" s="139">
        <v>179</v>
      </c>
      <c r="B194" s="135" t="s">
        <v>376</v>
      </c>
      <c r="C194" s="138" t="s">
        <v>350</v>
      </c>
    </row>
    <row r="195" spans="1:3" x14ac:dyDescent="0.25">
      <c r="A195" s="139">
        <v>180</v>
      </c>
      <c r="B195" s="135" t="s">
        <v>376</v>
      </c>
      <c r="C195" s="138" t="s">
        <v>350</v>
      </c>
    </row>
    <row r="196" spans="1:3" x14ac:dyDescent="0.25">
      <c r="A196" s="139">
        <v>181</v>
      </c>
      <c r="B196" s="135" t="s">
        <v>376</v>
      </c>
      <c r="C196" s="138" t="s">
        <v>350</v>
      </c>
    </row>
    <row r="197" spans="1:3" x14ac:dyDescent="0.25">
      <c r="A197" s="139">
        <v>182</v>
      </c>
      <c r="B197" s="135" t="s">
        <v>376</v>
      </c>
      <c r="C197" s="138" t="s">
        <v>350</v>
      </c>
    </row>
    <row r="198" spans="1:3" x14ac:dyDescent="0.25">
      <c r="A198" s="139">
        <v>183</v>
      </c>
      <c r="B198" s="135" t="s">
        <v>376</v>
      </c>
      <c r="C198" s="138" t="s">
        <v>350</v>
      </c>
    </row>
    <row r="199" spans="1:3" x14ac:dyDescent="0.25">
      <c r="A199" s="139">
        <v>184</v>
      </c>
      <c r="B199" s="135" t="s">
        <v>376</v>
      </c>
      <c r="C199" s="138" t="s">
        <v>350</v>
      </c>
    </row>
    <row r="200" spans="1:3" x14ac:dyDescent="0.25">
      <c r="A200" s="139">
        <v>185</v>
      </c>
      <c r="B200" s="135" t="s">
        <v>376</v>
      </c>
      <c r="C200" s="138" t="s">
        <v>350</v>
      </c>
    </row>
    <row r="201" spans="1:3" x14ac:dyDescent="0.25">
      <c r="A201" s="139">
        <v>186</v>
      </c>
      <c r="B201" s="135" t="s">
        <v>376</v>
      </c>
      <c r="C201" s="138" t="s">
        <v>350</v>
      </c>
    </row>
    <row r="202" spans="1:3" x14ac:dyDescent="0.25">
      <c r="A202" s="139">
        <v>187</v>
      </c>
      <c r="B202" s="135" t="s">
        <v>376</v>
      </c>
      <c r="C202" s="138" t="s">
        <v>350</v>
      </c>
    </row>
    <row r="203" spans="1:3" x14ac:dyDescent="0.25">
      <c r="A203" s="139">
        <v>188</v>
      </c>
      <c r="B203" s="135" t="s">
        <v>376</v>
      </c>
      <c r="C203" s="138" t="s">
        <v>350</v>
      </c>
    </row>
    <row r="204" spans="1:3" x14ac:dyDescent="0.25">
      <c r="A204" s="139">
        <v>189</v>
      </c>
      <c r="B204" s="135" t="s">
        <v>376</v>
      </c>
      <c r="C204" s="138" t="s">
        <v>330</v>
      </c>
    </row>
    <row r="205" spans="1:3" x14ac:dyDescent="0.25">
      <c r="A205" s="139">
        <v>190</v>
      </c>
      <c r="B205" s="135" t="s">
        <v>376</v>
      </c>
      <c r="C205" s="138" t="s">
        <v>330</v>
      </c>
    </row>
    <row r="206" spans="1:3" x14ac:dyDescent="0.25">
      <c r="A206" s="139">
        <v>191</v>
      </c>
      <c r="B206" s="135" t="s">
        <v>376</v>
      </c>
      <c r="C206" s="138" t="s">
        <v>330</v>
      </c>
    </row>
    <row r="207" spans="1:3" x14ac:dyDescent="0.25">
      <c r="A207" s="139">
        <v>192</v>
      </c>
      <c r="B207" s="135" t="s">
        <v>376</v>
      </c>
      <c r="C207" s="138" t="s">
        <v>330</v>
      </c>
    </row>
    <row r="208" spans="1:3" x14ac:dyDescent="0.25">
      <c r="A208" s="139">
        <v>193</v>
      </c>
      <c r="B208" s="135" t="s">
        <v>376</v>
      </c>
      <c r="C208" s="138" t="s">
        <v>330</v>
      </c>
    </row>
    <row r="209" spans="1:3" x14ac:dyDescent="0.25">
      <c r="A209" s="139">
        <v>194</v>
      </c>
      <c r="B209" s="135" t="s">
        <v>376</v>
      </c>
      <c r="C209" s="138" t="s">
        <v>330</v>
      </c>
    </row>
    <row r="210" spans="1:3" x14ac:dyDescent="0.25">
      <c r="A210" s="139">
        <v>195</v>
      </c>
      <c r="B210" s="135" t="s">
        <v>376</v>
      </c>
      <c r="C210" s="138" t="s">
        <v>330</v>
      </c>
    </row>
    <row r="211" spans="1:3" x14ac:dyDescent="0.25">
      <c r="A211" s="139">
        <v>196</v>
      </c>
      <c r="B211" s="135" t="s">
        <v>376</v>
      </c>
      <c r="C211" s="138" t="s">
        <v>330</v>
      </c>
    </row>
    <row r="212" spans="1:3" x14ac:dyDescent="0.25">
      <c r="A212" s="139">
        <v>197</v>
      </c>
      <c r="B212" s="135" t="s">
        <v>376</v>
      </c>
      <c r="C212" s="138" t="s">
        <v>330</v>
      </c>
    </row>
    <row r="213" spans="1:3" x14ac:dyDescent="0.25">
      <c r="A213" s="139">
        <v>198</v>
      </c>
      <c r="B213" s="135" t="s">
        <v>376</v>
      </c>
      <c r="C213" s="138" t="s">
        <v>330</v>
      </c>
    </row>
    <row r="214" spans="1:3" x14ac:dyDescent="0.25">
      <c r="A214" s="139">
        <v>199</v>
      </c>
      <c r="B214" s="135" t="s">
        <v>376</v>
      </c>
      <c r="C214" s="138" t="s">
        <v>330</v>
      </c>
    </row>
    <row r="215" spans="1:3" x14ac:dyDescent="0.25">
      <c r="A215" s="139">
        <v>201</v>
      </c>
      <c r="B215" s="135" t="s">
        <v>376</v>
      </c>
      <c r="C215" s="138" t="s">
        <v>330</v>
      </c>
    </row>
    <row r="216" spans="1:3" x14ac:dyDescent="0.25">
      <c r="A216" s="139">
        <v>202</v>
      </c>
      <c r="B216" s="135" t="s">
        <v>376</v>
      </c>
      <c r="C216" s="138" t="s">
        <v>330</v>
      </c>
    </row>
    <row r="217" spans="1:3" x14ac:dyDescent="0.25">
      <c r="A217" s="139">
        <v>203</v>
      </c>
      <c r="B217" s="135" t="s">
        <v>376</v>
      </c>
      <c r="C217" s="138" t="s">
        <v>330</v>
      </c>
    </row>
    <row r="218" spans="1:3" x14ac:dyDescent="0.25">
      <c r="A218" s="139">
        <v>204</v>
      </c>
      <c r="B218" s="135" t="s">
        <v>376</v>
      </c>
      <c r="C218" s="138" t="s">
        <v>330</v>
      </c>
    </row>
    <row r="219" spans="1:3" x14ac:dyDescent="0.25">
      <c r="A219" s="139">
        <v>205</v>
      </c>
      <c r="B219" s="135" t="s">
        <v>376</v>
      </c>
      <c r="C219" s="138" t="s">
        <v>330</v>
      </c>
    </row>
    <row r="220" spans="1:3" x14ac:dyDescent="0.25">
      <c r="A220" s="139">
        <v>206</v>
      </c>
      <c r="B220" s="135" t="s">
        <v>376</v>
      </c>
      <c r="C220" s="138" t="s">
        <v>330</v>
      </c>
    </row>
    <row r="221" spans="1:3" x14ac:dyDescent="0.25">
      <c r="A221" s="139">
        <v>207</v>
      </c>
      <c r="B221" s="135" t="s">
        <v>376</v>
      </c>
      <c r="C221" s="138" t="s">
        <v>330</v>
      </c>
    </row>
    <row r="222" spans="1:3" x14ac:dyDescent="0.25">
      <c r="A222" s="139">
        <v>208</v>
      </c>
      <c r="B222" s="135" t="s">
        <v>376</v>
      </c>
      <c r="C222" s="138" t="s">
        <v>330</v>
      </c>
    </row>
    <row r="223" spans="1:3" x14ac:dyDescent="0.25">
      <c r="A223" s="139">
        <v>209</v>
      </c>
      <c r="B223" s="135" t="s">
        <v>376</v>
      </c>
      <c r="C223" s="138" t="s">
        <v>350</v>
      </c>
    </row>
    <row r="224" spans="1:3" x14ac:dyDescent="0.25">
      <c r="A224" s="139">
        <v>210</v>
      </c>
      <c r="B224" s="135" t="s">
        <v>376</v>
      </c>
      <c r="C224" s="138" t="s">
        <v>350</v>
      </c>
    </row>
    <row r="225" spans="1:3" x14ac:dyDescent="0.25">
      <c r="A225" s="139">
        <v>211</v>
      </c>
      <c r="B225" s="135" t="s">
        <v>376</v>
      </c>
      <c r="C225" s="138" t="s">
        <v>350</v>
      </c>
    </row>
    <row r="226" spans="1:3" x14ac:dyDescent="0.25">
      <c r="A226" s="139">
        <v>212</v>
      </c>
      <c r="B226" s="135" t="s">
        <v>376</v>
      </c>
      <c r="C226" s="138" t="s">
        <v>350</v>
      </c>
    </row>
    <row r="227" spans="1:3" x14ac:dyDescent="0.25">
      <c r="A227" s="139">
        <v>213</v>
      </c>
      <c r="B227" s="135" t="s">
        <v>376</v>
      </c>
      <c r="C227" s="138" t="s">
        <v>350</v>
      </c>
    </row>
    <row r="228" spans="1:3" x14ac:dyDescent="0.25">
      <c r="A228" s="139">
        <v>214</v>
      </c>
      <c r="B228" s="135" t="s">
        <v>376</v>
      </c>
      <c r="C228" s="138" t="s">
        <v>350</v>
      </c>
    </row>
    <row r="229" spans="1:3" x14ac:dyDescent="0.25">
      <c r="A229" s="139">
        <v>215</v>
      </c>
      <c r="B229" s="135" t="s">
        <v>376</v>
      </c>
      <c r="C229" s="138" t="s">
        <v>350</v>
      </c>
    </row>
    <row r="230" spans="1:3" x14ac:dyDescent="0.25">
      <c r="A230" s="139">
        <v>216</v>
      </c>
      <c r="B230" s="135" t="s">
        <v>376</v>
      </c>
      <c r="C230" s="138" t="s">
        <v>350</v>
      </c>
    </row>
    <row r="231" spans="1:3" x14ac:dyDescent="0.25">
      <c r="A231" s="139">
        <v>217</v>
      </c>
      <c r="B231" s="135" t="s">
        <v>376</v>
      </c>
      <c r="C231" s="138" t="s">
        <v>350</v>
      </c>
    </row>
    <row r="232" spans="1:3" x14ac:dyDescent="0.25">
      <c r="A232" s="139">
        <v>218</v>
      </c>
      <c r="B232" s="135" t="s">
        <v>376</v>
      </c>
      <c r="C232" s="138" t="s">
        <v>350</v>
      </c>
    </row>
    <row r="233" spans="1:3" x14ac:dyDescent="0.25">
      <c r="A233" s="139">
        <v>219</v>
      </c>
      <c r="B233" s="135" t="s">
        <v>376</v>
      </c>
      <c r="C233" s="138" t="s">
        <v>350</v>
      </c>
    </row>
    <row r="234" spans="1:3" x14ac:dyDescent="0.25">
      <c r="A234" s="139">
        <v>220</v>
      </c>
      <c r="B234" s="135" t="s">
        <v>376</v>
      </c>
      <c r="C234" s="138" t="s">
        <v>350</v>
      </c>
    </row>
    <row r="235" spans="1:3" x14ac:dyDescent="0.25">
      <c r="A235" s="139">
        <v>221</v>
      </c>
      <c r="B235" s="135" t="s">
        <v>376</v>
      </c>
      <c r="C235" s="138" t="s">
        <v>350</v>
      </c>
    </row>
    <row r="236" spans="1:3" x14ac:dyDescent="0.25">
      <c r="A236" s="139">
        <v>222</v>
      </c>
      <c r="B236" s="135" t="s">
        <v>376</v>
      </c>
      <c r="C236" s="138" t="s">
        <v>350</v>
      </c>
    </row>
    <row r="237" spans="1:3" x14ac:dyDescent="0.25">
      <c r="A237" s="139">
        <v>223</v>
      </c>
      <c r="B237" s="135" t="s">
        <v>376</v>
      </c>
      <c r="C237" s="138" t="s">
        <v>350</v>
      </c>
    </row>
    <row r="238" spans="1:3" x14ac:dyDescent="0.25">
      <c r="A238" s="139">
        <v>224</v>
      </c>
      <c r="B238" s="135" t="s">
        <v>376</v>
      </c>
      <c r="C238" s="138" t="s">
        <v>350</v>
      </c>
    </row>
    <row r="239" spans="1:3" x14ac:dyDescent="0.25">
      <c r="A239" s="139">
        <v>225</v>
      </c>
      <c r="B239" s="135" t="s">
        <v>376</v>
      </c>
      <c r="C239" s="138" t="s">
        <v>350</v>
      </c>
    </row>
    <row r="240" spans="1:3" x14ac:dyDescent="0.25">
      <c r="A240" s="139">
        <v>226</v>
      </c>
      <c r="B240" s="135" t="s">
        <v>376</v>
      </c>
      <c r="C240" s="138" t="s">
        <v>350</v>
      </c>
    </row>
    <row r="241" spans="1:3" x14ac:dyDescent="0.25">
      <c r="A241" s="139">
        <v>227</v>
      </c>
      <c r="B241" s="135" t="s">
        <v>376</v>
      </c>
      <c r="C241" s="138" t="s">
        <v>350</v>
      </c>
    </row>
    <row r="242" spans="1:3" x14ac:dyDescent="0.25">
      <c r="A242" s="139">
        <v>228</v>
      </c>
      <c r="B242" s="135" t="s">
        <v>386</v>
      </c>
      <c r="C242" s="138" t="s">
        <v>330</v>
      </c>
    </row>
    <row r="243" spans="1:3" x14ac:dyDescent="0.25">
      <c r="A243" s="139">
        <v>229</v>
      </c>
      <c r="B243" s="135" t="s">
        <v>386</v>
      </c>
      <c r="C243" s="138" t="s">
        <v>330</v>
      </c>
    </row>
    <row r="244" spans="1:3" x14ac:dyDescent="0.25">
      <c r="A244" s="139">
        <v>230</v>
      </c>
      <c r="B244" s="135" t="s">
        <v>376</v>
      </c>
      <c r="C244" s="138" t="s">
        <v>330</v>
      </c>
    </row>
    <row r="245" spans="1:3" x14ac:dyDescent="0.25">
      <c r="A245" s="139">
        <v>231</v>
      </c>
      <c r="B245" s="135" t="s">
        <v>364</v>
      </c>
      <c r="C245" s="138" t="s">
        <v>350</v>
      </c>
    </row>
    <row r="246" spans="1:3" x14ac:dyDescent="0.25">
      <c r="A246" s="139">
        <v>233</v>
      </c>
      <c r="B246" s="135" t="s">
        <v>364</v>
      </c>
      <c r="C246" s="138" t="s">
        <v>350</v>
      </c>
    </row>
    <row r="247" spans="1:3" x14ac:dyDescent="0.25">
      <c r="A247" s="139">
        <v>234</v>
      </c>
      <c r="B247" s="135" t="s">
        <v>364</v>
      </c>
      <c r="C247" s="138" t="s">
        <v>350</v>
      </c>
    </row>
    <row r="248" spans="1:3" x14ac:dyDescent="0.25">
      <c r="A248" s="139">
        <v>235</v>
      </c>
      <c r="B248" s="135" t="s">
        <v>364</v>
      </c>
      <c r="C248" s="138" t="s">
        <v>350</v>
      </c>
    </row>
    <row r="249" spans="1:3" x14ac:dyDescent="0.25">
      <c r="A249" s="139">
        <v>236</v>
      </c>
      <c r="B249" s="135" t="s">
        <v>364</v>
      </c>
      <c r="C249" s="138" t="s">
        <v>350</v>
      </c>
    </row>
    <row r="250" spans="1:3" x14ac:dyDescent="0.25">
      <c r="A250" s="139">
        <v>237</v>
      </c>
      <c r="B250" s="135" t="s">
        <v>364</v>
      </c>
      <c r="C250" s="138" t="s">
        <v>350</v>
      </c>
    </row>
    <row r="251" spans="1:3" x14ac:dyDescent="0.25">
      <c r="A251" s="139">
        <v>238</v>
      </c>
      <c r="B251" s="135" t="s">
        <v>376</v>
      </c>
      <c r="C251" s="138" t="s">
        <v>350</v>
      </c>
    </row>
    <row r="252" spans="1:3" x14ac:dyDescent="0.25">
      <c r="A252" s="139">
        <v>241</v>
      </c>
      <c r="B252" s="135" t="s">
        <v>387</v>
      </c>
      <c r="C252" s="138" t="s">
        <v>350</v>
      </c>
    </row>
    <row r="253" spans="1:3" x14ac:dyDescent="0.25">
      <c r="A253" s="139">
        <v>242</v>
      </c>
      <c r="B253" s="135" t="s">
        <v>388</v>
      </c>
      <c r="C253" s="138" t="s">
        <v>350</v>
      </c>
    </row>
    <row r="254" spans="1:3" x14ac:dyDescent="0.25">
      <c r="A254" s="139">
        <v>243</v>
      </c>
      <c r="B254" s="135" t="s">
        <v>352</v>
      </c>
      <c r="C254" s="138" t="s">
        <v>350</v>
      </c>
    </row>
    <row r="255" spans="1:3" x14ac:dyDescent="0.25">
      <c r="A255" s="139">
        <v>244</v>
      </c>
      <c r="B255" s="135" t="s">
        <v>376</v>
      </c>
      <c r="C255" s="138" t="s">
        <v>350</v>
      </c>
    </row>
    <row r="256" spans="1:3" x14ac:dyDescent="0.25">
      <c r="A256" s="139">
        <v>245</v>
      </c>
      <c r="B256" s="135" t="s">
        <v>388</v>
      </c>
      <c r="C256" s="138" t="s">
        <v>350</v>
      </c>
    </row>
    <row r="257" spans="1:3" x14ac:dyDescent="0.25">
      <c r="A257" s="139">
        <v>246</v>
      </c>
      <c r="B257" s="135" t="s">
        <v>389</v>
      </c>
      <c r="C257" s="138" t="s">
        <v>350</v>
      </c>
    </row>
    <row r="258" spans="1:3" x14ac:dyDescent="0.25">
      <c r="A258" s="139">
        <v>247</v>
      </c>
      <c r="B258" s="135" t="s">
        <v>388</v>
      </c>
      <c r="C258" s="138" t="s">
        <v>350</v>
      </c>
    </row>
    <row r="259" spans="1:3" x14ac:dyDescent="0.25">
      <c r="A259" s="139">
        <v>248</v>
      </c>
      <c r="B259" s="135" t="s">
        <v>376</v>
      </c>
      <c r="C259" s="138" t="s">
        <v>350</v>
      </c>
    </row>
    <row r="260" spans="1:3" x14ac:dyDescent="0.25">
      <c r="A260" s="139">
        <v>249</v>
      </c>
      <c r="B260" s="135" t="s">
        <v>388</v>
      </c>
      <c r="C260" s="138" t="s">
        <v>350</v>
      </c>
    </row>
    <row r="261" spans="1:3" x14ac:dyDescent="0.25">
      <c r="A261" s="139">
        <v>250</v>
      </c>
      <c r="B261" s="135" t="s">
        <v>390</v>
      </c>
      <c r="C261" s="138" t="s">
        <v>330</v>
      </c>
    </row>
    <row r="262" spans="1:3" x14ac:dyDescent="0.25">
      <c r="A262" s="139">
        <v>251</v>
      </c>
      <c r="B262" s="135" t="s">
        <v>390</v>
      </c>
      <c r="C262" s="138" t="s">
        <v>330</v>
      </c>
    </row>
    <row r="263" spans="1:3" x14ac:dyDescent="0.25">
      <c r="A263" s="139">
        <v>252</v>
      </c>
      <c r="B263" s="135" t="s">
        <v>390</v>
      </c>
      <c r="C263" s="138" t="s">
        <v>330</v>
      </c>
    </row>
    <row r="264" spans="1:3" x14ac:dyDescent="0.25">
      <c r="A264" s="139">
        <v>253</v>
      </c>
      <c r="B264" s="135" t="s">
        <v>390</v>
      </c>
      <c r="C264" s="138" t="s">
        <v>330</v>
      </c>
    </row>
    <row r="265" spans="1:3" x14ac:dyDescent="0.25">
      <c r="A265" s="139">
        <v>254</v>
      </c>
      <c r="B265" s="135" t="s">
        <v>391</v>
      </c>
      <c r="C265" s="138" t="s">
        <v>350</v>
      </c>
    </row>
    <row r="266" spans="1:3" x14ac:dyDescent="0.25">
      <c r="A266" s="139">
        <v>255</v>
      </c>
      <c r="B266" s="135" t="s">
        <v>392</v>
      </c>
      <c r="C266" s="138" t="s">
        <v>350</v>
      </c>
    </row>
    <row r="267" spans="1:3" x14ac:dyDescent="0.25">
      <c r="A267" s="139">
        <v>257</v>
      </c>
      <c r="B267" s="135" t="s">
        <v>393</v>
      </c>
      <c r="C267" s="138" t="s">
        <v>350</v>
      </c>
    </row>
    <row r="268" spans="1:3" x14ac:dyDescent="0.25">
      <c r="A268" s="139">
        <v>258</v>
      </c>
      <c r="B268" s="135" t="s">
        <v>394</v>
      </c>
      <c r="C268" s="138" t="s">
        <v>350</v>
      </c>
    </row>
    <row r="269" spans="1:3" x14ac:dyDescent="0.25">
      <c r="A269" s="139">
        <v>259</v>
      </c>
      <c r="B269" s="135" t="s">
        <v>395</v>
      </c>
      <c r="C269" s="138" t="s">
        <v>350</v>
      </c>
    </row>
    <row r="270" spans="1:3" x14ac:dyDescent="0.25">
      <c r="A270" s="139">
        <v>260</v>
      </c>
      <c r="B270" s="135" t="s">
        <v>394</v>
      </c>
      <c r="C270" s="138" t="s">
        <v>330</v>
      </c>
    </row>
    <row r="271" spans="1:3" x14ac:dyDescent="0.25">
      <c r="A271" s="139">
        <v>261</v>
      </c>
      <c r="B271" s="135" t="s">
        <v>394</v>
      </c>
      <c r="C271" s="138" t="s">
        <v>350</v>
      </c>
    </row>
    <row r="272" spans="1:3" x14ac:dyDescent="0.25">
      <c r="A272" s="139">
        <v>262</v>
      </c>
      <c r="B272" s="135" t="s">
        <v>394</v>
      </c>
      <c r="C272" s="138" t="s">
        <v>350</v>
      </c>
    </row>
    <row r="273" spans="1:3" x14ac:dyDescent="0.25">
      <c r="A273" s="139">
        <v>263</v>
      </c>
      <c r="B273" s="135" t="s">
        <v>394</v>
      </c>
      <c r="C273" s="138" t="s">
        <v>350</v>
      </c>
    </row>
    <row r="274" spans="1:3" x14ac:dyDescent="0.25">
      <c r="A274" s="139">
        <v>264</v>
      </c>
      <c r="B274" s="135" t="s">
        <v>394</v>
      </c>
      <c r="C274" s="138" t="s">
        <v>350</v>
      </c>
    </row>
    <row r="275" spans="1:3" x14ac:dyDescent="0.25">
      <c r="A275" s="139">
        <v>265</v>
      </c>
      <c r="B275" s="135" t="s">
        <v>396</v>
      </c>
      <c r="C275" s="138" t="s">
        <v>330</v>
      </c>
    </row>
    <row r="276" spans="1:3" x14ac:dyDescent="0.25">
      <c r="A276" s="139">
        <v>266</v>
      </c>
      <c r="B276" s="135" t="s">
        <v>396</v>
      </c>
      <c r="C276" s="138" t="s">
        <v>330</v>
      </c>
    </row>
    <row r="277" spans="1:3" x14ac:dyDescent="0.25">
      <c r="A277" s="139">
        <v>267</v>
      </c>
      <c r="B277" s="135" t="s">
        <v>396</v>
      </c>
      <c r="C277" s="138" t="s">
        <v>330</v>
      </c>
    </row>
    <row r="278" spans="1:3" x14ac:dyDescent="0.25">
      <c r="A278" s="139">
        <v>268</v>
      </c>
      <c r="B278" s="135" t="s">
        <v>396</v>
      </c>
      <c r="C278" s="138" t="s">
        <v>330</v>
      </c>
    </row>
    <row r="279" spans="1:3" x14ac:dyDescent="0.25">
      <c r="A279" s="139">
        <v>269</v>
      </c>
      <c r="B279" s="135" t="s">
        <v>396</v>
      </c>
      <c r="C279" s="138" t="s">
        <v>330</v>
      </c>
    </row>
    <row r="280" spans="1:3" x14ac:dyDescent="0.25">
      <c r="A280" s="139">
        <v>270</v>
      </c>
      <c r="B280" s="135" t="s">
        <v>396</v>
      </c>
      <c r="C280" s="138" t="s">
        <v>330</v>
      </c>
    </row>
    <row r="281" spans="1:3" x14ac:dyDescent="0.25">
      <c r="A281" s="139">
        <v>271</v>
      </c>
      <c r="B281" s="135" t="s">
        <v>396</v>
      </c>
      <c r="C281" s="138" t="s">
        <v>330</v>
      </c>
    </row>
    <row r="282" spans="1:3" x14ac:dyDescent="0.25">
      <c r="A282" s="139">
        <v>272</v>
      </c>
      <c r="B282" s="135" t="s">
        <v>396</v>
      </c>
      <c r="C282" s="138" t="s">
        <v>330</v>
      </c>
    </row>
    <row r="283" spans="1:3" x14ac:dyDescent="0.25">
      <c r="A283" s="139">
        <v>273</v>
      </c>
      <c r="B283" s="135" t="s">
        <v>396</v>
      </c>
      <c r="C283" s="138" t="s">
        <v>330</v>
      </c>
    </row>
    <row r="284" spans="1:3" x14ac:dyDescent="0.25">
      <c r="A284" s="139">
        <v>274</v>
      </c>
      <c r="B284" s="135" t="s">
        <v>396</v>
      </c>
      <c r="C284" s="138" t="s">
        <v>330</v>
      </c>
    </row>
    <row r="285" spans="1:3" x14ac:dyDescent="0.25">
      <c r="A285" s="139">
        <v>276</v>
      </c>
      <c r="B285" s="135" t="s">
        <v>396</v>
      </c>
      <c r="C285" s="138" t="s">
        <v>330</v>
      </c>
    </row>
    <row r="286" spans="1:3" x14ac:dyDescent="0.25">
      <c r="A286" s="139">
        <v>277</v>
      </c>
      <c r="B286" s="135" t="s">
        <v>397</v>
      </c>
      <c r="C286" s="138" t="s">
        <v>330</v>
      </c>
    </row>
    <row r="287" spans="1:3" x14ac:dyDescent="0.25">
      <c r="A287" s="139">
        <v>278</v>
      </c>
      <c r="B287" s="135" t="s">
        <v>398</v>
      </c>
      <c r="C287" s="138" t="s">
        <v>330</v>
      </c>
    </row>
    <row r="288" spans="1:3" x14ac:dyDescent="0.25">
      <c r="A288" s="139">
        <v>279</v>
      </c>
      <c r="B288" s="135" t="s">
        <v>399</v>
      </c>
      <c r="C288" s="138" t="s">
        <v>330</v>
      </c>
    </row>
    <row r="289" spans="1:3" x14ac:dyDescent="0.25">
      <c r="A289" s="139">
        <v>280</v>
      </c>
      <c r="B289" s="135" t="s">
        <v>400</v>
      </c>
      <c r="C289" s="138" t="s">
        <v>330</v>
      </c>
    </row>
    <row r="290" spans="1:3" x14ac:dyDescent="0.25">
      <c r="A290" s="139">
        <v>281</v>
      </c>
      <c r="B290" s="135" t="s">
        <v>401</v>
      </c>
      <c r="C290" s="138" t="s">
        <v>350</v>
      </c>
    </row>
    <row r="291" spans="1:3" x14ac:dyDescent="0.25">
      <c r="A291" s="139">
        <v>283</v>
      </c>
      <c r="B291" s="135" t="s">
        <v>402</v>
      </c>
      <c r="C291" s="138" t="s">
        <v>350</v>
      </c>
    </row>
    <row r="292" spans="1:3" x14ac:dyDescent="0.25">
      <c r="A292" s="139">
        <v>284</v>
      </c>
      <c r="B292" s="135" t="s">
        <v>343</v>
      </c>
      <c r="C292" s="138" t="s">
        <v>330</v>
      </c>
    </row>
    <row r="293" spans="1:3" x14ac:dyDescent="0.25">
      <c r="A293" s="139">
        <v>285</v>
      </c>
      <c r="B293" s="135" t="s">
        <v>343</v>
      </c>
      <c r="C293" s="138" t="s">
        <v>330</v>
      </c>
    </row>
    <row r="294" spans="1:3" x14ac:dyDescent="0.25">
      <c r="A294" s="139">
        <v>286</v>
      </c>
      <c r="B294" s="135" t="s">
        <v>403</v>
      </c>
      <c r="C294" s="138" t="s">
        <v>330</v>
      </c>
    </row>
    <row r="295" spans="1:3" x14ac:dyDescent="0.25">
      <c r="A295" s="139">
        <v>287</v>
      </c>
      <c r="B295" s="135" t="s">
        <v>404</v>
      </c>
      <c r="C295" s="138" t="s">
        <v>330</v>
      </c>
    </row>
    <row r="296" spans="1:3" x14ac:dyDescent="0.25">
      <c r="A296" s="139">
        <v>288</v>
      </c>
      <c r="B296" s="135" t="s">
        <v>405</v>
      </c>
      <c r="C296" s="138" t="s">
        <v>330</v>
      </c>
    </row>
    <row r="297" spans="1:3" x14ac:dyDescent="0.25">
      <c r="A297" s="139">
        <v>289</v>
      </c>
      <c r="B297" s="135" t="s">
        <v>405</v>
      </c>
      <c r="C297" s="138" t="s">
        <v>330</v>
      </c>
    </row>
    <row r="298" spans="1:3" x14ac:dyDescent="0.25">
      <c r="A298" s="139">
        <v>290</v>
      </c>
      <c r="B298" s="135" t="s">
        <v>405</v>
      </c>
      <c r="C298" s="138" t="s">
        <v>330</v>
      </c>
    </row>
    <row r="299" spans="1:3" x14ac:dyDescent="0.25">
      <c r="A299" s="139">
        <v>291</v>
      </c>
      <c r="B299" s="135" t="s">
        <v>405</v>
      </c>
      <c r="C299" s="138" t="s">
        <v>330</v>
      </c>
    </row>
    <row r="300" spans="1:3" x14ac:dyDescent="0.25">
      <c r="A300" s="139">
        <v>292</v>
      </c>
      <c r="B300" s="135" t="s">
        <v>405</v>
      </c>
      <c r="C300" s="138" t="s">
        <v>330</v>
      </c>
    </row>
    <row r="301" spans="1:3" x14ac:dyDescent="0.25">
      <c r="A301" s="139">
        <v>297</v>
      </c>
      <c r="B301" s="135" t="s">
        <v>405</v>
      </c>
      <c r="C301" s="138" t="s">
        <v>330</v>
      </c>
    </row>
    <row r="302" spans="1:3" x14ac:dyDescent="0.25">
      <c r="A302" s="139">
        <v>298</v>
      </c>
      <c r="B302" s="135" t="s">
        <v>405</v>
      </c>
      <c r="C302" s="138" t="s">
        <v>330</v>
      </c>
    </row>
    <row r="303" spans="1:3" x14ac:dyDescent="0.25">
      <c r="A303" s="139">
        <v>299</v>
      </c>
      <c r="B303" s="135" t="s">
        <v>405</v>
      </c>
      <c r="C303" s="138" t="s">
        <v>330</v>
      </c>
    </row>
    <row r="304" spans="1:3" x14ac:dyDescent="0.25">
      <c r="A304" s="139">
        <v>300</v>
      </c>
      <c r="B304" s="135" t="s">
        <v>406</v>
      </c>
      <c r="C304" s="138" t="s">
        <v>350</v>
      </c>
    </row>
    <row r="305" spans="1:3" x14ac:dyDescent="0.25">
      <c r="A305" s="139">
        <v>301</v>
      </c>
      <c r="B305" s="135" t="s">
        <v>407</v>
      </c>
      <c r="C305" s="138" t="s">
        <v>350</v>
      </c>
    </row>
    <row r="306" spans="1:3" x14ac:dyDescent="0.25">
      <c r="A306" s="139">
        <v>302</v>
      </c>
      <c r="B306" s="135" t="s">
        <v>408</v>
      </c>
      <c r="C306" s="138" t="s">
        <v>350</v>
      </c>
    </row>
    <row r="307" spans="1:3" x14ac:dyDescent="0.25">
      <c r="A307" s="139">
        <v>303</v>
      </c>
      <c r="B307" s="135" t="s">
        <v>405</v>
      </c>
      <c r="C307" s="138" t="s">
        <v>330</v>
      </c>
    </row>
    <row r="308" spans="1:3" x14ac:dyDescent="0.25">
      <c r="A308" s="139">
        <v>304</v>
      </c>
      <c r="B308" s="135" t="s">
        <v>405</v>
      </c>
      <c r="C308" s="138" t="s">
        <v>330</v>
      </c>
    </row>
    <row r="309" spans="1:3" x14ac:dyDescent="0.25">
      <c r="A309" s="139">
        <v>305</v>
      </c>
      <c r="B309" s="135" t="s">
        <v>409</v>
      </c>
      <c r="C309" s="138" t="s">
        <v>350</v>
      </c>
    </row>
    <row r="310" spans="1:3" x14ac:dyDescent="0.25">
      <c r="A310" s="139">
        <v>306</v>
      </c>
      <c r="B310" s="135" t="s">
        <v>409</v>
      </c>
      <c r="C310" s="138" t="s">
        <v>350</v>
      </c>
    </row>
    <row r="311" spans="1:3" x14ac:dyDescent="0.25">
      <c r="A311" s="139">
        <v>307</v>
      </c>
      <c r="B311" s="135" t="s">
        <v>409</v>
      </c>
      <c r="C311" s="138" t="s">
        <v>350</v>
      </c>
    </row>
    <row r="312" spans="1:3" x14ac:dyDescent="0.25">
      <c r="A312" s="139">
        <v>308</v>
      </c>
      <c r="B312" s="135" t="s">
        <v>409</v>
      </c>
      <c r="C312" s="138" t="s">
        <v>350</v>
      </c>
    </row>
    <row r="313" spans="1:3" x14ac:dyDescent="0.25">
      <c r="A313" s="139">
        <v>309</v>
      </c>
      <c r="B313" s="135" t="s">
        <v>410</v>
      </c>
      <c r="C313" s="138" t="s">
        <v>350</v>
      </c>
    </row>
    <row r="314" spans="1:3" x14ac:dyDescent="0.25">
      <c r="A314" s="139">
        <v>310</v>
      </c>
      <c r="B314" s="135" t="s">
        <v>411</v>
      </c>
      <c r="C314" s="138" t="s">
        <v>350</v>
      </c>
    </row>
    <row r="315" spans="1:3" x14ac:dyDescent="0.25">
      <c r="A315" s="139">
        <v>312</v>
      </c>
      <c r="B315" s="135" t="s">
        <v>412</v>
      </c>
      <c r="C315" s="138" t="s">
        <v>350</v>
      </c>
    </row>
    <row r="316" spans="1:3" x14ac:dyDescent="0.25">
      <c r="A316" s="139">
        <v>313</v>
      </c>
      <c r="B316" s="135" t="s">
        <v>413</v>
      </c>
      <c r="C316" s="138" t="s">
        <v>330</v>
      </c>
    </row>
    <row r="317" spans="1:3" x14ac:dyDescent="0.25">
      <c r="A317" s="139">
        <v>314</v>
      </c>
      <c r="B317" s="135" t="s">
        <v>414</v>
      </c>
      <c r="C317" s="138" t="s">
        <v>330</v>
      </c>
    </row>
    <row r="318" spans="1:3" x14ac:dyDescent="0.25">
      <c r="A318" s="139">
        <v>315</v>
      </c>
      <c r="B318" s="135" t="s">
        <v>415</v>
      </c>
      <c r="C318" s="138" t="s">
        <v>330</v>
      </c>
    </row>
    <row r="319" spans="1:3" x14ac:dyDescent="0.25">
      <c r="A319" s="139">
        <v>316</v>
      </c>
      <c r="B319" s="135" t="s">
        <v>416</v>
      </c>
      <c r="C319" s="138" t="s">
        <v>350</v>
      </c>
    </row>
    <row r="320" spans="1:3" x14ac:dyDescent="0.25">
      <c r="A320" s="139">
        <v>317</v>
      </c>
      <c r="B320" s="135" t="s">
        <v>416</v>
      </c>
      <c r="C320" s="138" t="s">
        <v>350</v>
      </c>
    </row>
    <row r="321" spans="1:3" x14ac:dyDescent="0.25">
      <c r="A321" s="139">
        <v>318</v>
      </c>
      <c r="B321" s="135" t="s">
        <v>416</v>
      </c>
      <c r="C321" s="138" t="s">
        <v>350</v>
      </c>
    </row>
    <row r="322" spans="1:3" x14ac:dyDescent="0.25">
      <c r="A322" s="139">
        <v>319</v>
      </c>
      <c r="B322" s="135" t="s">
        <v>417</v>
      </c>
      <c r="C322" s="138" t="s">
        <v>350</v>
      </c>
    </row>
    <row r="323" spans="1:3" x14ac:dyDescent="0.25">
      <c r="A323" s="139">
        <v>320</v>
      </c>
      <c r="B323" s="135" t="s">
        <v>416</v>
      </c>
      <c r="C323" s="138" t="s">
        <v>350</v>
      </c>
    </row>
    <row r="324" spans="1:3" x14ac:dyDescent="0.25">
      <c r="A324" s="139">
        <v>321</v>
      </c>
      <c r="B324" s="135" t="s">
        <v>416</v>
      </c>
      <c r="C324" s="138" t="s">
        <v>350</v>
      </c>
    </row>
    <row r="325" spans="1:3" x14ac:dyDescent="0.25">
      <c r="A325" s="139">
        <v>322</v>
      </c>
      <c r="B325" s="135" t="s">
        <v>416</v>
      </c>
      <c r="C325" s="138" t="s">
        <v>350</v>
      </c>
    </row>
    <row r="326" spans="1:3" x14ac:dyDescent="0.25">
      <c r="A326" s="139">
        <v>323</v>
      </c>
      <c r="B326" s="135" t="s">
        <v>416</v>
      </c>
      <c r="C326" s="138" t="s">
        <v>350</v>
      </c>
    </row>
    <row r="327" spans="1:3" x14ac:dyDescent="0.25">
      <c r="A327" s="139">
        <v>324</v>
      </c>
      <c r="B327" s="135" t="s">
        <v>418</v>
      </c>
      <c r="C327" s="138" t="s">
        <v>350</v>
      </c>
    </row>
    <row r="328" spans="1:3" x14ac:dyDescent="0.25">
      <c r="A328" s="139">
        <v>325</v>
      </c>
      <c r="B328" s="135" t="s">
        <v>419</v>
      </c>
      <c r="C328" s="138" t="s">
        <v>350</v>
      </c>
    </row>
    <row r="329" spans="1:3" x14ac:dyDescent="0.25">
      <c r="A329" s="139">
        <v>326</v>
      </c>
      <c r="B329" s="135" t="s">
        <v>419</v>
      </c>
      <c r="C329" s="138" t="s">
        <v>350</v>
      </c>
    </row>
    <row r="330" spans="1:3" x14ac:dyDescent="0.25">
      <c r="A330" s="139">
        <v>327</v>
      </c>
      <c r="B330" s="135" t="s">
        <v>419</v>
      </c>
      <c r="C330" s="138" t="s">
        <v>350</v>
      </c>
    </row>
    <row r="331" spans="1:3" x14ac:dyDescent="0.25">
      <c r="A331" s="139">
        <v>328</v>
      </c>
      <c r="B331" s="135" t="s">
        <v>419</v>
      </c>
      <c r="C331" s="138" t="s">
        <v>350</v>
      </c>
    </row>
    <row r="332" spans="1:3" x14ac:dyDescent="0.25">
      <c r="A332" s="139">
        <v>329</v>
      </c>
      <c r="B332" s="135" t="s">
        <v>419</v>
      </c>
      <c r="C332" s="138" t="s">
        <v>350</v>
      </c>
    </row>
    <row r="333" spans="1:3" x14ac:dyDescent="0.25">
      <c r="A333" s="139">
        <v>330</v>
      </c>
      <c r="B333" s="135" t="s">
        <v>419</v>
      </c>
      <c r="C333" s="138" t="s">
        <v>350</v>
      </c>
    </row>
    <row r="334" spans="1:3" x14ac:dyDescent="0.25">
      <c r="A334" s="139">
        <v>331</v>
      </c>
      <c r="B334" s="135" t="s">
        <v>419</v>
      </c>
      <c r="C334" s="138" t="s">
        <v>350</v>
      </c>
    </row>
    <row r="335" spans="1:3" x14ac:dyDescent="0.25">
      <c r="A335" s="139">
        <v>332</v>
      </c>
      <c r="B335" s="135" t="s">
        <v>419</v>
      </c>
      <c r="C335" s="138" t="s">
        <v>330</v>
      </c>
    </row>
    <row r="336" spans="1:3" x14ac:dyDescent="0.25">
      <c r="A336" s="139">
        <v>334</v>
      </c>
      <c r="B336" s="135" t="s">
        <v>420</v>
      </c>
      <c r="C336" s="138" t="s">
        <v>350</v>
      </c>
    </row>
    <row r="337" spans="1:3" x14ac:dyDescent="0.25">
      <c r="A337" s="139">
        <v>335</v>
      </c>
      <c r="B337" s="135" t="s">
        <v>421</v>
      </c>
      <c r="C337" s="138" t="s">
        <v>350</v>
      </c>
    </row>
    <row r="338" spans="1:3" x14ac:dyDescent="0.25">
      <c r="A338" s="139">
        <v>336</v>
      </c>
      <c r="B338" s="135" t="s">
        <v>422</v>
      </c>
      <c r="C338" s="138" t="s">
        <v>330</v>
      </c>
    </row>
    <row r="339" spans="1:3" x14ac:dyDescent="0.25">
      <c r="A339" s="139">
        <v>337</v>
      </c>
      <c r="B339" s="135" t="s">
        <v>422</v>
      </c>
      <c r="C339" s="138" t="s">
        <v>330</v>
      </c>
    </row>
    <row r="340" spans="1:3" x14ac:dyDescent="0.25">
      <c r="A340" s="139">
        <v>338</v>
      </c>
      <c r="B340" s="135" t="s">
        <v>423</v>
      </c>
      <c r="C340" s="138" t="s">
        <v>350</v>
      </c>
    </row>
    <row r="341" spans="1:3" x14ac:dyDescent="0.25">
      <c r="A341" s="139">
        <v>339</v>
      </c>
      <c r="B341" s="135" t="s">
        <v>424</v>
      </c>
      <c r="C341" s="138" t="s">
        <v>330</v>
      </c>
    </row>
    <row r="342" spans="1:3" x14ac:dyDescent="0.25">
      <c r="A342" s="139">
        <v>340</v>
      </c>
      <c r="B342" s="135" t="s">
        <v>424</v>
      </c>
      <c r="C342" s="138" t="s">
        <v>330</v>
      </c>
    </row>
    <row r="343" spans="1:3" x14ac:dyDescent="0.25">
      <c r="A343" s="139">
        <v>341</v>
      </c>
      <c r="B343" s="135" t="s">
        <v>424</v>
      </c>
      <c r="C343" s="138" t="s">
        <v>330</v>
      </c>
    </row>
    <row r="344" spans="1:3" x14ac:dyDescent="0.25">
      <c r="A344" s="139">
        <v>342</v>
      </c>
      <c r="B344" s="135" t="s">
        <v>425</v>
      </c>
      <c r="C344" s="138" t="s">
        <v>350</v>
      </c>
    </row>
    <row r="345" spans="1:3" x14ac:dyDescent="0.25">
      <c r="A345" s="139">
        <v>343</v>
      </c>
      <c r="B345" s="135" t="s">
        <v>426</v>
      </c>
      <c r="C345" s="138" t="s">
        <v>350</v>
      </c>
    </row>
    <row r="346" spans="1:3" x14ac:dyDescent="0.25">
      <c r="A346" s="139">
        <v>344</v>
      </c>
      <c r="B346" s="135" t="s">
        <v>427</v>
      </c>
      <c r="C346" s="138" t="s">
        <v>350</v>
      </c>
    </row>
    <row r="347" spans="1:3" x14ac:dyDescent="0.25">
      <c r="A347" s="139">
        <v>344</v>
      </c>
      <c r="B347" s="135" t="s">
        <v>427</v>
      </c>
      <c r="C347" s="138" t="s">
        <v>330</v>
      </c>
    </row>
    <row r="348" spans="1:3" x14ac:dyDescent="0.25">
      <c r="A348" s="139">
        <v>345</v>
      </c>
      <c r="B348" s="135" t="s">
        <v>428</v>
      </c>
      <c r="C348" s="138" t="s">
        <v>350</v>
      </c>
    </row>
    <row r="349" spans="1:3" x14ac:dyDescent="0.25">
      <c r="A349" s="139">
        <v>346</v>
      </c>
      <c r="B349" s="135" t="s">
        <v>429</v>
      </c>
      <c r="C349" s="138" t="s">
        <v>330</v>
      </c>
    </row>
    <row r="350" spans="1:3" x14ac:dyDescent="0.25">
      <c r="A350" s="139">
        <v>347</v>
      </c>
      <c r="B350" s="135" t="s">
        <v>430</v>
      </c>
      <c r="C350" s="138" t="s">
        <v>330</v>
      </c>
    </row>
    <row r="351" spans="1:3" x14ac:dyDescent="0.25">
      <c r="A351" s="139">
        <v>348</v>
      </c>
      <c r="B351" s="135" t="s">
        <v>430</v>
      </c>
      <c r="C351" s="138" t="s">
        <v>330</v>
      </c>
    </row>
    <row r="352" spans="1:3" x14ac:dyDescent="0.25">
      <c r="A352" s="139">
        <v>349</v>
      </c>
      <c r="B352" s="135" t="s">
        <v>376</v>
      </c>
      <c r="C352" s="138" t="s">
        <v>350</v>
      </c>
    </row>
    <row r="353" spans="1:3" x14ac:dyDescent="0.25">
      <c r="A353" s="139">
        <v>350</v>
      </c>
      <c r="B353" s="135" t="s">
        <v>431</v>
      </c>
      <c r="C353" s="138" t="s">
        <v>330</v>
      </c>
    </row>
    <row r="354" spans="1:3" x14ac:dyDescent="0.25">
      <c r="A354" s="139">
        <v>351</v>
      </c>
      <c r="B354" s="135" t="s">
        <v>432</v>
      </c>
      <c r="C354" s="138" t="s">
        <v>350</v>
      </c>
    </row>
    <row r="355" spans="1:3" x14ac:dyDescent="0.25">
      <c r="A355" s="139">
        <v>352</v>
      </c>
      <c r="B355" s="135" t="s">
        <v>433</v>
      </c>
      <c r="C355" s="138" t="s">
        <v>350</v>
      </c>
    </row>
    <row r="356" spans="1:3" x14ac:dyDescent="0.25">
      <c r="A356" s="139">
        <v>353</v>
      </c>
      <c r="B356" s="135" t="s">
        <v>434</v>
      </c>
      <c r="C356" s="138" t="s">
        <v>350</v>
      </c>
    </row>
    <row r="357" spans="1:3" x14ac:dyDescent="0.25">
      <c r="A357" s="139">
        <v>354</v>
      </c>
      <c r="B357" s="135" t="s">
        <v>351</v>
      </c>
      <c r="C357" s="138" t="s">
        <v>330</v>
      </c>
    </row>
    <row r="358" spans="1:3" x14ac:dyDescent="0.25">
      <c r="A358" s="139">
        <v>355</v>
      </c>
      <c r="B358" s="135" t="s">
        <v>435</v>
      </c>
      <c r="C358" s="138" t="s">
        <v>350</v>
      </c>
    </row>
    <row r="359" spans="1:3" x14ac:dyDescent="0.25">
      <c r="A359" s="139">
        <v>357</v>
      </c>
      <c r="B359" s="135" t="s">
        <v>436</v>
      </c>
      <c r="C359" s="138" t="s">
        <v>330</v>
      </c>
    </row>
    <row r="360" spans="1:3" x14ac:dyDescent="0.25">
      <c r="A360" s="139">
        <v>358</v>
      </c>
      <c r="B360" s="135" t="s">
        <v>436</v>
      </c>
      <c r="C360" s="138" t="s">
        <v>330</v>
      </c>
    </row>
    <row r="361" spans="1:3" x14ac:dyDescent="0.25">
      <c r="A361" s="139">
        <v>359</v>
      </c>
      <c r="B361" s="135" t="s">
        <v>436</v>
      </c>
      <c r="C361" s="138" t="s">
        <v>330</v>
      </c>
    </row>
    <row r="362" spans="1:3" x14ac:dyDescent="0.25">
      <c r="A362" s="139">
        <v>360</v>
      </c>
      <c r="B362" s="135" t="s">
        <v>436</v>
      </c>
      <c r="C362" s="138" t="s">
        <v>330</v>
      </c>
    </row>
    <row r="363" spans="1:3" x14ac:dyDescent="0.25">
      <c r="A363" s="139">
        <v>361</v>
      </c>
      <c r="B363" s="135" t="s">
        <v>436</v>
      </c>
      <c r="C363" s="138" t="s">
        <v>330</v>
      </c>
    </row>
    <row r="364" spans="1:3" x14ac:dyDescent="0.25">
      <c r="A364" s="139">
        <v>362</v>
      </c>
      <c r="B364" s="135" t="s">
        <v>436</v>
      </c>
      <c r="C364" s="138" t="s">
        <v>330</v>
      </c>
    </row>
    <row r="365" spans="1:3" x14ac:dyDescent="0.25">
      <c r="A365" s="139">
        <v>363</v>
      </c>
      <c r="B365" s="135" t="s">
        <v>436</v>
      </c>
      <c r="C365" s="138" t="s">
        <v>330</v>
      </c>
    </row>
    <row r="366" spans="1:3" x14ac:dyDescent="0.25">
      <c r="A366" s="139">
        <v>364</v>
      </c>
      <c r="B366" s="135" t="s">
        <v>436</v>
      </c>
      <c r="C366" s="138" t="s">
        <v>330</v>
      </c>
    </row>
    <row r="367" spans="1:3" x14ac:dyDescent="0.25">
      <c r="A367" s="139">
        <v>365</v>
      </c>
      <c r="B367" s="135" t="s">
        <v>436</v>
      </c>
      <c r="C367" s="138" t="s">
        <v>330</v>
      </c>
    </row>
    <row r="368" spans="1:3" x14ac:dyDescent="0.25">
      <c r="A368" s="139">
        <v>366</v>
      </c>
      <c r="B368" s="135" t="s">
        <v>436</v>
      </c>
      <c r="C368" s="138" t="s">
        <v>330</v>
      </c>
    </row>
    <row r="369" spans="1:3" x14ac:dyDescent="0.25">
      <c r="A369" s="139">
        <v>367</v>
      </c>
      <c r="B369" s="135" t="s">
        <v>436</v>
      </c>
      <c r="C369" s="138" t="s">
        <v>330</v>
      </c>
    </row>
    <row r="370" spans="1:3" x14ac:dyDescent="0.25">
      <c r="A370" s="139">
        <v>368</v>
      </c>
      <c r="B370" s="135" t="s">
        <v>436</v>
      </c>
      <c r="C370" s="138" t="s">
        <v>330</v>
      </c>
    </row>
    <row r="371" spans="1:3" x14ac:dyDescent="0.25">
      <c r="A371" s="139">
        <v>369</v>
      </c>
      <c r="B371" s="135" t="s">
        <v>436</v>
      </c>
      <c r="C371" s="138" t="s">
        <v>330</v>
      </c>
    </row>
    <row r="372" spans="1:3" x14ac:dyDescent="0.25">
      <c r="A372" s="139">
        <v>370</v>
      </c>
      <c r="B372" s="135" t="s">
        <v>436</v>
      </c>
      <c r="C372" s="138" t="s">
        <v>330</v>
      </c>
    </row>
    <row r="373" spans="1:3" x14ac:dyDescent="0.25">
      <c r="A373" s="139">
        <v>371</v>
      </c>
      <c r="B373" s="135" t="s">
        <v>436</v>
      </c>
      <c r="C373" s="138" t="s">
        <v>330</v>
      </c>
    </row>
    <row r="374" spans="1:3" x14ac:dyDescent="0.25">
      <c r="A374" s="139">
        <v>372</v>
      </c>
      <c r="B374" s="135" t="s">
        <v>416</v>
      </c>
      <c r="C374" s="138" t="s">
        <v>350</v>
      </c>
    </row>
    <row r="375" spans="1:3" x14ac:dyDescent="0.25">
      <c r="A375" s="139">
        <v>373</v>
      </c>
      <c r="B375" s="135" t="s">
        <v>364</v>
      </c>
      <c r="C375" s="138" t="s">
        <v>350</v>
      </c>
    </row>
    <row r="376" spans="1:3" x14ac:dyDescent="0.25">
      <c r="A376" s="139">
        <v>374</v>
      </c>
      <c r="B376" s="135" t="s">
        <v>364</v>
      </c>
      <c r="C376" s="138" t="s">
        <v>350</v>
      </c>
    </row>
    <row r="377" spans="1:3" x14ac:dyDescent="0.25">
      <c r="A377" s="139">
        <v>375</v>
      </c>
      <c r="B377" s="135" t="s">
        <v>364</v>
      </c>
      <c r="C377" s="138" t="s">
        <v>350</v>
      </c>
    </row>
    <row r="378" spans="1:3" x14ac:dyDescent="0.25">
      <c r="A378" s="139">
        <v>376</v>
      </c>
      <c r="B378" s="135" t="s">
        <v>364</v>
      </c>
      <c r="C378" s="138" t="s">
        <v>350</v>
      </c>
    </row>
    <row r="379" spans="1:3" x14ac:dyDescent="0.25">
      <c r="A379" s="139">
        <v>377</v>
      </c>
      <c r="B379" s="135" t="s">
        <v>364</v>
      </c>
      <c r="C379" s="138" t="s">
        <v>350</v>
      </c>
    </row>
    <row r="380" spans="1:3" x14ac:dyDescent="0.25">
      <c r="A380" s="139">
        <v>378</v>
      </c>
      <c r="B380" s="135" t="s">
        <v>364</v>
      </c>
      <c r="C380" s="138" t="s">
        <v>350</v>
      </c>
    </row>
    <row r="381" spans="1:3" x14ac:dyDescent="0.25">
      <c r="A381" s="139">
        <v>380</v>
      </c>
      <c r="B381" s="135" t="s">
        <v>364</v>
      </c>
      <c r="C381" s="138" t="s">
        <v>350</v>
      </c>
    </row>
    <row r="382" spans="1:3" x14ac:dyDescent="0.25">
      <c r="A382" s="139">
        <v>381</v>
      </c>
      <c r="B382" s="135" t="s">
        <v>364</v>
      </c>
      <c r="C382" s="138" t="s">
        <v>350</v>
      </c>
    </row>
    <row r="383" spans="1:3" x14ac:dyDescent="0.25">
      <c r="A383" s="139">
        <v>382</v>
      </c>
      <c r="B383" s="135" t="s">
        <v>364</v>
      </c>
      <c r="C383" s="138" t="s">
        <v>350</v>
      </c>
    </row>
    <row r="384" spans="1:3" x14ac:dyDescent="0.25">
      <c r="A384" s="139">
        <v>384</v>
      </c>
      <c r="B384" s="135" t="s">
        <v>376</v>
      </c>
      <c r="C384" s="138" t="s">
        <v>350</v>
      </c>
    </row>
    <row r="385" spans="1:3" x14ac:dyDescent="0.25">
      <c r="A385" s="139">
        <v>385</v>
      </c>
      <c r="B385" s="135" t="s">
        <v>364</v>
      </c>
      <c r="C385" s="138" t="s">
        <v>330</v>
      </c>
    </row>
    <row r="386" spans="1:3" x14ac:dyDescent="0.25">
      <c r="A386" s="139">
        <v>386</v>
      </c>
      <c r="B386" s="135" t="s">
        <v>343</v>
      </c>
      <c r="C386" s="138" t="s">
        <v>330</v>
      </c>
    </row>
    <row r="387" spans="1:3" x14ac:dyDescent="0.25">
      <c r="A387" s="139">
        <v>387</v>
      </c>
      <c r="B387" s="135" t="s">
        <v>369</v>
      </c>
      <c r="C387" s="138" t="s">
        <v>330</v>
      </c>
    </row>
    <row r="388" spans="1:3" x14ac:dyDescent="0.25">
      <c r="A388" s="139">
        <v>388</v>
      </c>
      <c r="B388" s="135" t="s">
        <v>364</v>
      </c>
      <c r="C388" s="138" t="s">
        <v>330</v>
      </c>
    </row>
    <row r="389" spans="1:3" x14ac:dyDescent="0.25">
      <c r="A389" s="139">
        <v>389</v>
      </c>
      <c r="B389" s="135" t="s">
        <v>355</v>
      </c>
      <c r="C389" s="138" t="s">
        <v>330</v>
      </c>
    </row>
    <row r="390" spans="1:3" x14ac:dyDescent="0.25">
      <c r="A390" s="139">
        <v>390</v>
      </c>
      <c r="B390" s="135" t="s">
        <v>364</v>
      </c>
      <c r="C390" s="138" t="s">
        <v>350</v>
      </c>
    </row>
    <row r="391" spans="1:3" x14ac:dyDescent="0.25">
      <c r="A391" s="139">
        <v>391</v>
      </c>
      <c r="B391" s="135" t="s">
        <v>437</v>
      </c>
      <c r="C391" s="138" t="s">
        <v>330</v>
      </c>
    </row>
    <row r="392" spans="1:3" x14ac:dyDescent="0.25">
      <c r="A392" s="139">
        <v>392</v>
      </c>
      <c r="B392" s="135" t="s">
        <v>438</v>
      </c>
      <c r="C392" s="138" t="s">
        <v>350</v>
      </c>
    </row>
    <row r="393" spans="1:3" x14ac:dyDescent="0.25">
      <c r="A393" s="139">
        <v>393</v>
      </c>
      <c r="B393" s="135" t="s">
        <v>439</v>
      </c>
      <c r="C393" s="138" t="s">
        <v>350</v>
      </c>
    </row>
    <row r="394" spans="1:3" x14ac:dyDescent="0.25">
      <c r="A394" s="139">
        <v>394</v>
      </c>
      <c r="B394" s="135" t="s">
        <v>395</v>
      </c>
      <c r="C394" s="138" t="s">
        <v>350</v>
      </c>
    </row>
    <row r="395" spans="1:3" x14ac:dyDescent="0.25">
      <c r="A395" s="139">
        <v>395</v>
      </c>
      <c r="B395" s="135" t="s">
        <v>440</v>
      </c>
      <c r="C395" s="138" t="s">
        <v>350</v>
      </c>
    </row>
    <row r="396" spans="1:3" x14ac:dyDescent="0.25">
      <c r="A396" s="139">
        <v>396</v>
      </c>
      <c r="B396" s="135" t="s">
        <v>374</v>
      </c>
      <c r="C396" s="138" t="s">
        <v>350</v>
      </c>
    </row>
    <row r="397" spans="1:3" x14ac:dyDescent="0.25">
      <c r="A397" s="139">
        <v>397</v>
      </c>
      <c r="B397" s="135" t="s">
        <v>441</v>
      </c>
      <c r="C397" s="138" t="s">
        <v>350</v>
      </c>
    </row>
    <row r="398" spans="1:3" x14ac:dyDescent="0.25">
      <c r="A398" s="139">
        <v>398</v>
      </c>
      <c r="B398" s="135" t="s">
        <v>442</v>
      </c>
      <c r="C398" s="138" t="s">
        <v>350</v>
      </c>
    </row>
    <row r="399" spans="1:3" x14ac:dyDescent="0.25">
      <c r="A399" s="139">
        <v>399</v>
      </c>
      <c r="B399" s="135" t="s">
        <v>443</v>
      </c>
      <c r="C399" s="138" t="s">
        <v>330</v>
      </c>
    </row>
    <row r="400" spans="1:3" x14ac:dyDescent="0.25">
      <c r="A400" s="139">
        <v>400</v>
      </c>
      <c r="B400" s="135" t="s">
        <v>394</v>
      </c>
      <c r="C400" s="138" t="s">
        <v>350</v>
      </c>
    </row>
    <row r="401" spans="1:3" x14ac:dyDescent="0.25">
      <c r="A401" s="139">
        <v>401</v>
      </c>
      <c r="B401" s="135" t="s">
        <v>444</v>
      </c>
      <c r="C401" s="138" t="s">
        <v>330</v>
      </c>
    </row>
    <row r="402" spans="1:3" x14ac:dyDescent="0.25">
      <c r="A402" s="139">
        <v>403</v>
      </c>
      <c r="B402" s="135" t="s">
        <v>349</v>
      </c>
      <c r="C402" s="138" t="s">
        <v>350</v>
      </c>
    </row>
    <row r="403" spans="1:3" x14ac:dyDescent="0.25">
      <c r="A403" s="139">
        <v>404</v>
      </c>
      <c r="B403" s="135" t="s">
        <v>445</v>
      </c>
      <c r="C403" s="138" t="s">
        <v>350</v>
      </c>
    </row>
    <row r="404" spans="1:3" x14ac:dyDescent="0.25">
      <c r="A404" s="139">
        <v>405</v>
      </c>
      <c r="B404" s="135" t="s">
        <v>446</v>
      </c>
      <c r="C404" s="138" t="s">
        <v>330</v>
      </c>
    </row>
    <row r="405" spans="1:3" x14ac:dyDescent="0.25">
      <c r="A405" s="139">
        <v>406</v>
      </c>
      <c r="B405" s="135" t="s">
        <v>447</v>
      </c>
      <c r="C405" s="138" t="s">
        <v>330</v>
      </c>
    </row>
    <row r="406" spans="1:3" x14ac:dyDescent="0.25">
      <c r="A406" s="139">
        <v>407</v>
      </c>
      <c r="B406" s="135" t="s">
        <v>448</v>
      </c>
      <c r="C406" s="138" t="s">
        <v>330</v>
      </c>
    </row>
    <row r="407" spans="1:3" x14ac:dyDescent="0.25">
      <c r="A407" s="139">
        <v>408</v>
      </c>
      <c r="B407" s="135" t="s">
        <v>449</v>
      </c>
      <c r="C407" s="138" t="s">
        <v>330</v>
      </c>
    </row>
    <row r="408" spans="1:3" x14ac:dyDescent="0.25">
      <c r="A408" s="139">
        <v>409</v>
      </c>
      <c r="B408" s="135" t="s">
        <v>450</v>
      </c>
      <c r="C408" s="138" t="s">
        <v>330</v>
      </c>
    </row>
    <row r="409" spans="1:3" x14ac:dyDescent="0.25">
      <c r="A409" s="139">
        <v>410</v>
      </c>
      <c r="B409" s="135" t="s">
        <v>451</v>
      </c>
      <c r="C409" s="138" t="s">
        <v>330</v>
      </c>
    </row>
    <row r="410" spans="1:3" x14ac:dyDescent="0.25">
      <c r="A410" s="139">
        <v>411</v>
      </c>
      <c r="B410" s="135" t="s">
        <v>452</v>
      </c>
      <c r="C410" s="138" t="s">
        <v>330</v>
      </c>
    </row>
    <row r="411" spans="1:3" x14ac:dyDescent="0.25">
      <c r="A411" s="139">
        <v>412</v>
      </c>
      <c r="B411" s="135" t="s">
        <v>453</v>
      </c>
      <c r="C411" s="138" t="s">
        <v>330</v>
      </c>
    </row>
    <row r="412" spans="1:3" x14ac:dyDescent="0.25">
      <c r="A412" s="139">
        <v>413</v>
      </c>
      <c r="B412" s="135" t="s">
        <v>454</v>
      </c>
      <c r="C412" s="138" t="s">
        <v>330</v>
      </c>
    </row>
    <row r="413" spans="1:3" x14ac:dyDescent="0.25">
      <c r="A413" s="139">
        <v>414</v>
      </c>
      <c r="B413" s="135" t="s">
        <v>455</v>
      </c>
      <c r="C413" s="138" t="s">
        <v>330</v>
      </c>
    </row>
    <row r="414" spans="1:3" x14ac:dyDescent="0.25">
      <c r="A414" s="139">
        <v>415</v>
      </c>
      <c r="B414" s="135" t="s">
        <v>456</v>
      </c>
      <c r="C414" s="138" t="s">
        <v>330</v>
      </c>
    </row>
    <row r="415" spans="1:3" x14ac:dyDescent="0.25">
      <c r="A415" s="139">
        <v>416</v>
      </c>
      <c r="B415" s="135" t="s">
        <v>457</v>
      </c>
      <c r="C415" s="138" t="s">
        <v>330</v>
      </c>
    </row>
    <row r="416" spans="1:3" x14ac:dyDescent="0.25">
      <c r="A416" s="139">
        <v>417</v>
      </c>
      <c r="B416" s="135" t="s">
        <v>458</v>
      </c>
      <c r="C416" s="138" t="s">
        <v>330</v>
      </c>
    </row>
    <row r="417" spans="1:3" x14ac:dyDescent="0.25">
      <c r="A417" s="139">
        <v>418</v>
      </c>
      <c r="B417" s="135" t="s">
        <v>459</v>
      </c>
      <c r="C417" s="138" t="s">
        <v>330</v>
      </c>
    </row>
    <row r="418" spans="1:3" x14ac:dyDescent="0.25">
      <c r="A418" s="139">
        <v>419</v>
      </c>
      <c r="B418" s="135" t="s">
        <v>460</v>
      </c>
      <c r="C418" s="138" t="s">
        <v>330</v>
      </c>
    </row>
    <row r="419" spans="1:3" x14ac:dyDescent="0.25">
      <c r="A419" s="139">
        <v>420</v>
      </c>
      <c r="B419" s="135" t="s">
        <v>461</v>
      </c>
      <c r="C419" s="138" t="s">
        <v>330</v>
      </c>
    </row>
    <row r="420" spans="1:3" x14ac:dyDescent="0.25">
      <c r="A420" s="139">
        <v>421</v>
      </c>
      <c r="B420" s="135" t="s">
        <v>462</v>
      </c>
      <c r="C420" s="138" t="s">
        <v>330</v>
      </c>
    </row>
    <row r="421" spans="1:3" x14ac:dyDescent="0.25">
      <c r="A421" s="139">
        <v>422</v>
      </c>
      <c r="B421" s="135" t="s">
        <v>463</v>
      </c>
      <c r="C421" s="138" t="s">
        <v>330</v>
      </c>
    </row>
    <row r="422" spans="1:3" x14ac:dyDescent="0.25">
      <c r="A422" s="139">
        <v>423</v>
      </c>
      <c r="B422" s="135" t="s">
        <v>464</v>
      </c>
      <c r="C422" s="138" t="s">
        <v>330</v>
      </c>
    </row>
    <row r="423" spans="1:3" x14ac:dyDescent="0.25">
      <c r="A423" s="139">
        <v>424</v>
      </c>
      <c r="B423" s="135" t="s">
        <v>465</v>
      </c>
      <c r="C423" s="138" t="s">
        <v>330</v>
      </c>
    </row>
    <row r="424" spans="1:3" x14ac:dyDescent="0.25">
      <c r="A424" s="139">
        <v>425</v>
      </c>
      <c r="B424" s="135" t="s">
        <v>466</v>
      </c>
      <c r="C424" s="138" t="s">
        <v>350</v>
      </c>
    </row>
    <row r="425" spans="1:3" x14ac:dyDescent="0.25">
      <c r="A425" s="139">
        <v>426</v>
      </c>
      <c r="B425" s="135" t="s">
        <v>376</v>
      </c>
      <c r="C425" s="138" t="s">
        <v>350</v>
      </c>
    </row>
    <row r="426" spans="1:3" x14ac:dyDescent="0.25">
      <c r="A426" s="139">
        <v>427</v>
      </c>
      <c r="B426" s="135" t="s">
        <v>467</v>
      </c>
      <c r="C426" s="138" t="s">
        <v>350</v>
      </c>
    </row>
    <row r="427" spans="1:3" x14ac:dyDescent="0.25">
      <c r="A427" s="139">
        <v>428</v>
      </c>
      <c r="B427" s="135" t="s">
        <v>468</v>
      </c>
      <c r="C427" s="138" t="s">
        <v>469</v>
      </c>
    </row>
    <row r="428" spans="1:3" x14ac:dyDescent="0.25">
      <c r="A428" s="139">
        <v>429</v>
      </c>
      <c r="B428" s="135" t="s">
        <v>470</v>
      </c>
      <c r="C428" s="138" t="s">
        <v>469</v>
      </c>
    </row>
    <row r="429" spans="1:3" x14ac:dyDescent="0.25">
      <c r="A429" s="139">
        <v>430</v>
      </c>
      <c r="B429" s="135" t="s">
        <v>471</v>
      </c>
      <c r="C429" s="138" t="s">
        <v>469</v>
      </c>
    </row>
    <row r="430" spans="1:3" x14ac:dyDescent="0.25">
      <c r="A430" s="139">
        <v>431</v>
      </c>
      <c r="B430" s="135" t="s">
        <v>472</v>
      </c>
      <c r="C430" s="138" t="s">
        <v>469</v>
      </c>
    </row>
    <row r="431" spans="1:3" x14ac:dyDescent="0.25">
      <c r="A431" s="139">
        <v>432</v>
      </c>
      <c r="B431" s="135" t="s">
        <v>376</v>
      </c>
      <c r="C431" s="138" t="s">
        <v>350</v>
      </c>
    </row>
    <row r="432" spans="1:3" x14ac:dyDescent="0.25">
      <c r="A432" s="139">
        <v>434</v>
      </c>
      <c r="B432" s="135" t="s">
        <v>473</v>
      </c>
      <c r="C432" s="138" t="s">
        <v>330</v>
      </c>
    </row>
    <row r="433" spans="1:3" x14ac:dyDescent="0.25">
      <c r="A433" s="139">
        <v>435</v>
      </c>
      <c r="B433" s="135" t="s">
        <v>474</v>
      </c>
      <c r="C433" s="138" t="s">
        <v>350</v>
      </c>
    </row>
    <row r="434" spans="1:3" x14ac:dyDescent="0.25">
      <c r="A434" s="139">
        <v>436</v>
      </c>
      <c r="B434" s="135" t="s">
        <v>475</v>
      </c>
      <c r="C434" s="138" t="s">
        <v>350</v>
      </c>
    </row>
    <row r="435" spans="1:3" x14ac:dyDescent="0.25">
      <c r="A435" s="139">
        <v>437</v>
      </c>
      <c r="B435" s="135" t="s">
        <v>476</v>
      </c>
      <c r="C435" s="138" t="s">
        <v>350</v>
      </c>
    </row>
    <row r="436" spans="1:3" x14ac:dyDescent="0.25">
      <c r="A436" s="139">
        <v>439</v>
      </c>
      <c r="B436" s="135" t="s">
        <v>477</v>
      </c>
      <c r="C436" s="138" t="s">
        <v>350</v>
      </c>
    </row>
    <row r="437" spans="1:3" x14ac:dyDescent="0.25">
      <c r="A437" s="139">
        <v>440</v>
      </c>
      <c r="B437" s="135" t="s">
        <v>478</v>
      </c>
      <c r="C437" s="138" t="s">
        <v>350</v>
      </c>
    </row>
    <row r="438" spans="1:3" x14ac:dyDescent="0.25">
      <c r="A438" s="139">
        <v>441</v>
      </c>
      <c r="B438" s="135" t="s">
        <v>380</v>
      </c>
      <c r="C438" s="138" t="s">
        <v>350</v>
      </c>
    </row>
    <row r="439" spans="1:3" x14ac:dyDescent="0.25">
      <c r="A439" s="139">
        <v>442</v>
      </c>
      <c r="B439" s="135" t="s">
        <v>376</v>
      </c>
      <c r="C439" s="138" t="s">
        <v>330</v>
      </c>
    </row>
    <row r="440" spans="1:3" x14ac:dyDescent="0.25">
      <c r="A440" s="139">
        <v>443</v>
      </c>
      <c r="B440" s="135" t="s">
        <v>416</v>
      </c>
      <c r="C440" s="138" t="s">
        <v>350</v>
      </c>
    </row>
    <row r="441" spans="1:3" x14ac:dyDescent="0.25">
      <c r="A441" s="139">
        <v>444</v>
      </c>
      <c r="B441" s="135" t="s">
        <v>419</v>
      </c>
      <c r="C441" s="138" t="s">
        <v>350</v>
      </c>
    </row>
    <row r="442" spans="1:3" x14ac:dyDescent="0.25">
      <c r="A442" s="139">
        <v>444</v>
      </c>
      <c r="B442" s="135" t="s">
        <v>419</v>
      </c>
      <c r="C442" s="138" t="s">
        <v>330</v>
      </c>
    </row>
    <row r="443" spans="1:3" x14ac:dyDescent="0.25">
      <c r="A443" s="139">
        <v>445</v>
      </c>
      <c r="B443" s="135" t="s">
        <v>479</v>
      </c>
      <c r="C443" s="138" t="s">
        <v>350</v>
      </c>
    </row>
    <row r="444" spans="1:3" x14ac:dyDescent="0.25">
      <c r="A444" s="139">
        <v>446</v>
      </c>
      <c r="B444" s="135" t="s">
        <v>479</v>
      </c>
      <c r="C444" s="138" t="s">
        <v>350</v>
      </c>
    </row>
    <row r="445" spans="1:3" x14ac:dyDescent="0.25">
      <c r="A445" s="139">
        <v>447</v>
      </c>
      <c r="B445" s="135" t="s">
        <v>390</v>
      </c>
      <c r="C445" s="138" t="s">
        <v>350</v>
      </c>
    </row>
    <row r="446" spans="1:3" x14ac:dyDescent="0.25">
      <c r="A446" s="139">
        <v>448</v>
      </c>
      <c r="B446" s="135" t="s">
        <v>390</v>
      </c>
      <c r="C446" s="138" t="s">
        <v>350</v>
      </c>
    </row>
    <row r="447" spans="1:3" x14ac:dyDescent="0.25">
      <c r="A447" s="139">
        <v>449</v>
      </c>
      <c r="B447" s="135" t="s">
        <v>390</v>
      </c>
      <c r="C447" s="138" t="s">
        <v>350</v>
      </c>
    </row>
    <row r="448" spans="1:3" x14ac:dyDescent="0.25">
      <c r="A448" s="139">
        <v>450</v>
      </c>
      <c r="B448" s="135" t="s">
        <v>390</v>
      </c>
      <c r="C448" s="138" t="s">
        <v>350</v>
      </c>
    </row>
    <row r="449" spans="1:3" x14ac:dyDescent="0.25">
      <c r="A449" s="139">
        <v>451</v>
      </c>
      <c r="B449" s="135" t="s">
        <v>390</v>
      </c>
      <c r="C449" s="138" t="s">
        <v>350</v>
      </c>
    </row>
    <row r="450" spans="1:3" x14ac:dyDescent="0.25">
      <c r="A450" s="139">
        <v>452</v>
      </c>
      <c r="B450" s="135" t="s">
        <v>390</v>
      </c>
      <c r="C450" s="138" t="s">
        <v>350</v>
      </c>
    </row>
    <row r="451" spans="1:3" x14ac:dyDescent="0.25">
      <c r="A451" s="139">
        <v>453</v>
      </c>
      <c r="B451" s="135" t="s">
        <v>390</v>
      </c>
      <c r="C451" s="138" t="s">
        <v>350</v>
      </c>
    </row>
    <row r="452" spans="1:3" x14ac:dyDescent="0.25">
      <c r="A452" s="139">
        <v>454</v>
      </c>
      <c r="B452" s="135" t="s">
        <v>390</v>
      </c>
      <c r="C452" s="138" t="s">
        <v>350</v>
      </c>
    </row>
    <row r="453" spans="1:3" x14ac:dyDescent="0.25">
      <c r="A453" s="139">
        <v>455</v>
      </c>
      <c r="B453" s="135" t="s">
        <v>390</v>
      </c>
      <c r="C453" s="138" t="s">
        <v>350</v>
      </c>
    </row>
    <row r="454" spans="1:3" x14ac:dyDescent="0.25">
      <c r="A454" s="139">
        <v>456</v>
      </c>
      <c r="B454" s="135" t="s">
        <v>390</v>
      </c>
      <c r="C454" s="138" t="s">
        <v>350</v>
      </c>
    </row>
    <row r="455" spans="1:3" x14ac:dyDescent="0.25">
      <c r="A455" s="139">
        <v>459</v>
      </c>
      <c r="B455" s="135" t="s">
        <v>390</v>
      </c>
      <c r="C455" s="138" t="s">
        <v>350</v>
      </c>
    </row>
    <row r="456" spans="1:3" x14ac:dyDescent="0.25">
      <c r="A456" s="139">
        <v>460</v>
      </c>
      <c r="B456" s="135" t="s">
        <v>480</v>
      </c>
      <c r="C456" s="138" t="s">
        <v>330</v>
      </c>
    </row>
    <row r="457" spans="1:3" x14ac:dyDescent="0.25">
      <c r="A457" s="139">
        <v>461</v>
      </c>
      <c r="B457" s="135" t="s">
        <v>480</v>
      </c>
      <c r="C457" s="138" t="s">
        <v>330</v>
      </c>
    </row>
    <row r="458" spans="1:3" x14ac:dyDescent="0.25">
      <c r="A458" s="139">
        <v>462</v>
      </c>
      <c r="B458" s="135" t="s">
        <v>481</v>
      </c>
      <c r="C458" s="138" t="s">
        <v>330</v>
      </c>
    </row>
    <row r="459" spans="1:3" x14ac:dyDescent="0.25">
      <c r="A459" s="139">
        <v>463</v>
      </c>
      <c r="B459" s="135" t="s">
        <v>482</v>
      </c>
      <c r="C459" s="138" t="s">
        <v>330</v>
      </c>
    </row>
    <row r="460" spans="1:3" x14ac:dyDescent="0.25">
      <c r="A460" s="139">
        <v>464</v>
      </c>
      <c r="B460" s="135" t="s">
        <v>483</v>
      </c>
      <c r="C460" s="138" t="s">
        <v>350</v>
      </c>
    </row>
    <row r="461" spans="1:3" x14ac:dyDescent="0.25">
      <c r="A461" s="139">
        <v>465</v>
      </c>
      <c r="B461" s="135" t="s">
        <v>484</v>
      </c>
      <c r="C461" s="138" t="s">
        <v>350</v>
      </c>
    </row>
    <row r="462" spans="1:3" x14ac:dyDescent="0.25">
      <c r="A462" s="139">
        <v>466</v>
      </c>
      <c r="B462" s="135" t="s">
        <v>485</v>
      </c>
      <c r="C462" s="138" t="s">
        <v>350</v>
      </c>
    </row>
    <row r="463" spans="1:3" x14ac:dyDescent="0.25">
      <c r="A463" s="139">
        <v>467</v>
      </c>
      <c r="B463" s="135" t="s">
        <v>485</v>
      </c>
      <c r="C463" s="138" t="s">
        <v>350</v>
      </c>
    </row>
    <row r="464" spans="1:3" x14ac:dyDescent="0.25">
      <c r="A464" s="139">
        <v>468</v>
      </c>
      <c r="B464" s="135" t="s">
        <v>485</v>
      </c>
      <c r="C464" s="138" t="s">
        <v>350</v>
      </c>
    </row>
    <row r="465" spans="1:3" x14ac:dyDescent="0.25">
      <c r="A465" s="139">
        <v>469</v>
      </c>
      <c r="B465" s="135" t="s">
        <v>485</v>
      </c>
      <c r="C465" s="138" t="s">
        <v>350</v>
      </c>
    </row>
    <row r="466" spans="1:3" x14ac:dyDescent="0.25">
      <c r="A466" s="139">
        <v>470</v>
      </c>
      <c r="B466" s="135" t="s">
        <v>485</v>
      </c>
      <c r="C466" s="138" t="s">
        <v>350</v>
      </c>
    </row>
    <row r="467" spans="1:3" x14ac:dyDescent="0.25">
      <c r="A467" s="139">
        <v>473</v>
      </c>
      <c r="B467" s="135" t="s">
        <v>486</v>
      </c>
      <c r="C467" s="138" t="s">
        <v>350</v>
      </c>
    </row>
    <row r="468" spans="1:3" x14ac:dyDescent="0.25">
      <c r="A468" s="139">
        <v>474</v>
      </c>
      <c r="B468" s="135" t="s">
        <v>487</v>
      </c>
      <c r="C468" s="138" t="s">
        <v>330</v>
      </c>
    </row>
    <row r="469" spans="1:3" x14ac:dyDescent="0.25">
      <c r="A469" s="139">
        <v>475</v>
      </c>
      <c r="B469" s="135" t="s">
        <v>488</v>
      </c>
      <c r="C469" s="138" t="s">
        <v>350</v>
      </c>
    </row>
    <row r="470" spans="1:3" x14ac:dyDescent="0.25">
      <c r="A470" s="139">
        <v>476</v>
      </c>
      <c r="B470" s="135" t="s">
        <v>489</v>
      </c>
      <c r="C470" s="138" t="s">
        <v>330</v>
      </c>
    </row>
    <row r="471" spans="1:3" x14ac:dyDescent="0.25">
      <c r="A471" s="139">
        <v>477</v>
      </c>
      <c r="B471" s="135" t="s">
        <v>489</v>
      </c>
      <c r="C471" s="138" t="s">
        <v>330</v>
      </c>
    </row>
    <row r="472" spans="1:3" x14ac:dyDescent="0.25">
      <c r="A472" s="139">
        <v>478</v>
      </c>
      <c r="B472" s="135" t="s">
        <v>419</v>
      </c>
      <c r="C472" s="138" t="s">
        <v>350</v>
      </c>
    </row>
    <row r="473" spans="1:3" x14ac:dyDescent="0.25">
      <c r="A473" s="139">
        <v>479</v>
      </c>
      <c r="B473" s="135" t="s">
        <v>477</v>
      </c>
      <c r="C473" s="138" t="s">
        <v>350</v>
      </c>
    </row>
    <row r="474" spans="1:3" x14ac:dyDescent="0.25">
      <c r="A474" s="139">
        <v>480</v>
      </c>
      <c r="B474" s="135" t="s">
        <v>477</v>
      </c>
      <c r="C474" s="138" t="s">
        <v>350</v>
      </c>
    </row>
    <row r="475" spans="1:3" x14ac:dyDescent="0.25">
      <c r="A475" s="139">
        <v>481</v>
      </c>
      <c r="B475" s="135" t="s">
        <v>477</v>
      </c>
      <c r="C475" s="138" t="s">
        <v>350</v>
      </c>
    </row>
    <row r="476" spans="1:3" x14ac:dyDescent="0.25">
      <c r="A476" s="139">
        <v>482</v>
      </c>
      <c r="B476" s="135" t="s">
        <v>490</v>
      </c>
      <c r="C476" s="138" t="s">
        <v>491</v>
      </c>
    </row>
    <row r="477" spans="1:3" x14ac:dyDescent="0.25">
      <c r="A477" s="139">
        <v>483</v>
      </c>
      <c r="B477" s="135" t="s">
        <v>492</v>
      </c>
      <c r="C477" s="138" t="s">
        <v>491</v>
      </c>
    </row>
    <row r="478" spans="1:3" x14ac:dyDescent="0.25">
      <c r="A478" s="139">
        <v>484</v>
      </c>
      <c r="B478" s="135" t="s">
        <v>493</v>
      </c>
      <c r="C478" s="138" t="s">
        <v>491</v>
      </c>
    </row>
    <row r="479" spans="1:3" x14ac:dyDescent="0.25">
      <c r="A479" s="139">
        <v>485</v>
      </c>
      <c r="B479" s="135" t="s">
        <v>494</v>
      </c>
      <c r="C479" s="138" t="s">
        <v>491</v>
      </c>
    </row>
    <row r="480" spans="1:3" x14ac:dyDescent="0.25">
      <c r="A480" s="139">
        <v>486</v>
      </c>
      <c r="B480" s="135" t="s">
        <v>495</v>
      </c>
      <c r="C480" s="138" t="s">
        <v>491</v>
      </c>
    </row>
    <row r="481" spans="1:3" x14ac:dyDescent="0.25">
      <c r="A481" s="139">
        <v>487</v>
      </c>
      <c r="B481" s="135" t="s">
        <v>496</v>
      </c>
      <c r="C481" s="138" t="s">
        <v>491</v>
      </c>
    </row>
    <row r="482" spans="1:3" x14ac:dyDescent="0.25">
      <c r="A482" s="139">
        <v>488</v>
      </c>
      <c r="B482" s="135" t="s">
        <v>497</v>
      </c>
      <c r="C482" s="138" t="s">
        <v>491</v>
      </c>
    </row>
    <row r="483" spans="1:3" x14ac:dyDescent="0.25">
      <c r="A483" s="139">
        <v>489</v>
      </c>
      <c r="B483" s="135" t="s">
        <v>498</v>
      </c>
      <c r="C483" s="138" t="s">
        <v>491</v>
      </c>
    </row>
    <row r="484" spans="1:3" x14ac:dyDescent="0.25">
      <c r="A484" s="139">
        <v>490</v>
      </c>
      <c r="B484" s="135" t="s">
        <v>499</v>
      </c>
      <c r="C484" s="138" t="s">
        <v>491</v>
      </c>
    </row>
    <row r="485" spans="1:3" x14ac:dyDescent="0.25">
      <c r="A485" s="139">
        <v>491</v>
      </c>
      <c r="B485" s="135" t="s">
        <v>500</v>
      </c>
      <c r="C485" s="138" t="s">
        <v>491</v>
      </c>
    </row>
    <row r="486" spans="1:3" x14ac:dyDescent="0.25">
      <c r="A486" s="139">
        <v>492</v>
      </c>
      <c r="B486" s="135" t="s">
        <v>501</v>
      </c>
      <c r="C486" s="138" t="s">
        <v>491</v>
      </c>
    </row>
    <row r="487" spans="1:3" x14ac:dyDescent="0.25">
      <c r="A487" s="139">
        <v>493</v>
      </c>
      <c r="B487" s="135" t="s">
        <v>502</v>
      </c>
      <c r="C487" s="138" t="s">
        <v>491</v>
      </c>
    </row>
    <row r="488" spans="1:3" x14ac:dyDescent="0.25">
      <c r="A488" s="139">
        <v>494</v>
      </c>
      <c r="B488" s="135" t="s">
        <v>503</v>
      </c>
      <c r="C488" s="138" t="s">
        <v>491</v>
      </c>
    </row>
    <row r="489" spans="1:3" x14ac:dyDescent="0.25">
      <c r="A489" s="139">
        <v>495</v>
      </c>
      <c r="B489" s="135" t="s">
        <v>504</v>
      </c>
      <c r="C489" s="138" t="s">
        <v>491</v>
      </c>
    </row>
    <row r="490" spans="1:3" x14ac:dyDescent="0.25">
      <c r="A490" s="139">
        <v>496</v>
      </c>
      <c r="B490" s="135" t="s">
        <v>505</v>
      </c>
      <c r="C490" s="138" t="s">
        <v>491</v>
      </c>
    </row>
    <row r="491" spans="1:3" x14ac:dyDescent="0.25">
      <c r="A491" s="139">
        <v>497</v>
      </c>
      <c r="B491" s="135" t="s">
        <v>506</v>
      </c>
      <c r="C491" s="138" t="s">
        <v>491</v>
      </c>
    </row>
    <row r="492" spans="1:3" x14ac:dyDescent="0.25">
      <c r="A492" s="139">
        <v>498</v>
      </c>
      <c r="B492" s="135" t="s">
        <v>507</v>
      </c>
      <c r="C492" s="138" t="s">
        <v>491</v>
      </c>
    </row>
    <row r="493" spans="1:3" x14ac:dyDescent="0.25">
      <c r="A493" s="139">
        <v>701</v>
      </c>
      <c r="B493" s="135" t="s">
        <v>508</v>
      </c>
      <c r="C493" s="138" t="s">
        <v>330</v>
      </c>
    </row>
    <row r="494" spans="1:3" x14ac:dyDescent="0.25">
      <c r="A494" s="139">
        <v>702</v>
      </c>
      <c r="B494" s="135" t="s">
        <v>508</v>
      </c>
      <c r="C494" s="138" t="s">
        <v>330</v>
      </c>
    </row>
    <row r="495" spans="1:3" x14ac:dyDescent="0.25">
      <c r="A495" s="139">
        <v>703</v>
      </c>
      <c r="B495" s="135" t="s">
        <v>442</v>
      </c>
      <c r="C495" s="138" t="s">
        <v>330</v>
      </c>
    </row>
    <row r="496" spans="1:3" x14ac:dyDescent="0.25">
      <c r="A496" s="139">
        <v>704</v>
      </c>
      <c r="B496" s="135" t="s">
        <v>442</v>
      </c>
      <c r="C496" s="138" t="s">
        <v>330</v>
      </c>
    </row>
    <row r="497" spans="1:3" x14ac:dyDescent="0.25">
      <c r="A497" s="139">
        <v>705</v>
      </c>
      <c r="B497" s="135" t="s">
        <v>442</v>
      </c>
      <c r="C497" s="138" t="s">
        <v>330</v>
      </c>
    </row>
    <row r="498" spans="1:3" x14ac:dyDescent="0.25">
      <c r="A498" s="139">
        <v>706</v>
      </c>
      <c r="B498" s="135" t="s">
        <v>442</v>
      </c>
      <c r="C498" s="138" t="s">
        <v>330</v>
      </c>
    </row>
    <row r="499" spans="1:3" x14ac:dyDescent="0.25">
      <c r="A499" s="139">
        <v>707</v>
      </c>
      <c r="B499" s="135" t="s">
        <v>442</v>
      </c>
      <c r="C499" s="138" t="s">
        <v>330</v>
      </c>
    </row>
    <row r="500" spans="1:3" x14ac:dyDescent="0.25">
      <c r="A500" s="139">
        <v>708</v>
      </c>
      <c r="B500" s="135" t="s">
        <v>442</v>
      </c>
      <c r="C500" s="138" t="s">
        <v>330</v>
      </c>
    </row>
    <row r="501" spans="1:3" x14ac:dyDescent="0.25">
      <c r="A501" s="139">
        <v>709</v>
      </c>
      <c r="B501" s="135" t="s">
        <v>442</v>
      </c>
      <c r="C501" s="138" t="s">
        <v>330</v>
      </c>
    </row>
    <row r="502" spans="1:3" x14ac:dyDescent="0.25">
      <c r="A502" s="139">
        <v>710</v>
      </c>
      <c r="B502" s="135" t="s">
        <v>442</v>
      </c>
      <c r="C502" s="138" t="s">
        <v>330</v>
      </c>
    </row>
    <row r="503" spans="1:3" x14ac:dyDescent="0.25">
      <c r="A503" s="139">
        <v>711</v>
      </c>
      <c r="B503" s="135" t="s">
        <v>442</v>
      </c>
      <c r="C503" s="138" t="s">
        <v>330</v>
      </c>
    </row>
    <row r="504" spans="1:3" x14ac:dyDescent="0.25">
      <c r="A504" s="139">
        <v>712</v>
      </c>
      <c r="B504" s="135" t="s">
        <v>509</v>
      </c>
      <c r="C504" s="138" t="s">
        <v>330</v>
      </c>
    </row>
    <row r="505" spans="1:3" x14ac:dyDescent="0.25">
      <c r="A505" s="139">
        <v>713</v>
      </c>
      <c r="B505" s="135" t="s">
        <v>509</v>
      </c>
      <c r="C505" s="138" t="s">
        <v>330</v>
      </c>
    </row>
    <row r="506" spans="1:3" x14ac:dyDescent="0.25">
      <c r="A506" s="139">
        <v>714</v>
      </c>
      <c r="B506" s="135" t="s">
        <v>509</v>
      </c>
      <c r="C506" s="138" t="s">
        <v>330</v>
      </c>
    </row>
    <row r="507" spans="1:3" x14ac:dyDescent="0.25">
      <c r="A507" s="139">
        <v>715</v>
      </c>
      <c r="B507" s="135" t="s">
        <v>509</v>
      </c>
      <c r="C507" s="138" t="s">
        <v>330</v>
      </c>
    </row>
    <row r="508" spans="1:3" x14ac:dyDescent="0.25">
      <c r="A508" s="139">
        <v>716</v>
      </c>
      <c r="B508" s="135" t="s">
        <v>510</v>
      </c>
      <c r="C508" s="138" t="s">
        <v>330</v>
      </c>
    </row>
    <row r="509" spans="1:3" x14ac:dyDescent="0.25">
      <c r="A509" s="139">
        <v>717</v>
      </c>
      <c r="B509" s="135" t="s">
        <v>510</v>
      </c>
      <c r="C509" s="138" t="s">
        <v>330</v>
      </c>
    </row>
    <row r="510" spans="1:3" x14ac:dyDescent="0.25">
      <c r="A510" s="139">
        <v>718</v>
      </c>
      <c r="B510" s="135" t="s">
        <v>511</v>
      </c>
      <c r="C510" s="138" t="s">
        <v>330</v>
      </c>
    </row>
    <row r="511" spans="1:3" x14ac:dyDescent="0.25">
      <c r="A511" s="139">
        <v>719</v>
      </c>
      <c r="B511" s="135" t="s">
        <v>511</v>
      </c>
      <c r="C511" s="138" t="s">
        <v>330</v>
      </c>
    </row>
    <row r="512" spans="1:3" x14ac:dyDescent="0.25">
      <c r="A512" s="139">
        <v>720</v>
      </c>
      <c r="B512" s="135" t="s">
        <v>377</v>
      </c>
      <c r="C512" s="138" t="s">
        <v>350</v>
      </c>
    </row>
    <row r="513" spans="1:3" x14ac:dyDescent="0.25">
      <c r="A513" s="139">
        <v>721</v>
      </c>
      <c r="B513" s="135" t="s">
        <v>512</v>
      </c>
      <c r="C513" s="138" t="s">
        <v>350</v>
      </c>
    </row>
    <row r="514" spans="1:3" x14ac:dyDescent="0.25">
      <c r="A514" s="139">
        <v>722</v>
      </c>
      <c r="B514" s="135" t="s">
        <v>512</v>
      </c>
      <c r="C514" s="138" t="s">
        <v>350</v>
      </c>
    </row>
    <row r="515" spans="1:3" x14ac:dyDescent="0.25">
      <c r="A515" s="139">
        <v>723</v>
      </c>
      <c r="B515" s="135" t="s">
        <v>512</v>
      </c>
      <c r="C515" s="138" t="s">
        <v>350</v>
      </c>
    </row>
    <row r="516" spans="1:3" x14ac:dyDescent="0.25">
      <c r="A516" s="139">
        <v>724</v>
      </c>
      <c r="B516" s="135" t="s">
        <v>512</v>
      </c>
      <c r="C516" s="138" t="s">
        <v>350</v>
      </c>
    </row>
    <row r="517" spans="1:3" x14ac:dyDescent="0.25">
      <c r="A517" s="139">
        <v>725</v>
      </c>
      <c r="B517" s="135" t="s">
        <v>512</v>
      </c>
      <c r="C517" s="138" t="s">
        <v>350</v>
      </c>
    </row>
    <row r="518" spans="1:3" x14ac:dyDescent="0.25">
      <c r="A518" s="139">
        <v>726</v>
      </c>
      <c r="B518" s="135" t="s">
        <v>512</v>
      </c>
      <c r="C518" s="138" t="s">
        <v>350</v>
      </c>
    </row>
    <row r="519" spans="1:3" x14ac:dyDescent="0.25">
      <c r="A519" s="139">
        <v>727</v>
      </c>
      <c r="B519" s="135" t="s">
        <v>512</v>
      </c>
      <c r="C519" s="138" t="s">
        <v>350</v>
      </c>
    </row>
    <row r="520" spans="1:3" x14ac:dyDescent="0.25">
      <c r="A520" s="139">
        <v>728</v>
      </c>
      <c r="B520" s="135" t="s">
        <v>513</v>
      </c>
      <c r="C520" s="138" t="s">
        <v>350</v>
      </c>
    </row>
    <row r="521" spans="1:3" x14ac:dyDescent="0.25">
      <c r="A521" s="139">
        <v>729</v>
      </c>
      <c r="B521" s="135" t="s">
        <v>512</v>
      </c>
      <c r="C521" s="138" t="s">
        <v>350</v>
      </c>
    </row>
    <row r="522" spans="1:3" x14ac:dyDescent="0.25">
      <c r="A522" s="139">
        <v>730</v>
      </c>
      <c r="B522" s="135" t="s">
        <v>513</v>
      </c>
      <c r="C522" s="138" t="s">
        <v>350</v>
      </c>
    </row>
    <row r="523" spans="1:3" x14ac:dyDescent="0.25">
      <c r="A523" s="139">
        <v>731</v>
      </c>
      <c r="B523" s="135" t="s">
        <v>512</v>
      </c>
      <c r="C523" s="138" t="s">
        <v>350</v>
      </c>
    </row>
    <row r="524" spans="1:3" x14ac:dyDescent="0.25">
      <c r="A524" s="139">
        <v>732</v>
      </c>
      <c r="B524" s="135" t="s">
        <v>513</v>
      </c>
      <c r="C524" s="138" t="s">
        <v>350</v>
      </c>
    </row>
    <row r="525" spans="1:3" x14ac:dyDescent="0.25">
      <c r="A525" s="139">
        <v>733</v>
      </c>
      <c r="B525" s="135" t="s">
        <v>512</v>
      </c>
      <c r="C525" s="138" t="s">
        <v>350</v>
      </c>
    </row>
    <row r="526" spans="1:3" x14ac:dyDescent="0.25">
      <c r="A526" s="139">
        <v>734</v>
      </c>
      <c r="B526" s="135" t="s">
        <v>513</v>
      </c>
      <c r="C526" s="138" t="s">
        <v>350</v>
      </c>
    </row>
    <row r="527" spans="1:3" x14ac:dyDescent="0.25">
      <c r="A527" s="139">
        <v>735</v>
      </c>
      <c r="B527" s="135" t="s">
        <v>512</v>
      </c>
      <c r="C527" s="138" t="s">
        <v>350</v>
      </c>
    </row>
    <row r="528" spans="1:3" x14ac:dyDescent="0.25">
      <c r="A528" s="139">
        <v>736</v>
      </c>
      <c r="B528" s="135" t="s">
        <v>513</v>
      </c>
      <c r="C528" s="138" t="s">
        <v>350</v>
      </c>
    </row>
    <row r="529" spans="1:3" x14ac:dyDescent="0.25">
      <c r="A529" s="139">
        <v>737</v>
      </c>
      <c r="B529" s="135" t="s">
        <v>512</v>
      </c>
      <c r="C529" s="138" t="s">
        <v>350</v>
      </c>
    </row>
    <row r="530" spans="1:3" x14ac:dyDescent="0.25">
      <c r="A530" s="139">
        <v>738</v>
      </c>
      <c r="B530" s="135" t="s">
        <v>513</v>
      </c>
      <c r="C530" s="138" t="s">
        <v>350</v>
      </c>
    </row>
    <row r="531" spans="1:3" x14ac:dyDescent="0.25">
      <c r="A531" s="139">
        <v>739</v>
      </c>
      <c r="B531" s="135" t="s">
        <v>512</v>
      </c>
      <c r="C531" s="138" t="s">
        <v>350</v>
      </c>
    </row>
    <row r="532" spans="1:3" x14ac:dyDescent="0.25">
      <c r="A532" s="139">
        <v>740</v>
      </c>
      <c r="B532" s="135" t="s">
        <v>513</v>
      </c>
      <c r="C532" s="138" t="s">
        <v>350</v>
      </c>
    </row>
    <row r="533" spans="1:3" x14ac:dyDescent="0.25">
      <c r="A533" s="139">
        <v>741</v>
      </c>
      <c r="B533" s="135" t="s">
        <v>512</v>
      </c>
      <c r="C533" s="138" t="s">
        <v>350</v>
      </c>
    </row>
    <row r="534" spans="1:3" x14ac:dyDescent="0.25">
      <c r="A534" s="139">
        <v>742</v>
      </c>
      <c r="B534" s="135" t="s">
        <v>513</v>
      </c>
      <c r="C534" s="138" t="s">
        <v>350</v>
      </c>
    </row>
    <row r="535" spans="1:3" x14ac:dyDescent="0.25">
      <c r="A535" s="139">
        <v>743</v>
      </c>
      <c r="B535" s="135" t="s">
        <v>512</v>
      </c>
      <c r="C535" s="138" t="s">
        <v>350</v>
      </c>
    </row>
    <row r="536" spans="1:3" x14ac:dyDescent="0.25">
      <c r="A536" s="139">
        <v>744</v>
      </c>
      <c r="B536" s="135" t="s">
        <v>513</v>
      </c>
      <c r="C536" s="138" t="s">
        <v>350</v>
      </c>
    </row>
    <row r="537" spans="1:3" x14ac:dyDescent="0.25">
      <c r="A537" s="139">
        <v>745</v>
      </c>
      <c r="B537" s="135" t="s">
        <v>512</v>
      </c>
      <c r="C537" s="138" t="s">
        <v>350</v>
      </c>
    </row>
    <row r="538" spans="1:3" x14ac:dyDescent="0.25">
      <c r="A538" s="139">
        <v>746</v>
      </c>
      <c r="B538" s="135" t="s">
        <v>513</v>
      </c>
      <c r="C538" s="138" t="s">
        <v>350</v>
      </c>
    </row>
    <row r="539" spans="1:3" x14ac:dyDescent="0.25">
      <c r="A539" s="139">
        <v>747</v>
      </c>
      <c r="B539" s="135" t="s">
        <v>512</v>
      </c>
      <c r="C539" s="138" t="s">
        <v>350</v>
      </c>
    </row>
    <row r="540" spans="1:3" x14ac:dyDescent="0.25">
      <c r="A540" s="139">
        <v>748</v>
      </c>
      <c r="B540" s="135" t="s">
        <v>512</v>
      </c>
      <c r="C540" s="138" t="s">
        <v>350</v>
      </c>
    </row>
    <row r="541" spans="1:3" x14ac:dyDescent="0.25">
      <c r="A541" s="139">
        <v>749</v>
      </c>
      <c r="B541" s="135" t="s">
        <v>513</v>
      </c>
      <c r="C541" s="138" t="s">
        <v>350</v>
      </c>
    </row>
    <row r="542" spans="1:3" x14ac:dyDescent="0.25">
      <c r="A542" s="139">
        <v>752</v>
      </c>
      <c r="B542" s="135" t="s">
        <v>512</v>
      </c>
      <c r="C542" s="138" t="s">
        <v>350</v>
      </c>
    </row>
    <row r="543" spans="1:3" x14ac:dyDescent="0.25">
      <c r="A543" s="139">
        <v>753</v>
      </c>
      <c r="B543" s="135" t="s">
        <v>514</v>
      </c>
      <c r="C543" s="138" t="s">
        <v>350</v>
      </c>
    </row>
    <row r="544" spans="1:3" x14ac:dyDescent="0.25">
      <c r="A544" s="139">
        <v>754</v>
      </c>
      <c r="B544" s="135" t="s">
        <v>512</v>
      </c>
      <c r="C544" s="138" t="s">
        <v>350</v>
      </c>
    </row>
    <row r="545" spans="1:3" x14ac:dyDescent="0.25">
      <c r="A545" s="139">
        <v>755</v>
      </c>
      <c r="B545" s="135" t="s">
        <v>514</v>
      </c>
      <c r="C545" s="138" t="s">
        <v>350</v>
      </c>
    </row>
    <row r="546" spans="1:3" x14ac:dyDescent="0.25">
      <c r="A546" s="139">
        <v>756</v>
      </c>
      <c r="B546" s="135" t="s">
        <v>512</v>
      </c>
      <c r="C546" s="138" t="s">
        <v>350</v>
      </c>
    </row>
    <row r="547" spans="1:3" x14ac:dyDescent="0.25">
      <c r="A547" s="139">
        <v>757</v>
      </c>
      <c r="B547" s="135" t="s">
        <v>514</v>
      </c>
      <c r="C547" s="138" t="s">
        <v>350</v>
      </c>
    </row>
    <row r="548" spans="1:3" x14ac:dyDescent="0.25">
      <c r="A548" s="139">
        <v>758</v>
      </c>
      <c r="B548" s="135" t="s">
        <v>512</v>
      </c>
      <c r="C548" s="138" t="s">
        <v>350</v>
      </c>
    </row>
    <row r="549" spans="1:3" x14ac:dyDescent="0.25">
      <c r="A549" s="139">
        <v>759</v>
      </c>
      <c r="B549" s="135" t="s">
        <v>514</v>
      </c>
      <c r="C549" s="138" t="s">
        <v>350</v>
      </c>
    </row>
    <row r="550" spans="1:3" x14ac:dyDescent="0.25">
      <c r="A550" s="139">
        <v>760</v>
      </c>
      <c r="B550" s="135" t="s">
        <v>512</v>
      </c>
      <c r="C550" s="138" t="s">
        <v>350</v>
      </c>
    </row>
    <row r="551" spans="1:3" x14ac:dyDescent="0.25">
      <c r="A551" s="139">
        <v>761</v>
      </c>
      <c r="B551" s="135" t="s">
        <v>514</v>
      </c>
      <c r="C551" s="138" t="s">
        <v>350</v>
      </c>
    </row>
    <row r="552" spans="1:3" x14ac:dyDescent="0.25">
      <c r="A552" s="139">
        <v>762</v>
      </c>
      <c r="B552" s="135" t="s">
        <v>512</v>
      </c>
      <c r="C552" s="138" t="s">
        <v>350</v>
      </c>
    </row>
    <row r="553" spans="1:3" x14ac:dyDescent="0.25">
      <c r="A553" s="139">
        <v>763</v>
      </c>
      <c r="B553" s="135" t="s">
        <v>514</v>
      </c>
      <c r="C553" s="138" t="s">
        <v>350</v>
      </c>
    </row>
    <row r="554" spans="1:3" x14ac:dyDescent="0.25">
      <c r="A554" s="139">
        <v>764</v>
      </c>
      <c r="B554" s="135" t="s">
        <v>512</v>
      </c>
      <c r="C554" s="138" t="s">
        <v>350</v>
      </c>
    </row>
    <row r="555" spans="1:3" x14ac:dyDescent="0.25">
      <c r="A555" s="139">
        <v>765</v>
      </c>
      <c r="B555" s="135" t="s">
        <v>514</v>
      </c>
      <c r="C555" s="138" t="s">
        <v>350</v>
      </c>
    </row>
    <row r="556" spans="1:3" x14ac:dyDescent="0.25">
      <c r="A556" s="139">
        <v>766</v>
      </c>
      <c r="B556" s="135" t="s">
        <v>512</v>
      </c>
      <c r="C556" s="138" t="s">
        <v>350</v>
      </c>
    </row>
    <row r="557" spans="1:3" x14ac:dyDescent="0.25">
      <c r="A557" s="139">
        <v>767</v>
      </c>
      <c r="B557" s="135" t="s">
        <v>514</v>
      </c>
      <c r="C557" s="138" t="s">
        <v>350</v>
      </c>
    </row>
    <row r="558" spans="1:3" x14ac:dyDescent="0.25">
      <c r="A558" s="139">
        <v>768</v>
      </c>
      <c r="B558" s="135" t="s">
        <v>512</v>
      </c>
      <c r="C558" s="138" t="s">
        <v>350</v>
      </c>
    </row>
    <row r="559" spans="1:3" x14ac:dyDescent="0.25">
      <c r="A559" s="139">
        <v>769</v>
      </c>
      <c r="B559" s="135" t="s">
        <v>514</v>
      </c>
      <c r="C559" s="138" t="s">
        <v>350</v>
      </c>
    </row>
    <row r="560" spans="1:3" x14ac:dyDescent="0.25">
      <c r="A560" s="139">
        <v>770</v>
      </c>
      <c r="B560" s="135" t="s">
        <v>515</v>
      </c>
      <c r="C560" s="138" t="s">
        <v>350</v>
      </c>
    </row>
    <row r="561" spans="1:3" x14ac:dyDescent="0.25">
      <c r="A561" s="139">
        <v>775</v>
      </c>
      <c r="B561" s="135" t="s">
        <v>516</v>
      </c>
      <c r="C561" s="138" t="s">
        <v>350</v>
      </c>
    </row>
    <row r="562" spans="1:3" x14ac:dyDescent="0.25">
      <c r="A562" s="139">
        <v>776</v>
      </c>
      <c r="B562" s="135" t="s">
        <v>516</v>
      </c>
      <c r="C562" s="138" t="s">
        <v>350</v>
      </c>
    </row>
    <row r="563" spans="1:3" x14ac:dyDescent="0.25">
      <c r="A563" s="139">
        <v>781</v>
      </c>
      <c r="B563" s="135" t="s">
        <v>512</v>
      </c>
      <c r="C563" s="138" t="s">
        <v>330</v>
      </c>
    </row>
    <row r="564" spans="1:3" x14ac:dyDescent="0.25">
      <c r="A564" s="139">
        <v>782</v>
      </c>
      <c r="B564" s="135" t="s">
        <v>512</v>
      </c>
      <c r="C564" s="138" t="s">
        <v>350</v>
      </c>
    </row>
    <row r="565" spans="1:3" x14ac:dyDescent="0.25">
      <c r="A565" s="139">
        <v>783</v>
      </c>
      <c r="B565" s="135" t="s">
        <v>512</v>
      </c>
      <c r="C565" s="138" t="s">
        <v>350</v>
      </c>
    </row>
    <row r="566" spans="1:3" x14ac:dyDescent="0.25">
      <c r="A566" s="139">
        <v>784</v>
      </c>
      <c r="B566" s="135" t="s">
        <v>512</v>
      </c>
      <c r="C566" s="138" t="s">
        <v>350</v>
      </c>
    </row>
    <row r="567" spans="1:3" x14ac:dyDescent="0.25">
      <c r="A567" s="139">
        <v>785</v>
      </c>
      <c r="B567" s="135" t="s">
        <v>512</v>
      </c>
      <c r="C567" s="138" t="s">
        <v>350</v>
      </c>
    </row>
    <row r="568" spans="1:3" x14ac:dyDescent="0.25">
      <c r="A568" s="139">
        <v>786</v>
      </c>
      <c r="B568" s="135" t="s">
        <v>512</v>
      </c>
      <c r="C568" s="138" t="s">
        <v>350</v>
      </c>
    </row>
    <row r="569" spans="1:3" x14ac:dyDescent="0.25">
      <c r="A569" s="139">
        <v>787</v>
      </c>
      <c r="B569" s="135" t="s">
        <v>517</v>
      </c>
      <c r="C569" s="138" t="s">
        <v>350</v>
      </c>
    </row>
    <row r="570" spans="1:3" x14ac:dyDescent="0.25">
      <c r="A570" s="139">
        <v>788</v>
      </c>
      <c r="B570" s="135" t="s">
        <v>518</v>
      </c>
      <c r="C570" s="138" t="s">
        <v>350</v>
      </c>
    </row>
    <row r="571" spans="1:3" x14ac:dyDescent="0.25">
      <c r="A571" s="139">
        <v>789</v>
      </c>
      <c r="B571" s="135" t="s">
        <v>519</v>
      </c>
      <c r="C571" s="138" t="s">
        <v>350</v>
      </c>
    </row>
    <row r="572" spans="1:3" x14ac:dyDescent="0.25">
      <c r="A572" s="139">
        <v>790</v>
      </c>
      <c r="B572" s="135" t="s">
        <v>520</v>
      </c>
      <c r="C572" s="138" t="s">
        <v>350</v>
      </c>
    </row>
    <row r="573" spans="1:3" x14ac:dyDescent="0.25">
      <c r="A573" s="139">
        <v>791</v>
      </c>
      <c r="B573" s="135" t="s">
        <v>521</v>
      </c>
      <c r="C573" s="138" t="s">
        <v>350</v>
      </c>
    </row>
    <row r="574" spans="1:3" x14ac:dyDescent="0.25">
      <c r="A574" s="139">
        <v>792</v>
      </c>
      <c r="B574" s="135" t="s">
        <v>522</v>
      </c>
      <c r="C574" s="138" t="s">
        <v>350</v>
      </c>
    </row>
    <row r="575" spans="1:3" x14ac:dyDescent="0.25">
      <c r="A575" s="139">
        <v>793</v>
      </c>
      <c r="B575" s="135" t="s">
        <v>512</v>
      </c>
      <c r="C575" s="138" t="s">
        <v>350</v>
      </c>
    </row>
    <row r="576" spans="1:3" x14ac:dyDescent="0.25">
      <c r="A576" s="139">
        <v>794</v>
      </c>
      <c r="B576" s="135" t="s">
        <v>513</v>
      </c>
      <c r="C576" s="138" t="s">
        <v>350</v>
      </c>
    </row>
    <row r="577" spans="1:3" x14ac:dyDescent="0.25">
      <c r="A577" s="139">
        <v>801</v>
      </c>
      <c r="B577" s="135" t="s">
        <v>439</v>
      </c>
      <c r="C577" s="138" t="s">
        <v>350</v>
      </c>
    </row>
    <row r="578" spans="1:3" x14ac:dyDescent="0.25">
      <c r="A578" s="139">
        <v>802</v>
      </c>
      <c r="B578" s="135" t="s">
        <v>523</v>
      </c>
      <c r="C578" s="138" t="s">
        <v>350</v>
      </c>
    </row>
    <row r="579" spans="1:3" x14ac:dyDescent="0.25">
      <c r="A579" s="139">
        <v>803</v>
      </c>
      <c r="B579" s="135" t="s">
        <v>524</v>
      </c>
      <c r="C579" s="138" t="s">
        <v>330</v>
      </c>
    </row>
    <row r="580" spans="1:3" x14ac:dyDescent="0.25">
      <c r="A580" s="139">
        <v>804</v>
      </c>
      <c r="B580" s="135" t="s">
        <v>523</v>
      </c>
      <c r="C580" s="138" t="s">
        <v>350</v>
      </c>
    </row>
    <row r="581" spans="1:3" x14ac:dyDescent="0.25">
      <c r="A581" s="139">
        <v>805</v>
      </c>
      <c r="B581" s="135" t="s">
        <v>524</v>
      </c>
      <c r="C581" s="138" t="s">
        <v>330</v>
      </c>
    </row>
    <row r="582" spans="1:3" x14ac:dyDescent="0.25">
      <c r="A582" s="139">
        <v>806</v>
      </c>
      <c r="B582" s="135" t="s">
        <v>523</v>
      </c>
      <c r="C582" s="138" t="s">
        <v>350</v>
      </c>
    </row>
    <row r="583" spans="1:3" x14ac:dyDescent="0.25">
      <c r="A583" s="139">
        <v>807</v>
      </c>
      <c r="B583" s="135" t="s">
        <v>524</v>
      </c>
      <c r="C583" s="138" t="s">
        <v>330</v>
      </c>
    </row>
    <row r="584" spans="1:3" x14ac:dyDescent="0.25">
      <c r="A584" s="139">
        <v>808</v>
      </c>
      <c r="B584" s="135" t="s">
        <v>523</v>
      </c>
      <c r="C584" s="138" t="s">
        <v>350</v>
      </c>
    </row>
    <row r="585" spans="1:3" x14ac:dyDescent="0.25">
      <c r="A585" s="139">
        <v>809</v>
      </c>
      <c r="B585" s="135" t="s">
        <v>524</v>
      </c>
      <c r="C585" s="138" t="s">
        <v>330</v>
      </c>
    </row>
    <row r="586" spans="1:3" x14ac:dyDescent="0.25">
      <c r="A586" s="139">
        <v>810</v>
      </c>
      <c r="B586" s="135" t="s">
        <v>523</v>
      </c>
      <c r="C586" s="138" t="s">
        <v>350</v>
      </c>
    </row>
    <row r="587" spans="1:3" x14ac:dyDescent="0.25">
      <c r="A587" s="139">
        <v>811</v>
      </c>
      <c r="B587" s="135" t="s">
        <v>524</v>
      </c>
      <c r="C587" s="138" t="s">
        <v>330</v>
      </c>
    </row>
    <row r="588" spans="1:3" x14ac:dyDescent="0.25">
      <c r="A588" s="139">
        <v>812</v>
      </c>
      <c r="B588" s="135" t="s">
        <v>523</v>
      </c>
      <c r="C588" s="138" t="s">
        <v>350</v>
      </c>
    </row>
    <row r="589" spans="1:3" x14ac:dyDescent="0.25">
      <c r="A589" s="139">
        <v>813</v>
      </c>
      <c r="B589" s="135" t="s">
        <v>524</v>
      </c>
      <c r="C589" s="138" t="s">
        <v>330</v>
      </c>
    </row>
    <row r="590" spans="1:3" x14ac:dyDescent="0.25">
      <c r="A590" s="139">
        <v>814</v>
      </c>
      <c r="B590" s="135" t="s">
        <v>523</v>
      </c>
      <c r="C590" s="138" t="s">
        <v>350</v>
      </c>
    </row>
    <row r="591" spans="1:3" x14ac:dyDescent="0.25">
      <c r="A591" s="139">
        <v>815</v>
      </c>
      <c r="B591" s="135" t="s">
        <v>524</v>
      </c>
      <c r="C591" s="138" t="s">
        <v>330</v>
      </c>
    </row>
    <row r="592" spans="1:3" x14ac:dyDescent="0.25">
      <c r="A592" s="139">
        <v>816</v>
      </c>
      <c r="B592" s="135" t="s">
        <v>523</v>
      </c>
      <c r="C592" s="138" t="s">
        <v>350</v>
      </c>
    </row>
    <row r="593" spans="1:3" x14ac:dyDescent="0.25">
      <c r="A593" s="139">
        <v>817</v>
      </c>
      <c r="B593" s="135" t="s">
        <v>524</v>
      </c>
      <c r="C593" s="138" t="s">
        <v>330</v>
      </c>
    </row>
    <row r="594" spans="1:3" x14ac:dyDescent="0.25">
      <c r="A594" s="139">
        <v>818</v>
      </c>
      <c r="B594" s="135" t="s">
        <v>523</v>
      </c>
      <c r="C594" s="138" t="s">
        <v>350</v>
      </c>
    </row>
    <row r="595" spans="1:3" x14ac:dyDescent="0.25">
      <c r="A595" s="139">
        <v>819</v>
      </c>
      <c r="B595" s="135" t="s">
        <v>524</v>
      </c>
      <c r="C595" s="138" t="s">
        <v>330</v>
      </c>
    </row>
    <row r="596" spans="1:3" x14ac:dyDescent="0.25">
      <c r="A596" s="139">
        <v>820</v>
      </c>
      <c r="B596" s="135" t="s">
        <v>523</v>
      </c>
      <c r="C596" s="138" t="s">
        <v>350</v>
      </c>
    </row>
    <row r="597" spans="1:3" x14ac:dyDescent="0.25">
      <c r="A597" s="139">
        <v>821</v>
      </c>
      <c r="B597" s="135" t="s">
        <v>524</v>
      </c>
      <c r="C597" s="138" t="s">
        <v>330</v>
      </c>
    </row>
    <row r="598" spans="1:3" x14ac:dyDescent="0.25">
      <c r="A598" s="139">
        <v>822</v>
      </c>
      <c r="B598" s="135" t="s">
        <v>523</v>
      </c>
      <c r="C598" s="138" t="s">
        <v>350</v>
      </c>
    </row>
    <row r="599" spans="1:3" x14ac:dyDescent="0.25">
      <c r="A599" s="139">
        <v>823</v>
      </c>
      <c r="B599" s="135" t="s">
        <v>524</v>
      </c>
      <c r="C599" s="138" t="s">
        <v>330</v>
      </c>
    </row>
    <row r="600" spans="1:3" x14ac:dyDescent="0.25">
      <c r="A600" s="139">
        <v>824</v>
      </c>
      <c r="B600" s="135" t="s">
        <v>523</v>
      </c>
      <c r="C600" s="138" t="s">
        <v>350</v>
      </c>
    </row>
    <row r="601" spans="1:3" x14ac:dyDescent="0.25">
      <c r="A601" s="139">
        <v>825</v>
      </c>
      <c r="B601" s="135" t="s">
        <v>524</v>
      </c>
      <c r="C601" s="138" t="s">
        <v>330</v>
      </c>
    </row>
    <row r="602" spans="1:3" x14ac:dyDescent="0.25">
      <c r="A602" s="139">
        <v>826</v>
      </c>
      <c r="B602" s="135" t="s">
        <v>523</v>
      </c>
      <c r="C602" s="138" t="s">
        <v>350</v>
      </c>
    </row>
    <row r="603" spans="1:3" x14ac:dyDescent="0.25">
      <c r="A603" s="139">
        <v>827</v>
      </c>
      <c r="B603" s="135" t="s">
        <v>524</v>
      </c>
      <c r="C603" s="138" t="s">
        <v>330</v>
      </c>
    </row>
    <row r="604" spans="1:3" x14ac:dyDescent="0.25">
      <c r="A604" s="139">
        <v>828</v>
      </c>
      <c r="B604" s="135" t="s">
        <v>523</v>
      </c>
      <c r="C604" s="138" t="s">
        <v>350</v>
      </c>
    </row>
    <row r="605" spans="1:3" x14ac:dyDescent="0.25">
      <c r="A605" s="139">
        <v>829</v>
      </c>
      <c r="B605" s="135" t="s">
        <v>524</v>
      </c>
      <c r="C605" s="138" t="s">
        <v>330</v>
      </c>
    </row>
    <row r="606" spans="1:3" x14ac:dyDescent="0.25">
      <c r="A606" s="139">
        <v>830</v>
      </c>
      <c r="B606" s="135" t="s">
        <v>523</v>
      </c>
      <c r="C606" s="138" t="s">
        <v>350</v>
      </c>
    </row>
    <row r="607" spans="1:3" x14ac:dyDescent="0.25">
      <c r="A607" s="139">
        <v>831</v>
      </c>
      <c r="B607" s="135" t="s">
        <v>524</v>
      </c>
      <c r="C607" s="138" t="s">
        <v>330</v>
      </c>
    </row>
    <row r="608" spans="1:3" x14ac:dyDescent="0.25">
      <c r="A608" s="139">
        <v>832</v>
      </c>
      <c r="B608" s="135" t="s">
        <v>523</v>
      </c>
      <c r="C608" s="138" t="s">
        <v>350</v>
      </c>
    </row>
    <row r="609" spans="1:3" x14ac:dyDescent="0.25">
      <c r="A609" s="139">
        <v>833</v>
      </c>
      <c r="B609" s="135" t="s">
        <v>524</v>
      </c>
      <c r="C609" s="138" t="s">
        <v>330</v>
      </c>
    </row>
    <row r="610" spans="1:3" x14ac:dyDescent="0.25">
      <c r="A610" s="139">
        <v>834</v>
      </c>
      <c r="B610" s="135" t="s">
        <v>523</v>
      </c>
      <c r="C610" s="138" t="s">
        <v>350</v>
      </c>
    </row>
    <row r="611" spans="1:3" x14ac:dyDescent="0.25">
      <c r="A611" s="139">
        <v>835</v>
      </c>
      <c r="B611" s="135" t="s">
        <v>524</v>
      </c>
      <c r="C611" s="138" t="s">
        <v>330</v>
      </c>
    </row>
    <row r="612" spans="1:3" x14ac:dyDescent="0.25">
      <c r="A612" s="139">
        <v>836</v>
      </c>
      <c r="B612" s="135" t="s">
        <v>523</v>
      </c>
      <c r="C612" s="138" t="s">
        <v>350</v>
      </c>
    </row>
    <row r="613" spans="1:3" x14ac:dyDescent="0.25">
      <c r="A613" s="139">
        <v>837</v>
      </c>
      <c r="B613" s="135" t="s">
        <v>524</v>
      </c>
      <c r="C613" s="138" t="s">
        <v>330</v>
      </c>
    </row>
    <row r="614" spans="1:3" x14ac:dyDescent="0.25">
      <c r="A614" s="139">
        <v>838</v>
      </c>
      <c r="B614" s="135" t="s">
        <v>523</v>
      </c>
      <c r="C614" s="138" t="s">
        <v>350</v>
      </c>
    </row>
    <row r="615" spans="1:3" x14ac:dyDescent="0.25">
      <c r="A615" s="139">
        <v>839</v>
      </c>
      <c r="B615" s="135" t="s">
        <v>524</v>
      </c>
      <c r="C615" s="138" t="s">
        <v>330</v>
      </c>
    </row>
    <row r="616" spans="1:3" x14ac:dyDescent="0.25">
      <c r="A616" s="139">
        <v>840</v>
      </c>
      <c r="B616" s="135" t="s">
        <v>523</v>
      </c>
      <c r="C616" s="138" t="s">
        <v>350</v>
      </c>
    </row>
    <row r="617" spans="1:3" x14ac:dyDescent="0.25">
      <c r="A617" s="139">
        <v>841</v>
      </c>
      <c r="B617" s="135" t="s">
        <v>524</v>
      </c>
      <c r="C617" s="138" t="s">
        <v>330</v>
      </c>
    </row>
    <row r="618" spans="1:3" x14ac:dyDescent="0.25">
      <c r="A618" s="139">
        <v>842</v>
      </c>
      <c r="B618" s="135" t="s">
        <v>523</v>
      </c>
      <c r="C618" s="138" t="s">
        <v>350</v>
      </c>
    </row>
    <row r="619" spans="1:3" x14ac:dyDescent="0.25">
      <c r="A619" s="139">
        <v>843</v>
      </c>
      <c r="B619" s="135" t="s">
        <v>524</v>
      </c>
      <c r="C619" s="138" t="s">
        <v>330</v>
      </c>
    </row>
    <row r="620" spans="1:3" x14ac:dyDescent="0.25">
      <c r="A620" s="139">
        <v>844</v>
      </c>
      <c r="B620" s="135" t="s">
        <v>523</v>
      </c>
      <c r="C620" s="138" t="s">
        <v>350</v>
      </c>
    </row>
    <row r="621" spans="1:3" x14ac:dyDescent="0.25">
      <c r="A621" s="139">
        <v>845</v>
      </c>
      <c r="B621" s="135" t="s">
        <v>524</v>
      </c>
      <c r="C621" s="138" t="s">
        <v>330</v>
      </c>
    </row>
    <row r="622" spans="1:3" x14ac:dyDescent="0.25">
      <c r="A622" s="139">
        <v>846</v>
      </c>
      <c r="B622" s="135" t="s">
        <v>523</v>
      </c>
      <c r="C622" s="138" t="s">
        <v>350</v>
      </c>
    </row>
    <row r="623" spans="1:3" x14ac:dyDescent="0.25">
      <c r="A623" s="139">
        <v>847</v>
      </c>
      <c r="B623" s="135" t="s">
        <v>524</v>
      </c>
      <c r="C623" s="138" t="s">
        <v>330</v>
      </c>
    </row>
    <row r="624" spans="1:3" x14ac:dyDescent="0.25">
      <c r="A624" s="139">
        <v>848</v>
      </c>
      <c r="B624" s="135" t="s">
        <v>523</v>
      </c>
      <c r="C624" s="138" t="s">
        <v>350</v>
      </c>
    </row>
    <row r="625" spans="1:3" x14ac:dyDescent="0.25">
      <c r="A625" s="139">
        <v>849</v>
      </c>
      <c r="B625" s="135" t="s">
        <v>524</v>
      </c>
      <c r="C625" s="138" t="s">
        <v>330</v>
      </c>
    </row>
    <row r="626" spans="1:3" x14ac:dyDescent="0.25">
      <c r="A626" s="139">
        <v>850</v>
      </c>
      <c r="B626" s="135" t="s">
        <v>524</v>
      </c>
      <c r="C626" s="138" t="s">
        <v>330</v>
      </c>
    </row>
    <row r="627" spans="1:3" x14ac:dyDescent="0.25">
      <c r="A627" s="139">
        <v>851</v>
      </c>
      <c r="B627" s="135" t="s">
        <v>524</v>
      </c>
      <c r="C627" s="138" t="s">
        <v>330</v>
      </c>
    </row>
    <row r="628" spans="1:3" x14ac:dyDescent="0.25">
      <c r="A628" s="139">
        <v>852</v>
      </c>
      <c r="B628" s="135" t="s">
        <v>523</v>
      </c>
      <c r="C628" s="138" t="s">
        <v>350</v>
      </c>
    </row>
    <row r="629" spans="1:3" x14ac:dyDescent="0.25">
      <c r="A629" s="139">
        <v>853</v>
      </c>
      <c r="B629" s="135" t="s">
        <v>523</v>
      </c>
      <c r="C629" s="138" t="s">
        <v>350</v>
      </c>
    </row>
    <row r="630" spans="1:3" x14ac:dyDescent="0.25">
      <c r="A630" s="139">
        <v>854</v>
      </c>
      <c r="B630" s="135" t="s">
        <v>523</v>
      </c>
      <c r="C630" s="138" t="s">
        <v>350</v>
      </c>
    </row>
    <row r="631" spans="1:3" x14ac:dyDescent="0.25">
      <c r="A631" s="139">
        <v>855</v>
      </c>
      <c r="B631" s="135" t="s">
        <v>523</v>
      </c>
      <c r="C631" s="138" t="s">
        <v>350</v>
      </c>
    </row>
    <row r="632" spans="1:3" x14ac:dyDescent="0.25">
      <c r="A632" s="139">
        <v>856</v>
      </c>
      <c r="B632" s="135" t="s">
        <v>523</v>
      </c>
      <c r="C632" s="138" t="s">
        <v>350</v>
      </c>
    </row>
    <row r="633" spans="1:3" x14ac:dyDescent="0.25">
      <c r="A633" s="139">
        <v>857</v>
      </c>
      <c r="B633" s="135" t="s">
        <v>523</v>
      </c>
      <c r="C633" s="138" t="s">
        <v>350</v>
      </c>
    </row>
    <row r="634" spans="1:3" x14ac:dyDescent="0.25">
      <c r="A634" s="139">
        <v>858</v>
      </c>
      <c r="B634" s="135" t="s">
        <v>523</v>
      </c>
      <c r="C634" s="138" t="s">
        <v>350</v>
      </c>
    </row>
    <row r="635" spans="1:3" x14ac:dyDescent="0.25">
      <c r="A635" s="139">
        <v>859</v>
      </c>
      <c r="B635" s="135" t="s">
        <v>523</v>
      </c>
      <c r="C635" s="138" t="s">
        <v>350</v>
      </c>
    </row>
    <row r="636" spans="1:3" x14ac:dyDescent="0.25">
      <c r="A636" s="139">
        <v>860</v>
      </c>
      <c r="B636" s="135" t="s">
        <v>523</v>
      </c>
      <c r="C636" s="138" t="s">
        <v>350</v>
      </c>
    </row>
    <row r="637" spans="1:3" x14ac:dyDescent="0.25">
      <c r="A637" s="139">
        <v>861</v>
      </c>
      <c r="B637" s="135" t="s">
        <v>523</v>
      </c>
      <c r="C637" s="138" t="s">
        <v>350</v>
      </c>
    </row>
    <row r="638" spans="1:3" x14ac:dyDescent="0.25">
      <c r="A638" s="139">
        <v>862</v>
      </c>
      <c r="B638" s="135" t="s">
        <v>523</v>
      </c>
      <c r="C638" s="138" t="s">
        <v>350</v>
      </c>
    </row>
    <row r="639" spans="1:3" x14ac:dyDescent="0.25">
      <c r="A639" s="139">
        <v>863</v>
      </c>
      <c r="B639" s="135" t="s">
        <v>523</v>
      </c>
      <c r="C639" s="138" t="s">
        <v>350</v>
      </c>
    </row>
    <row r="640" spans="1:3" x14ac:dyDescent="0.25">
      <c r="A640" s="139">
        <v>864</v>
      </c>
      <c r="B640" s="135" t="s">
        <v>523</v>
      </c>
      <c r="C640" s="138" t="s">
        <v>350</v>
      </c>
    </row>
    <row r="641" spans="1:3" x14ac:dyDescent="0.25">
      <c r="A641" s="139">
        <v>865</v>
      </c>
      <c r="B641" s="135" t="s">
        <v>523</v>
      </c>
      <c r="C641" s="138" t="s">
        <v>350</v>
      </c>
    </row>
    <row r="642" spans="1:3" x14ac:dyDescent="0.25">
      <c r="A642" s="139">
        <v>866</v>
      </c>
      <c r="B642" s="135" t="s">
        <v>524</v>
      </c>
      <c r="C642" s="138" t="s">
        <v>330</v>
      </c>
    </row>
    <row r="643" spans="1:3" x14ac:dyDescent="0.25">
      <c r="A643" s="139">
        <v>867</v>
      </c>
      <c r="B643" s="135" t="s">
        <v>523</v>
      </c>
      <c r="C643" s="138" t="s">
        <v>350</v>
      </c>
    </row>
    <row r="644" spans="1:3" x14ac:dyDescent="0.25">
      <c r="A644" s="139">
        <v>868</v>
      </c>
      <c r="B644" s="135" t="s">
        <v>524</v>
      </c>
      <c r="C644" s="138" t="s">
        <v>330</v>
      </c>
    </row>
    <row r="645" spans="1:3" x14ac:dyDescent="0.25">
      <c r="A645" s="139">
        <v>869</v>
      </c>
      <c r="B645" s="135" t="s">
        <v>523</v>
      </c>
      <c r="C645" s="138" t="s">
        <v>350</v>
      </c>
    </row>
    <row r="646" spans="1:3" x14ac:dyDescent="0.25">
      <c r="A646" s="139">
        <v>870</v>
      </c>
      <c r="B646" s="135" t="s">
        <v>524</v>
      </c>
      <c r="C646" s="138" t="s">
        <v>330</v>
      </c>
    </row>
    <row r="647" spans="1:3" x14ac:dyDescent="0.25">
      <c r="A647" s="139">
        <v>871</v>
      </c>
      <c r="B647" s="135" t="s">
        <v>523</v>
      </c>
      <c r="C647" s="138" t="s">
        <v>350</v>
      </c>
    </row>
    <row r="648" spans="1:3" x14ac:dyDescent="0.25">
      <c r="A648" s="139">
        <v>872</v>
      </c>
      <c r="B648" s="135" t="s">
        <v>524</v>
      </c>
      <c r="C648" s="138" t="s">
        <v>330</v>
      </c>
    </row>
    <row r="649" spans="1:3" x14ac:dyDescent="0.25">
      <c r="A649" s="139">
        <v>873</v>
      </c>
      <c r="B649" s="135" t="s">
        <v>523</v>
      </c>
      <c r="C649" s="138" t="s">
        <v>350</v>
      </c>
    </row>
    <row r="650" spans="1:3" x14ac:dyDescent="0.25">
      <c r="A650" s="139">
        <v>874</v>
      </c>
      <c r="B650" s="135" t="s">
        <v>524</v>
      </c>
      <c r="C650" s="138" t="s">
        <v>330</v>
      </c>
    </row>
    <row r="651" spans="1:3" x14ac:dyDescent="0.25">
      <c r="A651" s="139">
        <v>875</v>
      </c>
      <c r="B651" s="135" t="s">
        <v>523</v>
      </c>
      <c r="C651" s="138" t="s">
        <v>350</v>
      </c>
    </row>
    <row r="652" spans="1:3" x14ac:dyDescent="0.25">
      <c r="A652" s="139">
        <v>876</v>
      </c>
      <c r="B652" s="135" t="s">
        <v>524</v>
      </c>
      <c r="C652" s="138" t="s">
        <v>330</v>
      </c>
    </row>
    <row r="653" spans="1:3" x14ac:dyDescent="0.25">
      <c r="A653" s="139">
        <v>877</v>
      </c>
      <c r="B653" s="135" t="s">
        <v>523</v>
      </c>
      <c r="C653" s="138" t="s">
        <v>350</v>
      </c>
    </row>
    <row r="654" spans="1:3" x14ac:dyDescent="0.25">
      <c r="A654" s="139">
        <v>878</v>
      </c>
      <c r="B654" s="135" t="s">
        <v>524</v>
      </c>
      <c r="C654" s="138" t="s">
        <v>330</v>
      </c>
    </row>
    <row r="655" spans="1:3" x14ac:dyDescent="0.25">
      <c r="A655" s="139">
        <v>879</v>
      </c>
      <c r="B655" s="135" t="s">
        <v>523</v>
      </c>
      <c r="C655" s="138" t="s">
        <v>350</v>
      </c>
    </row>
    <row r="656" spans="1:3" x14ac:dyDescent="0.25">
      <c r="A656" s="139">
        <v>880</v>
      </c>
      <c r="B656" s="135" t="s">
        <v>524</v>
      </c>
      <c r="C656" s="138" t="s">
        <v>330</v>
      </c>
    </row>
    <row r="657" spans="1:3" x14ac:dyDescent="0.25">
      <c r="A657" s="139">
        <v>881</v>
      </c>
      <c r="B657" s="135" t="s">
        <v>523</v>
      </c>
      <c r="C657" s="138" t="s">
        <v>350</v>
      </c>
    </row>
    <row r="658" spans="1:3" x14ac:dyDescent="0.25">
      <c r="A658" s="139">
        <v>882</v>
      </c>
      <c r="B658" s="135" t="s">
        <v>524</v>
      </c>
      <c r="C658" s="138" t="s">
        <v>330</v>
      </c>
    </row>
    <row r="659" spans="1:3" x14ac:dyDescent="0.25">
      <c r="A659" s="139">
        <v>883</v>
      </c>
      <c r="B659" s="135" t="s">
        <v>523</v>
      </c>
      <c r="C659" s="138" t="s">
        <v>350</v>
      </c>
    </row>
    <row r="660" spans="1:3" x14ac:dyDescent="0.25">
      <c r="A660" s="139">
        <v>884</v>
      </c>
      <c r="B660" s="135" t="s">
        <v>524</v>
      </c>
      <c r="C660" s="138" t="s">
        <v>330</v>
      </c>
    </row>
    <row r="661" spans="1:3" x14ac:dyDescent="0.25">
      <c r="A661" s="139">
        <v>885</v>
      </c>
      <c r="B661" s="135" t="s">
        <v>523</v>
      </c>
      <c r="C661" s="138" t="s">
        <v>350</v>
      </c>
    </row>
    <row r="662" spans="1:3" x14ac:dyDescent="0.25">
      <c r="A662" s="139">
        <v>886</v>
      </c>
      <c r="B662" s="135" t="s">
        <v>524</v>
      </c>
      <c r="C662" s="138" t="s">
        <v>330</v>
      </c>
    </row>
    <row r="663" spans="1:3" x14ac:dyDescent="0.25">
      <c r="A663" s="139">
        <v>887</v>
      </c>
      <c r="B663" s="135" t="s">
        <v>523</v>
      </c>
      <c r="C663" s="138" t="s">
        <v>350</v>
      </c>
    </row>
    <row r="664" spans="1:3" x14ac:dyDescent="0.25">
      <c r="A664" s="139">
        <v>888</v>
      </c>
      <c r="B664" s="135" t="s">
        <v>524</v>
      </c>
      <c r="C664" s="138" t="s">
        <v>330</v>
      </c>
    </row>
    <row r="665" spans="1:3" x14ac:dyDescent="0.25">
      <c r="A665" s="139">
        <v>889</v>
      </c>
      <c r="B665" s="135" t="s">
        <v>523</v>
      </c>
      <c r="C665" s="138" t="s">
        <v>350</v>
      </c>
    </row>
    <row r="666" spans="1:3" x14ac:dyDescent="0.25">
      <c r="A666" s="139">
        <v>890</v>
      </c>
      <c r="B666" s="135" t="s">
        <v>524</v>
      </c>
      <c r="C666" s="138" t="s">
        <v>330</v>
      </c>
    </row>
    <row r="667" spans="1:3" x14ac:dyDescent="0.25">
      <c r="A667" s="139">
        <v>891</v>
      </c>
      <c r="B667" s="135" t="s">
        <v>524</v>
      </c>
      <c r="C667" s="138" t="s">
        <v>330</v>
      </c>
    </row>
    <row r="668" spans="1:3" x14ac:dyDescent="0.25">
      <c r="A668" s="139">
        <v>892</v>
      </c>
      <c r="B668" s="135" t="s">
        <v>524</v>
      </c>
      <c r="C668" s="138" t="s">
        <v>330</v>
      </c>
    </row>
    <row r="669" spans="1:3" x14ac:dyDescent="0.25">
      <c r="A669" s="139">
        <v>893</v>
      </c>
      <c r="B669" s="135" t="s">
        <v>524</v>
      </c>
      <c r="C669" s="138" t="s">
        <v>330</v>
      </c>
    </row>
    <row r="670" spans="1:3" x14ac:dyDescent="0.25">
      <c r="A670" s="139">
        <v>894</v>
      </c>
      <c r="B670" s="135" t="s">
        <v>481</v>
      </c>
      <c r="C670" s="138" t="s">
        <v>330</v>
      </c>
    </row>
    <row r="671" spans="1:3" x14ac:dyDescent="0.25">
      <c r="A671" s="139">
        <v>895</v>
      </c>
      <c r="B671" s="135" t="s">
        <v>481</v>
      </c>
      <c r="C671" s="138" t="s">
        <v>330</v>
      </c>
    </row>
    <row r="672" spans="1:3" x14ac:dyDescent="0.25">
      <c r="A672" s="139">
        <v>896</v>
      </c>
      <c r="B672" s="135" t="s">
        <v>481</v>
      </c>
      <c r="C672" s="138" t="s">
        <v>330</v>
      </c>
    </row>
    <row r="673" spans="1:3" x14ac:dyDescent="0.25">
      <c r="A673" s="139">
        <v>897</v>
      </c>
      <c r="B673" s="135" t="s">
        <v>524</v>
      </c>
      <c r="C673" s="138" t="s">
        <v>330</v>
      </c>
    </row>
    <row r="674" spans="1:3" x14ac:dyDescent="0.25">
      <c r="A674" s="139">
        <v>898</v>
      </c>
      <c r="B674" s="135" t="s">
        <v>524</v>
      </c>
      <c r="C674" s="138" t="s">
        <v>330</v>
      </c>
    </row>
    <row r="675" spans="1:3" x14ac:dyDescent="0.25">
      <c r="A675" s="139">
        <v>899</v>
      </c>
      <c r="B675" s="135" t="s">
        <v>525</v>
      </c>
      <c r="C675" s="138" t="s">
        <v>330</v>
      </c>
    </row>
    <row r="676" spans="1:3" x14ac:dyDescent="0.25">
      <c r="A676" s="139">
        <v>900</v>
      </c>
      <c r="B676" s="135" t="s">
        <v>525</v>
      </c>
      <c r="C676" s="138" t="s">
        <v>330</v>
      </c>
    </row>
    <row r="677" spans="1:3" x14ac:dyDescent="0.25">
      <c r="A677" s="139">
        <v>901</v>
      </c>
      <c r="B677" s="135" t="s">
        <v>525</v>
      </c>
      <c r="C677" s="138" t="s">
        <v>330</v>
      </c>
    </row>
    <row r="678" spans="1:3" x14ac:dyDescent="0.25">
      <c r="A678" s="139">
        <v>902</v>
      </c>
      <c r="B678" s="135" t="s">
        <v>525</v>
      </c>
      <c r="C678" s="138" t="s">
        <v>330</v>
      </c>
    </row>
    <row r="679" spans="1:3" x14ac:dyDescent="0.25">
      <c r="A679" s="139">
        <v>903</v>
      </c>
      <c r="B679" s="135" t="s">
        <v>525</v>
      </c>
      <c r="C679" s="138" t="s">
        <v>330</v>
      </c>
    </row>
    <row r="680" spans="1:3" x14ac:dyDescent="0.25">
      <c r="A680" s="139">
        <v>904</v>
      </c>
      <c r="B680" s="135" t="s">
        <v>526</v>
      </c>
      <c r="C680" s="138" t="s">
        <v>330</v>
      </c>
    </row>
    <row r="681" spans="1:3" x14ac:dyDescent="0.25">
      <c r="A681" s="139">
        <v>905</v>
      </c>
      <c r="B681" s="135" t="s">
        <v>526</v>
      </c>
      <c r="C681" s="138" t="s">
        <v>330</v>
      </c>
    </row>
    <row r="682" spans="1:3" x14ac:dyDescent="0.25">
      <c r="A682" s="139">
        <v>906</v>
      </c>
      <c r="B682" s="135" t="s">
        <v>526</v>
      </c>
      <c r="C682" s="138" t="s">
        <v>330</v>
      </c>
    </row>
    <row r="683" spans="1:3" x14ac:dyDescent="0.25">
      <c r="A683" s="139">
        <v>907</v>
      </c>
      <c r="B683" s="135" t="s">
        <v>527</v>
      </c>
      <c r="C683" s="138" t="s">
        <v>330</v>
      </c>
    </row>
    <row r="684" spans="1:3" x14ac:dyDescent="0.25">
      <c r="A684" s="139">
        <v>908</v>
      </c>
      <c r="B684" s="135" t="s">
        <v>527</v>
      </c>
      <c r="C684" s="138" t="s">
        <v>330</v>
      </c>
    </row>
    <row r="685" spans="1:3" x14ac:dyDescent="0.25">
      <c r="A685" s="139">
        <v>909</v>
      </c>
      <c r="B685" s="135" t="s">
        <v>527</v>
      </c>
      <c r="C685" s="138" t="s">
        <v>330</v>
      </c>
    </row>
    <row r="686" spans="1:3" x14ac:dyDescent="0.25">
      <c r="A686" s="139">
        <v>910</v>
      </c>
      <c r="B686" s="135" t="s">
        <v>527</v>
      </c>
      <c r="C686" s="138" t="s">
        <v>330</v>
      </c>
    </row>
    <row r="687" spans="1:3" x14ac:dyDescent="0.25">
      <c r="A687" s="139">
        <v>911</v>
      </c>
      <c r="B687" s="135" t="s">
        <v>527</v>
      </c>
      <c r="C687" s="138" t="s">
        <v>330</v>
      </c>
    </row>
    <row r="688" spans="1:3" x14ac:dyDescent="0.25">
      <c r="A688" s="139">
        <v>912</v>
      </c>
      <c r="B688" s="135" t="s">
        <v>527</v>
      </c>
      <c r="C688" s="138" t="s">
        <v>330</v>
      </c>
    </row>
    <row r="689" spans="1:3" x14ac:dyDescent="0.25">
      <c r="A689" s="139">
        <v>913</v>
      </c>
      <c r="B689" s="135" t="s">
        <v>527</v>
      </c>
      <c r="C689" s="138" t="s">
        <v>330</v>
      </c>
    </row>
    <row r="690" spans="1:3" x14ac:dyDescent="0.25">
      <c r="A690" s="139">
        <v>914</v>
      </c>
      <c r="B690" s="135" t="s">
        <v>528</v>
      </c>
      <c r="C690" s="138" t="s">
        <v>350</v>
      </c>
    </row>
    <row r="691" spans="1:3" x14ac:dyDescent="0.25">
      <c r="A691" s="139">
        <v>915</v>
      </c>
      <c r="B691" s="135" t="s">
        <v>481</v>
      </c>
      <c r="C691" s="138" t="s">
        <v>350</v>
      </c>
    </row>
    <row r="692" spans="1:3" x14ac:dyDescent="0.25">
      <c r="A692" s="139">
        <v>916</v>
      </c>
      <c r="B692" s="135" t="s">
        <v>481</v>
      </c>
      <c r="C692" s="138" t="s">
        <v>350</v>
      </c>
    </row>
    <row r="693" spans="1:3" x14ac:dyDescent="0.25">
      <c r="A693" s="139">
        <v>917</v>
      </c>
      <c r="B693" s="135" t="s">
        <v>481</v>
      </c>
      <c r="C693" s="138" t="s">
        <v>350</v>
      </c>
    </row>
    <row r="694" spans="1:3" x14ac:dyDescent="0.25">
      <c r="A694" s="139">
        <v>918</v>
      </c>
      <c r="B694" s="135" t="s">
        <v>416</v>
      </c>
      <c r="C694" s="138" t="s">
        <v>350</v>
      </c>
    </row>
    <row r="695" spans="1:3" x14ac:dyDescent="0.25">
      <c r="A695" s="139">
        <v>919</v>
      </c>
      <c r="B695" s="135" t="s">
        <v>529</v>
      </c>
      <c r="C695" s="138" t="s">
        <v>350</v>
      </c>
    </row>
    <row r="696" spans="1:3" x14ac:dyDescent="0.25">
      <c r="A696" s="139">
        <v>920</v>
      </c>
      <c r="B696" s="135" t="s">
        <v>529</v>
      </c>
      <c r="C696" s="138" t="s">
        <v>350</v>
      </c>
    </row>
    <row r="697" spans="1:3" x14ac:dyDescent="0.25">
      <c r="A697" s="139">
        <v>922</v>
      </c>
      <c r="B697" s="135" t="s">
        <v>439</v>
      </c>
      <c r="C697" s="138" t="s">
        <v>350</v>
      </c>
    </row>
    <row r="698" spans="1:3" x14ac:dyDescent="0.25">
      <c r="A698" s="139">
        <v>923</v>
      </c>
      <c r="B698" s="135" t="s">
        <v>439</v>
      </c>
      <c r="C698" s="138" t="s">
        <v>350</v>
      </c>
    </row>
    <row r="699" spans="1:3" x14ac:dyDescent="0.25">
      <c r="A699" s="139">
        <v>924</v>
      </c>
      <c r="B699" s="135" t="s">
        <v>439</v>
      </c>
      <c r="C699" s="138" t="s">
        <v>350</v>
      </c>
    </row>
    <row r="700" spans="1:3" x14ac:dyDescent="0.25">
      <c r="A700" s="139">
        <v>925</v>
      </c>
      <c r="B700" s="135" t="s">
        <v>530</v>
      </c>
      <c r="C700" s="138" t="s">
        <v>469</v>
      </c>
    </row>
    <row r="701" spans="1:3" x14ac:dyDescent="0.25">
      <c r="A701" s="139">
        <v>926</v>
      </c>
      <c r="B701" s="135" t="s">
        <v>470</v>
      </c>
      <c r="C701" s="138" t="s">
        <v>469</v>
      </c>
    </row>
    <row r="702" spans="1:3" x14ac:dyDescent="0.25">
      <c r="A702" s="139">
        <v>927</v>
      </c>
      <c r="B702" s="135" t="s">
        <v>472</v>
      </c>
      <c r="C702" s="138" t="s">
        <v>469</v>
      </c>
    </row>
    <row r="703" spans="1:3" x14ac:dyDescent="0.25">
      <c r="A703" s="139">
        <v>928</v>
      </c>
      <c r="B703" s="135" t="s">
        <v>471</v>
      </c>
      <c r="C703" s="138" t="s">
        <v>469</v>
      </c>
    </row>
    <row r="704" spans="1:3" x14ac:dyDescent="0.25">
      <c r="A704" s="139">
        <v>929</v>
      </c>
      <c r="B704" s="135" t="s">
        <v>525</v>
      </c>
      <c r="C704" s="138" t="s">
        <v>330</v>
      </c>
    </row>
    <row r="705" spans="1:3" x14ac:dyDescent="0.25">
      <c r="A705" s="139">
        <v>930</v>
      </c>
      <c r="B705" s="135" t="s">
        <v>525</v>
      </c>
      <c r="C705" s="138" t="s">
        <v>330</v>
      </c>
    </row>
    <row r="706" spans="1:3" x14ac:dyDescent="0.25">
      <c r="A706" s="139">
        <v>931</v>
      </c>
      <c r="B706" s="135" t="s">
        <v>525</v>
      </c>
      <c r="C706" s="138" t="s">
        <v>330</v>
      </c>
    </row>
    <row r="707" spans="1:3" x14ac:dyDescent="0.25">
      <c r="A707" s="139">
        <v>932</v>
      </c>
      <c r="B707" s="135" t="s">
        <v>531</v>
      </c>
      <c r="C707" s="138" t="s">
        <v>350</v>
      </c>
    </row>
    <row r="708" spans="1:3" x14ac:dyDescent="0.25">
      <c r="A708" s="139">
        <v>933</v>
      </c>
      <c r="B708" s="135" t="s">
        <v>523</v>
      </c>
      <c r="C708" s="138" t="s">
        <v>350</v>
      </c>
    </row>
    <row r="709" spans="1:3" x14ac:dyDescent="0.25">
      <c r="A709" s="139">
        <v>934</v>
      </c>
      <c r="B709" s="135" t="s">
        <v>524</v>
      </c>
      <c r="C709" s="138" t="s">
        <v>330</v>
      </c>
    </row>
    <row r="710" spans="1:3" x14ac:dyDescent="0.25">
      <c r="A710" s="139">
        <v>935</v>
      </c>
      <c r="B710" s="135" t="s">
        <v>532</v>
      </c>
      <c r="C710" s="138" t="s">
        <v>350</v>
      </c>
    </row>
    <row r="711" spans="1:3" x14ac:dyDescent="0.25">
      <c r="A711" s="139">
        <v>936</v>
      </c>
      <c r="B711" s="135" t="s">
        <v>532</v>
      </c>
      <c r="C711" s="138" t="s">
        <v>350</v>
      </c>
    </row>
    <row r="712" spans="1:3" x14ac:dyDescent="0.25">
      <c r="A712" s="139">
        <v>937</v>
      </c>
      <c r="B712" s="135" t="s">
        <v>532</v>
      </c>
      <c r="C712" s="138" t="s">
        <v>350</v>
      </c>
    </row>
    <row r="713" spans="1:3" x14ac:dyDescent="0.25">
      <c r="A713" s="139">
        <v>938</v>
      </c>
      <c r="B713" s="135" t="s">
        <v>532</v>
      </c>
      <c r="C713" s="138" t="s">
        <v>350</v>
      </c>
    </row>
    <row r="714" spans="1:3" x14ac:dyDescent="0.25">
      <c r="A714" s="139">
        <v>939</v>
      </c>
      <c r="B714" s="135" t="s">
        <v>532</v>
      </c>
      <c r="C714" s="138" t="s">
        <v>350</v>
      </c>
    </row>
    <row r="715" spans="1:3" x14ac:dyDescent="0.25">
      <c r="A715" s="139">
        <v>940</v>
      </c>
      <c r="B715" s="135" t="s">
        <v>533</v>
      </c>
      <c r="C715" s="138" t="s">
        <v>491</v>
      </c>
    </row>
    <row r="716" spans="1:3" x14ac:dyDescent="0.25">
      <c r="A716" s="139">
        <v>941</v>
      </c>
      <c r="B716" s="135" t="s">
        <v>534</v>
      </c>
      <c r="C716" s="138" t="s">
        <v>491</v>
      </c>
    </row>
    <row r="717" spans="1:3" x14ac:dyDescent="0.25">
      <c r="A717" s="139">
        <v>942</v>
      </c>
      <c r="B717" s="135" t="s">
        <v>385</v>
      </c>
      <c r="C717" s="138" t="s">
        <v>350</v>
      </c>
    </row>
    <row r="718" spans="1:3" x14ac:dyDescent="0.25">
      <c r="A718" s="139">
        <v>943</v>
      </c>
      <c r="B718" s="135" t="s">
        <v>376</v>
      </c>
      <c r="C718" s="138" t="s">
        <v>350</v>
      </c>
    </row>
    <row r="719" spans="1:3" x14ac:dyDescent="0.25">
      <c r="A719" s="139">
        <v>944</v>
      </c>
      <c r="B719" s="135" t="s">
        <v>376</v>
      </c>
      <c r="C719" s="138" t="s">
        <v>350</v>
      </c>
    </row>
    <row r="720" spans="1:3" x14ac:dyDescent="0.25">
      <c r="A720" s="139">
        <v>945</v>
      </c>
      <c r="B720" s="135" t="s">
        <v>376</v>
      </c>
      <c r="C720" s="138" t="s">
        <v>350</v>
      </c>
    </row>
    <row r="721" spans="1:3" x14ac:dyDescent="0.25">
      <c r="A721" s="139">
        <v>946</v>
      </c>
      <c r="B721" s="135" t="s">
        <v>376</v>
      </c>
      <c r="C721" s="138" t="s">
        <v>350</v>
      </c>
    </row>
    <row r="722" spans="1:3" x14ac:dyDescent="0.25">
      <c r="A722" s="139">
        <v>947</v>
      </c>
      <c r="B722" s="135" t="s">
        <v>535</v>
      </c>
      <c r="C722" s="138" t="s">
        <v>350</v>
      </c>
    </row>
    <row r="723" spans="1:3" x14ac:dyDescent="0.25">
      <c r="A723" s="139">
        <v>948</v>
      </c>
      <c r="B723" s="135" t="s">
        <v>536</v>
      </c>
      <c r="C723" s="138" t="s">
        <v>350</v>
      </c>
    </row>
    <row r="724" spans="1:3" x14ac:dyDescent="0.25">
      <c r="A724" s="139">
        <v>949</v>
      </c>
      <c r="B724" s="135" t="s">
        <v>537</v>
      </c>
      <c r="C724" s="138" t="s">
        <v>350</v>
      </c>
    </row>
    <row r="725" spans="1:3" x14ac:dyDescent="0.25">
      <c r="A725" s="139">
        <v>950</v>
      </c>
      <c r="B725" s="135" t="s">
        <v>538</v>
      </c>
      <c r="C725" s="138" t="s">
        <v>330</v>
      </c>
    </row>
    <row r="726" spans="1:3" x14ac:dyDescent="0.25">
      <c r="A726" s="139">
        <v>951</v>
      </c>
      <c r="B726" s="135" t="s">
        <v>539</v>
      </c>
      <c r="C726" s="138" t="s">
        <v>330</v>
      </c>
    </row>
    <row r="727" spans="1:3" x14ac:dyDescent="0.25">
      <c r="A727" s="139">
        <v>952</v>
      </c>
      <c r="B727" s="135" t="s">
        <v>540</v>
      </c>
      <c r="C727" s="138" t="s">
        <v>350</v>
      </c>
    </row>
    <row r="728" spans="1:3" x14ac:dyDescent="0.25">
      <c r="A728" s="139">
        <v>953</v>
      </c>
      <c r="B728" s="135" t="s">
        <v>541</v>
      </c>
      <c r="C728" s="138" t="s">
        <v>350</v>
      </c>
    </row>
    <row r="729" spans="1:3" x14ac:dyDescent="0.25">
      <c r="A729" s="139">
        <v>954</v>
      </c>
      <c r="B729" s="135" t="s">
        <v>542</v>
      </c>
      <c r="C729" s="138" t="s">
        <v>350</v>
      </c>
    </row>
    <row r="730" spans="1:3" x14ac:dyDescent="0.25">
      <c r="A730" s="139">
        <v>955</v>
      </c>
      <c r="B730" s="135" t="s">
        <v>543</v>
      </c>
      <c r="C730" s="138" t="s">
        <v>350</v>
      </c>
    </row>
    <row r="731" spans="1:3" x14ac:dyDescent="0.25">
      <c r="A731" s="139">
        <v>956</v>
      </c>
      <c r="B731" s="135" t="s">
        <v>544</v>
      </c>
      <c r="C731" s="138" t="s">
        <v>350</v>
      </c>
    </row>
    <row r="732" spans="1:3" x14ac:dyDescent="0.25">
      <c r="A732" s="139">
        <v>957</v>
      </c>
      <c r="B732" s="135" t="s">
        <v>545</v>
      </c>
      <c r="C732" s="138" t="s">
        <v>350</v>
      </c>
    </row>
    <row r="733" spans="1:3" x14ac:dyDescent="0.25">
      <c r="A733" s="139">
        <v>958</v>
      </c>
      <c r="B733" s="135" t="s">
        <v>546</v>
      </c>
      <c r="C733" s="138" t="s">
        <v>350</v>
      </c>
    </row>
    <row r="734" spans="1:3" x14ac:dyDescent="0.25">
      <c r="A734" s="139">
        <v>959</v>
      </c>
      <c r="B734" s="135" t="s">
        <v>547</v>
      </c>
      <c r="C734" s="138" t="s">
        <v>350</v>
      </c>
    </row>
    <row r="735" spans="1:3" x14ac:dyDescent="0.25">
      <c r="A735" s="139">
        <v>960</v>
      </c>
      <c r="B735" s="135" t="s">
        <v>548</v>
      </c>
      <c r="C735" s="138" t="s">
        <v>350</v>
      </c>
    </row>
    <row r="736" spans="1:3" x14ac:dyDescent="0.25">
      <c r="A736" s="139">
        <v>961</v>
      </c>
      <c r="B736" s="135" t="s">
        <v>549</v>
      </c>
      <c r="C736" s="138" t="s">
        <v>350</v>
      </c>
    </row>
    <row r="737" spans="1:3" x14ac:dyDescent="0.25">
      <c r="A737" s="139">
        <v>962</v>
      </c>
      <c r="B737" s="135" t="s">
        <v>550</v>
      </c>
      <c r="C737" s="138" t="s">
        <v>350</v>
      </c>
    </row>
    <row r="738" spans="1:3" x14ac:dyDescent="0.25">
      <c r="A738" s="139">
        <v>963</v>
      </c>
      <c r="B738" s="135" t="s">
        <v>551</v>
      </c>
      <c r="C738" s="138" t="s">
        <v>350</v>
      </c>
    </row>
    <row r="739" spans="1:3" x14ac:dyDescent="0.25">
      <c r="A739" s="139">
        <v>964</v>
      </c>
      <c r="B739" s="135" t="s">
        <v>552</v>
      </c>
      <c r="C739" s="138" t="s">
        <v>350</v>
      </c>
    </row>
    <row r="740" spans="1:3" x14ac:dyDescent="0.25">
      <c r="A740" s="139">
        <v>965</v>
      </c>
      <c r="B740" s="135" t="s">
        <v>553</v>
      </c>
      <c r="C740" s="138" t="s">
        <v>350</v>
      </c>
    </row>
    <row r="741" spans="1:3" x14ac:dyDescent="0.25">
      <c r="A741" s="139">
        <v>966</v>
      </c>
      <c r="B741" s="135" t="s">
        <v>396</v>
      </c>
      <c r="C741" s="138" t="s">
        <v>330</v>
      </c>
    </row>
    <row r="742" spans="1:3" x14ac:dyDescent="0.25">
      <c r="A742" s="139">
        <v>967</v>
      </c>
      <c r="B742" s="135" t="s">
        <v>408</v>
      </c>
      <c r="C742" s="138" t="s">
        <v>350</v>
      </c>
    </row>
    <row r="743" spans="1:3" x14ac:dyDescent="0.25">
      <c r="A743" s="139">
        <v>968</v>
      </c>
      <c r="B743" s="135" t="s">
        <v>408</v>
      </c>
      <c r="C743" s="138" t="s">
        <v>350</v>
      </c>
    </row>
    <row r="744" spans="1:3" x14ac:dyDescent="0.25">
      <c r="A744" s="139">
        <v>969</v>
      </c>
      <c r="B744" s="135" t="s">
        <v>553</v>
      </c>
      <c r="C744" s="138" t="s">
        <v>350</v>
      </c>
    </row>
    <row r="745" spans="1:3" x14ac:dyDescent="0.25">
      <c r="A745" s="139">
        <v>970</v>
      </c>
      <c r="B745" s="135" t="s">
        <v>364</v>
      </c>
      <c r="C745" s="138" t="s">
        <v>350</v>
      </c>
    </row>
    <row r="746" spans="1:3" x14ac:dyDescent="0.25">
      <c r="A746" s="139">
        <v>971</v>
      </c>
      <c r="B746" s="135" t="s">
        <v>554</v>
      </c>
      <c r="C746" s="138" t="s">
        <v>350</v>
      </c>
    </row>
    <row r="747" spans="1:3" x14ac:dyDescent="0.25">
      <c r="A747" s="139">
        <v>972</v>
      </c>
      <c r="B747" s="135" t="s">
        <v>555</v>
      </c>
      <c r="C747" s="138" t="s">
        <v>350</v>
      </c>
    </row>
    <row r="748" spans="1:3" x14ac:dyDescent="0.25">
      <c r="A748" s="139">
        <v>973</v>
      </c>
      <c r="B748" s="135" t="s">
        <v>406</v>
      </c>
      <c r="C748" s="138" t="s">
        <v>350</v>
      </c>
    </row>
    <row r="749" spans="1:3" x14ac:dyDescent="0.25">
      <c r="A749" s="139">
        <v>974</v>
      </c>
      <c r="B749" s="135" t="s">
        <v>432</v>
      </c>
      <c r="C749" s="138" t="s">
        <v>350</v>
      </c>
    </row>
    <row r="750" spans="1:3" x14ac:dyDescent="0.25">
      <c r="A750" s="139">
        <v>975</v>
      </c>
      <c r="B750" s="135" t="s">
        <v>556</v>
      </c>
      <c r="C750" s="138" t="s">
        <v>350</v>
      </c>
    </row>
    <row r="751" spans="1:3" x14ac:dyDescent="0.25">
      <c r="A751" s="139">
        <v>976</v>
      </c>
      <c r="B751" s="135" t="s">
        <v>557</v>
      </c>
      <c r="C751" s="138" t="s">
        <v>350</v>
      </c>
    </row>
    <row r="752" spans="1:3" x14ac:dyDescent="0.25">
      <c r="A752" s="139">
        <v>978</v>
      </c>
      <c r="B752" s="135" t="s">
        <v>390</v>
      </c>
      <c r="C752" s="138" t="s">
        <v>330</v>
      </c>
    </row>
    <row r="753" spans="1:3" x14ac:dyDescent="0.25">
      <c r="A753" s="139">
        <v>979</v>
      </c>
      <c r="B753" s="135" t="s">
        <v>429</v>
      </c>
      <c r="C753" s="138" t="s">
        <v>330</v>
      </c>
    </row>
    <row r="754" spans="1:3" x14ac:dyDescent="0.25">
      <c r="A754" s="139">
        <v>980</v>
      </c>
      <c r="B754" s="135" t="s">
        <v>558</v>
      </c>
      <c r="C754" s="138" t="s">
        <v>350</v>
      </c>
    </row>
    <row r="755" spans="1:3" x14ac:dyDescent="0.25">
      <c r="A755" s="139">
        <v>981</v>
      </c>
      <c r="B755" s="135" t="s">
        <v>559</v>
      </c>
      <c r="C755" s="138" t="s">
        <v>330</v>
      </c>
    </row>
    <row r="756" spans="1:3" x14ac:dyDescent="0.25">
      <c r="A756" s="139">
        <v>982</v>
      </c>
      <c r="B756" s="135" t="s">
        <v>560</v>
      </c>
      <c r="C756" s="138" t="s">
        <v>350</v>
      </c>
    </row>
    <row r="757" spans="1:3" x14ac:dyDescent="0.25">
      <c r="A757" s="139">
        <v>983</v>
      </c>
      <c r="B757" s="135" t="s">
        <v>561</v>
      </c>
      <c r="C757" s="138" t="s">
        <v>350</v>
      </c>
    </row>
    <row r="758" spans="1:3" x14ac:dyDescent="0.25">
      <c r="A758" s="139">
        <v>984</v>
      </c>
      <c r="B758" s="135" t="s">
        <v>562</v>
      </c>
      <c r="C758" s="138" t="s">
        <v>350</v>
      </c>
    </row>
    <row r="759" spans="1:3" x14ac:dyDescent="0.25">
      <c r="A759" s="139">
        <v>985</v>
      </c>
      <c r="B759" s="135" t="s">
        <v>563</v>
      </c>
      <c r="C759" s="138" t="s">
        <v>350</v>
      </c>
    </row>
    <row r="760" spans="1:3" x14ac:dyDescent="0.25">
      <c r="A760" s="139">
        <v>989</v>
      </c>
      <c r="B760" s="135" t="s">
        <v>445</v>
      </c>
      <c r="C760" s="138" t="s">
        <v>350</v>
      </c>
    </row>
    <row r="761" spans="1:3" x14ac:dyDescent="0.25">
      <c r="A761" s="139">
        <v>990</v>
      </c>
      <c r="B761" s="135" t="s">
        <v>446</v>
      </c>
      <c r="C761" s="138" t="s">
        <v>330</v>
      </c>
    </row>
    <row r="762" spans="1:3" x14ac:dyDescent="0.25">
      <c r="A762" s="139">
        <v>991</v>
      </c>
      <c r="B762" s="135" t="s">
        <v>396</v>
      </c>
      <c r="C762" s="138" t="s">
        <v>330</v>
      </c>
    </row>
    <row r="763" spans="1:3" x14ac:dyDescent="0.25">
      <c r="A763" s="139">
        <v>996</v>
      </c>
      <c r="B763" s="135" t="s">
        <v>476</v>
      </c>
      <c r="C763" s="138" t="s">
        <v>350</v>
      </c>
    </row>
    <row r="764" spans="1:3" x14ac:dyDescent="0.25">
      <c r="A764" s="139">
        <v>997</v>
      </c>
      <c r="B764" s="135" t="s">
        <v>564</v>
      </c>
      <c r="C764" s="138" t="s">
        <v>350</v>
      </c>
    </row>
  </sheetData>
  <hyperlinks>
    <hyperlink ref="A1" location="Overview!A1" display="Back to Overview" xr:uid="{00000000-0004-0000-0B00-000000000000}"/>
    <hyperlink ref="A1" location="Overview!A1" display="Back to Overview" xr:uid="{00000000-0004-0000-0B00-000001000000}"/>
  </hyperlinks>
  <pageMargins left="0.74803149606299213" right="0.74803149606299213" top="0.98425196850393704" bottom="0.98425196850393704" header="0.51181102362204722" footer="0.51181102362204722"/>
  <pageSetup paperSize="9" scale="41" fitToHeight="0" orientation="portrait" r:id="rId1"/>
  <headerFooter differentFirst="1" scaleWithDoc="0">
    <oddFooter>&amp;C&amp;P of &amp;N</oddFooter>
    <firstHeader>&amp;LSSC TPP Unit Rate Lookup Table</firstHeader>
    <firstFooter>&amp;C&amp;P of &amp;N</first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F22"/>
  <sheetViews>
    <sheetView workbookViewId="0">
      <selection activeCell="H5" sqref="H5"/>
    </sheetView>
  </sheetViews>
  <sheetFormatPr defaultRowHeight="13.2" x14ac:dyDescent="0.25"/>
  <cols>
    <col min="1" max="1" width="32.109375" bestFit="1" customWidth="1"/>
    <col min="2" max="2" width="11.88671875" bestFit="1" customWidth="1"/>
    <col min="3" max="3" width="5.44140625" bestFit="1" customWidth="1"/>
    <col min="4" max="4" width="16.44140625" customWidth="1"/>
    <col min="5" max="6" width="16.109375" bestFit="1" customWidth="1"/>
  </cols>
  <sheetData>
    <row r="1" spans="1:6" x14ac:dyDescent="0.25">
      <c r="A1" s="132" t="s">
        <v>30</v>
      </c>
    </row>
    <row r="2" spans="1:6" ht="36.75" customHeight="1" x14ac:dyDescent="0.25">
      <c r="A2" s="337" t="str">
        <f>Overview!B4&amp; " - Effective from "&amp;Overview!C4&amp;" - "&amp;Overview!E4&amp;" Residual Charging Bandings"</f>
        <v>Eclipse Power Distribution Limited - GSP E - Effective from 2025/26 - Final Residual Charging Bandings</v>
      </c>
      <c r="B2" s="338"/>
      <c r="C2" s="338"/>
      <c r="D2" s="338"/>
      <c r="E2" s="338"/>
      <c r="F2" s="338"/>
    </row>
    <row r="4" spans="1:6" ht="26.4" x14ac:dyDescent="0.25">
      <c r="A4" s="149" t="s">
        <v>565</v>
      </c>
      <c r="B4" s="149" t="s">
        <v>566</v>
      </c>
      <c r="C4" s="149" t="s">
        <v>567</v>
      </c>
      <c r="D4" s="149" t="s">
        <v>568</v>
      </c>
      <c r="E4" s="149" t="s">
        <v>569</v>
      </c>
      <c r="F4" s="17" t="s">
        <v>570</v>
      </c>
    </row>
    <row r="5" spans="1:6" ht="14.25" customHeight="1" x14ac:dyDescent="0.25">
      <c r="A5" s="150" t="s">
        <v>571</v>
      </c>
      <c r="B5" s="151" t="s">
        <v>572</v>
      </c>
      <c r="C5" s="151" t="s">
        <v>573</v>
      </c>
      <c r="D5" s="199" t="s">
        <v>573</v>
      </c>
      <c r="E5" s="199" t="s">
        <v>573</v>
      </c>
      <c r="F5" s="200"/>
    </row>
    <row r="6" spans="1:6" ht="13.8" x14ac:dyDescent="0.25">
      <c r="A6" s="331" t="s">
        <v>574</v>
      </c>
      <c r="B6" s="151">
        <v>1</v>
      </c>
      <c r="C6" s="151" t="s">
        <v>575</v>
      </c>
      <c r="D6" s="235">
        <v>0</v>
      </c>
      <c r="E6" s="235">
        <v>3571</v>
      </c>
      <c r="F6" s="200"/>
    </row>
    <row r="7" spans="1:6" ht="13.8" x14ac:dyDescent="0.25">
      <c r="A7" s="332"/>
      <c r="B7" s="151">
        <v>2</v>
      </c>
      <c r="C7" s="151" t="s">
        <v>575</v>
      </c>
      <c r="D7" s="235">
        <v>3571</v>
      </c>
      <c r="E7" s="235">
        <v>12553</v>
      </c>
      <c r="F7" s="200"/>
    </row>
    <row r="8" spans="1:6" ht="13.8" x14ac:dyDescent="0.25">
      <c r="A8" s="332"/>
      <c r="B8" s="151">
        <v>3</v>
      </c>
      <c r="C8" s="151" t="s">
        <v>575</v>
      </c>
      <c r="D8" s="235">
        <v>12553</v>
      </c>
      <c r="E8" s="235">
        <v>25279</v>
      </c>
      <c r="F8" s="200"/>
    </row>
    <row r="9" spans="1:6" ht="13.8" x14ac:dyDescent="0.25">
      <c r="A9" s="333"/>
      <c r="B9" s="151">
        <v>4</v>
      </c>
      <c r="C9" s="151" t="s">
        <v>575</v>
      </c>
      <c r="D9" s="235">
        <v>25279</v>
      </c>
      <c r="E9" s="235" t="s">
        <v>576</v>
      </c>
      <c r="F9" s="200"/>
    </row>
    <row r="10" spans="1:6" ht="13.8" x14ac:dyDescent="0.25">
      <c r="A10" s="331" t="s">
        <v>577</v>
      </c>
      <c r="B10" s="151">
        <v>1</v>
      </c>
      <c r="C10" s="151" t="s">
        <v>578</v>
      </c>
      <c r="D10" s="235">
        <v>0</v>
      </c>
      <c r="E10" s="235">
        <v>80</v>
      </c>
      <c r="F10" s="200"/>
    </row>
    <row r="11" spans="1:6" ht="13.8" x14ac:dyDescent="0.25">
      <c r="A11" s="332"/>
      <c r="B11" s="151">
        <v>2</v>
      </c>
      <c r="C11" s="151" t="s">
        <v>578</v>
      </c>
      <c r="D11" s="235">
        <v>80</v>
      </c>
      <c r="E11" s="235">
        <v>150</v>
      </c>
      <c r="F11" s="200"/>
    </row>
    <row r="12" spans="1:6" ht="13.8" x14ac:dyDescent="0.25">
      <c r="A12" s="332"/>
      <c r="B12" s="151">
        <v>3</v>
      </c>
      <c r="C12" s="151" t="s">
        <v>578</v>
      </c>
      <c r="D12" s="235">
        <v>150</v>
      </c>
      <c r="E12" s="235">
        <v>231</v>
      </c>
      <c r="F12" s="200"/>
    </row>
    <row r="13" spans="1:6" ht="13.8" x14ac:dyDescent="0.25">
      <c r="A13" s="333"/>
      <c r="B13" s="151">
        <v>4</v>
      </c>
      <c r="C13" s="151" t="s">
        <v>578</v>
      </c>
      <c r="D13" s="235">
        <v>231</v>
      </c>
      <c r="E13" s="235" t="s">
        <v>576</v>
      </c>
      <c r="F13" s="200"/>
    </row>
    <row r="14" spans="1:6" ht="13.8" x14ac:dyDescent="0.25">
      <c r="A14" s="331" t="s">
        <v>579</v>
      </c>
      <c r="B14" s="151">
        <v>1</v>
      </c>
      <c r="C14" s="151" t="s">
        <v>578</v>
      </c>
      <c r="D14" s="235">
        <v>0</v>
      </c>
      <c r="E14" s="235">
        <v>422</v>
      </c>
      <c r="F14" s="201"/>
    </row>
    <row r="15" spans="1:6" ht="13.8" x14ac:dyDescent="0.25">
      <c r="A15" s="332"/>
      <c r="B15" s="151">
        <v>2</v>
      </c>
      <c r="C15" s="151" t="s">
        <v>578</v>
      </c>
      <c r="D15" s="235">
        <v>422</v>
      </c>
      <c r="E15" s="235">
        <v>1000</v>
      </c>
      <c r="F15" s="201"/>
    </row>
    <row r="16" spans="1:6" ht="13.8" x14ac:dyDescent="0.25">
      <c r="A16" s="332"/>
      <c r="B16" s="151">
        <v>3</v>
      </c>
      <c r="C16" s="151" t="s">
        <v>578</v>
      </c>
      <c r="D16" s="235">
        <v>1000</v>
      </c>
      <c r="E16" s="235">
        <v>1800</v>
      </c>
      <c r="F16" s="201"/>
    </row>
    <row r="17" spans="1:6" ht="13.8" x14ac:dyDescent="0.25">
      <c r="A17" s="333"/>
      <c r="B17" s="151">
        <v>4</v>
      </c>
      <c r="C17" s="151" t="s">
        <v>578</v>
      </c>
      <c r="D17" s="235">
        <v>1800</v>
      </c>
      <c r="E17" s="235" t="s">
        <v>576</v>
      </c>
      <c r="F17" s="201"/>
    </row>
    <row r="18" spans="1:6" ht="13.8" x14ac:dyDescent="0.25">
      <c r="A18" s="334" t="s">
        <v>580</v>
      </c>
      <c r="B18" s="151">
        <v>1</v>
      </c>
      <c r="C18" s="151" t="s">
        <v>578</v>
      </c>
      <c r="D18" s="235">
        <v>0</v>
      </c>
      <c r="E18" s="235">
        <v>5000</v>
      </c>
      <c r="F18" s="201"/>
    </row>
    <row r="19" spans="1:6" ht="13.8" x14ac:dyDescent="0.25">
      <c r="A19" s="335"/>
      <c r="B19" s="151">
        <v>2</v>
      </c>
      <c r="C19" s="151" t="s">
        <v>578</v>
      </c>
      <c r="D19" s="235">
        <v>5000</v>
      </c>
      <c r="E19" s="235">
        <v>12000</v>
      </c>
      <c r="F19" s="201"/>
    </row>
    <row r="20" spans="1:6" ht="13.8" x14ac:dyDescent="0.25">
      <c r="A20" s="335"/>
      <c r="B20" s="151">
        <v>3</v>
      </c>
      <c r="C20" s="151" t="s">
        <v>578</v>
      </c>
      <c r="D20" s="235">
        <v>12000</v>
      </c>
      <c r="E20" s="235">
        <v>21500</v>
      </c>
      <c r="F20" s="201"/>
    </row>
    <row r="21" spans="1:6" ht="13.8" x14ac:dyDescent="0.25">
      <c r="A21" s="336"/>
      <c r="B21" s="151">
        <v>4</v>
      </c>
      <c r="C21" s="151" t="s">
        <v>578</v>
      </c>
      <c r="D21" s="235">
        <v>21500</v>
      </c>
      <c r="E21" s="235" t="s">
        <v>576</v>
      </c>
      <c r="F21" s="201"/>
    </row>
    <row r="22" spans="1:6" ht="12.75" customHeight="1" x14ac:dyDescent="0.25">
      <c r="A22" t="s">
        <v>581</v>
      </c>
    </row>
  </sheetData>
  <mergeCells count="5">
    <mergeCell ref="A6:A9"/>
    <mergeCell ref="A10:A13"/>
    <mergeCell ref="A14:A17"/>
    <mergeCell ref="A18:A21"/>
    <mergeCell ref="A2:F2"/>
  </mergeCells>
  <hyperlinks>
    <hyperlink ref="A1" location="Overview!A1" display="Back to Overview" xr:uid="{00000000-0004-0000-0C00-000000000000}"/>
  </hyperlinks>
  <pageMargins left="0.7" right="0.7" top="0.75" bottom="0.75" header="0.3" footer="0.3"/>
  <pageSetup paperSize="9" orientation="portrait" horizontalDpi="1200" verticalDpi="1200"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98EAE2-F09F-4A53-B45A-298EC05EFBBE}">
  <dimension ref="A1:F40"/>
  <sheetViews>
    <sheetView showGridLines="0" workbookViewId="0">
      <selection activeCell="H14" sqref="H14"/>
    </sheetView>
  </sheetViews>
  <sheetFormatPr defaultRowHeight="13.2" x14ac:dyDescent="0.25"/>
  <cols>
    <col min="1" max="1" width="41.109375" customWidth="1"/>
    <col min="2" max="2" width="26.88671875" customWidth="1"/>
    <col min="3" max="3" width="0.109375" customWidth="1"/>
    <col min="4" max="4" width="9.109375" hidden="1" customWidth="1"/>
    <col min="5" max="5" width="0.88671875" hidden="1" customWidth="1"/>
    <col min="6" max="6" width="9.109375" hidden="1" customWidth="1"/>
  </cols>
  <sheetData>
    <row r="1" spans="1:6" x14ac:dyDescent="0.25">
      <c r="A1" s="132" t="s">
        <v>30</v>
      </c>
    </row>
    <row r="2" spans="1:6" ht="33" customHeight="1" x14ac:dyDescent="0.25">
      <c r="A2" s="249" t="str">
        <f>[1]Overview!C4&amp;" - Effective from "&amp;[1]Overview!D4&amp;" - "&amp;[1]Overview!F4&amp;" TNUoS Mapping"</f>
        <v>2025/26 - Effective from 1 April 2025 -  TNUoS Mapping</v>
      </c>
      <c r="B2" s="249"/>
      <c r="C2" s="249"/>
      <c r="D2" s="249"/>
      <c r="E2" s="249"/>
      <c r="F2" s="249"/>
    </row>
    <row r="3" spans="1:6" x14ac:dyDescent="0.25">
      <c r="A3" s="149" t="s">
        <v>785</v>
      </c>
      <c r="B3" s="149" t="s">
        <v>786</v>
      </c>
      <c r="C3" s="236"/>
      <c r="D3" s="236"/>
      <c r="E3" s="236"/>
      <c r="F3" s="236"/>
    </row>
    <row r="4" spans="1:6" x14ac:dyDescent="0.25">
      <c r="A4" s="237" t="s">
        <v>641</v>
      </c>
      <c r="B4" s="237" t="s">
        <v>787</v>
      </c>
      <c r="C4" s="236"/>
      <c r="D4" s="236"/>
      <c r="E4" s="236"/>
      <c r="F4" s="236"/>
    </row>
    <row r="5" spans="1:6" x14ac:dyDescent="0.25">
      <c r="A5" s="238" t="s">
        <v>63</v>
      </c>
      <c r="B5" s="238" t="s">
        <v>788</v>
      </c>
      <c r="C5" s="236"/>
      <c r="D5" s="236"/>
      <c r="E5" s="236"/>
      <c r="F5" s="236"/>
    </row>
    <row r="6" spans="1:6" x14ac:dyDescent="0.25">
      <c r="A6" s="238" t="s">
        <v>642</v>
      </c>
      <c r="B6" s="238" t="str">
        <f>$B$5</f>
        <v>n/a (Non-Final Demand Site)</v>
      </c>
      <c r="C6" s="236"/>
      <c r="D6" s="236"/>
      <c r="E6" s="236"/>
      <c r="F6" s="236"/>
    </row>
    <row r="7" spans="1:6" x14ac:dyDescent="0.25">
      <c r="A7" s="237" t="s">
        <v>643</v>
      </c>
      <c r="B7" s="237" t="s">
        <v>789</v>
      </c>
      <c r="C7" s="236"/>
      <c r="D7" s="236"/>
      <c r="E7" s="236"/>
      <c r="F7" s="236"/>
    </row>
    <row r="8" spans="1:6" x14ac:dyDescent="0.25">
      <c r="A8" s="237" t="s">
        <v>644</v>
      </c>
      <c r="B8" s="237" t="s">
        <v>790</v>
      </c>
      <c r="C8" s="236"/>
      <c r="D8" s="236"/>
      <c r="E8" s="236"/>
      <c r="F8" s="236"/>
    </row>
    <row r="9" spans="1:6" x14ac:dyDescent="0.25">
      <c r="A9" s="237" t="s">
        <v>645</v>
      </c>
      <c r="B9" s="237" t="s">
        <v>791</v>
      </c>
      <c r="C9" s="236"/>
      <c r="D9" s="236"/>
      <c r="E9" s="236"/>
      <c r="F9" s="236"/>
    </row>
    <row r="10" spans="1:6" x14ac:dyDescent="0.25">
      <c r="A10" s="237" t="s">
        <v>646</v>
      </c>
      <c r="B10" s="237" t="s">
        <v>792</v>
      </c>
      <c r="C10" s="236"/>
      <c r="D10" s="236"/>
      <c r="E10" s="236"/>
      <c r="F10" s="236"/>
    </row>
    <row r="11" spans="1:6" x14ac:dyDescent="0.25">
      <c r="A11" s="238" t="s">
        <v>66</v>
      </c>
      <c r="B11" s="238" t="str">
        <f t="shared" ref="B11:B12" si="0">$B$5</f>
        <v>n/a (Non-Final Demand Site)</v>
      </c>
      <c r="C11" s="236"/>
      <c r="D11" s="236"/>
      <c r="E11" s="236"/>
      <c r="F11" s="236"/>
    </row>
    <row r="12" spans="1:6" x14ac:dyDescent="0.25">
      <c r="A12" s="238" t="s">
        <v>68</v>
      </c>
      <c r="B12" s="238" t="str">
        <f t="shared" si="0"/>
        <v>n/a (Non-Final Demand Site)</v>
      </c>
      <c r="C12" s="236"/>
      <c r="D12" s="236"/>
      <c r="E12" s="236"/>
      <c r="F12" s="236"/>
    </row>
    <row r="13" spans="1:6" x14ac:dyDescent="0.25">
      <c r="A13" s="237" t="s">
        <v>69</v>
      </c>
      <c r="B13" s="237" t="s">
        <v>793</v>
      </c>
      <c r="C13" s="236"/>
      <c r="D13" s="236"/>
      <c r="E13" s="236"/>
      <c r="F13" s="236"/>
    </row>
    <row r="14" spans="1:6" x14ac:dyDescent="0.25">
      <c r="A14" s="237" t="s">
        <v>70</v>
      </c>
      <c r="B14" s="237" t="s">
        <v>794</v>
      </c>
      <c r="C14" s="236"/>
      <c r="D14" s="236"/>
      <c r="E14" s="236"/>
      <c r="F14" s="236"/>
    </row>
    <row r="15" spans="1:6" x14ac:dyDescent="0.25">
      <c r="A15" s="237" t="s">
        <v>71</v>
      </c>
      <c r="B15" s="237" t="s">
        <v>795</v>
      </c>
      <c r="C15" s="236"/>
      <c r="D15" s="236"/>
      <c r="E15" s="236"/>
      <c r="F15" s="236"/>
    </row>
    <row r="16" spans="1:6" x14ac:dyDescent="0.25">
      <c r="A16" s="237" t="s">
        <v>72</v>
      </c>
      <c r="B16" s="237" t="s">
        <v>796</v>
      </c>
      <c r="C16" s="236"/>
      <c r="D16" s="236"/>
      <c r="E16" s="236"/>
      <c r="F16" s="236"/>
    </row>
    <row r="17" spans="1:6" x14ac:dyDescent="0.25">
      <c r="A17" s="238" t="s">
        <v>73</v>
      </c>
      <c r="B17" s="238" t="str">
        <f>$B$5</f>
        <v>n/a (Non-Final Demand Site)</v>
      </c>
      <c r="C17" s="236"/>
      <c r="D17" s="236"/>
      <c r="E17" s="236"/>
      <c r="F17" s="236"/>
    </row>
    <row r="18" spans="1:6" x14ac:dyDescent="0.25">
      <c r="A18" s="237" t="s">
        <v>74</v>
      </c>
      <c r="B18" s="237" t="s">
        <v>793</v>
      </c>
      <c r="C18" s="236"/>
      <c r="D18" s="236"/>
      <c r="E18" s="236"/>
      <c r="F18" s="236"/>
    </row>
    <row r="19" spans="1:6" x14ac:dyDescent="0.25">
      <c r="A19" s="237" t="s">
        <v>75</v>
      </c>
      <c r="B19" s="237" t="s">
        <v>794</v>
      </c>
      <c r="C19" s="236"/>
      <c r="D19" s="236"/>
      <c r="E19" s="236"/>
      <c r="F19" s="236"/>
    </row>
    <row r="20" spans="1:6" x14ac:dyDescent="0.25">
      <c r="A20" s="237" t="s">
        <v>76</v>
      </c>
      <c r="B20" s="237" t="s">
        <v>795</v>
      </c>
      <c r="C20" s="236"/>
      <c r="D20" s="236"/>
      <c r="E20" s="236"/>
      <c r="F20" s="236"/>
    </row>
    <row r="21" spans="1:6" x14ac:dyDescent="0.25">
      <c r="A21" s="237" t="s">
        <v>77</v>
      </c>
      <c r="B21" s="237" t="s">
        <v>796</v>
      </c>
      <c r="C21" s="236"/>
      <c r="D21" s="236"/>
      <c r="E21" s="236"/>
      <c r="F21" s="236"/>
    </row>
    <row r="22" spans="1:6" x14ac:dyDescent="0.25">
      <c r="A22" s="238" t="s">
        <v>78</v>
      </c>
      <c r="B22" s="238" t="str">
        <f>$B$5</f>
        <v>n/a (Non-Final Demand Site)</v>
      </c>
      <c r="C22" s="236"/>
      <c r="D22" s="236"/>
      <c r="E22" s="236"/>
      <c r="F22" s="236"/>
    </row>
    <row r="23" spans="1:6" x14ac:dyDescent="0.25">
      <c r="A23" s="237" t="s">
        <v>79</v>
      </c>
      <c r="B23" s="237" t="s">
        <v>797</v>
      </c>
      <c r="C23" s="236"/>
      <c r="D23" s="236"/>
      <c r="E23" s="236"/>
      <c r="F23" s="236"/>
    </row>
    <row r="24" spans="1:6" x14ac:dyDescent="0.25">
      <c r="A24" s="237" t="s">
        <v>80</v>
      </c>
      <c r="B24" s="237" t="s">
        <v>798</v>
      </c>
      <c r="C24" s="236"/>
      <c r="D24" s="236"/>
      <c r="E24" s="236"/>
      <c r="F24" s="236"/>
    </row>
    <row r="25" spans="1:6" x14ac:dyDescent="0.25">
      <c r="A25" s="237" t="s">
        <v>81</v>
      </c>
      <c r="B25" s="237" t="s">
        <v>799</v>
      </c>
      <c r="C25" s="236"/>
      <c r="D25" s="236"/>
      <c r="E25" s="236"/>
      <c r="F25" s="236"/>
    </row>
    <row r="26" spans="1:6" x14ac:dyDescent="0.25">
      <c r="A26" s="237" t="s">
        <v>82</v>
      </c>
      <c r="B26" s="237" t="s">
        <v>800</v>
      </c>
      <c r="C26" s="236"/>
      <c r="D26" s="236"/>
      <c r="E26" s="236"/>
      <c r="F26" s="236"/>
    </row>
    <row r="27" spans="1:6" x14ac:dyDescent="0.25">
      <c r="A27" s="238" t="s">
        <v>83</v>
      </c>
      <c r="B27" s="238" t="s">
        <v>801</v>
      </c>
      <c r="C27" s="236"/>
      <c r="D27" s="236"/>
      <c r="E27" s="236"/>
      <c r="F27" s="236"/>
    </row>
    <row r="28" spans="1:6" x14ac:dyDescent="0.25">
      <c r="A28" s="238" t="s">
        <v>85</v>
      </c>
      <c r="B28" s="238" t="str">
        <f t="shared" ref="B28:B36" si="1">$B$5</f>
        <v>n/a (Non-Final Demand Site)</v>
      </c>
      <c r="C28" s="236"/>
      <c r="D28" s="236"/>
      <c r="E28" s="236"/>
      <c r="F28" s="236"/>
    </row>
    <row r="29" spans="1:6" x14ac:dyDescent="0.25">
      <c r="A29" s="238" t="s">
        <v>86</v>
      </c>
      <c r="B29" s="238" t="str">
        <f t="shared" si="1"/>
        <v>n/a (Non-Final Demand Site)</v>
      </c>
      <c r="C29" s="236"/>
      <c r="D29" s="236"/>
      <c r="E29" s="236"/>
      <c r="F29" s="236"/>
    </row>
    <row r="30" spans="1:6" x14ac:dyDescent="0.25">
      <c r="A30" s="238" t="s">
        <v>87</v>
      </c>
      <c r="B30" s="238" t="str">
        <f t="shared" si="1"/>
        <v>n/a (Non-Final Demand Site)</v>
      </c>
      <c r="C30" s="236"/>
      <c r="D30" s="236"/>
      <c r="E30" s="236"/>
      <c r="F30" s="236"/>
    </row>
    <row r="31" spans="1:6" x14ac:dyDescent="0.25">
      <c r="A31" s="238" t="s">
        <v>88</v>
      </c>
      <c r="B31" s="238" t="str">
        <f t="shared" si="1"/>
        <v>n/a (Non-Final Demand Site)</v>
      </c>
      <c r="C31" s="236"/>
      <c r="D31" s="236"/>
      <c r="E31" s="236"/>
      <c r="F31" s="236"/>
    </row>
    <row r="32" spans="1:6" x14ac:dyDescent="0.25">
      <c r="A32" s="238" t="s">
        <v>89</v>
      </c>
      <c r="B32" s="238" t="str">
        <f t="shared" si="1"/>
        <v>n/a (Non-Final Demand Site)</v>
      </c>
      <c r="C32" s="236"/>
      <c r="D32" s="236"/>
      <c r="E32" s="236"/>
      <c r="F32" s="236"/>
    </row>
    <row r="33" spans="1:6" x14ac:dyDescent="0.25">
      <c r="A33" s="238" t="s">
        <v>90</v>
      </c>
      <c r="B33" s="238" t="str">
        <f t="shared" si="1"/>
        <v>n/a (Non-Final Demand Site)</v>
      </c>
      <c r="C33" s="236"/>
      <c r="D33" s="236"/>
      <c r="E33" s="236"/>
      <c r="F33" s="236"/>
    </row>
    <row r="34" spans="1:6" x14ac:dyDescent="0.25">
      <c r="A34" s="238" t="s">
        <v>91</v>
      </c>
      <c r="B34" s="238" t="str">
        <f t="shared" si="1"/>
        <v>n/a (Non-Final Demand Site)</v>
      </c>
      <c r="C34" s="236"/>
      <c r="D34" s="236"/>
      <c r="E34" s="236"/>
      <c r="F34" s="236"/>
    </row>
    <row r="35" spans="1:6" x14ac:dyDescent="0.25">
      <c r="A35" s="238" t="s">
        <v>92</v>
      </c>
      <c r="B35" s="238" t="str">
        <f t="shared" si="1"/>
        <v>n/a (Non-Final Demand Site)</v>
      </c>
      <c r="C35" s="236"/>
      <c r="D35" s="236"/>
      <c r="E35" s="236"/>
      <c r="F35" s="236"/>
    </row>
    <row r="36" spans="1:6" x14ac:dyDescent="0.25">
      <c r="A36" s="238" t="s">
        <v>802</v>
      </c>
      <c r="B36" s="238" t="str">
        <f t="shared" si="1"/>
        <v>n/a (Non-Final Demand Site)</v>
      </c>
      <c r="C36" s="236"/>
      <c r="D36" s="236"/>
      <c r="E36" s="236"/>
      <c r="F36" s="236"/>
    </row>
    <row r="37" spans="1:6" x14ac:dyDescent="0.25">
      <c r="A37" s="237" t="s">
        <v>803</v>
      </c>
      <c r="B37" s="237" t="s">
        <v>804</v>
      </c>
      <c r="C37" s="236"/>
      <c r="D37" s="236"/>
      <c r="E37" s="236"/>
      <c r="F37" s="236"/>
    </row>
    <row r="38" spans="1:6" x14ac:dyDescent="0.25">
      <c r="A38" s="237" t="s">
        <v>805</v>
      </c>
      <c r="B38" s="237" t="s">
        <v>806</v>
      </c>
      <c r="C38" s="236"/>
      <c r="D38" s="236"/>
      <c r="E38" s="236"/>
      <c r="F38" s="236"/>
    </row>
    <row r="39" spans="1:6" x14ac:dyDescent="0.25">
      <c r="A39" s="237" t="s">
        <v>807</v>
      </c>
      <c r="B39" s="237" t="s">
        <v>808</v>
      </c>
      <c r="C39" s="236"/>
      <c r="D39" s="236"/>
      <c r="E39" s="236"/>
      <c r="F39" s="236"/>
    </row>
    <row r="40" spans="1:6" x14ac:dyDescent="0.25">
      <c r="A40" s="237" t="s">
        <v>809</v>
      </c>
      <c r="B40" s="237" t="s">
        <v>810</v>
      </c>
      <c r="C40" s="236"/>
      <c r="D40" s="236"/>
      <c r="E40" s="236"/>
      <c r="F40" s="236"/>
    </row>
  </sheetData>
  <mergeCells count="1">
    <mergeCell ref="A2:F2"/>
  </mergeCells>
  <hyperlinks>
    <hyperlink ref="A1" location="Overview!A1" display="Back to Overview" xr:uid="{18BE384E-06CD-484E-8443-E6C0FA012194}"/>
  </hyperlinks>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2">
    <pageSetUpPr fitToPage="1"/>
  </sheetPr>
  <dimension ref="A1:EX24"/>
  <sheetViews>
    <sheetView zoomScaleNormal="100" workbookViewId="0">
      <selection activeCell="W12" sqref="W12"/>
    </sheetView>
  </sheetViews>
  <sheetFormatPr defaultRowHeight="13.2" x14ac:dyDescent="0.25"/>
  <cols>
    <col min="1" max="1" width="2.44140625" customWidth="1"/>
    <col min="2" max="2" width="33.6640625" customWidth="1"/>
    <col min="3" max="4" width="14.109375" customWidth="1"/>
    <col min="5" max="9" width="12.109375" customWidth="1"/>
    <col min="10" max="10" width="5.5546875" customWidth="1"/>
    <col min="11" max="11" width="5.33203125" customWidth="1"/>
    <col min="12" max="12" width="35.33203125" customWidth="1"/>
    <col min="13" max="20" width="11.6640625" customWidth="1"/>
    <col min="28" max="28" width="25" bestFit="1" customWidth="1"/>
    <col min="29" max="29" width="14.5546875" bestFit="1" customWidth="1"/>
  </cols>
  <sheetData>
    <row r="1" spans="1:154" x14ac:dyDescent="0.25">
      <c r="B1" s="75" t="s">
        <v>30</v>
      </c>
    </row>
    <row r="2" spans="1:154" s="2" customFormat="1" ht="21.75" customHeight="1" x14ac:dyDescent="0.25">
      <c r="B2" s="339" t="str">
        <f>Overview!B4&amp; " - Effective from "&amp;TEXT(Overview!D4,"D MMMM YYYY")&amp;" - "&amp;Overview!E4</f>
        <v>Eclipse Power Distribution Limited - GSP E - Effective from 1 April 2025 - Final</v>
      </c>
      <c r="C2" s="340"/>
      <c r="D2" s="340"/>
      <c r="E2" s="340"/>
      <c r="F2" s="340"/>
      <c r="G2" s="340"/>
      <c r="H2" s="340"/>
      <c r="I2" s="340"/>
      <c r="J2" s="340"/>
      <c r="K2" s="340"/>
      <c r="L2" s="340"/>
      <c r="M2" s="340"/>
      <c r="N2" s="340"/>
      <c r="O2" s="340"/>
      <c r="P2" s="340"/>
      <c r="Q2" s="340"/>
      <c r="R2" s="340"/>
      <c r="S2" s="340"/>
      <c r="T2" s="341"/>
      <c r="U2"/>
      <c r="V2"/>
      <c r="W2"/>
      <c r="X2"/>
      <c r="Y2"/>
      <c r="Z2"/>
      <c r="AA2"/>
      <c r="AB2" s="22"/>
      <c r="AC2" s="46" t="s">
        <v>54</v>
      </c>
      <c r="AD2" s="46" t="s">
        <v>55</v>
      </c>
      <c r="AE2" s="46" t="s">
        <v>56</v>
      </c>
      <c r="AF2" s="11" t="s">
        <v>57</v>
      </c>
      <c r="AG2" s="11" t="s">
        <v>58</v>
      </c>
      <c r="AH2" s="22" t="s">
        <v>59</v>
      </c>
      <c r="AI2" s="11" t="s">
        <v>60</v>
      </c>
      <c r="AJ2"/>
      <c r="AK2"/>
      <c r="AL2"/>
      <c r="AM2"/>
      <c r="AN2"/>
      <c r="AO2"/>
      <c r="AP2"/>
      <c r="AQ2"/>
      <c r="AR2"/>
      <c r="AS2"/>
      <c r="AT2"/>
      <c r="AU2"/>
      <c r="AV2"/>
      <c r="AW2"/>
      <c r="AX2"/>
      <c r="AY2"/>
      <c r="AZ2"/>
      <c r="BA2"/>
      <c r="BB2"/>
      <c r="BC2"/>
      <c r="BD2"/>
      <c r="BE2"/>
      <c r="BF2"/>
      <c r="BG2"/>
      <c r="BH2"/>
      <c r="BI2"/>
      <c r="BJ2"/>
      <c r="BK2"/>
      <c r="BL2"/>
      <c r="BM2"/>
      <c r="BN2"/>
      <c r="BO2"/>
      <c r="BP2"/>
      <c r="BQ2"/>
      <c r="BR2"/>
      <c r="BS2"/>
      <c r="BT2"/>
      <c r="BU2"/>
      <c r="BV2"/>
      <c r="BW2"/>
      <c r="BX2"/>
      <c r="BY2"/>
      <c r="BZ2"/>
      <c r="CA2"/>
      <c r="CB2"/>
      <c r="CC2"/>
      <c r="CD2"/>
      <c r="CE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row>
    <row r="3" spans="1:154" s="93" customFormat="1" ht="9" customHeight="1" x14ac:dyDescent="0.25">
      <c r="A3" s="92"/>
      <c r="B3" s="92"/>
      <c r="C3" s="92"/>
      <c r="D3" s="92"/>
      <c r="E3" s="92"/>
      <c r="F3" s="92"/>
      <c r="G3" s="92"/>
      <c r="H3" s="92"/>
      <c r="I3" s="92"/>
      <c r="J3" s="92"/>
      <c r="K3" s="92"/>
      <c r="L3"/>
      <c r="M3"/>
      <c r="N3"/>
      <c r="O3"/>
      <c r="P3"/>
      <c r="Q3"/>
      <c r="R3"/>
      <c r="S3"/>
      <c r="T3"/>
      <c r="U3"/>
      <c r="V3"/>
      <c r="W3"/>
      <c r="X3"/>
      <c r="Y3"/>
      <c r="Z3"/>
      <c r="AA3"/>
      <c r="AB3" s="13" t="s">
        <v>571</v>
      </c>
      <c r="AC3" s="118" t="s">
        <v>582</v>
      </c>
      <c r="AD3" s="119" t="s">
        <v>583</v>
      </c>
      <c r="AE3" s="120" t="s">
        <v>56</v>
      </c>
      <c r="AF3" s="126" t="s">
        <v>584</v>
      </c>
      <c r="AG3" s="121" t="s">
        <v>585</v>
      </c>
      <c r="AH3" s="121" t="s">
        <v>585</v>
      </c>
      <c r="AI3" s="122" t="s">
        <v>585</v>
      </c>
      <c r="AJ3"/>
      <c r="AK3"/>
      <c r="AL3"/>
      <c r="AM3"/>
      <c r="AN3"/>
      <c r="AO3"/>
      <c r="AP3"/>
      <c r="AQ3"/>
      <c r="AR3"/>
      <c r="AS3"/>
      <c r="AT3"/>
      <c r="AU3"/>
      <c r="AV3"/>
      <c r="AW3"/>
      <c r="AX3"/>
      <c r="AY3"/>
      <c r="AZ3"/>
      <c r="BA3"/>
      <c r="BB3"/>
      <c r="BC3"/>
      <c r="BD3"/>
      <c r="BE3"/>
      <c r="BF3"/>
      <c r="BG3"/>
      <c r="BH3"/>
      <c r="BI3"/>
      <c r="BJ3"/>
      <c r="BK3"/>
      <c r="BL3"/>
      <c r="BM3"/>
      <c r="BN3"/>
      <c r="BO3"/>
      <c r="BP3"/>
      <c r="BQ3"/>
      <c r="BR3"/>
      <c r="BS3"/>
      <c r="BT3"/>
      <c r="BU3"/>
      <c r="BV3"/>
      <c r="BW3"/>
      <c r="BX3"/>
      <c r="BY3"/>
      <c r="BZ3"/>
      <c r="CA3"/>
      <c r="CB3"/>
      <c r="CC3"/>
      <c r="CD3"/>
      <c r="CE3"/>
      <c r="CF3"/>
      <c r="CG3"/>
      <c r="CH3"/>
      <c r="CI3"/>
      <c r="CJ3"/>
      <c r="CK3"/>
      <c r="CL3"/>
      <c r="CM3"/>
      <c r="CN3"/>
      <c r="CO3"/>
      <c r="CP3"/>
      <c r="CQ3"/>
      <c r="CR3"/>
      <c r="CS3"/>
      <c r="CT3"/>
      <c r="CU3"/>
      <c r="CV3"/>
      <c r="CW3"/>
      <c r="CX3"/>
      <c r="CY3"/>
      <c r="CZ3"/>
      <c r="DA3"/>
      <c r="DB3"/>
      <c r="DC3"/>
      <c r="DD3"/>
      <c r="DE3"/>
      <c r="DF3"/>
      <c r="DG3"/>
      <c r="DH3"/>
      <c r="DI3"/>
      <c r="DJ3"/>
      <c r="DK3"/>
      <c r="DL3"/>
      <c r="DM3"/>
      <c r="DN3"/>
      <c r="DO3"/>
      <c r="DP3"/>
      <c r="DQ3"/>
      <c r="DR3"/>
      <c r="DS3"/>
      <c r="DT3"/>
      <c r="DU3"/>
      <c r="DV3"/>
      <c r="DW3"/>
      <c r="DX3"/>
      <c r="DY3"/>
      <c r="DZ3"/>
      <c r="EA3"/>
      <c r="EB3"/>
      <c r="EC3"/>
      <c r="ED3"/>
      <c r="EE3"/>
      <c r="EF3"/>
      <c r="EG3"/>
      <c r="EH3"/>
      <c r="EI3"/>
      <c r="EJ3"/>
      <c r="EK3"/>
      <c r="EL3"/>
      <c r="EM3"/>
      <c r="EN3"/>
      <c r="EO3"/>
      <c r="EP3"/>
      <c r="EQ3"/>
      <c r="ER3"/>
      <c r="ES3"/>
      <c r="ET3"/>
      <c r="EU3"/>
      <c r="EV3"/>
      <c r="EW3"/>
      <c r="EX3"/>
    </row>
    <row r="4" spans="1:154" ht="26.25" customHeight="1" x14ac:dyDescent="0.25">
      <c r="B4" s="345" t="s">
        <v>586</v>
      </c>
      <c r="C4" s="346"/>
      <c r="D4" s="346"/>
      <c r="E4" s="346"/>
      <c r="F4" s="346"/>
      <c r="G4" s="346"/>
      <c r="H4" s="346"/>
      <c r="I4" s="347"/>
      <c r="L4" s="345" t="s">
        <v>587</v>
      </c>
      <c r="M4" s="346"/>
      <c r="N4" s="346"/>
      <c r="O4" s="346"/>
      <c r="P4" s="346"/>
      <c r="Q4" s="346"/>
      <c r="R4" s="346"/>
      <c r="S4" s="346"/>
      <c r="T4" s="347"/>
      <c r="AB4" s="13" t="s">
        <v>588</v>
      </c>
      <c r="AC4" s="118" t="s">
        <v>582</v>
      </c>
      <c r="AD4" s="119" t="s">
        <v>583</v>
      </c>
      <c r="AE4" s="120" t="s">
        <v>56</v>
      </c>
      <c r="AF4" s="121" t="s">
        <v>585</v>
      </c>
      <c r="AG4" s="121" t="s">
        <v>585</v>
      </c>
      <c r="AH4" s="121" t="s">
        <v>585</v>
      </c>
      <c r="AI4" s="122" t="s">
        <v>585</v>
      </c>
    </row>
    <row r="5" spans="1:154" ht="18" customHeight="1" x14ac:dyDescent="0.25">
      <c r="B5" s="349" t="s">
        <v>589</v>
      </c>
      <c r="C5" s="349"/>
      <c r="D5" s="349"/>
      <c r="E5" s="349"/>
      <c r="F5" s="349"/>
      <c r="G5" s="349"/>
      <c r="H5" s="349"/>
      <c r="I5" s="349"/>
      <c r="L5" s="349" t="s">
        <v>590</v>
      </c>
      <c r="M5" s="349"/>
      <c r="N5" s="349"/>
      <c r="O5" s="349"/>
      <c r="P5" s="349"/>
      <c r="Q5" s="349"/>
      <c r="R5" s="349"/>
      <c r="S5" s="349"/>
      <c r="T5" s="349"/>
      <c r="AB5" s="13" t="s">
        <v>591</v>
      </c>
      <c r="AC5" s="118" t="s">
        <v>582</v>
      </c>
      <c r="AD5" s="119" t="s">
        <v>583</v>
      </c>
      <c r="AE5" s="120" t="s">
        <v>56</v>
      </c>
      <c r="AF5" s="126" t="s">
        <v>584</v>
      </c>
      <c r="AG5" s="121" t="s">
        <v>585</v>
      </c>
      <c r="AH5" s="121" t="s">
        <v>585</v>
      </c>
      <c r="AI5" s="122" t="s">
        <v>585</v>
      </c>
    </row>
    <row r="6" spans="1:154" s="94" customFormat="1" ht="27.75" customHeight="1" x14ac:dyDescent="0.25">
      <c r="B6" s="348" t="s">
        <v>592</v>
      </c>
      <c r="C6" s="348"/>
      <c r="D6" s="348"/>
      <c r="E6" s="348"/>
      <c r="F6" s="348"/>
      <c r="G6" s="348"/>
      <c r="H6" s="348"/>
      <c r="I6" s="348"/>
      <c r="L6" s="348" t="s">
        <v>593</v>
      </c>
      <c r="M6" s="348"/>
      <c r="N6" s="348"/>
      <c r="O6" s="348"/>
      <c r="P6" s="348"/>
      <c r="Q6" s="348"/>
      <c r="R6" s="348"/>
      <c r="S6" s="348"/>
      <c r="T6" s="348"/>
      <c r="AB6" s="13" t="s">
        <v>66</v>
      </c>
      <c r="AC6" s="118" t="s">
        <v>582</v>
      </c>
      <c r="AD6" s="119" t="s">
        <v>583</v>
      </c>
      <c r="AE6" s="120" t="s">
        <v>56</v>
      </c>
      <c r="AF6" s="121" t="s">
        <v>585</v>
      </c>
      <c r="AG6" s="121" t="s">
        <v>585</v>
      </c>
      <c r="AH6" s="121" t="s">
        <v>585</v>
      </c>
      <c r="AI6" s="122" t="s">
        <v>585</v>
      </c>
    </row>
    <row r="7" spans="1:154" ht="18" customHeight="1" x14ac:dyDescent="0.25">
      <c r="B7" s="349" t="s">
        <v>594</v>
      </c>
      <c r="C7" s="349"/>
      <c r="D7" s="349"/>
      <c r="E7" s="349"/>
      <c r="F7" s="349"/>
      <c r="G7" s="349"/>
      <c r="H7" s="349"/>
      <c r="I7" s="349"/>
      <c r="L7" s="349" t="s">
        <v>595</v>
      </c>
      <c r="M7" s="349"/>
      <c r="N7" s="349"/>
      <c r="O7" s="349"/>
      <c r="P7" s="349"/>
      <c r="Q7" s="349"/>
      <c r="R7" s="349"/>
      <c r="S7" s="349"/>
      <c r="T7" s="349"/>
      <c r="AB7" s="13" t="s">
        <v>596</v>
      </c>
      <c r="AC7" s="118" t="s">
        <v>582</v>
      </c>
      <c r="AD7" s="119" t="s">
        <v>583</v>
      </c>
      <c r="AE7" s="120" t="s">
        <v>56</v>
      </c>
      <c r="AF7" s="126" t="s">
        <v>584</v>
      </c>
      <c r="AG7" s="126" t="s">
        <v>597</v>
      </c>
      <c r="AH7" s="127" t="s">
        <v>598</v>
      </c>
      <c r="AI7" s="128" t="s">
        <v>60</v>
      </c>
    </row>
    <row r="8" spans="1:154" ht="8.25" customHeight="1" x14ac:dyDescent="0.25">
      <c r="AB8" s="13" t="s">
        <v>599</v>
      </c>
      <c r="AC8" s="118" t="s">
        <v>582</v>
      </c>
      <c r="AD8" s="119" t="s">
        <v>583</v>
      </c>
      <c r="AE8" s="120" t="s">
        <v>56</v>
      </c>
      <c r="AF8" s="126" t="s">
        <v>584</v>
      </c>
      <c r="AG8" s="126" t="s">
        <v>597</v>
      </c>
      <c r="AH8" s="127" t="s">
        <v>598</v>
      </c>
      <c r="AI8" s="123" t="s">
        <v>60</v>
      </c>
    </row>
    <row r="9" spans="1:154" ht="72" customHeight="1" x14ac:dyDescent="0.25">
      <c r="B9" s="95" t="s">
        <v>600</v>
      </c>
      <c r="C9" s="96" t="str">
        <f>IFERROR(VLOOKUP($B$10,$AB$2:$AI$18,2,FALSE),AC2)</f>
        <v>Red unit charge
p/kWh</v>
      </c>
      <c r="D9" s="96" t="str">
        <f>IFERROR(VLOOKUP($B$10,$AB$2:$AI$18,3,FALSE),AD2)</f>
        <v>Amber unit charge
p/kWh</v>
      </c>
      <c r="E9" s="96" t="str">
        <f>IFERROR(VLOOKUP($B$10,$AB$2:$AI$18,4,FALSE),AE2)</f>
        <v>Green unit charge
p/kWh</v>
      </c>
      <c r="F9" s="96" t="str">
        <f>IFERROR(VLOOKUP($B$10,$AB$2:$AI$18,5,FALSE),AF2)</f>
        <v>Fixed charge 
p/MPAN/day</v>
      </c>
      <c r="G9" s="96" t="str">
        <f>IFERROR(VLOOKUP($B$10,$AB$2:$AI$18,6,FALSE),AG2)</f>
        <v>Capacity charge 
p/kVA/day</v>
      </c>
      <c r="H9" s="96" t="str">
        <f>IFERROR(VLOOKUP($B$10,$AB$2:$AI$18,7,FALSE),AH2)</f>
        <v>Exceeded Capacity charge 
p/kVA/day</v>
      </c>
      <c r="I9" s="96" t="str">
        <f>IFERROR(VLOOKUP($B$10,$AB$2:$AI$18,8,FALSE),AI2)</f>
        <v>Reactive power charge
p/kVArh</v>
      </c>
      <c r="L9" s="95" t="s">
        <v>601</v>
      </c>
      <c r="M9" s="112" t="str">
        <f>'Annex 2 Designated EHV charges'!I10</f>
        <v>Import
Super Red
unit charge
(p/kWh)</v>
      </c>
      <c r="N9" s="112" t="str">
        <f>'Annex 2 Designated EHV charges'!J10</f>
        <v>Import
fixed charge
(p/day)</v>
      </c>
      <c r="O9" s="112" t="str">
        <f>'Annex 2 Designated EHV charges'!K10</f>
        <v>Import
capacity charge
(p/kVA/day)</v>
      </c>
      <c r="P9" s="112" t="str">
        <f>'Annex 2 Designated EHV charges'!L10</f>
        <v>Import
exceeded capacity charge
(p/kVA/day)</v>
      </c>
      <c r="Q9" s="113" t="str">
        <f>'Annex 2 Designated EHV charges'!M10</f>
        <v>Export
Super Red
unit charge
(p/kWh)</v>
      </c>
      <c r="R9" s="113" t="str">
        <f>'Annex 2 Designated EHV charges'!N10</f>
        <v>Export
fixed charge
(p/day)</v>
      </c>
      <c r="S9" s="113" t="str">
        <f>'Annex 2 Designated EHV charges'!O10</f>
        <v>Export
capacity charge
(p/kVA/day)</v>
      </c>
      <c r="T9" s="113" t="str">
        <f>'Annex 2 Designated EHV charges'!P10</f>
        <v>Export
exceeded capacity charge
(p/kVA/day)</v>
      </c>
      <c r="AB9" s="13" t="s">
        <v>602</v>
      </c>
      <c r="AC9" s="118" t="s">
        <v>582</v>
      </c>
      <c r="AD9" s="119" t="s">
        <v>583</v>
      </c>
      <c r="AE9" s="120" t="s">
        <v>56</v>
      </c>
      <c r="AF9" s="126" t="s">
        <v>584</v>
      </c>
      <c r="AG9" s="126" t="s">
        <v>597</v>
      </c>
      <c r="AH9" s="127" t="s">
        <v>598</v>
      </c>
      <c r="AI9" s="123" t="s">
        <v>60</v>
      </c>
    </row>
    <row r="10" spans="1:154" ht="30" customHeight="1" x14ac:dyDescent="0.25">
      <c r="B10" s="86" t="s">
        <v>596</v>
      </c>
      <c r="C10" s="109" t="str">
        <f>IFERROR(VLOOKUP($B$10,'Annex 1 LV, HV and UMS charges'!$A:$K,4,FALSE),"")</f>
        <v/>
      </c>
      <c r="D10" s="110" t="str">
        <f>IFERROR(VLOOKUP($B$10,'Annex 1 LV, HV and UMS charges'!$A:$K,5,FALSE),"")</f>
        <v/>
      </c>
      <c r="E10" s="110" t="str">
        <f>IFERROR(VLOOKUP($B$10,'Annex 1 LV, HV and UMS charges'!$A:$K,6,FALSE),"")</f>
        <v/>
      </c>
      <c r="F10" s="88" t="str">
        <f>IFERROR(VLOOKUP($B$10,'Annex 1 LV, HV and UMS charges'!$A:$K,7,FALSE),"")</f>
        <v/>
      </c>
      <c r="G10" s="88" t="str">
        <f>IFERROR(VLOOKUP($B$10,'Annex 1 LV, HV and UMS charges'!$A:$K,8,FALSE),"")</f>
        <v/>
      </c>
      <c r="H10" s="88" t="str">
        <f>IFERROR(VLOOKUP($B$10,'Annex 1 LV, HV and UMS charges'!$A:$K,9,FALSE),"")</f>
        <v/>
      </c>
      <c r="I10" s="88" t="str">
        <f>IFERROR(VLOOKUP($B$10,'Annex 1 LV, HV and UMS charges'!$A:$K,10,FALSE),"")</f>
        <v/>
      </c>
      <c r="L10" s="86"/>
      <c r="M10" s="197" t="str">
        <f>IFERROR(VLOOKUP($L$10,'Annex 2 Designated EHV charges'!$G:$P,COLUMN(M10)-10,FALSE),"")</f>
        <v/>
      </c>
      <c r="N10" s="197" t="str">
        <f>IFERROR(VLOOKUP($L$10,'Annex 2 Designated EHV charges'!$G:$P,COLUMN(N10)-10,FALSE),"")</f>
        <v/>
      </c>
      <c r="O10" s="197" t="str">
        <f>IFERROR(VLOOKUP($L$10,'Annex 2 Designated EHV charges'!$G:$P,COLUMN(O10)-10,FALSE),"")</f>
        <v/>
      </c>
      <c r="P10" s="197" t="str">
        <f>IFERROR(VLOOKUP($L$10,'Annex 2 Designated EHV charges'!$G:$P,COLUMN(P10)-10,FALSE),"")</f>
        <v/>
      </c>
      <c r="Q10" s="198" t="str">
        <f>IFERROR(VLOOKUP($L$10,'Annex 2 Designated EHV charges'!$G:$P,COLUMN(Q10)-10,FALSE),"")</f>
        <v/>
      </c>
      <c r="R10" s="198" t="str">
        <f>IFERROR(VLOOKUP($L$10,'Annex 2 Designated EHV charges'!$G:$P,COLUMN(R10)-10,FALSE),"")</f>
        <v/>
      </c>
      <c r="S10" s="198" t="str">
        <f>IFERROR(VLOOKUP($L$10,'Annex 2 Designated EHV charges'!$G:$P,COLUMN(S10)-10,FALSE),"")</f>
        <v/>
      </c>
      <c r="T10" s="198" t="str">
        <f>IFERROR(VLOOKUP($L$10,'Annex 2 Designated EHV charges'!$G:$P,COLUMN(T10)-10,FALSE),"")</f>
        <v/>
      </c>
      <c r="AB10" s="13" t="s">
        <v>83</v>
      </c>
      <c r="AC10" s="124" t="s">
        <v>603</v>
      </c>
      <c r="AD10" s="125" t="s">
        <v>604</v>
      </c>
      <c r="AE10" s="120" t="s">
        <v>56</v>
      </c>
      <c r="AF10" s="121" t="s">
        <v>585</v>
      </c>
      <c r="AG10" s="121" t="s">
        <v>585</v>
      </c>
      <c r="AH10" s="121" t="s">
        <v>585</v>
      </c>
      <c r="AI10" s="121" t="s">
        <v>585</v>
      </c>
    </row>
    <row r="11" spans="1:154" ht="7.5" customHeight="1" x14ac:dyDescent="0.25">
      <c r="AB11" s="13" t="s">
        <v>85</v>
      </c>
      <c r="AC11" s="118" t="s">
        <v>582</v>
      </c>
      <c r="AD11" s="119" t="s">
        <v>583</v>
      </c>
      <c r="AE11" s="120" t="s">
        <v>56</v>
      </c>
      <c r="AF11" s="126" t="s">
        <v>584</v>
      </c>
      <c r="AG11" s="121" t="s">
        <v>585</v>
      </c>
      <c r="AH11" s="121" t="s">
        <v>585</v>
      </c>
      <c r="AI11" s="121" t="s">
        <v>585</v>
      </c>
    </row>
    <row r="12" spans="1:154" ht="88.5" customHeight="1" x14ac:dyDescent="0.25">
      <c r="B12" s="98" t="s">
        <v>605</v>
      </c>
      <c r="C12" s="96" t="str">
        <f>C9</f>
        <v>Red unit charge
p/kWh</v>
      </c>
      <c r="D12" s="96" t="str">
        <f>D9</f>
        <v>Amber unit charge
p/kWh</v>
      </c>
      <c r="E12" s="96" t="str">
        <f>E9</f>
        <v>Green unit charge
p/kWh</v>
      </c>
      <c r="F12" s="96" t="s">
        <v>606</v>
      </c>
      <c r="G12" s="96" t="s">
        <v>607</v>
      </c>
      <c r="H12" s="96" t="s">
        <v>608</v>
      </c>
      <c r="I12" s="96" t="s">
        <v>609</v>
      </c>
      <c r="L12" s="98" t="s">
        <v>605</v>
      </c>
      <c r="M12" s="96" t="s">
        <v>610</v>
      </c>
      <c r="N12" s="96" t="s">
        <v>606</v>
      </c>
      <c r="O12" s="96" t="s">
        <v>611</v>
      </c>
      <c r="P12" s="96" t="s">
        <v>608</v>
      </c>
      <c r="Q12" s="97" t="s">
        <v>612</v>
      </c>
      <c r="R12" s="97" t="s">
        <v>606</v>
      </c>
      <c r="S12" s="97" t="s">
        <v>613</v>
      </c>
      <c r="T12" s="97" t="s">
        <v>608</v>
      </c>
      <c r="AB12" s="13" t="s">
        <v>86</v>
      </c>
      <c r="AC12" s="118" t="s">
        <v>582</v>
      </c>
      <c r="AD12" s="119" t="s">
        <v>583</v>
      </c>
      <c r="AE12" s="120" t="s">
        <v>56</v>
      </c>
      <c r="AF12" s="126" t="s">
        <v>584</v>
      </c>
      <c r="AG12" s="121" t="s">
        <v>585</v>
      </c>
      <c r="AH12" s="121" t="s">
        <v>585</v>
      </c>
      <c r="AI12" s="121" t="s">
        <v>585</v>
      </c>
    </row>
    <row r="13" spans="1:154" ht="30" customHeight="1" x14ac:dyDescent="0.25">
      <c r="B13" s="99" t="s">
        <v>614</v>
      </c>
      <c r="C13" s="104"/>
      <c r="D13" s="104"/>
      <c r="E13" s="104"/>
      <c r="F13" s="104"/>
      <c r="G13" s="104"/>
      <c r="H13" s="104"/>
      <c r="I13" s="104"/>
      <c r="L13" s="99" t="s">
        <v>614</v>
      </c>
      <c r="M13" s="89"/>
      <c r="N13" s="89"/>
      <c r="O13" s="89"/>
      <c r="P13" s="89"/>
      <c r="Q13" s="90"/>
      <c r="R13" s="90">
        <f>N13</f>
        <v>0</v>
      </c>
      <c r="S13" s="90"/>
      <c r="T13" s="90"/>
      <c r="AB13" s="13" t="s">
        <v>87</v>
      </c>
      <c r="AC13" s="118" t="s">
        <v>582</v>
      </c>
      <c r="AD13" s="119" t="s">
        <v>583</v>
      </c>
      <c r="AE13" s="120" t="s">
        <v>56</v>
      </c>
      <c r="AF13" s="126" t="s">
        <v>584</v>
      </c>
      <c r="AG13" s="121" t="s">
        <v>585</v>
      </c>
      <c r="AH13" s="121" t="s">
        <v>585</v>
      </c>
      <c r="AI13" s="123" t="s">
        <v>60</v>
      </c>
    </row>
    <row r="14" spans="1:154" ht="30" customHeight="1" x14ac:dyDescent="0.25">
      <c r="B14" s="100" t="s">
        <v>615</v>
      </c>
      <c r="C14" s="87">
        <f t="shared" ref="C14:I14" si="0">C13</f>
        <v>0</v>
      </c>
      <c r="D14" s="87">
        <f t="shared" si="0"/>
        <v>0</v>
      </c>
      <c r="E14" s="87">
        <f t="shared" si="0"/>
        <v>0</v>
      </c>
      <c r="F14" s="87">
        <f t="shared" si="0"/>
        <v>0</v>
      </c>
      <c r="G14" s="87">
        <f t="shared" si="0"/>
        <v>0</v>
      </c>
      <c r="H14" s="87">
        <f t="shared" si="0"/>
        <v>0</v>
      </c>
      <c r="I14" s="87">
        <f t="shared" si="0"/>
        <v>0</v>
      </c>
      <c r="L14" s="100" t="s">
        <v>615</v>
      </c>
      <c r="M14" s="87">
        <f>M13</f>
        <v>0</v>
      </c>
      <c r="N14" s="87">
        <f t="shared" ref="N14:T14" si="1">N13</f>
        <v>0</v>
      </c>
      <c r="O14" s="87">
        <f t="shared" si="1"/>
        <v>0</v>
      </c>
      <c r="P14" s="87">
        <f t="shared" si="1"/>
        <v>0</v>
      </c>
      <c r="Q14" s="91">
        <f t="shared" si="1"/>
        <v>0</v>
      </c>
      <c r="R14" s="91">
        <f t="shared" si="1"/>
        <v>0</v>
      </c>
      <c r="S14" s="91">
        <f t="shared" si="1"/>
        <v>0</v>
      </c>
      <c r="T14" s="91">
        <f t="shared" si="1"/>
        <v>0</v>
      </c>
      <c r="AB14" s="13" t="s">
        <v>88</v>
      </c>
      <c r="AC14" s="118" t="s">
        <v>582</v>
      </c>
      <c r="AD14" s="119" t="s">
        <v>583</v>
      </c>
      <c r="AE14" s="120" t="s">
        <v>56</v>
      </c>
      <c r="AF14" s="126" t="s">
        <v>584</v>
      </c>
      <c r="AG14" s="121" t="s">
        <v>585</v>
      </c>
      <c r="AH14" s="121" t="s">
        <v>585</v>
      </c>
      <c r="AI14" s="121" t="s">
        <v>585</v>
      </c>
    </row>
    <row r="15" spans="1:154" ht="7.5" customHeight="1" x14ac:dyDescent="0.25">
      <c r="AB15" s="13" t="s">
        <v>89</v>
      </c>
      <c r="AC15" s="118" t="s">
        <v>582</v>
      </c>
      <c r="AD15" s="119" t="s">
        <v>583</v>
      </c>
      <c r="AE15" s="120" t="s">
        <v>56</v>
      </c>
      <c r="AF15" s="126" t="s">
        <v>584</v>
      </c>
      <c r="AG15" s="121" t="s">
        <v>585</v>
      </c>
      <c r="AH15" s="121" t="s">
        <v>585</v>
      </c>
      <c r="AI15" s="123" t="s">
        <v>60</v>
      </c>
    </row>
    <row r="16" spans="1:154" ht="63.75" customHeight="1" x14ac:dyDescent="0.25">
      <c r="B16" s="98" t="s">
        <v>616</v>
      </c>
      <c r="C16" s="96" t="s">
        <v>617</v>
      </c>
      <c r="D16" s="96" t="s">
        <v>618</v>
      </c>
      <c r="E16" s="96" t="s">
        <v>619</v>
      </c>
      <c r="F16" s="96" t="s">
        <v>620</v>
      </c>
      <c r="G16" s="96" t="s">
        <v>621</v>
      </c>
      <c r="H16" s="96" t="s">
        <v>622</v>
      </c>
      <c r="I16" s="96" t="s">
        <v>623</v>
      </c>
      <c r="L16" s="98" t="s">
        <v>616</v>
      </c>
      <c r="M16" s="96" t="s">
        <v>624</v>
      </c>
      <c r="N16" s="96" t="s">
        <v>625</v>
      </c>
      <c r="O16" s="96" t="s">
        <v>626</v>
      </c>
      <c r="P16" s="96" t="s">
        <v>627</v>
      </c>
      <c r="Q16" s="97" t="s">
        <v>628</v>
      </c>
      <c r="R16" s="97" t="s">
        <v>629</v>
      </c>
      <c r="S16" s="97" t="s">
        <v>630</v>
      </c>
      <c r="T16" s="97" t="s">
        <v>631</v>
      </c>
      <c r="AB16" s="13" t="s">
        <v>90</v>
      </c>
      <c r="AC16" s="118" t="s">
        <v>582</v>
      </c>
      <c r="AD16" s="119" t="s">
        <v>583</v>
      </c>
      <c r="AE16" s="120" t="s">
        <v>56</v>
      </c>
      <c r="AF16" s="126" t="s">
        <v>584</v>
      </c>
      <c r="AG16" s="121" t="s">
        <v>585</v>
      </c>
      <c r="AH16" s="121" t="s">
        <v>585</v>
      </c>
      <c r="AI16" s="121" t="s">
        <v>585</v>
      </c>
    </row>
    <row r="17" spans="2:35" ht="30" customHeight="1" x14ac:dyDescent="0.25">
      <c r="B17" s="99" t="s">
        <v>632</v>
      </c>
      <c r="C17" s="105" t="str">
        <f>IFERROR(C10*C13/100,"")</f>
        <v/>
      </c>
      <c r="D17" s="105" t="str">
        <f t="shared" ref="D17:I17" si="2">IFERROR(D10*D13/100,"")</f>
        <v/>
      </c>
      <c r="E17" s="105" t="str">
        <f t="shared" si="2"/>
        <v/>
      </c>
      <c r="F17" s="105" t="str">
        <f t="shared" si="2"/>
        <v/>
      </c>
      <c r="G17" s="105" t="str">
        <f>IFERROR(G10*G13*F13/100,"")</f>
        <v/>
      </c>
      <c r="H17" s="105" t="str">
        <f>IFERROR(H10*H13*F13/100,"")</f>
        <v/>
      </c>
      <c r="I17" s="105" t="str">
        <f t="shared" si="2"/>
        <v/>
      </c>
      <c r="L17" s="101" t="s">
        <v>632</v>
      </c>
      <c r="M17" s="105" t="str">
        <f>IFERROR(M10*M13/100,"")</f>
        <v/>
      </c>
      <c r="N17" s="105" t="str">
        <f>IFERROR(N10*N13/100,"")</f>
        <v/>
      </c>
      <c r="O17" s="105" t="str">
        <f>IFERROR(O10*O13*N13/100,"")</f>
        <v/>
      </c>
      <c r="P17" s="105" t="str">
        <f>IFERROR(P10*P13*N13/100,"")</f>
        <v/>
      </c>
      <c r="Q17" s="106" t="str">
        <f>IFERROR(Q10*Q13/100,"")</f>
        <v/>
      </c>
      <c r="R17" s="106" t="str">
        <f>IFERROR(R10*R13/100,"")</f>
        <v/>
      </c>
      <c r="S17" s="106" t="str">
        <f>IFERROR(S10*S13*R13/100,"")</f>
        <v/>
      </c>
      <c r="T17" s="106" t="str">
        <f>IFERROR(T10*T13*R13/100,"")</f>
        <v/>
      </c>
      <c r="AB17" s="13" t="s">
        <v>91</v>
      </c>
      <c r="AC17" s="118" t="s">
        <v>582</v>
      </c>
      <c r="AD17" s="119" t="s">
        <v>583</v>
      </c>
      <c r="AE17" s="120" t="s">
        <v>56</v>
      </c>
      <c r="AF17" s="126" t="s">
        <v>584</v>
      </c>
      <c r="AG17" s="121" t="s">
        <v>585</v>
      </c>
      <c r="AH17" s="121" t="s">
        <v>585</v>
      </c>
      <c r="AI17" s="123" t="s">
        <v>60</v>
      </c>
    </row>
    <row r="18" spans="2:35" ht="30" customHeight="1" x14ac:dyDescent="0.25">
      <c r="B18" s="100" t="s">
        <v>633</v>
      </c>
      <c r="C18" s="107" t="str">
        <f>IFERROR(C10*C14/100,"")</f>
        <v/>
      </c>
      <c r="D18" s="107" t="str">
        <f t="shared" ref="D18:I18" si="3">IFERROR(D10*D14/100,"")</f>
        <v/>
      </c>
      <c r="E18" s="107" t="str">
        <f t="shared" si="3"/>
        <v/>
      </c>
      <c r="F18" s="107" t="str">
        <f t="shared" si="3"/>
        <v/>
      </c>
      <c r="G18" s="107" t="str">
        <f>IFERROR(G10*G14*F14/100,"")</f>
        <v/>
      </c>
      <c r="H18" s="107" t="str">
        <f>IFERROR(H10*H14*F14/100,"")</f>
        <v/>
      </c>
      <c r="I18" s="107" t="str">
        <f t="shared" si="3"/>
        <v/>
      </c>
      <c r="L18" s="102" t="s">
        <v>633</v>
      </c>
      <c r="M18" s="107" t="str">
        <f>IFERROR(M10*M14/100,"")</f>
        <v/>
      </c>
      <c r="N18" s="107" t="str">
        <f>IFERROR(N10*N14/100,"")</f>
        <v/>
      </c>
      <c r="O18" s="107" t="str">
        <f>IFERROR(O10*O14*N14/100,"")</f>
        <v/>
      </c>
      <c r="P18" s="107" t="str">
        <f>IFERROR(P10*P14*N14/100,"")</f>
        <v/>
      </c>
      <c r="Q18" s="108" t="str">
        <f>IFERROR(Q10*Q14/100,"")</f>
        <v/>
      </c>
      <c r="R18" s="108" t="str">
        <f>IFERROR(R10*R14/100,"")</f>
        <v/>
      </c>
      <c r="S18" s="108" t="str">
        <f>IFERROR(S10*S14*R14/100,"")</f>
        <v/>
      </c>
      <c r="T18" s="108" t="str">
        <f>IFERROR(T10*T14*R14/100,"")</f>
        <v/>
      </c>
      <c r="AB18" s="13" t="s">
        <v>92</v>
      </c>
      <c r="AC18" s="118" t="s">
        <v>582</v>
      </c>
      <c r="AD18" s="119" t="s">
        <v>583</v>
      </c>
      <c r="AE18" s="120" t="s">
        <v>56</v>
      </c>
      <c r="AF18" s="126" t="s">
        <v>584</v>
      </c>
      <c r="AG18" s="121" t="s">
        <v>585</v>
      </c>
      <c r="AH18" s="121" t="s">
        <v>585</v>
      </c>
      <c r="AI18" s="121" t="s">
        <v>585</v>
      </c>
    </row>
    <row r="19" spans="2:35" ht="7.5" customHeight="1" x14ac:dyDescent="0.25"/>
    <row r="20" spans="2:35" ht="39.75" customHeight="1" x14ac:dyDescent="0.25">
      <c r="C20" s="103" t="s">
        <v>634</v>
      </c>
      <c r="M20" s="96" t="s">
        <v>635</v>
      </c>
      <c r="N20" s="97" t="s">
        <v>636</v>
      </c>
    </row>
    <row r="21" spans="2:35" ht="30" customHeight="1" x14ac:dyDescent="0.25">
      <c r="B21" s="99" t="s">
        <v>632</v>
      </c>
      <c r="C21" s="105">
        <f>SUM(C17:I17)</f>
        <v>0</v>
      </c>
      <c r="L21" s="99" t="s">
        <v>632</v>
      </c>
      <c r="M21" s="105">
        <f>SUM(M17:P17)</f>
        <v>0</v>
      </c>
      <c r="N21" s="106">
        <f>SUM(Q17:T17)</f>
        <v>0</v>
      </c>
    </row>
    <row r="22" spans="2:35" ht="30" customHeight="1" x14ac:dyDescent="0.25">
      <c r="B22" s="100" t="s">
        <v>633</v>
      </c>
      <c r="C22" s="107">
        <f>SUM(C18:I18)</f>
        <v>0</v>
      </c>
      <c r="L22" s="100" t="s">
        <v>633</v>
      </c>
      <c r="M22" s="107">
        <f>SUM(M18:P18)</f>
        <v>0</v>
      </c>
      <c r="N22" s="108">
        <f>SUM(Q18:T18)</f>
        <v>0</v>
      </c>
    </row>
    <row r="24" spans="2:35" ht="30.75" customHeight="1" x14ac:dyDescent="0.25">
      <c r="B24" s="342" t="s">
        <v>637</v>
      </c>
      <c r="C24" s="343"/>
      <c r="D24" s="344"/>
      <c r="L24" s="342" t="s">
        <v>638</v>
      </c>
      <c r="M24" s="343"/>
      <c r="N24" s="344"/>
    </row>
  </sheetData>
  <dataConsolidate/>
  <mergeCells count="11">
    <mergeCell ref="B2:T2"/>
    <mergeCell ref="B24:D24"/>
    <mergeCell ref="L24:N24"/>
    <mergeCell ref="B4:I4"/>
    <mergeCell ref="L4:T4"/>
    <mergeCell ref="B6:I6"/>
    <mergeCell ref="B5:I5"/>
    <mergeCell ref="B7:I7"/>
    <mergeCell ref="L5:T5"/>
    <mergeCell ref="L6:T6"/>
    <mergeCell ref="L7:T7"/>
  </mergeCells>
  <conditionalFormatting sqref="C9:I9">
    <cfRule type="containsText" dxfId="3" priority="4" operator="containsText" text="n/a">
      <formula>NOT(ISERROR(SEARCH("n/a",C9)))</formula>
    </cfRule>
  </conditionalFormatting>
  <conditionalFormatting sqref="C10:I10 C12:I14 C16:I18">
    <cfRule type="expression" dxfId="2" priority="3">
      <formula>C$9="n/a"</formula>
    </cfRule>
  </conditionalFormatting>
  <conditionalFormatting sqref="Q9:T10">
    <cfRule type="expression" dxfId="1" priority="1">
      <formula>$T$10=0</formula>
    </cfRule>
  </conditionalFormatting>
  <conditionalFormatting sqref="Q12:T14 Q16:T18">
    <cfRule type="expression" dxfId="0" priority="2">
      <formula>$T$10=0</formula>
    </cfRule>
  </conditionalFormatting>
  <hyperlinks>
    <hyperlink ref="B1" location="Overview!A1" display="Back to Overview" xr:uid="{00000000-0004-0000-0D00-000000000000}"/>
  </hyperlinks>
  <pageMargins left="0.70866141732283472" right="0.70866141732283472" top="0.74803149606299213" bottom="0.74803149606299213" header="0.31496062992125984" footer="0.31496062992125984"/>
  <pageSetup paperSize="9" scale="50" orientation="landscape" r:id="rId1"/>
  <ignoredErrors>
    <ignoredError sqref="G17:G18" formula="1"/>
    <ignoredError sqref="M14:T14 R13 C14:G14" unlockedFormula="1"/>
  </ignoredErrors>
  <drawing r:id="rId2"/>
  <extLst>
    <ext xmlns:x14="http://schemas.microsoft.com/office/spreadsheetml/2009/9/main" uri="{CCE6A557-97BC-4b89-ADB6-D9C93CAAB3DF}">
      <x14:dataValidations xmlns:xm="http://schemas.microsoft.com/office/excel/2006/main" count="2">
        <x14:dataValidation type="list" errorStyle="information" allowBlank="1" showInputMessage="1" showErrorMessage="1" promptTitle="Tariff selection" prompt="Choose tariff from drop down list" xr:uid="{00000000-0002-0000-0D00-000001000000}">
          <x14:formula1>
            <xm:f>'Annex 1 LV, HV and UMS charges'!$A$14:$A$45</xm:f>
          </x14:formula1>
          <xm:sqref>B10</xm:sqref>
        </x14:dataValidation>
        <x14:dataValidation type="list" errorStyle="information" allowBlank="1" showInputMessage="1" showErrorMessage="1" promptTitle="Choose site" prompt="Select the EHV site that you would like to calculate charges." xr:uid="{00000000-0002-0000-0D00-000000000000}">
          <x14:formula1>
            <xm:f>'Annex 2 Designated EHV charges'!$G$11:$G$112</xm:f>
          </x14:formula1>
          <xm:sqref>L10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pageSetUpPr fitToPage="1"/>
  </sheetPr>
  <dimension ref="A1:N46"/>
  <sheetViews>
    <sheetView zoomScale="47" zoomScaleNormal="70" zoomScaleSheetLayoutView="100" workbookViewId="0">
      <selection activeCell="F55" sqref="F55"/>
    </sheetView>
  </sheetViews>
  <sheetFormatPr defaultColWidth="9.109375" defaultRowHeight="27.75" customHeight="1" x14ac:dyDescent="0.25"/>
  <cols>
    <col min="1" max="1" width="49" style="2" bestFit="1" customWidth="1"/>
    <col min="2" max="2" width="24.6640625" style="3" customWidth="1"/>
    <col min="3" max="3" width="9.6640625" style="2" bestFit="1" customWidth="1"/>
    <col min="4" max="4" width="17.5546875" style="2" customWidth="1"/>
    <col min="5" max="7" width="17.5546875" style="3" customWidth="1"/>
    <col min="8" max="9" width="17.5546875" style="7" customWidth="1"/>
    <col min="10" max="10" width="17.5546875" style="5" customWidth="1"/>
    <col min="11" max="11" width="17.5546875" style="6" customWidth="1"/>
    <col min="12" max="12" width="1.44140625" style="4" customWidth="1"/>
    <col min="13" max="13" width="15.5546875" style="4" customWidth="1"/>
    <col min="14" max="18" width="15.5546875" style="2" customWidth="1"/>
    <col min="19" max="16384" width="9.109375" style="2"/>
  </cols>
  <sheetData>
    <row r="1" spans="1:14" ht="27.75" customHeight="1" x14ac:dyDescent="0.25">
      <c r="A1" s="76" t="s">
        <v>30</v>
      </c>
      <c r="B1" s="247" t="s">
        <v>31</v>
      </c>
      <c r="C1" s="248"/>
      <c r="D1" s="248"/>
      <c r="E1" s="246"/>
      <c r="F1" s="246"/>
      <c r="G1" s="246"/>
      <c r="H1" s="246"/>
      <c r="I1" s="246"/>
      <c r="J1" s="246"/>
      <c r="K1" s="246"/>
      <c r="L1" s="43"/>
      <c r="M1" s="43"/>
      <c r="N1" s="43"/>
    </row>
    <row r="2" spans="1:14" ht="27" customHeight="1" x14ac:dyDescent="0.25">
      <c r="A2" s="249" t="str">
        <f>Overview!B4&amp; " - Effective from "&amp;TEXT(Overview!D4,"D MMMM YYYY")&amp;" - "&amp;Overview!E4&amp;" LV and HV charges"</f>
        <v>Eclipse Power Distribution Limited - GSP E - Effective from 1 April 2025 - Final LV and HV charges</v>
      </c>
      <c r="B2" s="249"/>
      <c r="C2" s="249"/>
      <c r="D2" s="249"/>
      <c r="E2" s="249"/>
      <c r="F2" s="249"/>
      <c r="G2" s="249"/>
      <c r="H2" s="249"/>
      <c r="I2" s="249"/>
      <c r="J2" s="249"/>
      <c r="K2" s="249"/>
    </row>
    <row r="3" spans="1:14" s="68" customFormat="1" ht="15" customHeight="1" x14ac:dyDescent="0.25">
      <c r="A3" s="69"/>
      <c r="B3" s="69"/>
      <c r="C3" s="69"/>
      <c r="D3" s="69"/>
      <c r="E3" s="69"/>
      <c r="F3" s="69"/>
      <c r="G3" s="69"/>
      <c r="H3" s="69"/>
      <c r="I3" s="69"/>
      <c r="J3" s="69"/>
      <c r="K3" s="69"/>
      <c r="L3" s="41"/>
      <c r="M3" s="41"/>
    </row>
    <row r="4" spans="1:14" ht="27" customHeight="1" x14ac:dyDescent="0.25">
      <c r="A4" s="249" t="s">
        <v>32</v>
      </c>
      <c r="B4" s="249"/>
      <c r="C4" s="249"/>
      <c r="D4" s="249"/>
      <c r="E4" s="249"/>
      <c r="F4" s="69"/>
      <c r="G4" s="249" t="s">
        <v>33</v>
      </c>
      <c r="H4" s="249"/>
      <c r="I4" s="249"/>
      <c r="J4" s="249"/>
      <c r="K4" s="249"/>
    </row>
    <row r="5" spans="1:14" ht="28.5" customHeight="1" x14ac:dyDescent="0.25">
      <c r="A5" s="154" t="s">
        <v>34</v>
      </c>
      <c r="B5" s="159" t="s">
        <v>35</v>
      </c>
      <c r="C5" s="252" t="s">
        <v>36</v>
      </c>
      <c r="D5" s="253"/>
      <c r="E5" s="155" t="s">
        <v>37</v>
      </c>
      <c r="F5" s="69"/>
      <c r="G5" s="255"/>
      <c r="H5" s="256"/>
      <c r="I5" s="156" t="s">
        <v>38</v>
      </c>
      <c r="J5" s="157" t="s">
        <v>39</v>
      </c>
      <c r="K5" s="155" t="s">
        <v>37</v>
      </c>
      <c r="L5" s="69"/>
    </row>
    <row r="6" spans="1:14" ht="25.5" customHeight="1" x14ac:dyDescent="0.25">
      <c r="A6" s="160" t="s">
        <v>40</v>
      </c>
      <c r="B6" s="168" t="s">
        <v>41</v>
      </c>
      <c r="C6" s="254" t="s">
        <v>42</v>
      </c>
      <c r="D6" s="254"/>
      <c r="E6" s="161" t="s">
        <v>43</v>
      </c>
      <c r="F6" s="69"/>
      <c r="G6" s="257" t="s">
        <v>44</v>
      </c>
      <c r="H6" s="257"/>
      <c r="I6" s="168" t="s">
        <v>41</v>
      </c>
      <c r="J6" s="158" t="s">
        <v>42</v>
      </c>
      <c r="K6" s="158" t="s">
        <v>43</v>
      </c>
      <c r="L6" s="69"/>
    </row>
    <row r="7" spans="1:14" ht="26.4" x14ac:dyDescent="0.25">
      <c r="A7" s="160" t="s">
        <v>45</v>
      </c>
      <c r="B7" s="169"/>
      <c r="C7" s="264"/>
      <c r="D7" s="265"/>
      <c r="E7" s="158" t="s">
        <v>46</v>
      </c>
      <c r="F7" s="69"/>
      <c r="G7" s="257" t="s">
        <v>47</v>
      </c>
      <c r="H7" s="257"/>
      <c r="I7" s="169"/>
      <c r="J7" s="158" t="s">
        <v>48</v>
      </c>
      <c r="K7" s="158" t="s">
        <v>43</v>
      </c>
      <c r="L7" s="69"/>
    </row>
    <row r="8" spans="1:14" ht="18" customHeight="1" x14ac:dyDescent="0.25">
      <c r="A8" s="179" t="s">
        <v>49</v>
      </c>
      <c r="B8" s="254" t="s">
        <v>50</v>
      </c>
      <c r="C8" s="254"/>
      <c r="D8" s="254"/>
      <c r="E8" s="254"/>
      <c r="F8" s="69"/>
      <c r="G8" s="257" t="s">
        <v>45</v>
      </c>
      <c r="H8" s="257"/>
      <c r="I8" s="169"/>
      <c r="J8" s="169"/>
      <c r="K8" s="158" t="s">
        <v>46</v>
      </c>
      <c r="L8" s="69"/>
    </row>
    <row r="9" spans="1:14" s="68" customFormat="1" ht="18" customHeight="1" x14ac:dyDescent="0.25">
      <c r="A9" s="162"/>
      <c r="B9" s="162"/>
      <c r="C9" s="259"/>
      <c r="D9" s="259"/>
      <c r="E9" s="162"/>
      <c r="F9" s="69"/>
      <c r="G9" s="257" t="s">
        <v>49</v>
      </c>
      <c r="H9" s="257"/>
      <c r="I9" s="260" t="s">
        <v>50</v>
      </c>
      <c r="J9" s="261"/>
      <c r="K9" s="262"/>
      <c r="L9" s="69"/>
      <c r="M9" s="41"/>
    </row>
    <row r="10" spans="1:14" s="68" customFormat="1" ht="8.25" customHeight="1" x14ac:dyDescent="0.25">
      <c r="A10" s="163"/>
      <c r="B10" s="263"/>
      <c r="C10" s="263"/>
      <c r="D10" s="263"/>
      <c r="E10" s="263"/>
      <c r="F10" s="69"/>
      <c r="G10" s="258"/>
      <c r="H10" s="258"/>
      <c r="I10" s="164"/>
      <c r="J10" s="164"/>
      <c r="K10" s="164"/>
      <c r="L10" s="69"/>
      <c r="M10" s="41"/>
    </row>
    <row r="11" spans="1:14" s="68" customFormat="1" ht="8.25" customHeight="1" x14ac:dyDescent="0.25">
      <c r="A11" s="69"/>
      <c r="B11" s="69"/>
      <c r="C11" s="69"/>
      <c r="D11" s="69"/>
      <c r="E11" s="69"/>
      <c r="F11" s="69"/>
      <c r="G11" s="251"/>
      <c r="H11" s="251"/>
      <c r="I11" s="250"/>
      <c r="J11" s="250"/>
      <c r="K11" s="250"/>
      <c r="L11" s="41"/>
      <c r="M11" s="41"/>
    </row>
    <row r="12" spans="1:14" s="68" customFormat="1" ht="8.25" customHeight="1" x14ac:dyDescent="0.25">
      <c r="A12" s="69"/>
      <c r="B12" s="69"/>
      <c r="C12" s="69"/>
      <c r="D12" s="69"/>
      <c r="E12" s="69"/>
      <c r="F12" s="69"/>
      <c r="G12" s="69"/>
      <c r="H12" s="69"/>
      <c r="I12" s="69"/>
      <c r="J12" s="69"/>
      <c r="K12" s="69"/>
      <c r="L12" s="41"/>
      <c r="M12" s="41"/>
    </row>
    <row r="13" spans="1:14" ht="78.75" customHeight="1" x14ac:dyDescent="0.25">
      <c r="A13" s="22" t="s">
        <v>51</v>
      </c>
      <c r="B13" s="11" t="s">
        <v>52</v>
      </c>
      <c r="C13" s="11" t="s">
        <v>53</v>
      </c>
      <c r="D13" s="46" t="s">
        <v>54</v>
      </c>
      <c r="E13" s="46" t="s">
        <v>55</v>
      </c>
      <c r="F13" s="46" t="s">
        <v>56</v>
      </c>
      <c r="G13" s="11" t="s">
        <v>57</v>
      </c>
      <c r="H13" s="11" t="s">
        <v>58</v>
      </c>
      <c r="I13" s="22" t="s">
        <v>59</v>
      </c>
      <c r="J13" s="11" t="s">
        <v>60</v>
      </c>
      <c r="K13" s="11" t="s">
        <v>61</v>
      </c>
    </row>
    <row r="14" spans="1:14" ht="32.25" customHeight="1" x14ac:dyDescent="0.25">
      <c r="A14" s="13" t="s">
        <v>641</v>
      </c>
      <c r="B14" s="37" t="s">
        <v>695</v>
      </c>
      <c r="C14" s="152" t="s">
        <v>62</v>
      </c>
      <c r="D14" s="202">
        <v>9.8930000000000007</v>
      </c>
      <c r="E14" s="203">
        <v>1.63</v>
      </c>
      <c r="F14" s="204">
        <v>0.24199999999999999</v>
      </c>
      <c r="G14" s="205">
        <v>11.93</v>
      </c>
      <c r="H14" s="206">
        <v>0</v>
      </c>
      <c r="I14" s="206">
        <v>0</v>
      </c>
      <c r="J14" s="207">
        <v>0</v>
      </c>
      <c r="K14" s="36"/>
    </row>
    <row r="15" spans="1:14" ht="32.25" customHeight="1" x14ac:dyDescent="0.25">
      <c r="A15" s="13" t="s">
        <v>63</v>
      </c>
      <c r="B15" s="37" t="s">
        <v>696</v>
      </c>
      <c r="C15" s="146" t="s">
        <v>64</v>
      </c>
      <c r="D15" s="202">
        <v>9.8930000000000007</v>
      </c>
      <c r="E15" s="203">
        <v>1.63</v>
      </c>
      <c r="F15" s="204">
        <v>0.24199999999999999</v>
      </c>
      <c r="G15" s="206">
        <v>0</v>
      </c>
      <c r="H15" s="206">
        <v>0</v>
      </c>
      <c r="I15" s="206">
        <v>0</v>
      </c>
      <c r="J15" s="207">
        <v>0</v>
      </c>
      <c r="K15" s="36"/>
    </row>
    <row r="16" spans="1:14" ht="32.25" customHeight="1" x14ac:dyDescent="0.25">
      <c r="A16" s="13" t="s">
        <v>642</v>
      </c>
      <c r="B16" s="37" t="s">
        <v>697</v>
      </c>
      <c r="C16" s="153" t="s">
        <v>65</v>
      </c>
      <c r="D16" s="202">
        <v>9.7040000000000006</v>
      </c>
      <c r="E16" s="203">
        <v>1.5980000000000001</v>
      </c>
      <c r="F16" s="204">
        <v>0.23699999999999999</v>
      </c>
      <c r="G16" s="205">
        <v>14.42</v>
      </c>
      <c r="H16" s="206">
        <v>0</v>
      </c>
      <c r="I16" s="206">
        <v>0</v>
      </c>
      <c r="J16" s="207">
        <v>0</v>
      </c>
      <c r="K16" s="36"/>
    </row>
    <row r="17" spans="1:11" ht="27.6" x14ac:dyDescent="0.25">
      <c r="A17" s="13" t="s">
        <v>643</v>
      </c>
      <c r="B17" s="37" t="s">
        <v>698</v>
      </c>
      <c r="C17" s="153" t="s">
        <v>65</v>
      </c>
      <c r="D17" s="202">
        <v>9.7040000000000006</v>
      </c>
      <c r="E17" s="203">
        <v>1.5980000000000001</v>
      </c>
      <c r="F17" s="204">
        <v>0.23699999999999999</v>
      </c>
      <c r="G17" s="205">
        <v>18.04</v>
      </c>
      <c r="H17" s="206">
        <v>0</v>
      </c>
      <c r="I17" s="206">
        <v>0</v>
      </c>
      <c r="J17" s="207">
        <v>0</v>
      </c>
      <c r="K17" s="36"/>
    </row>
    <row r="18" spans="1:11" ht="32.25" customHeight="1" x14ac:dyDescent="0.25">
      <c r="A18" s="13" t="s">
        <v>644</v>
      </c>
      <c r="B18" s="37" t="s">
        <v>699</v>
      </c>
      <c r="C18" s="153" t="s">
        <v>65</v>
      </c>
      <c r="D18" s="202">
        <v>9.7040000000000006</v>
      </c>
      <c r="E18" s="203">
        <v>1.5980000000000001</v>
      </c>
      <c r="F18" s="204">
        <v>0.23699999999999999</v>
      </c>
      <c r="G18" s="205">
        <v>20.78</v>
      </c>
      <c r="H18" s="206">
        <v>0</v>
      </c>
      <c r="I18" s="206">
        <v>0</v>
      </c>
      <c r="J18" s="207">
        <v>0</v>
      </c>
      <c r="K18" s="36"/>
    </row>
    <row r="19" spans="1:11" ht="32.25" customHeight="1" x14ac:dyDescent="0.25">
      <c r="A19" s="13" t="s">
        <v>645</v>
      </c>
      <c r="B19" s="37" t="s">
        <v>700</v>
      </c>
      <c r="C19" s="153" t="s">
        <v>65</v>
      </c>
      <c r="D19" s="202">
        <v>9.7040000000000006</v>
      </c>
      <c r="E19" s="203">
        <v>1.5980000000000001</v>
      </c>
      <c r="F19" s="204">
        <v>0.23699999999999999</v>
      </c>
      <c r="G19" s="205">
        <v>27.77</v>
      </c>
      <c r="H19" s="206">
        <v>0</v>
      </c>
      <c r="I19" s="206">
        <v>0</v>
      </c>
      <c r="J19" s="207">
        <v>0</v>
      </c>
      <c r="K19" s="36"/>
    </row>
    <row r="20" spans="1:11" ht="32.25" customHeight="1" x14ac:dyDescent="0.25">
      <c r="A20" s="13" t="s">
        <v>646</v>
      </c>
      <c r="B20" s="37" t="s">
        <v>701</v>
      </c>
      <c r="C20" s="153" t="s">
        <v>65</v>
      </c>
      <c r="D20" s="202">
        <v>9.7040000000000006</v>
      </c>
      <c r="E20" s="203">
        <v>1.5980000000000001</v>
      </c>
      <c r="F20" s="204">
        <v>0.23699999999999999</v>
      </c>
      <c r="G20" s="205">
        <v>52.68</v>
      </c>
      <c r="H20" s="206">
        <v>0</v>
      </c>
      <c r="I20" s="206">
        <v>0</v>
      </c>
      <c r="J20" s="207">
        <v>0</v>
      </c>
      <c r="K20" s="36"/>
    </row>
    <row r="21" spans="1:11" ht="32.25" customHeight="1" x14ac:dyDescent="0.25">
      <c r="A21" s="13" t="s">
        <v>66</v>
      </c>
      <c r="B21" s="37" t="s">
        <v>702</v>
      </c>
      <c r="C21" s="146" t="s">
        <v>67</v>
      </c>
      <c r="D21" s="202">
        <v>9.7040000000000006</v>
      </c>
      <c r="E21" s="203">
        <v>1.5980000000000001</v>
      </c>
      <c r="F21" s="204">
        <v>0.23699999999999999</v>
      </c>
      <c r="G21" s="206">
        <v>0</v>
      </c>
      <c r="H21" s="206">
        <v>0</v>
      </c>
      <c r="I21" s="206">
        <v>0</v>
      </c>
      <c r="J21" s="207">
        <v>0</v>
      </c>
      <c r="K21" s="36"/>
    </row>
    <row r="22" spans="1:11" ht="32.25" customHeight="1" x14ac:dyDescent="0.25">
      <c r="A22" s="13" t="s">
        <v>68</v>
      </c>
      <c r="B22" s="37" t="s">
        <v>703</v>
      </c>
      <c r="C22" s="148">
        <v>0</v>
      </c>
      <c r="D22" s="202">
        <v>5.9669999999999996</v>
      </c>
      <c r="E22" s="203">
        <v>0.96699999999999997</v>
      </c>
      <c r="F22" s="204">
        <v>0.13300000000000001</v>
      </c>
      <c r="G22" s="205">
        <v>15.38</v>
      </c>
      <c r="H22" s="205">
        <v>10.73</v>
      </c>
      <c r="I22" s="208">
        <v>10.73</v>
      </c>
      <c r="J22" s="209">
        <v>0.156</v>
      </c>
      <c r="K22" s="36"/>
    </row>
    <row r="23" spans="1:11" ht="32.25" customHeight="1" x14ac:dyDescent="0.25">
      <c r="A23" s="13" t="s">
        <v>69</v>
      </c>
      <c r="B23" s="37" t="s">
        <v>704</v>
      </c>
      <c r="C23" s="148">
        <v>0</v>
      </c>
      <c r="D23" s="202">
        <v>5.9669999999999996</v>
      </c>
      <c r="E23" s="203">
        <v>0.96699999999999997</v>
      </c>
      <c r="F23" s="204">
        <v>0.13300000000000001</v>
      </c>
      <c r="G23" s="205">
        <v>83.71</v>
      </c>
      <c r="H23" s="205">
        <v>10.73</v>
      </c>
      <c r="I23" s="208">
        <v>10.73</v>
      </c>
      <c r="J23" s="209">
        <v>0.156</v>
      </c>
      <c r="K23" s="36"/>
    </row>
    <row r="24" spans="1:11" ht="32.25" customHeight="1" x14ac:dyDescent="0.25">
      <c r="A24" s="13" t="s">
        <v>70</v>
      </c>
      <c r="B24" s="37" t="s">
        <v>705</v>
      </c>
      <c r="C24" s="148">
        <v>0</v>
      </c>
      <c r="D24" s="202">
        <v>5.9669999999999996</v>
      </c>
      <c r="E24" s="203">
        <v>0.96699999999999997</v>
      </c>
      <c r="F24" s="204">
        <v>0.13300000000000001</v>
      </c>
      <c r="G24" s="205">
        <v>136.85</v>
      </c>
      <c r="H24" s="205">
        <v>10.73</v>
      </c>
      <c r="I24" s="208">
        <v>10.73</v>
      </c>
      <c r="J24" s="209">
        <v>0.156</v>
      </c>
      <c r="K24" s="36"/>
    </row>
    <row r="25" spans="1:11" ht="32.25" customHeight="1" x14ac:dyDescent="0.25">
      <c r="A25" s="13" t="s">
        <v>71</v>
      </c>
      <c r="B25" s="37" t="s">
        <v>706</v>
      </c>
      <c r="C25" s="148">
        <v>0</v>
      </c>
      <c r="D25" s="202">
        <v>5.9669999999999996</v>
      </c>
      <c r="E25" s="203">
        <v>0.96699999999999997</v>
      </c>
      <c r="F25" s="204">
        <v>0.13300000000000001</v>
      </c>
      <c r="G25" s="205">
        <v>204.34</v>
      </c>
      <c r="H25" s="205">
        <v>10.73</v>
      </c>
      <c r="I25" s="208">
        <v>10.73</v>
      </c>
      <c r="J25" s="209">
        <v>0.156</v>
      </c>
      <c r="K25" s="36"/>
    </row>
    <row r="26" spans="1:11" ht="32.25" customHeight="1" x14ac:dyDescent="0.25">
      <c r="A26" s="13" t="s">
        <v>72</v>
      </c>
      <c r="B26" s="37" t="s">
        <v>707</v>
      </c>
      <c r="C26" s="148">
        <v>0</v>
      </c>
      <c r="D26" s="202">
        <v>5.9669999999999996</v>
      </c>
      <c r="E26" s="203">
        <v>0.96699999999999997</v>
      </c>
      <c r="F26" s="204">
        <v>0.13300000000000001</v>
      </c>
      <c r="G26" s="205">
        <v>356.28</v>
      </c>
      <c r="H26" s="205">
        <v>10.73</v>
      </c>
      <c r="I26" s="208">
        <v>10.73</v>
      </c>
      <c r="J26" s="209">
        <v>0.156</v>
      </c>
      <c r="K26" s="36"/>
    </row>
    <row r="27" spans="1:11" ht="32.25" customHeight="1" x14ac:dyDescent="0.25">
      <c r="A27" s="13" t="s">
        <v>73</v>
      </c>
      <c r="B27" s="37" t="s">
        <v>708</v>
      </c>
      <c r="C27" s="148">
        <v>0</v>
      </c>
      <c r="D27" s="202">
        <v>3.262</v>
      </c>
      <c r="E27" s="203">
        <v>0.503</v>
      </c>
      <c r="F27" s="204">
        <v>5.2999999999999999E-2</v>
      </c>
      <c r="G27" s="205">
        <v>12</v>
      </c>
      <c r="H27" s="205">
        <v>9.41</v>
      </c>
      <c r="I27" s="208">
        <v>9.41</v>
      </c>
      <c r="J27" s="209">
        <v>8.2000000000000003E-2</v>
      </c>
      <c r="K27" s="36"/>
    </row>
    <row r="28" spans="1:11" ht="32.25" customHeight="1" x14ac:dyDescent="0.25">
      <c r="A28" s="13" t="s">
        <v>74</v>
      </c>
      <c r="B28" s="37" t="s">
        <v>709</v>
      </c>
      <c r="C28" s="148">
        <v>0</v>
      </c>
      <c r="D28" s="202">
        <v>3.262</v>
      </c>
      <c r="E28" s="203">
        <v>0.503</v>
      </c>
      <c r="F28" s="204">
        <v>5.2999999999999999E-2</v>
      </c>
      <c r="G28" s="205">
        <v>80.33</v>
      </c>
      <c r="H28" s="205">
        <v>9.41</v>
      </c>
      <c r="I28" s="208">
        <v>9.41</v>
      </c>
      <c r="J28" s="209">
        <v>8.2000000000000003E-2</v>
      </c>
      <c r="K28" s="36"/>
    </row>
    <row r="29" spans="1:11" ht="32.25" customHeight="1" x14ac:dyDescent="0.25">
      <c r="A29" s="13" t="s">
        <v>75</v>
      </c>
      <c r="B29" s="37" t="s">
        <v>710</v>
      </c>
      <c r="C29" s="148">
        <v>0</v>
      </c>
      <c r="D29" s="202">
        <v>3.262</v>
      </c>
      <c r="E29" s="203">
        <v>0.503</v>
      </c>
      <c r="F29" s="204">
        <v>5.2999999999999999E-2</v>
      </c>
      <c r="G29" s="205">
        <v>133.47999999999999</v>
      </c>
      <c r="H29" s="205">
        <v>9.41</v>
      </c>
      <c r="I29" s="208">
        <v>9.41</v>
      </c>
      <c r="J29" s="209">
        <v>8.2000000000000003E-2</v>
      </c>
      <c r="K29" s="36"/>
    </row>
    <row r="30" spans="1:11" ht="32.25" customHeight="1" x14ac:dyDescent="0.25">
      <c r="A30" s="13" t="s">
        <v>76</v>
      </c>
      <c r="B30" s="37" t="s">
        <v>711</v>
      </c>
      <c r="C30" s="148">
        <v>0</v>
      </c>
      <c r="D30" s="202">
        <v>3.262</v>
      </c>
      <c r="E30" s="203">
        <v>0.503</v>
      </c>
      <c r="F30" s="204">
        <v>5.2999999999999999E-2</v>
      </c>
      <c r="G30" s="205">
        <v>200.97</v>
      </c>
      <c r="H30" s="205">
        <v>9.41</v>
      </c>
      <c r="I30" s="208">
        <v>9.41</v>
      </c>
      <c r="J30" s="209">
        <v>8.2000000000000003E-2</v>
      </c>
      <c r="K30" s="36"/>
    </row>
    <row r="31" spans="1:11" ht="32.25" customHeight="1" x14ac:dyDescent="0.25">
      <c r="A31" s="13" t="s">
        <v>77</v>
      </c>
      <c r="B31" s="37" t="s">
        <v>712</v>
      </c>
      <c r="C31" s="148">
        <v>0</v>
      </c>
      <c r="D31" s="202">
        <v>3.262</v>
      </c>
      <c r="E31" s="203">
        <v>0.503</v>
      </c>
      <c r="F31" s="204">
        <v>5.2999999999999999E-2</v>
      </c>
      <c r="G31" s="205">
        <v>352.91</v>
      </c>
      <c r="H31" s="205">
        <v>9.41</v>
      </c>
      <c r="I31" s="208">
        <v>9.41</v>
      </c>
      <c r="J31" s="209">
        <v>8.2000000000000003E-2</v>
      </c>
      <c r="K31" s="36"/>
    </row>
    <row r="32" spans="1:11" ht="32.25" customHeight="1" x14ac:dyDescent="0.25">
      <c r="A32" s="13" t="s">
        <v>78</v>
      </c>
      <c r="B32" s="37" t="s">
        <v>713</v>
      </c>
      <c r="C32" s="148">
        <v>0</v>
      </c>
      <c r="D32" s="202">
        <v>1.6419999999999999</v>
      </c>
      <c r="E32" s="203">
        <v>0.23699999999999999</v>
      </c>
      <c r="F32" s="204">
        <v>2.1000000000000001E-2</v>
      </c>
      <c r="G32" s="205">
        <v>110.87</v>
      </c>
      <c r="H32" s="205">
        <v>9.5</v>
      </c>
      <c r="I32" s="208">
        <v>9.5</v>
      </c>
      <c r="J32" s="209">
        <v>3.6999999999999998E-2</v>
      </c>
      <c r="K32" s="36"/>
    </row>
    <row r="33" spans="1:11" ht="32.25" customHeight="1" x14ac:dyDescent="0.25">
      <c r="A33" s="13" t="s">
        <v>79</v>
      </c>
      <c r="B33" s="37" t="s">
        <v>714</v>
      </c>
      <c r="C33" s="148">
        <v>0</v>
      </c>
      <c r="D33" s="202">
        <v>1.6419999999999999</v>
      </c>
      <c r="E33" s="203">
        <v>0.23699999999999999</v>
      </c>
      <c r="F33" s="204">
        <v>2.1000000000000001E-2</v>
      </c>
      <c r="G33" s="205">
        <v>443.28</v>
      </c>
      <c r="H33" s="205">
        <v>9.5</v>
      </c>
      <c r="I33" s="208">
        <v>9.5</v>
      </c>
      <c r="J33" s="209">
        <v>3.6999999999999998E-2</v>
      </c>
      <c r="K33" s="36"/>
    </row>
    <row r="34" spans="1:11" ht="32.25" customHeight="1" x14ac:dyDescent="0.25">
      <c r="A34" s="13" t="s">
        <v>80</v>
      </c>
      <c r="B34" s="37" t="s">
        <v>715</v>
      </c>
      <c r="C34" s="148">
        <v>0</v>
      </c>
      <c r="D34" s="202">
        <v>1.6419999999999999</v>
      </c>
      <c r="E34" s="203">
        <v>0.23699999999999999</v>
      </c>
      <c r="F34" s="204">
        <v>2.1000000000000001E-2</v>
      </c>
      <c r="G34" s="205">
        <v>1096.97</v>
      </c>
      <c r="H34" s="205">
        <v>9.5</v>
      </c>
      <c r="I34" s="208">
        <v>9.5</v>
      </c>
      <c r="J34" s="209">
        <v>3.6999999999999998E-2</v>
      </c>
      <c r="K34" s="36"/>
    </row>
    <row r="35" spans="1:11" ht="32.25" customHeight="1" x14ac:dyDescent="0.25">
      <c r="A35" s="13" t="s">
        <v>81</v>
      </c>
      <c r="B35" s="37" t="s">
        <v>716</v>
      </c>
      <c r="C35" s="148">
        <v>0</v>
      </c>
      <c r="D35" s="202">
        <v>1.6419999999999999</v>
      </c>
      <c r="E35" s="203">
        <v>0.23699999999999999</v>
      </c>
      <c r="F35" s="204">
        <v>2.1000000000000001E-2</v>
      </c>
      <c r="G35" s="205">
        <v>2199.9699999999998</v>
      </c>
      <c r="H35" s="205">
        <v>9.5</v>
      </c>
      <c r="I35" s="208">
        <v>9.5</v>
      </c>
      <c r="J35" s="209">
        <v>3.6999999999999998E-2</v>
      </c>
      <c r="K35" s="36"/>
    </row>
    <row r="36" spans="1:11" ht="32.25" customHeight="1" x14ac:dyDescent="0.25">
      <c r="A36" s="13" t="s">
        <v>82</v>
      </c>
      <c r="B36" s="37" t="s">
        <v>717</v>
      </c>
      <c r="C36" s="148">
        <v>0</v>
      </c>
      <c r="D36" s="202">
        <v>1.6419999999999999</v>
      </c>
      <c r="E36" s="203">
        <v>0.23699999999999999</v>
      </c>
      <c r="F36" s="204">
        <v>2.1000000000000001E-2</v>
      </c>
      <c r="G36" s="205">
        <v>6584.87</v>
      </c>
      <c r="H36" s="205">
        <v>9.5</v>
      </c>
      <c r="I36" s="208">
        <v>9.5</v>
      </c>
      <c r="J36" s="209">
        <v>3.6999999999999998E-2</v>
      </c>
      <c r="K36" s="36"/>
    </row>
    <row r="37" spans="1:11" ht="32.25" customHeight="1" x14ac:dyDescent="0.25">
      <c r="A37" s="13" t="s">
        <v>83</v>
      </c>
      <c r="B37" s="37" t="s">
        <v>718</v>
      </c>
      <c r="C37" s="148" t="s">
        <v>84</v>
      </c>
      <c r="D37" s="210">
        <v>35.695</v>
      </c>
      <c r="E37" s="211">
        <v>3.2010000000000001</v>
      </c>
      <c r="F37" s="204">
        <v>1.69</v>
      </c>
      <c r="G37" s="206">
        <v>0</v>
      </c>
      <c r="H37" s="206">
        <v>0</v>
      </c>
      <c r="I37" s="206">
        <v>0</v>
      </c>
      <c r="J37" s="207">
        <v>0</v>
      </c>
      <c r="K37" s="36"/>
    </row>
    <row r="38" spans="1:11" ht="27.75" customHeight="1" x14ac:dyDescent="0.25">
      <c r="A38" s="13" t="s">
        <v>85</v>
      </c>
      <c r="B38" s="37" t="s">
        <v>719</v>
      </c>
      <c r="C38" s="147">
        <v>0</v>
      </c>
      <c r="D38" s="202">
        <v>-6.5449999999999999</v>
      </c>
      <c r="E38" s="203">
        <v>-1.0780000000000001</v>
      </c>
      <c r="F38" s="204">
        <v>-0.16</v>
      </c>
      <c r="G38" s="142">
        <v>0</v>
      </c>
      <c r="H38" s="206">
        <v>0</v>
      </c>
      <c r="I38" s="206">
        <v>0</v>
      </c>
      <c r="J38" s="207">
        <v>0</v>
      </c>
      <c r="K38" s="36"/>
    </row>
    <row r="39" spans="1:11" ht="27.75" customHeight="1" x14ac:dyDescent="0.25">
      <c r="A39" s="13" t="s">
        <v>86</v>
      </c>
      <c r="B39" s="37"/>
      <c r="C39" s="148">
        <v>0</v>
      </c>
      <c r="D39" s="202">
        <v>-5.1619999999999999</v>
      </c>
      <c r="E39" s="203">
        <v>-0.84099999999999997</v>
      </c>
      <c r="F39" s="204">
        <v>-0.11899999999999999</v>
      </c>
      <c r="G39" s="142">
        <v>0</v>
      </c>
      <c r="H39" s="206">
        <v>0</v>
      </c>
      <c r="I39" s="206">
        <v>0</v>
      </c>
      <c r="J39" s="207">
        <v>0</v>
      </c>
      <c r="K39" s="36"/>
    </row>
    <row r="40" spans="1:11" ht="27.75" customHeight="1" x14ac:dyDescent="0.25">
      <c r="A40" s="13" t="s">
        <v>87</v>
      </c>
      <c r="B40" s="37" t="s">
        <v>720</v>
      </c>
      <c r="C40" s="148">
        <v>0</v>
      </c>
      <c r="D40" s="202">
        <v>-6.5449999999999999</v>
      </c>
      <c r="E40" s="203">
        <v>-1.0780000000000001</v>
      </c>
      <c r="F40" s="204">
        <v>-0.16</v>
      </c>
      <c r="G40" s="142">
        <v>0</v>
      </c>
      <c r="H40" s="206">
        <v>0</v>
      </c>
      <c r="I40" s="206">
        <v>0</v>
      </c>
      <c r="J40" s="209">
        <v>0.217</v>
      </c>
      <c r="K40" s="36"/>
    </row>
    <row r="41" spans="1:11" ht="27.75" customHeight="1" x14ac:dyDescent="0.25">
      <c r="A41" s="13" t="s">
        <v>88</v>
      </c>
      <c r="B41" s="37"/>
      <c r="C41" s="148">
        <v>0</v>
      </c>
      <c r="D41" s="202">
        <v>-6.5449999999999999</v>
      </c>
      <c r="E41" s="203">
        <v>-1.0780000000000001</v>
      </c>
      <c r="F41" s="204">
        <v>-0.16</v>
      </c>
      <c r="G41" s="142">
        <v>0</v>
      </c>
      <c r="H41" s="206">
        <v>0</v>
      </c>
      <c r="I41" s="206">
        <v>0</v>
      </c>
      <c r="J41" s="207">
        <v>0</v>
      </c>
      <c r="K41" s="36"/>
    </row>
    <row r="42" spans="1:11" ht="27.75" customHeight="1" x14ac:dyDescent="0.25">
      <c r="A42" s="13" t="s">
        <v>89</v>
      </c>
      <c r="B42" s="37" t="s">
        <v>721</v>
      </c>
      <c r="C42" s="148">
        <v>0</v>
      </c>
      <c r="D42" s="202">
        <v>-5.1619999999999999</v>
      </c>
      <c r="E42" s="203">
        <v>-0.84099999999999997</v>
      </c>
      <c r="F42" s="204">
        <v>-0.11899999999999999</v>
      </c>
      <c r="G42" s="142">
        <v>0</v>
      </c>
      <c r="H42" s="206">
        <v>0</v>
      </c>
      <c r="I42" s="206">
        <v>0</v>
      </c>
      <c r="J42" s="209">
        <v>0.14499999999999999</v>
      </c>
      <c r="K42" s="36"/>
    </row>
    <row r="43" spans="1:11" ht="27.75" customHeight="1" x14ac:dyDescent="0.25">
      <c r="A43" s="13" t="s">
        <v>90</v>
      </c>
      <c r="B43" s="37" t="s">
        <v>722</v>
      </c>
      <c r="C43" s="148">
        <v>0</v>
      </c>
      <c r="D43" s="202">
        <v>-5.1619999999999999</v>
      </c>
      <c r="E43" s="203">
        <v>-0.84099999999999997</v>
      </c>
      <c r="F43" s="204">
        <v>-0.11899999999999999</v>
      </c>
      <c r="G43" s="142">
        <v>0</v>
      </c>
      <c r="H43" s="206">
        <v>0</v>
      </c>
      <c r="I43" s="206">
        <v>0</v>
      </c>
      <c r="J43" s="207">
        <v>0</v>
      </c>
      <c r="K43" s="36"/>
    </row>
    <row r="44" spans="1:11" ht="27.75" customHeight="1" x14ac:dyDescent="0.25">
      <c r="A44" s="13" t="s">
        <v>91</v>
      </c>
      <c r="B44" s="37" t="s">
        <v>723</v>
      </c>
      <c r="C44" s="148">
        <v>0</v>
      </c>
      <c r="D44" s="202">
        <v>-2.548</v>
      </c>
      <c r="E44" s="203">
        <v>-0.39300000000000002</v>
      </c>
      <c r="F44" s="204">
        <v>-4.1000000000000002E-2</v>
      </c>
      <c r="G44" s="205">
        <v>69.39</v>
      </c>
      <c r="H44" s="206">
        <v>0</v>
      </c>
      <c r="I44" s="206">
        <v>0</v>
      </c>
      <c r="J44" s="209">
        <v>0.114</v>
      </c>
      <c r="K44" s="36"/>
    </row>
    <row r="45" spans="1:11" ht="27.75" customHeight="1" x14ac:dyDescent="0.25">
      <c r="A45" s="13" t="s">
        <v>92</v>
      </c>
      <c r="B45" s="37"/>
      <c r="C45" s="148">
        <v>0</v>
      </c>
      <c r="D45" s="202">
        <v>-2.548</v>
      </c>
      <c r="E45" s="203">
        <v>-0.39300000000000002</v>
      </c>
      <c r="F45" s="204">
        <v>-4.1000000000000002E-2</v>
      </c>
      <c r="G45" s="205">
        <v>69.39</v>
      </c>
      <c r="H45" s="206">
        <v>0</v>
      </c>
      <c r="I45" s="206">
        <v>0</v>
      </c>
      <c r="J45" s="207">
        <v>0</v>
      </c>
      <c r="K45" s="36"/>
    </row>
    <row r="46" spans="1:11" ht="27.75" customHeight="1" x14ac:dyDescent="0.25">
      <c r="C46" s="3"/>
    </row>
  </sheetData>
  <mergeCells count="20">
    <mergeCell ref="I11:K11"/>
    <mergeCell ref="G11:H11"/>
    <mergeCell ref="C5:D5"/>
    <mergeCell ref="C6:D6"/>
    <mergeCell ref="G5:H5"/>
    <mergeCell ref="G6:H6"/>
    <mergeCell ref="G10:H10"/>
    <mergeCell ref="C9:D9"/>
    <mergeCell ref="I9:K9"/>
    <mergeCell ref="B10:E10"/>
    <mergeCell ref="C7:D7"/>
    <mergeCell ref="B8:E8"/>
    <mergeCell ref="G9:H9"/>
    <mergeCell ref="G7:H7"/>
    <mergeCell ref="G8:H8"/>
    <mergeCell ref="E1:K1"/>
    <mergeCell ref="B1:D1"/>
    <mergeCell ref="A2:K2"/>
    <mergeCell ref="G4:K4"/>
    <mergeCell ref="A4:E4"/>
  </mergeCells>
  <phoneticPr fontId="6" type="noConversion"/>
  <hyperlinks>
    <hyperlink ref="A1" location="Overview!A1" display="Back to Overview" xr:uid="{00000000-0004-0000-0100-000000000000}"/>
  </hyperlinks>
  <pageMargins left="0.39370078740157483" right="0.39370078740157483" top="0.70866141732283472" bottom="1.4960629921259843" header="0.27559055118110237" footer="0.74803149606299213"/>
  <pageSetup paperSize="9" scale="44" fitToHeight="0" orientation="portrait" r:id="rId1"/>
  <headerFooter scaleWithDoc="0">
    <oddHeader>&amp;L&amp;"Arial,Bold"
Annex 1&amp;"Arial,Regular" - Schedule of Charges for use of the Distribution System by LV and HV Designated Properties</oddHeader>
    <oddFooter>&amp;LNote: Where a tariff only has a p/kWh unit rate in Unit Charge 1 then this unit rate applies at all times.</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4">
    <pageSetUpPr fitToPage="1"/>
  </sheetPr>
  <dimension ref="A1:P112"/>
  <sheetViews>
    <sheetView zoomScale="65" zoomScaleNormal="85" zoomScaleSheetLayoutView="100" workbookViewId="0">
      <selection activeCell="S2" sqref="S2"/>
    </sheetView>
  </sheetViews>
  <sheetFormatPr defaultColWidth="9.109375" defaultRowHeight="27.75" customHeight="1" x14ac:dyDescent="0.25"/>
  <cols>
    <col min="1" max="1" width="14.5546875" style="44" customWidth="1"/>
    <col min="2" max="2" width="14.109375" style="44" bestFit="1" customWidth="1"/>
    <col min="3" max="3" width="17" style="44" bestFit="1" customWidth="1"/>
    <col min="4" max="4" width="16" style="52" customWidth="1"/>
    <col min="5" max="5" width="16.109375" style="52" customWidth="1"/>
    <col min="6" max="6" width="17.33203125" style="52" customWidth="1"/>
    <col min="7" max="7" width="50.6640625" style="52" customWidth="1"/>
    <col min="8" max="9" width="14.6640625" style="52" customWidth="1"/>
    <col min="10" max="10" width="14.6640625" style="53" customWidth="1"/>
    <col min="11" max="12" width="14.6640625" style="54" customWidth="1"/>
    <col min="13" max="16" width="14.6640625" style="44" customWidth="1"/>
    <col min="17" max="18" width="15.5546875" style="44" customWidth="1"/>
    <col min="19" max="16384" width="9.109375" style="44"/>
  </cols>
  <sheetData>
    <row r="1" spans="1:16" ht="66.75" customHeight="1" x14ac:dyDescent="0.25">
      <c r="A1" s="42" t="s">
        <v>30</v>
      </c>
      <c r="B1" s="42"/>
      <c r="C1" s="267" t="s">
        <v>93</v>
      </c>
      <c r="D1" s="267"/>
      <c r="E1" s="43"/>
      <c r="F1" s="266" t="s">
        <v>94</v>
      </c>
      <c r="G1" s="266"/>
      <c r="H1" s="266"/>
      <c r="I1" s="266"/>
      <c r="J1" s="266"/>
      <c r="K1" s="266"/>
      <c r="L1" s="266"/>
      <c r="M1" s="266"/>
      <c r="N1" s="266"/>
      <c r="O1" s="266"/>
      <c r="P1" s="266"/>
    </row>
    <row r="2" spans="1:16" s="45" customFormat="1" ht="25.5" customHeight="1" x14ac:dyDescent="0.25">
      <c r="A2" s="249" t="str">
        <f>Overview!B4&amp; " - Effective from "&amp;TEXT(Overview!D4,"D MMMM YYYY")&amp;" - "&amp;Overview!E4&amp;" EDCM charges"</f>
        <v>Eclipse Power Distribution Limited - GSP E - Effective from 1 April 2025 - Final EDCM charges</v>
      </c>
      <c r="B2" s="249"/>
      <c r="C2" s="249"/>
      <c r="D2" s="249"/>
      <c r="E2" s="249"/>
      <c r="F2" s="249"/>
      <c r="G2" s="249"/>
      <c r="H2" s="249"/>
      <c r="I2" s="249"/>
      <c r="J2" s="249"/>
      <c r="K2" s="249"/>
      <c r="L2" s="249"/>
      <c r="M2" s="249"/>
      <c r="N2" s="249"/>
      <c r="O2" s="249"/>
      <c r="P2" s="249"/>
    </row>
    <row r="3" spans="1:16" s="70" customFormat="1" ht="10.5" customHeight="1" x14ac:dyDescent="0.25">
      <c r="A3" s="69"/>
      <c r="B3" s="69"/>
      <c r="C3" s="170"/>
      <c r="D3" s="69"/>
      <c r="E3" s="69"/>
      <c r="F3" s="69"/>
      <c r="G3" s="69"/>
      <c r="H3" s="69"/>
      <c r="I3" s="69"/>
      <c r="J3" s="69"/>
      <c r="K3" s="69"/>
      <c r="L3" s="69"/>
      <c r="M3" s="69"/>
      <c r="N3" s="69"/>
      <c r="O3" s="69"/>
      <c r="P3" s="69"/>
    </row>
    <row r="4" spans="1:16" s="70" customFormat="1" ht="25.5" customHeight="1" x14ac:dyDescent="0.25">
      <c r="A4" s="268" t="s">
        <v>95</v>
      </c>
      <c r="B4" s="269"/>
      <c r="C4" s="269"/>
      <c r="D4" s="269"/>
      <c r="E4" s="269"/>
      <c r="F4" s="270"/>
      <c r="G4" s="69"/>
      <c r="H4" s="69"/>
      <c r="I4" s="69"/>
      <c r="J4" s="69"/>
      <c r="K4" s="69"/>
      <c r="L4" s="69"/>
      <c r="M4" s="69"/>
      <c r="N4" s="69"/>
      <c r="O4" s="69"/>
      <c r="P4" s="69"/>
    </row>
    <row r="5" spans="1:16" s="70" customFormat="1" ht="25.5" customHeight="1" x14ac:dyDescent="0.25">
      <c r="A5" s="255" t="s">
        <v>34</v>
      </c>
      <c r="B5" s="274"/>
      <c r="C5" s="256"/>
      <c r="D5" s="271" t="s">
        <v>96</v>
      </c>
      <c r="E5" s="272"/>
      <c r="F5" s="273"/>
      <c r="G5" s="69"/>
      <c r="H5" s="69"/>
      <c r="I5" s="69"/>
      <c r="J5" s="69"/>
      <c r="K5" s="69"/>
      <c r="L5" s="69"/>
      <c r="M5" s="69"/>
      <c r="N5" s="69"/>
      <c r="O5" s="69"/>
      <c r="P5" s="69"/>
    </row>
    <row r="6" spans="1:16" s="70" customFormat="1" ht="18" customHeight="1" x14ac:dyDescent="0.25">
      <c r="A6" s="275" t="s">
        <v>44</v>
      </c>
      <c r="B6" s="276"/>
      <c r="C6" s="277"/>
      <c r="D6" s="260" t="s">
        <v>41</v>
      </c>
      <c r="E6" s="261"/>
      <c r="F6" s="262"/>
      <c r="G6" s="69"/>
      <c r="H6" s="69"/>
      <c r="I6" s="69"/>
      <c r="J6" s="69"/>
      <c r="K6" s="69"/>
      <c r="L6" s="69"/>
      <c r="M6" s="69"/>
      <c r="N6" s="69"/>
      <c r="O6" s="69"/>
      <c r="P6" s="69"/>
    </row>
    <row r="7" spans="1:16" s="70" customFormat="1" ht="18" customHeight="1" x14ac:dyDescent="0.25">
      <c r="A7" s="275" t="s">
        <v>49</v>
      </c>
      <c r="B7" s="276"/>
      <c r="C7" s="277"/>
      <c r="D7" s="260" t="s">
        <v>50</v>
      </c>
      <c r="E7" s="261"/>
      <c r="F7" s="262"/>
      <c r="G7" s="69"/>
      <c r="H7" s="69"/>
      <c r="I7" s="69"/>
      <c r="J7" s="69"/>
      <c r="K7" s="69"/>
      <c r="L7" s="69"/>
      <c r="M7" s="69"/>
      <c r="N7" s="69"/>
      <c r="O7" s="69"/>
      <c r="P7" s="69"/>
    </row>
    <row r="8" spans="1:16" s="70" customFormat="1" ht="25.5" customHeight="1" x14ac:dyDescent="0.25">
      <c r="A8" s="281"/>
      <c r="B8" s="282"/>
      <c r="C8" s="283"/>
      <c r="D8" s="278"/>
      <c r="E8" s="279"/>
      <c r="F8" s="280"/>
      <c r="G8" s="69"/>
      <c r="H8" s="69"/>
      <c r="I8" s="69"/>
      <c r="J8" s="69"/>
      <c r="K8" s="69"/>
      <c r="L8" s="69"/>
      <c r="M8" s="69"/>
      <c r="N8" s="69"/>
      <c r="O8" s="69"/>
      <c r="P8" s="69"/>
    </row>
    <row r="9" spans="1:16" s="70" customFormat="1" ht="10.5" customHeight="1" x14ac:dyDescent="0.25">
      <c r="A9" s="69"/>
      <c r="B9" s="69"/>
      <c r="C9" s="170"/>
      <c r="D9" s="69"/>
      <c r="E9" s="69"/>
      <c r="F9" s="69"/>
      <c r="G9" s="69"/>
      <c r="H9" s="69"/>
      <c r="I9" s="69"/>
      <c r="J9" s="69"/>
      <c r="K9" s="69"/>
      <c r="L9" s="69"/>
      <c r="M9" s="69"/>
      <c r="N9" s="69"/>
      <c r="O9" s="69"/>
      <c r="P9" s="69"/>
    </row>
    <row r="10" spans="1:16" ht="63.75" customHeight="1" x14ac:dyDescent="0.25">
      <c r="A10" s="46" t="s">
        <v>97</v>
      </c>
      <c r="B10" s="47" t="s">
        <v>98</v>
      </c>
      <c r="C10" s="46" t="s">
        <v>99</v>
      </c>
      <c r="D10" s="46" t="s">
        <v>100</v>
      </c>
      <c r="E10" s="47" t="s">
        <v>98</v>
      </c>
      <c r="F10" s="46" t="s">
        <v>101</v>
      </c>
      <c r="G10" s="48" t="s">
        <v>102</v>
      </c>
      <c r="H10" s="48" t="s">
        <v>103</v>
      </c>
      <c r="I10" s="49" t="s">
        <v>104</v>
      </c>
      <c r="J10" s="48" t="s">
        <v>105</v>
      </c>
      <c r="K10" s="48" t="s">
        <v>106</v>
      </c>
      <c r="L10" s="116" t="s">
        <v>107</v>
      </c>
      <c r="M10" s="49" t="s">
        <v>108</v>
      </c>
      <c r="N10" s="48" t="s">
        <v>109</v>
      </c>
      <c r="O10" s="48" t="s">
        <v>110</v>
      </c>
      <c r="P10" s="116" t="s">
        <v>111</v>
      </c>
    </row>
    <row r="11" spans="1:16" ht="13.2" x14ac:dyDescent="0.25">
      <c r="A11" s="196" t="s">
        <v>815</v>
      </c>
      <c r="B11" s="196" t="s">
        <v>815</v>
      </c>
      <c r="C11" s="214">
        <v>3600001009250</v>
      </c>
      <c r="D11" s="196" t="s">
        <v>816</v>
      </c>
      <c r="E11" s="196" t="s">
        <v>816</v>
      </c>
      <c r="F11" s="214">
        <v>3600001009269</v>
      </c>
      <c r="G11" s="51" t="s">
        <v>817</v>
      </c>
      <c r="H11" s="215">
        <v>0</v>
      </c>
      <c r="I11" s="217">
        <v>0</v>
      </c>
      <c r="J11" s="217">
        <v>190.2</v>
      </c>
      <c r="K11" s="217">
        <v>0.66</v>
      </c>
      <c r="L11" s="217">
        <v>0.66</v>
      </c>
      <c r="M11" s="218">
        <v>0</v>
      </c>
      <c r="N11" s="218">
        <v>23318.05</v>
      </c>
      <c r="O11" s="218">
        <v>0.05</v>
      </c>
      <c r="P11" s="218">
        <v>0.05</v>
      </c>
    </row>
    <row r="12" spans="1:16" ht="15" customHeight="1" x14ac:dyDescent="0.25">
      <c r="A12" s="38"/>
      <c r="B12" s="77"/>
      <c r="C12" s="50"/>
      <c r="D12" s="39"/>
      <c r="E12" s="77"/>
      <c r="F12" s="50"/>
      <c r="G12" s="51"/>
      <c r="H12" s="51"/>
      <c r="I12" s="55"/>
      <c r="J12" s="56"/>
      <c r="K12" s="56"/>
      <c r="L12" s="56"/>
      <c r="M12" s="57"/>
      <c r="N12" s="58"/>
      <c r="O12" s="58"/>
      <c r="P12" s="58"/>
    </row>
    <row r="13" spans="1:16" ht="15" customHeight="1" x14ac:dyDescent="0.25">
      <c r="A13" s="38"/>
      <c r="B13" s="77"/>
      <c r="C13" s="50"/>
      <c r="D13" s="39"/>
      <c r="E13" s="77"/>
      <c r="F13" s="50"/>
      <c r="G13" s="51"/>
      <c r="H13" s="51"/>
      <c r="I13" s="55"/>
      <c r="J13" s="56"/>
      <c r="K13" s="56"/>
      <c r="L13" s="56"/>
      <c r="M13" s="57"/>
      <c r="N13" s="58"/>
      <c r="O13" s="58"/>
      <c r="P13" s="58"/>
    </row>
    <row r="14" spans="1:16" ht="15" customHeight="1" x14ac:dyDescent="0.25">
      <c r="A14" s="38"/>
      <c r="B14" s="77"/>
      <c r="C14" s="50"/>
      <c r="D14" s="39"/>
      <c r="E14" s="77"/>
      <c r="F14" s="50"/>
      <c r="G14" s="51"/>
      <c r="H14" s="51"/>
      <c r="I14" s="55"/>
      <c r="J14" s="56"/>
      <c r="K14" s="56"/>
      <c r="L14" s="56"/>
      <c r="M14" s="57"/>
      <c r="N14" s="58"/>
      <c r="O14" s="58"/>
      <c r="P14" s="58"/>
    </row>
    <row r="15" spans="1:16" ht="15" customHeight="1" x14ac:dyDescent="0.25">
      <c r="A15" s="38"/>
      <c r="B15" s="77"/>
      <c r="C15" s="50"/>
      <c r="D15" s="39"/>
      <c r="E15" s="77"/>
      <c r="F15" s="50"/>
      <c r="G15" s="51"/>
      <c r="H15" s="51"/>
      <c r="I15" s="55"/>
      <c r="J15" s="56"/>
      <c r="K15" s="56"/>
      <c r="L15" s="56"/>
      <c r="M15" s="57"/>
      <c r="N15" s="58"/>
      <c r="O15" s="58"/>
      <c r="P15" s="58"/>
    </row>
    <row r="16" spans="1:16" ht="15" customHeight="1" x14ac:dyDescent="0.25">
      <c r="A16" s="38"/>
      <c r="B16" s="77"/>
      <c r="C16" s="50"/>
      <c r="D16" s="39"/>
      <c r="E16" s="77"/>
      <c r="F16" s="50"/>
      <c r="G16" s="51"/>
      <c r="H16" s="51"/>
      <c r="I16" s="55"/>
      <c r="J16" s="56"/>
      <c r="K16" s="56"/>
      <c r="L16" s="56"/>
      <c r="M16" s="57"/>
      <c r="N16" s="58"/>
      <c r="O16" s="58"/>
      <c r="P16" s="58"/>
    </row>
    <row r="17" spans="1:16" ht="15" customHeight="1" x14ac:dyDescent="0.25">
      <c r="A17" s="38"/>
      <c r="B17" s="77"/>
      <c r="C17" s="50"/>
      <c r="D17" s="39"/>
      <c r="E17" s="77"/>
      <c r="F17" s="50"/>
      <c r="G17" s="51"/>
      <c r="H17" s="51"/>
      <c r="I17" s="55"/>
      <c r="J17" s="56"/>
      <c r="K17" s="56"/>
      <c r="L17" s="56"/>
      <c r="M17" s="57"/>
      <c r="N17" s="58"/>
      <c r="O17" s="58"/>
      <c r="P17" s="58"/>
    </row>
    <row r="18" spans="1:16" ht="15" customHeight="1" x14ac:dyDescent="0.25">
      <c r="A18" s="38"/>
      <c r="B18" s="77"/>
      <c r="C18" s="50"/>
      <c r="D18" s="39"/>
      <c r="E18" s="77"/>
      <c r="F18" s="50"/>
      <c r="G18" s="51"/>
      <c r="H18" s="51"/>
      <c r="I18" s="55"/>
      <c r="J18" s="56"/>
      <c r="K18" s="56"/>
      <c r="L18" s="56"/>
      <c r="M18" s="57"/>
      <c r="N18" s="58"/>
      <c r="O18" s="58"/>
      <c r="P18" s="58"/>
    </row>
    <row r="19" spans="1:16" ht="15" customHeight="1" x14ac:dyDescent="0.25">
      <c r="A19" s="38"/>
      <c r="B19" s="77"/>
      <c r="C19" s="50"/>
      <c r="D19" s="39"/>
      <c r="E19" s="77"/>
      <c r="F19" s="50"/>
      <c r="G19" s="51"/>
      <c r="H19" s="51"/>
      <c r="I19" s="55"/>
      <c r="J19" s="56"/>
      <c r="K19" s="56"/>
      <c r="L19" s="56"/>
      <c r="M19" s="57"/>
      <c r="N19" s="58"/>
      <c r="O19" s="58"/>
      <c r="P19" s="58"/>
    </row>
    <row r="20" spans="1:16" ht="15" customHeight="1" x14ac:dyDescent="0.25">
      <c r="A20" s="38"/>
      <c r="B20" s="77"/>
      <c r="C20" s="50"/>
      <c r="D20" s="39"/>
      <c r="E20" s="77"/>
      <c r="F20" s="50"/>
      <c r="G20" s="51"/>
      <c r="H20" s="51"/>
      <c r="I20" s="55"/>
      <c r="J20" s="56"/>
      <c r="K20" s="56"/>
      <c r="L20" s="56"/>
      <c r="M20" s="57"/>
      <c r="N20" s="58"/>
      <c r="O20" s="58"/>
      <c r="P20" s="58"/>
    </row>
    <row r="21" spans="1:16" ht="15" customHeight="1" x14ac:dyDescent="0.25">
      <c r="A21" s="38"/>
      <c r="B21" s="77"/>
      <c r="C21" s="50"/>
      <c r="D21" s="39"/>
      <c r="E21" s="77"/>
      <c r="F21" s="50"/>
      <c r="G21" s="51"/>
      <c r="H21" s="51"/>
      <c r="I21" s="55"/>
      <c r="J21" s="56"/>
      <c r="K21" s="56"/>
      <c r="L21" s="56"/>
      <c r="M21" s="57"/>
      <c r="N21" s="58"/>
      <c r="O21" s="58"/>
      <c r="P21" s="58"/>
    </row>
    <row r="22" spans="1:16" ht="15" customHeight="1" x14ac:dyDescent="0.25">
      <c r="A22" s="38"/>
      <c r="B22" s="77"/>
      <c r="C22" s="50"/>
      <c r="D22" s="39"/>
      <c r="E22" s="77"/>
      <c r="F22" s="50"/>
      <c r="G22" s="51"/>
      <c r="H22" s="51"/>
      <c r="I22" s="55"/>
      <c r="J22" s="56"/>
      <c r="K22" s="56"/>
      <c r="L22" s="56"/>
      <c r="M22" s="57"/>
      <c r="N22" s="58"/>
      <c r="O22" s="58"/>
      <c r="P22" s="58"/>
    </row>
    <row r="23" spans="1:16" ht="15" customHeight="1" x14ac:dyDescent="0.25">
      <c r="A23" s="38"/>
      <c r="B23" s="77"/>
      <c r="C23" s="50"/>
      <c r="D23" s="39"/>
      <c r="E23" s="77"/>
      <c r="F23" s="50"/>
      <c r="G23" s="51"/>
      <c r="H23" s="51"/>
      <c r="I23" s="55"/>
      <c r="J23" s="56"/>
      <c r="K23" s="56"/>
      <c r="L23" s="56"/>
      <c r="M23" s="57"/>
      <c r="N23" s="58"/>
      <c r="O23" s="58"/>
      <c r="P23" s="58"/>
    </row>
    <row r="24" spans="1:16" ht="15" customHeight="1" x14ac:dyDescent="0.25">
      <c r="A24" s="38"/>
      <c r="B24" s="77"/>
      <c r="C24" s="50"/>
      <c r="D24" s="39"/>
      <c r="E24" s="77"/>
      <c r="F24" s="50"/>
      <c r="G24" s="51"/>
      <c r="H24" s="51"/>
      <c r="I24" s="55"/>
      <c r="J24" s="56"/>
      <c r="K24" s="56"/>
      <c r="L24" s="56"/>
      <c r="M24" s="57"/>
      <c r="N24" s="58"/>
      <c r="O24" s="58"/>
      <c r="P24" s="58"/>
    </row>
    <row r="25" spans="1:16" ht="15" customHeight="1" x14ac:dyDescent="0.25">
      <c r="A25" s="38"/>
      <c r="B25" s="77"/>
      <c r="C25" s="50"/>
      <c r="D25" s="39"/>
      <c r="E25" s="77"/>
      <c r="F25" s="50"/>
      <c r="G25" s="51"/>
      <c r="H25" s="51"/>
      <c r="I25" s="55"/>
      <c r="J25" s="56"/>
      <c r="K25" s="56"/>
      <c r="L25" s="56"/>
      <c r="M25" s="57"/>
      <c r="N25" s="58"/>
      <c r="O25" s="58"/>
      <c r="P25" s="58"/>
    </row>
    <row r="26" spans="1:16" ht="15" customHeight="1" x14ac:dyDescent="0.25">
      <c r="A26" s="38"/>
      <c r="B26" s="77"/>
      <c r="C26" s="50"/>
      <c r="D26" s="39"/>
      <c r="E26" s="77"/>
      <c r="F26" s="50"/>
      <c r="G26" s="51"/>
      <c r="H26" s="51"/>
      <c r="I26" s="55"/>
      <c r="J26" s="56"/>
      <c r="K26" s="56"/>
      <c r="L26" s="56"/>
      <c r="M26" s="57"/>
      <c r="N26" s="58"/>
      <c r="O26" s="58"/>
      <c r="P26" s="58"/>
    </row>
    <row r="27" spans="1:16" ht="15" customHeight="1" x14ac:dyDescent="0.25">
      <c r="A27" s="38"/>
      <c r="B27" s="77"/>
      <c r="C27" s="50"/>
      <c r="D27" s="39"/>
      <c r="E27" s="77"/>
      <c r="F27" s="50"/>
      <c r="G27" s="51"/>
      <c r="H27" s="51"/>
      <c r="I27" s="55"/>
      <c r="J27" s="56"/>
      <c r="K27" s="56"/>
      <c r="L27" s="56"/>
      <c r="M27" s="57"/>
      <c r="N27" s="58"/>
      <c r="O27" s="58"/>
      <c r="P27" s="58"/>
    </row>
    <row r="28" spans="1:16" ht="15" customHeight="1" x14ac:dyDescent="0.25">
      <c r="A28" s="38"/>
      <c r="B28" s="77"/>
      <c r="C28" s="50"/>
      <c r="D28" s="39"/>
      <c r="E28" s="77"/>
      <c r="F28" s="50"/>
      <c r="G28" s="51"/>
      <c r="H28" s="51"/>
      <c r="I28" s="55"/>
      <c r="J28" s="56"/>
      <c r="K28" s="56"/>
      <c r="L28" s="56"/>
      <c r="M28" s="57"/>
      <c r="N28" s="58"/>
      <c r="O28" s="58"/>
      <c r="P28" s="58"/>
    </row>
    <row r="29" spans="1:16" ht="15" customHeight="1" x14ac:dyDescent="0.25">
      <c r="A29" s="38"/>
      <c r="B29" s="77"/>
      <c r="C29" s="50"/>
      <c r="D29" s="39"/>
      <c r="E29" s="77"/>
      <c r="F29" s="50"/>
      <c r="G29" s="51"/>
      <c r="H29" s="51"/>
      <c r="I29" s="55"/>
      <c r="J29" s="56"/>
      <c r="K29" s="56"/>
      <c r="L29" s="56"/>
      <c r="M29" s="57"/>
      <c r="N29" s="58"/>
      <c r="O29" s="58"/>
      <c r="P29" s="58"/>
    </row>
    <row r="30" spans="1:16" ht="15" customHeight="1" x14ac:dyDescent="0.25">
      <c r="A30" s="38"/>
      <c r="B30" s="77"/>
      <c r="C30" s="50"/>
      <c r="D30" s="39"/>
      <c r="E30" s="77"/>
      <c r="F30" s="50"/>
      <c r="G30" s="51"/>
      <c r="H30" s="51"/>
      <c r="I30" s="55"/>
      <c r="J30" s="56"/>
      <c r="K30" s="56"/>
      <c r="L30" s="56"/>
      <c r="M30" s="57"/>
      <c r="N30" s="58"/>
      <c r="O30" s="58"/>
      <c r="P30" s="58"/>
    </row>
    <row r="31" spans="1:16" ht="15" customHeight="1" x14ac:dyDescent="0.25">
      <c r="A31" s="38"/>
      <c r="B31" s="77"/>
      <c r="C31" s="50"/>
      <c r="D31" s="39"/>
      <c r="E31" s="77"/>
      <c r="F31" s="50"/>
      <c r="G31" s="51"/>
      <c r="H31" s="51"/>
      <c r="I31" s="55"/>
      <c r="J31" s="56"/>
      <c r="K31" s="56"/>
      <c r="L31" s="56"/>
      <c r="M31" s="57"/>
      <c r="N31" s="58"/>
      <c r="O31" s="58"/>
      <c r="P31" s="58"/>
    </row>
    <row r="32" spans="1:16" ht="15" customHeight="1" x14ac:dyDescent="0.25">
      <c r="A32" s="38"/>
      <c r="B32" s="77"/>
      <c r="C32" s="50"/>
      <c r="D32" s="39"/>
      <c r="E32" s="77"/>
      <c r="F32" s="50"/>
      <c r="G32" s="51"/>
      <c r="H32" s="51"/>
      <c r="I32" s="55"/>
      <c r="J32" s="56"/>
      <c r="K32" s="56"/>
      <c r="L32" s="56"/>
      <c r="M32" s="57"/>
      <c r="N32" s="58"/>
      <c r="O32" s="58"/>
      <c r="P32" s="58"/>
    </row>
    <row r="33" spans="1:16" ht="15" customHeight="1" x14ac:dyDescent="0.25">
      <c r="A33" s="38"/>
      <c r="B33" s="77"/>
      <c r="C33" s="50"/>
      <c r="D33" s="39"/>
      <c r="E33" s="77"/>
      <c r="F33" s="50"/>
      <c r="G33" s="51"/>
      <c r="H33" s="51"/>
      <c r="I33" s="55"/>
      <c r="J33" s="56"/>
      <c r="K33" s="56"/>
      <c r="L33" s="56"/>
      <c r="M33" s="57"/>
      <c r="N33" s="58"/>
      <c r="O33" s="58"/>
      <c r="P33" s="58"/>
    </row>
    <row r="34" spans="1:16" ht="15" customHeight="1" x14ac:dyDescent="0.25">
      <c r="A34" s="38"/>
      <c r="B34" s="77"/>
      <c r="C34" s="50"/>
      <c r="D34" s="39"/>
      <c r="E34" s="77"/>
      <c r="F34" s="50"/>
      <c r="G34" s="51"/>
      <c r="H34" s="51"/>
      <c r="I34" s="55"/>
      <c r="J34" s="56"/>
      <c r="K34" s="56"/>
      <c r="L34" s="56"/>
      <c r="M34" s="57"/>
      <c r="N34" s="58"/>
      <c r="O34" s="58"/>
      <c r="P34" s="58"/>
    </row>
    <row r="35" spans="1:16" ht="15" customHeight="1" x14ac:dyDescent="0.25">
      <c r="A35" s="38"/>
      <c r="B35" s="77"/>
      <c r="C35" s="50"/>
      <c r="D35" s="39"/>
      <c r="E35" s="77"/>
      <c r="F35" s="50"/>
      <c r="G35" s="51"/>
      <c r="H35" s="51"/>
      <c r="I35" s="55"/>
      <c r="J35" s="56"/>
      <c r="K35" s="56"/>
      <c r="L35" s="56"/>
      <c r="M35" s="57"/>
      <c r="N35" s="58"/>
      <c r="O35" s="58"/>
      <c r="P35" s="58"/>
    </row>
    <row r="36" spans="1:16" ht="15" customHeight="1" x14ac:dyDescent="0.25">
      <c r="A36" s="38"/>
      <c r="B36" s="77"/>
      <c r="C36" s="50"/>
      <c r="D36" s="39"/>
      <c r="E36" s="77"/>
      <c r="F36" s="50"/>
      <c r="G36" s="51"/>
      <c r="H36" s="51"/>
      <c r="I36" s="55"/>
      <c r="J36" s="56"/>
      <c r="K36" s="56"/>
      <c r="L36" s="56"/>
      <c r="M36" s="57"/>
      <c r="N36" s="58"/>
      <c r="O36" s="58"/>
      <c r="P36" s="58"/>
    </row>
    <row r="37" spans="1:16" ht="15" customHeight="1" x14ac:dyDescent="0.25">
      <c r="A37" s="38"/>
      <c r="B37" s="77"/>
      <c r="C37" s="50"/>
      <c r="D37" s="39"/>
      <c r="E37" s="77"/>
      <c r="F37" s="50"/>
      <c r="G37" s="51"/>
      <c r="H37" s="51"/>
      <c r="I37" s="55"/>
      <c r="J37" s="56"/>
      <c r="K37" s="56"/>
      <c r="L37" s="56"/>
      <c r="M37" s="57"/>
      <c r="N37" s="58"/>
      <c r="O37" s="58"/>
      <c r="P37" s="58"/>
    </row>
    <row r="38" spans="1:16" ht="15" customHeight="1" x14ac:dyDescent="0.25">
      <c r="A38" s="38"/>
      <c r="B38" s="77"/>
      <c r="C38" s="50"/>
      <c r="D38" s="39"/>
      <c r="E38" s="77"/>
      <c r="F38" s="50"/>
      <c r="G38" s="51"/>
      <c r="H38" s="51"/>
      <c r="I38" s="55"/>
      <c r="J38" s="56"/>
      <c r="K38" s="56"/>
      <c r="L38" s="56"/>
      <c r="M38" s="57"/>
      <c r="N38" s="58"/>
      <c r="O38" s="58"/>
      <c r="P38" s="58"/>
    </row>
    <row r="39" spans="1:16" ht="15" customHeight="1" x14ac:dyDescent="0.25">
      <c r="A39" s="38"/>
      <c r="B39" s="77"/>
      <c r="C39" s="50"/>
      <c r="D39" s="39"/>
      <c r="E39" s="77"/>
      <c r="F39" s="50"/>
      <c r="G39" s="51"/>
      <c r="H39" s="51"/>
      <c r="I39" s="55"/>
      <c r="J39" s="56"/>
      <c r="K39" s="56"/>
      <c r="L39" s="56"/>
      <c r="M39" s="57"/>
      <c r="N39" s="58"/>
      <c r="O39" s="58"/>
      <c r="P39" s="58"/>
    </row>
    <row r="40" spans="1:16" ht="15" customHeight="1" x14ac:dyDescent="0.25">
      <c r="A40" s="38"/>
      <c r="B40" s="77"/>
      <c r="C40" s="50"/>
      <c r="D40" s="39"/>
      <c r="E40" s="77"/>
      <c r="F40" s="50"/>
      <c r="G40" s="51"/>
      <c r="H40" s="51"/>
      <c r="I40" s="55"/>
      <c r="J40" s="56"/>
      <c r="K40" s="56"/>
      <c r="L40" s="56"/>
      <c r="M40" s="57"/>
      <c r="N40" s="58"/>
      <c r="O40" s="58"/>
      <c r="P40" s="58"/>
    </row>
    <row r="41" spans="1:16" ht="15" customHeight="1" x14ac:dyDescent="0.25">
      <c r="A41" s="38"/>
      <c r="B41" s="77"/>
      <c r="C41" s="50"/>
      <c r="D41" s="39"/>
      <c r="E41" s="77"/>
      <c r="F41" s="50"/>
      <c r="G41" s="51"/>
      <c r="H41" s="51"/>
      <c r="I41" s="55"/>
      <c r="J41" s="56"/>
      <c r="K41" s="56"/>
      <c r="L41" s="56"/>
      <c r="M41" s="57"/>
      <c r="N41" s="58"/>
      <c r="O41" s="58"/>
      <c r="P41" s="58"/>
    </row>
    <row r="42" spans="1:16" ht="15" customHeight="1" x14ac:dyDescent="0.25">
      <c r="A42" s="38"/>
      <c r="B42" s="77"/>
      <c r="C42" s="50"/>
      <c r="D42" s="39"/>
      <c r="E42" s="77"/>
      <c r="F42" s="50"/>
      <c r="G42" s="51"/>
      <c r="H42" s="51"/>
      <c r="I42" s="55"/>
      <c r="J42" s="56"/>
      <c r="K42" s="56"/>
      <c r="L42" s="56"/>
      <c r="M42" s="57"/>
      <c r="N42" s="58"/>
      <c r="O42" s="58"/>
      <c r="P42" s="58"/>
    </row>
    <row r="43" spans="1:16" ht="15" customHeight="1" x14ac:dyDescent="0.25">
      <c r="A43" s="38"/>
      <c r="B43" s="77"/>
      <c r="C43" s="50"/>
      <c r="D43" s="39"/>
      <c r="E43" s="77"/>
      <c r="F43" s="50"/>
      <c r="G43" s="51"/>
      <c r="H43" s="51"/>
      <c r="I43" s="55"/>
      <c r="J43" s="56"/>
      <c r="K43" s="56"/>
      <c r="L43" s="56"/>
      <c r="M43" s="57"/>
      <c r="N43" s="58"/>
      <c r="O43" s="58"/>
      <c r="P43" s="58"/>
    </row>
    <row r="44" spans="1:16" ht="15" customHeight="1" x14ac:dyDescent="0.25">
      <c r="A44" s="38"/>
      <c r="B44" s="77"/>
      <c r="C44" s="50"/>
      <c r="D44" s="39"/>
      <c r="E44" s="77"/>
      <c r="F44" s="50"/>
      <c r="G44" s="51"/>
      <c r="H44" s="51"/>
      <c r="I44" s="55"/>
      <c r="J44" s="56"/>
      <c r="K44" s="56"/>
      <c r="L44" s="56"/>
      <c r="M44" s="57"/>
      <c r="N44" s="58"/>
      <c r="O44" s="58"/>
      <c r="P44" s="58"/>
    </row>
    <row r="45" spans="1:16" ht="15" customHeight="1" x14ac:dyDescent="0.25">
      <c r="A45" s="38"/>
      <c r="B45" s="77"/>
      <c r="C45" s="50"/>
      <c r="D45" s="39"/>
      <c r="E45" s="77"/>
      <c r="F45" s="50"/>
      <c r="G45" s="51"/>
      <c r="H45" s="51"/>
      <c r="I45" s="55"/>
      <c r="J45" s="56"/>
      <c r="K45" s="56"/>
      <c r="L45" s="56"/>
      <c r="M45" s="57"/>
      <c r="N45" s="58"/>
      <c r="O45" s="58"/>
      <c r="P45" s="58"/>
    </row>
    <row r="46" spans="1:16" ht="15" customHeight="1" x14ac:dyDescent="0.25">
      <c r="A46" s="38"/>
      <c r="B46" s="77"/>
      <c r="C46" s="50"/>
      <c r="D46" s="39"/>
      <c r="E46" s="77"/>
      <c r="F46" s="50"/>
      <c r="G46" s="51"/>
      <c r="H46" s="51"/>
      <c r="I46" s="55"/>
      <c r="J46" s="56"/>
      <c r="K46" s="56"/>
      <c r="L46" s="56"/>
      <c r="M46" s="57"/>
      <c r="N46" s="58"/>
      <c r="O46" s="58"/>
      <c r="P46" s="58"/>
    </row>
    <row r="47" spans="1:16" ht="15" customHeight="1" x14ac:dyDescent="0.25">
      <c r="A47" s="38"/>
      <c r="B47" s="77"/>
      <c r="C47" s="50"/>
      <c r="D47" s="39"/>
      <c r="E47" s="77"/>
      <c r="F47" s="50"/>
      <c r="G47" s="51"/>
      <c r="H47" s="51"/>
      <c r="I47" s="55"/>
      <c r="J47" s="56"/>
      <c r="K47" s="56"/>
      <c r="L47" s="56"/>
      <c r="M47" s="57"/>
      <c r="N47" s="58"/>
      <c r="O47" s="58"/>
      <c r="P47" s="58"/>
    </row>
    <row r="48" spans="1:16" ht="15" customHeight="1" x14ac:dyDescent="0.25">
      <c r="A48" s="38"/>
      <c r="B48" s="77"/>
      <c r="C48" s="50"/>
      <c r="D48" s="39"/>
      <c r="E48" s="77"/>
      <c r="F48" s="50"/>
      <c r="G48" s="51"/>
      <c r="H48" s="51"/>
      <c r="I48" s="55"/>
      <c r="J48" s="56"/>
      <c r="K48" s="56"/>
      <c r="L48" s="56"/>
      <c r="M48" s="57"/>
      <c r="N48" s="58"/>
      <c r="O48" s="58"/>
      <c r="P48" s="58"/>
    </row>
    <row r="49" spans="1:16" ht="15" customHeight="1" x14ac:dyDescent="0.25">
      <c r="A49" s="38"/>
      <c r="B49" s="77"/>
      <c r="C49" s="50"/>
      <c r="D49" s="39"/>
      <c r="E49" s="77"/>
      <c r="F49" s="50"/>
      <c r="G49" s="51"/>
      <c r="H49" s="51"/>
      <c r="I49" s="55"/>
      <c r="J49" s="56"/>
      <c r="K49" s="56"/>
      <c r="L49" s="56"/>
      <c r="M49" s="57"/>
      <c r="N49" s="58"/>
      <c r="O49" s="58"/>
      <c r="P49" s="58"/>
    </row>
    <row r="50" spans="1:16" ht="15" customHeight="1" x14ac:dyDescent="0.25">
      <c r="A50" s="38"/>
      <c r="B50" s="77"/>
      <c r="C50" s="50"/>
      <c r="D50" s="39"/>
      <c r="E50" s="77"/>
      <c r="F50" s="50"/>
      <c r="G50" s="51"/>
      <c r="H50" s="51"/>
      <c r="I50" s="55"/>
      <c r="J50" s="56"/>
      <c r="K50" s="56"/>
      <c r="L50" s="56"/>
      <c r="M50" s="57"/>
      <c r="N50" s="58"/>
      <c r="O50" s="58"/>
      <c r="P50" s="58"/>
    </row>
    <row r="51" spans="1:16" ht="15" customHeight="1" x14ac:dyDescent="0.25">
      <c r="A51" s="38"/>
      <c r="B51" s="77"/>
      <c r="C51" s="50"/>
      <c r="D51" s="39"/>
      <c r="E51" s="77"/>
      <c r="F51" s="50"/>
      <c r="G51" s="51"/>
      <c r="H51" s="51"/>
      <c r="I51" s="55"/>
      <c r="J51" s="56"/>
      <c r="K51" s="56"/>
      <c r="L51" s="56"/>
      <c r="M51" s="57"/>
      <c r="N51" s="58"/>
      <c r="O51" s="58"/>
      <c r="P51" s="58"/>
    </row>
    <row r="52" spans="1:16" ht="15" customHeight="1" x14ac:dyDescent="0.25">
      <c r="A52" s="38"/>
      <c r="B52" s="77"/>
      <c r="C52" s="50"/>
      <c r="D52" s="39"/>
      <c r="E52" s="77"/>
      <c r="F52" s="50"/>
      <c r="G52" s="51"/>
      <c r="H52" s="51"/>
      <c r="I52" s="55"/>
      <c r="J52" s="56"/>
      <c r="K52" s="56"/>
      <c r="L52" s="56"/>
      <c r="M52" s="57"/>
      <c r="N52" s="58"/>
      <c r="O52" s="58"/>
      <c r="P52" s="58"/>
    </row>
    <row r="53" spans="1:16" ht="15" customHeight="1" x14ac:dyDescent="0.25">
      <c r="A53" s="38"/>
      <c r="B53" s="77"/>
      <c r="C53" s="50"/>
      <c r="D53" s="39"/>
      <c r="E53" s="77"/>
      <c r="F53" s="50"/>
      <c r="G53" s="51"/>
      <c r="H53" s="51"/>
      <c r="I53" s="55"/>
      <c r="J53" s="56"/>
      <c r="K53" s="56"/>
      <c r="L53" s="56"/>
      <c r="M53" s="57"/>
      <c r="N53" s="58"/>
      <c r="O53" s="58"/>
      <c r="P53" s="58"/>
    </row>
    <row r="54" spans="1:16" ht="15" customHeight="1" x14ac:dyDescent="0.25">
      <c r="A54" s="38"/>
      <c r="B54" s="77"/>
      <c r="C54" s="50"/>
      <c r="D54" s="39"/>
      <c r="E54" s="77"/>
      <c r="F54" s="50"/>
      <c r="G54" s="51"/>
      <c r="H54" s="51"/>
      <c r="I54" s="55"/>
      <c r="J54" s="56"/>
      <c r="K54" s="56"/>
      <c r="L54" s="56"/>
      <c r="M54" s="57"/>
      <c r="N54" s="58"/>
      <c r="O54" s="58"/>
      <c r="P54" s="58"/>
    </row>
    <row r="55" spans="1:16" ht="15" customHeight="1" x14ac:dyDescent="0.25">
      <c r="A55" s="38"/>
      <c r="B55" s="77"/>
      <c r="C55" s="50"/>
      <c r="D55" s="39"/>
      <c r="E55" s="77"/>
      <c r="F55" s="50"/>
      <c r="G55" s="51"/>
      <c r="H55" s="51"/>
      <c r="I55" s="55"/>
      <c r="J55" s="56"/>
      <c r="K55" s="56"/>
      <c r="L55" s="56"/>
      <c r="M55" s="57"/>
      <c r="N55" s="58"/>
      <c r="O55" s="58"/>
      <c r="P55" s="58"/>
    </row>
    <row r="56" spans="1:16" ht="15" customHeight="1" x14ac:dyDescent="0.25">
      <c r="A56" s="38"/>
      <c r="B56" s="77"/>
      <c r="C56" s="50"/>
      <c r="D56" s="39"/>
      <c r="E56" s="77"/>
      <c r="F56" s="50"/>
      <c r="G56" s="51"/>
      <c r="H56" s="51"/>
      <c r="I56" s="55"/>
      <c r="J56" s="56"/>
      <c r="K56" s="56"/>
      <c r="L56" s="56"/>
      <c r="M56" s="57"/>
      <c r="N56" s="58"/>
      <c r="O56" s="58"/>
      <c r="P56" s="58"/>
    </row>
    <row r="57" spans="1:16" ht="15" customHeight="1" x14ac:dyDescent="0.25">
      <c r="A57" s="38"/>
      <c r="B57" s="77"/>
      <c r="C57" s="50"/>
      <c r="D57" s="39"/>
      <c r="E57" s="77"/>
      <c r="F57" s="50"/>
      <c r="G57" s="51"/>
      <c r="H57" s="51"/>
      <c r="I57" s="55"/>
      <c r="J57" s="56"/>
      <c r="K57" s="56"/>
      <c r="L57" s="56"/>
      <c r="M57" s="57"/>
      <c r="N57" s="58"/>
      <c r="O57" s="58"/>
      <c r="P57" s="58"/>
    </row>
    <row r="58" spans="1:16" ht="15" customHeight="1" x14ac:dyDescent="0.25">
      <c r="A58" s="38"/>
      <c r="B58" s="77"/>
      <c r="C58" s="50"/>
      <c r="D58" s="39"/>
      <c r="E58" s="77"/>
      <c r="F58" s="50"/>
      <c r="G58" s="51"/>
      <c r="H58" s="51"/>
      <c r="I58" s="55"/>
      <c r="J58" s="56"/>
      <c r="K58" s="56"/>
      <c r="L58" s="56"/>
      <c r="M58" s="57"/>
      <c r="N58" s="58"/>
      <c r="O58" s="58"/>
      <c r="P58" s="58"/>
    </row>
    <row r="59" spans="1:16" ht="15" customHeight="1" x14ac:dyDescent="0.25">
      <c r="A59" s="38"/>
      <c r="B59" s="77"/>
      <c r="C59" s="50"/>
      <c r="D59" s="39"/>
      <c r="E59" s="77"/>
      <c r="F59" s="50"/>
      <c r="G59" s="51"/>
      <c r="H59" s="51"/>
      <c r="I59" s="55"/>
      <c r="J59" s="56"/>
      <c r="K59" s="56"/>
      <c r="L59" s="56"/>
      <c r="M59" s="57"/>
      <c r="N59" s="58"/>
      <c r="O59" s="58"/>
      <c r="P59" s="58"/>
    </row>
    <row r="60" spans="1:16" ht="15" customHeight="1" x14ac:dyDescent="0.25">
      <c r="A60" s="38"/>
      <c r="B60" s="77"/>
      <c r="C60" s="50"/>
      <c r="D60" s="39"/>
      <c r="E60" s="77"/>
      <c r="F60" s="50"/>
      <c r="G60" s="51"/>
      <c r="H60" s="51"/>
      <c r="I60" s="55"/>
      <c r="J60" s="56"/>
      <c r="K60" s="56"/>
      <c r="L60" s="56"/>
      <c r="M60" s="57"/>
      <c r="N60" s="58"/>
      <c r="O60" s="58"/>
      <c r="P60" s="58"/>
    </row>
    <row r="61" spans="1:16" ht="15" customHeight="1" x14ac:dyDescent="0.25">
      <c r="A61" s="38"/>
      <c r="B61" s="77"/>
      <c r="C61" s="50"/>
      <c r="D61" s="39"/>
      <c r="E61" s="77"/>
      <c r="F61" s="50"/>
      <c r="G61" s="51"/>
      <c r="H61" s="51"/>
      <c r="I61" s="55"/>
      <c r="J61" s="56"/>
      <c r="K61" s="56"/>
      <c r="L61" s="56"/>
      <c r="M61" s="57"/>
      <c r="N61" s="58"/>
      <c r="O61" s="58"/>
      <c r="P61" s="58"/>
    </row>
    <row r="62" spans="1:16" ht="15" customHeight="1" x14ac:dyDescent="0.25">
      <c r="A62" s="38"/>
      <c r="B62" s="77"/>
      <c r="C62" s="50"/>
      <c r="D62" s="39"/>
      <c r="E62" s="77"/>
      <c r="F62" s="50"/>
      <c r="G62" s="51"/>
      <c r="H62" s="51"/>
      <c r="I62" s="55"/>
      <c r="J62" s="56"/>
      <c r="K62" s="56"/>
      <c r="L62" s="56"/>
      <c r="M62" s="57"/>
      <c r="N62" s="58"/>
      <c r="O62" s="58"/>
      <c r="P62" s="58"/>
    </row>
    <row r="63" spans="1:16" ht="15" customHeight="1" x14ac:dyDescent="0.25">
      <c r="A63" s="38"/>
      <c r="B63" s="77"/>
      <c r="C63" s="50"/>
      <c r="D63" s="39"/>
      <c r="E63" s="77"/>
      <c r="F63" s="50"/>
      <c r="G63" s="51"/>
      <c r="H63" s="51"/>
      <c r="I63" s="55"/>
      <c r="J63" s="56"/>
      <c r="K63" s="56"/>
      <c r="L63" s="56"/>
      <c r="M63" s="57"/>
      <c r="N63" s="58"/>
      <c r="O63" s="58"/>
      <c r="P63" s="58"/>
    </row>
    <row r="64" spans="1:16" ht="15" customHeight="1" x14ac:dyDescent="0.25">
      <c r="A64" s="38"/>
      <c r="B64" s="77"/>
      <c r="C64" s="50"/>
      <c r="D64" s="39"/>
      <c r="E64" s="77"/>
      <c r="F64" s="50"/>
      <c r="G64" s="51"/>
      <c r="H64" s="51"/>
      <c r="I64" s="55"/>
      <c r="J64" s="56"/>
      <c r="K64" s="56"/>
      <c r="L64" s="56"/>
      <c r="M64" s="57"/>
      <c r="N64" s="58"/>
      <c r="O64" s="58"/>
      <c r="P64" s="58"/>
    </row>
    <row r="65" spans="1:16" ht="15" customHeight="1" x14ac:dyDescent="0.25">
      <c r="A65" s="38"/>
      <c r="B65" s="77"/>
      <c r="C65" s="50"/>
      <c r="D65" s="39"/>
      <c r="E65" s="77"/>
      <c r="F65" s="50"/>
      <c r="G65" s="51"/>
      <c r="H65" s="51"/>
      <c r="I65" s="55"/>
      <c r="J65" s="56"/>
      <c r="K65" s="56"/>
      <c r="L65" s="56"/>
      <c r="M65" s="57"/>
      <c r="N65" s="58"/>
      <c r="O65" s="58"/>
      <c r="P65" s="58"/>
    </row>
    <row r="66" spans="1:16" ht="15" customHeight="1" x14ac:dyDescent="0.25">
      <c r="A66" s="38"/>
      <c r="B66" s="77"/>
      <c r="C66" s="50"/>
      <c r="D66" s="39"/>
      <c r="E66" s="77"/>
      <c r="F66" s="50"/>
      <c r="G66" s="51"/>
      <c r="H66" s="51"/>
      <c r="I66" s="55"/>
      <c r="J66" s="56"/>
      <c r="K66" s="56"/>
      <c r="L66" s="56"/>
      <c r="M66" s="57"/>
      <c r="N66" s="58"/>
      <c r="O66" s="58"/>
      <c r="P66" s="58"/>
    </row>
    <row r="67" spans="1:16" ht="15" customHeight="1" x14ac:dyDescent="0.25">
      <c r="A67" s="38"/>
      <c r="B67" s="77"/>
      <c r="C67" s="50"/>
      <c r="D67" s="39"/>
      <c r="E67" s="77"/>
      <c r="F67" s="50"/>
      <c r="G67" s="51"/>
      <c r="H67" s="51"/>
      <c r="I67" s="55"/>
      <c r="J67" s="56"/>
      <c r="K67" s="56"/>
      <c r="L67" s="56"/>
      <c r="M67" s="57"/>
      <c r="N67" s="58"/>
      <c r="O67" s="58"/>
      <c r="P67" s="58"/>
    </row>
    <row r="68" spans="1:16" ht="15" customHeight="1" x14ac:dyDescent="0.25">
      <c r="A68" s="38"/>
      <c r="B68" s="77"/>
      <c r="C68" s="50"/>
      <c r="D68" s="39"/>
      <c r="E68" s="77"/>
      <c r="F68" s="50"/>
      <c r="G68" s="51"/>
      <c r="H68" s="51"/>
      <c r="I68" s="55"/>
      <c r="J68" s="56"/>
      <c r="K68" s="56"/>
      <c r="L68" s="56"/>
      <c r="M68" s="57"/>
      <c r="N68" s="58"/>
      <c r="O68" s="58"/>
      <c r="P68" s="58"/>
    </row>
    <row r="69" spans="1:16" ht="15" customHeight="1" x14ac:dyDescent="0.25">
      <c r="A69" s="38"/>
      <c r="B69" s="77"/>
      <c r="C69" s="50"/>
      <c r="D69" s="39"/>
      <c r="E69" s="77"/>
      <c r="F69" s="50"/>
      <c r="G69" s="51"/>
      <c r="H69" s="51"/>
      <c r="I69" s="55"/>
      <c r="J69" s="56"/>
      <c r="K69" s="56"/>
      <c r="L69" s="56"/>
      <c r="M69" s="57"/>
      <c r="N69" s="58"/>
      <c r="O69" s="58"/>
      <c r="P69" s="58"/>
    </row>
    <row r="70" spans="1:16" ht="15" customHeight="1" x14ac:dyDescent="0.25">
      <c r="A70" s="38"/>
      <c r="B70" s="77"/>
      <c r="C70" s="50"/>
      <c r="D70" s="39"/>
      <c r="E70" s="77"/>
      <c r="F70" s="50"/>
      <c r="G70" s="51"/>
      <c r="H70" s="51"/>
      <c r="I70" s="55"/>
      <c r="J70" s="56"/>
      <c r="K70" s="56"/>
      <c r="L70" s="56"/>
      <c r="M70" s="57"/>
      <c r="N70" s="58"/>
      <c r="O70" s="58"/>
      <c r="P70" s="58"/>
    </row>
    <row r="71" spans="1:16" ht="15" customHeight="1" x14ac:dyDescent="0.25">
      <c r="A71" s="38"/>
      <c r="B71" s="77"/>
      <c r="C71" s="50"/>
      <c r="D71" s="39"/>
      <c r="E71" s="77"/>
      <c r="F71" s="50"/>
      <c r="G71" s="51"/>
      <c r="H71" s="51"/>
      <c r="I71" s="55"/>
      <c r="J71" s="56"/>
      <c r="K71" s="56"/>
      <c r="L71" s="56"/>
      <c r="M71" s="57"/>
      <c r="N71" s="58"/>
      <c r="O71" s="58"/>
      <c r="P71" s="58"/>
    </row>
    <row r="72" spans="1:16" ht="15" customHeight="1" x14ac:dyDescent="0.25">
      <c r="A72" s="38"/>
      <c r="B72" s="77"/>
      <c r="C72" s="50"/>
      <c r="D72" s="39"/>
      <c r="E72" s="77"/>
      <c r="F72" s="50"/>
      <c r="G72" s="51"/>
      <c r="H72" s="51"/>
      <c r="I72" s="55"/>
      <c r="J72" s="56"/>
      <c r="K72" s="56"/>
      <c r="L72" s="56"/>
      <c r="M72" s="57"/>
      <c r="N72" s="58"/>
      <c r="O72" s="58"/>
      <c r="P72" s="58"/>
    </row>
    <row r="73" spans="1:16" ht="15" customHeight="1" x14ac:dyDescent="0.25">
      <c r="A73" s="38"/>
      <c r="B73" s="77"/>
      <c r="C73" s="50"/>
      <c r="D73" s="39"/>
      <c r="E73" s="77"/>
      <c r="F73" s="50"/>
      <c r="G73" s="51"/>
      <c r="H73" s="51"/>
      <c r="I73" s="55"/>
      <c r="J73" s="56"/>
      <c r="K73" s="56"/>
      <c r="L73" s="56"/>
      <c r="M73" s="57"/>
      <c r="N73" s="58"/>
      <c r="O73" s="58"/>
      <c r="P73" s="58"/>
    </row>
    <row r="74" spans="1:16" ht="15" customHeight="1" x14ac:dyDescent="0.25">
      <c r="A74" s="38"/>
      <c r="B74" s="77"/>
      <c r="C74" s="50"/>
      <c r="D74" s="39"/>
      <c r="E74" s="77"/>
      <c r="F74" s="50"/>
      <c r="G74" s="51"/>
      <c r="H74" s="51"/>
      <c r="I74" s="55"/>
      <c r="J74" s="56"/>
      <c r="K74" s="56"/>
      <c r="L74" s="56"/>
      <c r="M74" s="57"/>
      <c r="N74" s="58"/>
      <c r="O74" s="58"/>
      <c r="P74" s="58"/>
    </row>
    <row r="75" spans="1:16" ht="15" customHeight="1" x14ac:dyDescent="0.25">
      <c r="A75" s="38"/>
      <c r="B75" s="77"/>
      <c r="C75" s="50"/>
      <c r="D75" s="39"/>
      <c r="E75" s="77"/>
      <c r="F75" s="50"/>
      <c r="G75" s="51"/>
      <c r="H75" s="51"/>
      <c r="I75" s="55"/>
      <c r="J75" s="56"/>
      <c r="K75" s="56"/>
      <c r="L75" s="56"/>
      <c r="M75" s="57"/>
      <c r="N75" s="58"/>
      <c r="O75" s="58"/>
      <c r="P75" s="58"/>
    </row>
    <row r="76" spans="1:16" ht="15" customHeight="1" x14ac:dyDescent="0.25">
      <c r="A76" s="38"/>
      <c r="B76" s="77"/>
      <c r="C76" s="50"/>
      <c r="D76" s="39"/>
      <c r="E76" s="77"/>
      <c r="F76" s="50"/>
      <c r="G76" s="51"/>
      <c r="H76" s="51"/>
      <c r="I76" s="55"/>
      <c r="J76" s="56"/>
      <c r="K76" s="56"/>
      <c r="L76" s="56"/>
      <c r="M76" s="57"/>
      <c r="N76" s="58"/>
      <c r="O76" s="58"/>
      <c r="P76" s="58"/>
    </row>
    <row r="77" spans="1:16" ht="15" customHeight="1" x14ac:dyDescent="0.25">
      <c r="A77" s="38"/>
      <c r="B77" s="77"/>
      <c r="C77" s="50"/>
      <c r="D77" s="39"/>
      <c r="E77" s="77"/>
      <c r="F77" s="50"/>
      <c r="G77" s="51"/>
      <c r="H77" s="51"/>
      <c r="I77" s="55"/>
      <c r="J77" s="56"/>
      <c r="K77" s="56"/>
      <c r="L77" s="56"/>
      <c r="M77" s="57"/>
      <c r="N77" s="58"/>
      <c r="O77" s="58"/>
      <c r="P77" s="58"/>
    </row>
    <row r="78" spans="1:16" ht="15" customHeight="1" x14ac:dyDescent="0.25">
      <c r="A78" s="38"/>
      <c r="B78" s="77"/>
      <c r="C78" s="50"/>
      <c r="D78" s="39"/>
      <c r="E78" s="77"/>
      <c r="F78" s="50"/>
      <c r="G78" s="51"/>
      <c r="H78" s="51"/>
      <c r="I78" s="55"/>
      <c r="J78" s="56"/>
      <c r="K78" s="56"/>
      <c r="L78" s="56"/>
      <c r="M78" s="57"/>
      <c r="N78" s="58"/>
      <c r="O78" s="58"/>
      <c r="P78" s="58"/>
    </row>
    <row r="79" spans="1:16" ht="15" customHeight="1" x14ac:dyDescent="0.25">
      <c r="A79" s="38"/>
      <c r="B79" s="77"/>
      <c r="C79" s="50"/>
      <c r="D79" s="39"/>
      <c r="E79" s="77"/>
      <c r="F79" s="50"/>
      <c r="G79" s="51"/>
      <c r="H79" s="51"/>
      <c r="I79" s="55"/>
      <c r="J79" s="56"/>
      <c r="K79" s="56"/>
      <c r="L79" s="56"/>
      <c r="M79" s="57"/>
      <c r="N79" s="58"/>
      <c r="O79" s="58"/>
      <c r="P79" s="58"/>
    </row>
    <row r="80" spans="1:16" ht="15" customHeight="1" x14ac:dyDescent="0.25">
      <c r="A80" s="38"/>
      <c r="B80" s="77"/>
      <c r="C80" s="50"/>
      <c r="D80" s="39"/>
      <c r="E80" s="77"/>
      <c r="F80" s="50"/>
      <c r="G80" s="51"/>
      <c r="H80" s="51"/>
      <c r="I80" s="55"/>
      <c r="J80" s="56"/>
      <c r="K80" s="56"/>
      <c r="L80" s="56"/>
      <c r="M80" s="57"/>
      <c r="N80" s="58"/>
      <c r="O80" s="58"/>
      <c r="P80" s="58"/>
    </row>
    <row r="81" spans="1:16" ht="15" customHeight="1" x14ac:dyDescent="0.25">
      <c r="A81" s="38"/>
      <c r="B81" s="77"/>
      <c r="C81" s="50"/>
      <c r="D81" s="39"/>
      <c r="E81" s="77"/>
      <c r="F81" s="50"/>
      <c r="G81" s="51"/>
      <c r="H81" s="51"/>
      <c r="I81" s="55"/>
      <c r="J81" s="56"/>
      <c r="K81" s="56"/>
      <c r="L81" s="56"/>
      <c r="M81" s="57"/>
      <c r="N81" s="58"/>
      <c r="O81" s="58"/>
      <c r="P81" s="58"/>
    </row>
    <row r="82" spans="1:16" ht="15" customHeight="1" x14ac:dyDescent="0.25">
      <c r="A82" s="38"/>
      <c r="B82" s="77"/>
      <c r="C82" s="50"/>
      <c r="D82" s="39"/>
      <c r="E82" s="77"/>
      <c r="F82" s="50"/>
      <c r="G82" s="51"/>
      <c r="H82" s="51"/>
      <c r="I82" s="55"/>
      <c r="J82" s="56"/>
      <c r="K82" s="56"/>
      <c r="L82" s="56"/>
      <c r="M82" s="57"/>
      <c r="N82" s="58"/>
      <c r="O82" s="58"/>
      <c r="P82" s="58"/>
    </row>
    <row r="83" spans="1:16" ht="15" customHeight="1" x14ac:dyDescent="0.25">
      <c r="A83" s="38"/>
      <c r="B83" s="77"/>
      <c r="C83" s="50"/>
      <c r="D83" s="39"/>
      <c r="E83" s="77"/>
      <c r="F83" s="50"/>
      <c r="G83" s="51"/>
      <c r="H83" s="51"/>
      <c r="I83" s="55"/>
      <c r="J83" s="56"/>
      <c r="K83" s="56"/>
      <c r="L83" s="56"/>
      <c r="M83" s="57"/>
      <c r="N83" s="58"/>
      <c r="O83" s="58"/>
      <c r="P83" s="58"/>
    </row>
    <row r="84" spans="1:16" ht="15" customHeight="1" x14ac:dyDescent="0.25">
      <c r="A84" s="38"/>
      <c r="B84" s="77"/>
      <c r="C84" s="50"/>
      <c r="D84" s="39"/>
      <c r="E84" s="77"/>
      <c r="F84" s="50"/>
      <c r="G84" s="51"/>
      <c r="H84" s="51"/>
      <c r="I84" s="55"/>
      <c r="J84" s="56"/>
      <c r="K84" s="56"/>
      <c r="L84" s="56"/>
      <c r="M84" s="57"/>
      <c r="N84" s="58"/>
      <c r="O84" s="58"/>
      <c r="P84" s="58"/>
    </row>
    <row r="85" spans="1:16" ht="15" customHeight="1" x14ac:dyDescent="0.25">
      <c r="A85" s="38"/>
      <c r="B85" s="77"/>
      <c r="C85" s="50"/>
      <c r="D85" s="39"/>
      <c r="E85" s="77"/>
      <c r="F85" s="50"/>
      <c r="G85" s="51"/>
      <c r="H85" s="51"/>
      <c r="I85" s="55"/>
      <c r="J85" s="56"/>
      <c r="K85" s="56"/>
      <c r="L85" s="56"/>
      <c r="M85" s="57"/>
      <c r="N85" s="58"/>
      <c r="O85" s="58"/>
      <c r="P85" s="58"/>
    </row>
    <row r="86" spans="1:16" ht="15" customHeight="1" x14ac:dyDescent="0.25">
      <c r="A86" s="38"/>
      <c r="B86" s="77"/>
      <c r="C86" s="50"/>
      <c r="D86" s="39"/>
      <c r="E86" s="77"/>
      <c r="F86" s="50"/>
      <c r="G86" s="51"/>
      <c r="H86" s="51"/>
      <c r="I86" s="55"/>
      <c r="J86" s="56"/>
      <c r="K86" s="56"/>
      <c r="L86" s="56"/>
      <c r="M86" s="57"/>
      <c r="N86" s="58"/>
      <c r="O86" s="58"/>
      <c r="P86" s="58"/>
    </row>
    <row r="87" spans="1:16" ht="15" customHeight="1" x14ac:dyDescent="0.25">
      <c r="A87" s="38"/>
      <c r="B87" s="77"/>
      <c r="C87" s="50"/>
      <c r="D87" s="39"/>
      <c r="E87" s="77"/>
      <c r="F87" s="50"/>
      <c r="G87" s="51"/>
      <c r="H87" s="51"/>
      <c r="I87" s="55"/>
      <c r="J87" s="56"/>
      <c r="K87" s="56"/>
      <c r="L87" s="56"/>
      <c r="M87" s="57"/>
      <c r="N87" s="58"/>
      <c r="O87" s="58"/>
      <c r="P87" s="58"/>
    </row>
    <row r="88" spans="1:16" ht="15" customHeight="1" x14ac:dyDescent="0.25">
      <c r="A88" s="38"/>
      <c r="B88" s="77"/>
      <c r="C88" s="50"/>
      <c r="D88" s="39"/>
      <c r="E88" s="77"/>
      <c r="F88" s="50"/>
      <c r="G88" s="51"/>
      <c r="H88" s="51"/>
      <c r="I88" s="55"/>
      <c r="J88" s="56"/>
      <c r="K88" s="56"/>
      <c r="L88" s="56"/>
      <c r="M88" s="57"/>
      <c r="N88" s="58"/>
      <c r="O88" s="58"/>
      <c r="P88" s="58"/>
    </row>
    <row r="89" spans="1:16" ht="15" customHeight="1" x14ac:dyDescent="0.25">
      <c r="A89" s="38"/>
      <c r="B89" s="77"/>
      <c r="C89" s="50"/>
      <c r="D89" s="39"/>
      <c r="E89" s="77"/>
      <c r="F89" s="50"/>
      <c r="G89" s="51"/>
      <c r="H89" s="51"/>
      <c r="I89" s="55"/>
      <c r="J89" s="56"/>
      <c r="K89" s="56"/>
      <c r="L89" s="56"/>
      <c r="M89" s="57"/>
      <c r="N89" s="58"/>
      <c r="O89" s="58"/>
      <c r="P89" s="58"/>
    </row>
    <row r="90" spans="1:16" ht="15" customHeight="1" x14ac:dyDescent="0.25">
      <c r="A90" s="38"/>
      <c r="B90" s="77"/>
      <c r="C90" s="50"/>
      <c r="D90" s="39"/>
      <c r="E90" s="77"/>
      <c r="F90" s="50"/>
      <c r="G90" s="51"/>
      <c r="H90" s="51"/>
      <c r="I90" s="55"/>
      <c r="J90" s="56"/>
      <c r="K90" s="56"/>
      <c r="L90" s="56"/>
      <c r="M90" s="57"/>
      <c r="N90" s="58"/>
      <c r="O90" s="58"/>
      <c r="P90" s="58"/>
    </row>
    <row r="91" spans="1:16" ht="15" customHeight="1" x14ac:dyDescent="0.25">
      <c r="A91" s="38"/>
      <c r="B91" s="77"/>
      <c r="C91" s="50"/>
      <c r="D91" s="39"/>
      <c r="E91" s="77"/>
      <c r="F91" s="50"/>
      <c r="G91" s="51"/>
      <c r="H91" s="51"/>
      <c r="I91" s="55"/>
      <c r="J91" s="56"/>
      <c r="K91" s="56"/>
      <c r="L91" s="56"/>
      <c r="M91" s="57"/>
      <c r="N91" s="58"/>
      <c r="O91" s="58"/>
      <c r="P91" s="58"/>
    </row>
    <row r="92" spans="1:16" ht="15" customHeight="1" x14ac:dyDescent="0.25">
      <c r="A92" s="38"/>
      <c r="B92" s="77"/>
      <c r="C92" s="50"/>
      <c r="D92" s="39"/>
      <c r="E92" s="77"/>
      <c r="F92" s="50"/>
      <c r="G92" s="51"/>
      <c r="H92" s="51"/>
      <c r="I92" s="55"/>
      <c r="J92" s="56"/>
      <c r="K92" s="56"/>
      <c r="L92" s="56"/>
      <c r="M92" s="57"/>
      <c r="N92" s="58"/>
      <c r="O92" s="58"/>
      <c r="P92" s="58"/>
    </row>
    <row r="93" spans="1:16" ht="15" customHeight="1" x14ac:dyDescent="0.25">
      <c r="A93" s="38"/>
      <c r="B93" s="77"/>
      <c r="C93" s="50"/>
      <c r="D93" s="39"/>
      <c r="E93" s="77"/>
      <c r="F93" s="50"/>
      <c r="G93" s="51"/>
      <c r="H93" s="51"/>
      <c r="I93" s="55"/>
      <c r="J93" s="56"/>
      <c r="K93" s="56"/>
      <c r="L93" s="56"/>
      <c r="M93" s="57"/>
      <c r="N93" s="58"/>
      <c r="O93" s="58"/>
      <c r="P93" s="58"/>
    </row>
    <row r="94" spans="1:16" ht="15" customHeight="1" x14ac:dyDescent="0.25">
      <c r="A94" s="38"/>
      <c r="B94" s="77"/>
      <c r="C94" s="50"/>
      <c r="D94" s="39"/>
      <c r="E94" s="77"/>
      <c r="F94" s="50"/>
      <c r="G94" s="51"/>
      <c r="H94" s="51"/>
      <c r="I94" s="55"/>
      <c r="J94" s="56"/>
      <c r="K94" s="56"/>
      <c r="L94" s="56"/>
      <c r="M94" s="57"/>
      <c r="N94" s="58"/>
      <c r="O94" s="58"/>
      <c r="P94" s="58"/>
    </row>
    <row r="95" spans="1:16" ht="15" customHeight="1" x14ac:dyDescent="0.25">
      <c r="A95" s="38"/>
      <c r="B95" s="77"/>
      <c r="C95" s="50"/>
      <c r="D95" s="39"/>
      <c r="E95" s="77"/>
      <c r="F95" s="50"/>
      <c r="G95" s="51"/>
      <c r="H95" s="51"/>
      <c r="I95" s="55"/>
      <c r="J95" s="56"/>
      <c r="K95" s="56"/>
      <c r="L95" s="56"/>
      <c r="M95" s="57"/>
      <c r="N95" s="58"/>
      <c r="O95" s="58"/>
      <c r="P95" s="58"/>
    </row>
    <row r="96" spans="1:16" ht="15" customHeight="1" x14ac:dyDescent="0.25">
      <c r="A96" s="38"/>
      <c r="B96" s="77"/>
      <c r="C96" s="50"/>
      <c r="D96" s="39"/>
      <c r="E96" s="77"/>
      <c r="F96" s="50"/>
      <c r="G96" s="51"/>
      <c r="H96" s="51"/>
      <c r="I96" s="55"/>
      <c r="J96" s="56"/>
      <c r="K96" s="56"/>
      <c r="L96" s="56"/>
      <c r="M96" s="57"/>
      <c r="N96" s="58"/>
      <c r="O96" s="58"/>
      <c r="P96" s="58"/>
    </row>
    <row r="97" spans="1:16" ht="15" customHeight="1" x14ac:dyDescent="0.25">
      <c r="A97" s="38"/>
      <c r="B97" s="77"/>
      <c r="C97" s="50"/>
      <c r="D97" s="39"/>
      <c r="E97" s="77"/>
      <c r="F97" s="50"/>
      <c r="G97" s="51"/>
      <c r="H97" s="51"/>
      <c r="I97" s="55"/>
      <c r="J97" s="56"/>
      <c r="K97" s="56"/>
      <c r="L97" s="56"/>
      <c r="M97" s="57"/>
      <c r="N97" s="58"/>
      <c r="O97" s="58"/>
      <c r="P97" s="58"/>
    </row>
    <row r="98" spans="1:16" ht="15" customHeight="1" x14ac:dyDescent="0.25">
      <c r="A98" s="38"/>
      <c r="B98" s="77"/>
      <c r="C98" s="50"/>
      <c r="D98" s="39"/>
      <c r="E98" s="77"/>
      <c r="F98" s="50"/>
      <c r="G98" s="51"/>
      <c r="H98" s="51"/>
      <c r="I98" s="55"/>
      <c r="J98" s="56"/>
      <c r="K98" s="56"/>
      <c r="L98" s="56"/>
      <c r="M98" s="57"/>
      <c r="N98" s="58"/>
      <c r="O98" s="58"/>
      <c r="P98" s="58"/>
    </row>
    <row r="99" spans="1:16" ht="15" customHeight="1" x14ac:dyDescent="0.25">
      <c r="A99" s="38"/>
      <c r="B99" s="77"/>
      <c r="C99" s="50"/>
      <c r="D99" s="39"/>
      <c r="E99" s="77"/>
      <c r="F99" s="50"/>
      <c r="G99" s="51"/>
      <c r="H99" s="51"/>
      <c r="I99" s="55"/>
      <c r="J99" s="56"/>
      <c r="K99" s="56"/>
      <c r="L99" s="56"/>
      <c r="M99" s="57"/>
      <c r="N99" s="58"/>
      <c r="O99" s="58"/>
      <c r="P99" s="58"/>
    </row>
    <row r="100" spans="1:16" ht="15" customHeight="1" x14ac:dyDescent="0.25">
      <c r="A100" s="38"/>
      <c r="B100" s="77"/>
      <c r="C100" s="50"/>
      <c r="D100" s="39"/>
      <c r="E100" s="77"/>
      <c r="F100" s="50"/>
      <c r="G100" s="51"/>
      <c r="H100" s="51"/>
      <c r="I100" s="55"/>
      <c r="J100" s="56"/>
      <c r="K100" s="56"/>
      <c r="L100" s="56"/>
      <c r="M100" s="57"/>
      <c r="N100" s="58"/>
      <c r="O100" s="58"/>
      <c r="P100" s="58"/>
    </row>
    <row r="101" spans="1:16" ht="15" customHeight="1" x14ac:dyDescent="0.25">
      <c r="A101" s="38"/>
      <c r="B101" s="77"/>
      <c r="C101" s="50"/>
      <c r="D101" s="39"/>
      <c r="E101" s="77"/>
      <c r="F101" s="50"/>
      <c r="G101" s="51"/>
      <c r="H101" s="51"/>
      <c r="I101" s="55"/>
      <c r="J101" s="56"/>
      <c r="K101" s="56"/>
      <c r="L101" s="56"/>
      <c r="M101" s="57"/>
      <c r="N101" s="58"/>
      <c r="O101" s="58"/>
      <c r="P101" s="58"/>
    </row>
    <row r="102" spans="1:16" ht="15" customHeight="1" x14ac:dyDescent="0.25">
      <c r="A102" s="38"/>
      <c r="B102" s="77"/>
      <c r="C102" s="50"/>
      <c r="D102" s="39"/>
      <c r="E102" s="77"/>
      <c r="F102" s="50"/>
      <c r="G102" s="51"/>
      <c r="H102" s="51"/>
      <c r="I102" s="55"/>
      <c r="J102" s="56"/>
      <c r="K102" s="56"/>
      <c r="L102" s="56"/>
      <c r="M102" s="57"/>
      <c r="N102" s="58"/>
      <c r="O102" s="58"/>
      <c r="P102" s="58"/>
    </row>
    <row r="103" spans="1:16" ht="15" customHeight="1" x14ac:dyDescent="0.25">
      <c r="A103" s="38"/>
      <c r="B103" s="77"/>
      <c r="C103" s="50"/>
      <c r="D103" s="39"/>
      <c r="E103" s="77"/>
      <c r="F103" s="50"/>
      <c r="G103" s="51"/>
      <c r="H103" s="51"/>
      <c r="I103" s="55"/>
      <c r="J103" s="56"/>
      <c r="K103" s="56"/>
      <c r="L103" s="56"/>
      <c r="M103" s="57"/>
      <c r="N103" s="58"/>
      <c r="O103" s="58"/>
      <c r="P103" s="58"/>
    </row>
    <row r="104" spans="1:16" ht="15" customHeight="1" x14ac:dyDescent="0.25">
      <c r="A104" s="38"/>
      <c r="B104" s="77"/>
      <c r="C104" s="50"/>
      <c r="D104" s="39"/>
      <c r="E104" s="77"/>
      <c r="F104" s="50"/>
      <c r="G104" s="51"/>
      <c r="H104" s="51"/>
      <c r="I104" s="55"/>
      <c r="J104" s="56"/>
      <c r="K104" s="56"/>
      <c r="L104" s="56"/>
      <c r="M104" s="57"/>
      <c r="N104" s="58"/>
      <c r="O104" s="58"/>
      <c r="P104" s="58"/>
    </row>
    <row r="105" spans="1:16" ht="15" customHeight="1" x14ac:dyDescent="0.25">
      <c r="A105" s="38"/>
      <c r="B105" s="77"/>
      <c r="C105" s="50"/>
      <c r="D105" s="39"/>
      <c r="E105" s="77"/>
      <c r="F105" s="50"/>
      <c r="G105" s="51"/>
      <c r="H105" s="51"/>
      <c r="I105" s="55"/>
      <c r="J105" s="56"/>
      <c r="K105" s="56"/>
      <c r="L105" s="56"/>
      <c r="M105" s="57"/>
      <c r="N105" s="58"/>
      <c r="O105" s="58"/>
      <c r="P105" s="58"/>
    </row>
    <row r="106" spans="1:16" ht="15" customHeight="1" x14ac:dyDescent="0.25">
      <c r="A106" s="38"/>
      <c r="B106" s="77"/>
      <c r="C106" s="50"/>
      <c r="D106" s="39"/>
      <c r="E106" s="77"/>
      <c r="F106" s="50"/>
      <c r="G106" s="51"/>
      <c r="H106" s="51"/>
      <c r="I106" s="55"/>
      <c r="J106" s="56"/>
      <c r="K106" s="56"/>
      <c r="L106" s="56"/>
      <c r="M106" s="57"/>
      <c r="N106" s="58"/>
      <c r="O106" s="58"/>
      <c r="P106" s="58"/>
    </row>
    <row r="107" spans="1:16" ht="15" customHeight="1" x14ac:dyDescent="0.25">
      <c r="A107" s="38"/>
      <c r="B107" s="77"/>
      <c r="C107" s="50"/>
      <c r="D107" s="39"/>
      <c r="E107" s="77"/>
      <c r="F107" s="50"/>
      <c r="G107" s="51"/>
      <c r="H107" s="51"/>
      <c r="I107" s="55"/>
      <c r="J107" s="56"/>
      <c r="K107" s="56"/>
      <c r="L107" s="56"/>
      <c r="M107" s="57"/>
      <c r="N107" s="58"/>
      <c r="O107" s="58"/>
      <c r="P107" s="58"/>
    </row>
    <row r="108" spans="1:16" ht="15" customHeight="1" x14ac:dyDescent="0.25">
      <c r="A108" s="38"/>
      <c r="B108" s="77"/>
      <c r="C108" s="50"/>
      <c r="D108" s="39"/>
      <c r="E108" s="77"/>
      <c r="F108" s="50"/>
      <c r="G108" s="51"/>
      <c r="H108" s="51"/>
      <c r="I108" s="55"/>
      <c r="J108" s="56"/>
      <c r="K108" s="56"/>
      <c r="L108" s="56"/>
      <c r="M108" s="57"/>
      <c r="N108" s="58"/>
      <c r="O108" s="58"/>
      <c r="P108" s="58"/>
    </row>
    <row r="109" spans="1:16" ht="15" customHeight="1" x14ac:dyDescent="0.25">
      <c r="A109" s="38"/>
      <c r="B109" s="77"/>
      <c r="C109" s="50"/>
      <c r="D109" s="39"/>
      <c r="E109" s="77"/>
      <c r="F109" s="50"/>
      <c r="G109" s="51"/>
      <c r="H109" s="51"/>
      <c r="I109" s="55"/>
      <c r="J109" s="56"/>
      <c r="K109" s="56"/>
      <c r="L109" s="56"/>
      <c r="M109" s="57"/>
      <c r="N109" s="58"/>
      <c r="O109" s="58"/>
      <c r="P109" s="58"/>
    </row>
    <row r="110" spans="1:16" ht="15" customHeight="1" x14ac:dyDescent="0.25">
      <c r="A110" s="38"/>
      <c r="B110" s="77"/>
      <c r="C110" s="50"/>
      <c r="D110" s="39"/>
      <c r="E110" s="77"/>
      <c r="F110" s="50"/>
      <c r="G110" s="51"/>
      <c r="H110" s="51"/>
      <c r="I110" s="55"/>
      <c r="J110" s="56"/>
      <c r="K110" s="56"/>
      <c r="L110" s="56"/>
      <c r="M110" s="57"/>
      <c r="N110" s="58"/>
      <c r="O110" s="58"/>
      <c r="P110" s="58"/>
    </row>
    <row r="111" spans="1:16" ht="15" customHeight="1" x14ac:dyDescent="0.25">
      <c r="A111" s="38"/>
      <c r="B111" s="77"/>
      <c r="C111" s="50"/>
      <c r="D111" s="39"/>
      <c r="E111" s="77"/>
      <c r="F111" s="50"/>
      <c r="G111" s="51"/>
      <c r="H111" s="51"/>
      <c r="I111" s="55"/>
      <c r="J111" s="56"/>
      <c r="K111" s="56"/>
      <c r="L111" s="56"/>
      <c r="M111" s="57"/>
      <c r="N111" s="58"/>
      <c r="O111" s="58"/>
      <c r="P111" s="58"/>
    </row>
    <row r="112" spans="1:16" ht="15" customHeight="1" x14ac:dyDescent="0.25">
      <c r="A112" s="38"/>
      <c r="B112" s="77"/>
      <c r="C112" s="50"/>
      <c r="D112" s="39"/>
      <c r="E112" s="77"/>
      <c r="F112" s="50"/>
      <c r="G112" s="51"/>
      <c r="H112" s="51"/>
      <c r="I112" s="55"/>
      <c r="J112" s="56"/>
      <c r="K112" s="56"/>
      <c r="L112" s="56"/>
      <c r="M112" s="57"/>
      <c r="N112" s="58"/>
      <c r="O112" s="58"/>
      <c r="P112" s="58"/>
    </row>
  </sheetData>
  <autoFilter ref="A10:P11" xr:uid="{00000000-0009-0000-0000-000002000000}"/>
  <mergeCells count="12">
    <mergeCell ref="D6:F6"/>
    <mergeCell ref="A5:C5"/>
    <mergeCell ref="A6:C6"/>
    <mergeCell ref="D7:F7"/>
    <mergeCell ref="D8:F8"/>
    <mergeCell ref="A7:C7"/>
    <mergeCell ref="A8:C8"/>
    <mergeCell ref="F1:P1"/>
    <mergeCell ref="A2:P2"/>
    <mergeCell ref="C1:D1"/>
    <mergeCell ref="A4:F4"/>
    <mergeCell ref="D5:F5"/>
  </mergeCells>
  <hyperlinks>
    <hyperlink ref="A1" location="Overview!A1" display="Back to Overview" xr:uid="{00000000-0004-0000-0200-000000000000}"/>
  </hyperlinks>
  <pageMargins left="0.39370078740157483" right="0.39370078740157483" top="0.51181102362204722" bottom="0.74803149606299213" header="0.27559055118110237" footer="0.27559055118110237"/>
  <pageSetup paperSize="9" scale="51" fitToHeight="0" orientation="landscape" r:id="rId1"/>
  <headerFooter scaleWithDoc="0">
    <oddHeader>&amp;L&amp;"Arial,Bold"Annex 2&amp;"Arial,Regular" - Schedule of Charges for use of the Distribution System by Designated EHV Properties (including LDNOs with Designated EHV Properties/end-users).</oddHeader>
    <oddFooter xml:space="preserve">&amp;L&amp;8Note: The list of MPANs / MSIDs provided may be incomplete; the DNO reserves the right to apply the listed charges to any other MPANs / MSIDs associated with the site.
</oddFooter>
    <firstHeader>&amp;LAnnex 2 - Schedule of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first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5">
    <pageSetUpPr fitToPage="1"/>
  </sheetPr>
  <dimension ref="A1:N254"/>
  <sheetViews>
    <sheetView zoomScale="78" zoomScaleNormal="90" zoomScaleSheetLayoutView="100" workbookViewId="0">
      <selection activeCell="A6" sqref="A6"/>
    </sheetView>
  </sheetViews>
  <sheetFormatPr defaultColWidth="9.109375" defaultRowHeight="13.2" x14ac:dyDescent="0.25"/>
  <cols>
    <col min="1" max="1" width="15.88671875" style="44" bestFit="1" customWidth="1"/>
    <col min="2" max="2" width="15" style="44" bestFit="1" customWidth="1"/>
    <col min="3" max="3" width="15.6640625" style="52" bestFit="1" customWidth="1"/>
    <col min="4" max="4" width="50.6640625" style="52" customWidth="1"/>
    <col min="5" max="5" width="14.6640625" style="53" customWidth="1"/>
    <col min="6" max="7" width="14.6640625" style="54" customWidth="1"/>
    <col min="8" max="8" width="14.6640625" style="44" customWidth="1"/>
    <col min="9" max="9" width="15.5546875" style="44" customWidth="1"/>
    <col min="10" max="13" width="9.109375" style="44"/>
    <col min="14" max="14" width="9.44140625" style="44" bestFit="1" customWidth="1"/>
    <col min="15" max="16384" width="9.109375" style="44"/>
  </cols>
  <sheetData>
    <row r="1" spans="1:14" ht="66.75" customHeight="1" x14ac:dyDescent="0.25">
      <c r="A1" s="266" t="s">
        <v>112</v>
      </c>
      <c r="B1" s="266"/>
      <c r="C1" s="266"/>
      <c r="D1" s="266"/>
      <c r="E1" s="266"/>
      <c r="F1" s="266"/>
      <c r="G1" s="266"/>
      <c r="H1" s="266"/>
    </row>
    <row r="2" spans="1:14" s="45" customFormat="1" ht="25.5" customHeight="1" x14ac:dyDescent="0.25">
      <c r="A2" s="268" t="str">
        <f>Overview!B4&amp; " - Effective from "&amp;TEXT(Overview!D4,"D MMMM YYYY")&amp;" - "&amp;Overview!E4&amp;" EDCM import charges"</f>
        <v>Eclipse Power Distribution Limited - GSP E - Effective from 1 April 2025 - Final EDCM import charges</v>
      </c>
      <c r="B2" s="269"/>
      <c r="C2" s="269"/>
      <c r="D2" s="269"/>
      <c r="E2" s="269"/>
      <c r="F2" s="269"/>
      <c r="G2" s="269"/>
      <c r="H2" s="270"/>
    </row>
    <row r="3" spans="1:14" s="70" customFormat="1" ht="17.399999999999999" x14ac:dyDescent="0.25">
      <c r="A3" s="71"/>
      <c r="B3" s="71"/>
      <c r="C3" s="71"/>
      <c r="D3" s="72"/>
      <c r="E3" s="73"/>
      <c r="F3" s="73"/>
      <c r="G3" s="74"/>
      <c r="H3" s="74"/>
      <c r="I3" s="69"/>
      <c r="J3" s="69"/>
      <c r="K3" s="69"/>
      <c r="L3" s="69"/>
      <c r="M3" s="69"/>
      <c r="N3" s="69"/>
    </row>
    <row r="4" spans="1:14" ht="60.75" customHeight="1" x14ac:dyDescent="0.25">
      <c r="A4" s="46" t="s">
        <v>97</v>
      </c>
      <c r="B4" s="47" t="s">
        <v>98</v>
      </c>
      <c r="C4" s="46" t="s">
        <v>99</v>
      </c>
      <c r="D4" s="48" t="s">
        <v>102</v>
      </c>
      <c r="E4" s="111" t="str">
        <f>'Annex 2 Designated EHV charges'!I10</f>
        <v>Import
Super Red
unit charge
(p/kWh)</v>
      </c>
      <c r="F4" s="111" t="str">
        <f>'Annex 2 Designated EHV charges'!J10</f>
        <v>Import
fixed charge
(p/day)</v>
      </c>
      <c r="G4" s="111" t="str">
        <f>'Annex 2 Designated EHV charges'!K10</f>
        <v>Import
capacity charge
(p/kVA/day)</v>
      </c>
      <c r="H4" s="111" t="str">
        <f>'Annex 2 Designated EHV charges'!L10</f>
        <v>Import
exceeded capacity charge
(p/kVA/day)</v>
      </c>
    </row>
    <row r="5" spans="1:14" x14ac:dyDescent="0.25">
      <c r="A5" s="78" t="s">
        <v>815</v>
      </c>
      <c r="B5" s="78" t="s">
        <v>815</v>
      </c>
      <c r="C5" s="79">
        <v>3600001009250</v>
      </c>
      <c r="D5" s="78" t="s">
        <v>819</v>
      </c>
      <c r="E5" s="83">
        <v>0</v>
      </c>
      <c r="F5" s="84">
        <v>190.2</v>
      </c>
      <c r="G5" s="85">
        <v>0.66</v>
      </c>
      <c r="H5" s="85">
        <v>0.66</v>
      </c>
    </row>
    <row r="6" spans="1:14" x14ac:dyDescent="0.25">
      <c r="A6" s="78" t="str">
        <f t="array" ref="A6">IFERROR(INDEX('Annex 2 Designated EHV charges'!$A$11:$A$11, MATCH(0, IF(ISBLANK('Annex 2 Designated EHV charges'!$A$11:$A$11),1, COUNTIF(A$4:$A5, 'Annex 2 Designated EHV charges'!$A$11:$A$11)), 0)),"")</f>
        <v/>
      </c>
      <c r="B6" s="78" t="str">
        <f>IF($A6="","",VLOOKUP($A6,'Annex 2 Designated EHV charges'!$A:$P,2,0))</f>
        <v/>
      </c>
      <c r="C6" s="79" t="str">
        <f>IF($A6="","",VLOOKUP($A6,'Annex 2 Designated EHV charges'!$A:$P,3,0))</f>
        <v/>
      </c>
      <c r="D6" s="78" t="str">
        <f>IF($A6="","",VLOOKUP($A6,'Annex 2 Designated EHV charges'!$A:$P,7,0))</f>
        <v/>
      </c>
      <c r="E6" s="83" t="str">
        <f>IFERROR(IF(VLOOKUP($A6,'Annex 2 Designated EHV charges'!$A:$O,COLUMN(E6)+4,FALSE)=0,"",VLOOKUP($A6,'Annex 2 Designated EHV charges'!$A:$O,COLUMN(E6)+4,FALSE)),"")</f>
        <v/>
      </c>
      <c r="F6" s="84" t="str">
        <f>IFERROR(IF(VLOOKUP($A6,'Annex 2 Designated EHV charges'!$A:$O,COLUMN(F6)+4,FALSE)=0,"",VLOOKUP($A6,'Annex 2 Designated EHV charges'!$A:$O,COLUMN(F6)+4,FALSE)),"")</f>
        <v/>
      </c>
      <c r="G6" s="85" t="str">
        <f>IFERROR(IF(VLOOKUP($A6,'Annex 2 Designated EHV charges'!$A:$O,COLUMN(G6)+4,FALSE)=0,"",VLOOKUP($A6,'Annex 2 Designated EHV charges'!$A:$O,COLUMN(G6)+4,FALSE)),"")</f>
        <v/>
      </c>
      <c r="H6" s="85" t="str">
        <f>IFERROR(IF(VLOOKUP($A6,'Annex 2 Designated EHV charges'!$A:$O,COLUMN(H6)+4,FALSE)=0,"",VLOOKUP($A6,'Annex 2 Designated EHV charges'!$A:$O,COLUMN(H6)+4,FALSE)),"")</f>
        <v/>
      </c>
    </row>
    <row r="7" spans="1:14" x14ac:dyDescent="0.25">
      <c r="A7" s="78" t="str">
        <f t="array" ref="A7">IFERROR(INDEX('Annex 2 Designated EHV charges'!$A$11:$A$11, MATCH(0, IF(ISBLANK('Annex 2 Designated EHV charges'!$A$11:$A$11),1, COUNTIF(A$4:$A6, 'Annex 2 Designated EHV charges'!$A$11:$A$11)), 0)),"")</f>
        <v/>
      </c>
      <c r="B7" s="78" t="str">
        <f>IF($A7="","",VLOOKUP($A7,'Annex 2 Designated EHV charges'!$A:$P,2,0))</f>
        <v/>
      </c>
      <c r="C7" s="79" t="str">
        <f>IF($A7="","",VLOOKUP($A7,'Annex 2 Designated EHV charges'!$A:$P,3,0))</f>
        <v/>
      </c>
      <c r="D7" s="78" t="str">
        <f>IF($A7="","",VLOOKUP($A7,'Annex 2 Designated EHV charges'!$A:$P,7,0))</f>
        <v/>
      </c>
      <c r="E7" s="83" t="str">
        <f>IFERROR(IF(VLOOKUP($A7,'Annex 2 Designated EHV charges'!$A:$O,COLUMN(E7)+4,FALSE)=0,"",VLOOKUP($A7,'Annex 2 Designated EHV charges'!$A:$O,COLUMN(E7)+4,FALSE)),"")</f>
        <v/>
      </c>
      <c r="F7" s="84" t="str">
        <f>IFERROR(IF(VLOOKUP($A7,'Annex 2 Designated EHV charges'!$A:$O,COLUMN(F7)+4,FALSE)=0,"",VLOOKUP($A7,'Annex 2 Designated EHV charges'!$A:$O,COLUMN(F7)+4,FALSE)),"")</f>
        <v/>
      </c>
      <c r="G7" s="85" t="str">
        <f>IFERROR(IF(VLOOKUP($A7,'Annex 2 Designated EHV charges'!$A:$O,COLUMN(G7)+4,FALSE)=0,"",VLOOKUP($A7,'Annex 2 Designated EHV charges'!$A:$O,COLUMN(G7)+4,FALSE)),"")</f>
        <v/>
      </c>
      <c r="H7" s="85" t="str">
        <f>IFERROR(IF(VLOOKUP($A7,'Annex 2 Designated EHV charges'!$A:$O,COLUMN(H7)+4,FALSE)=0,"",VLOOKUP($A7,'Annex 2 Designated EHV charges'!$A:$O,COLUMN(H7)+4,FALSE)),"")</f>
        <v/>
      </c>
    </row>
    <row r="8" spans="1:14" x14ac:dyDescent="0.25">
      <c r="A8" s="78" t="str">
        <f t="array" ref="A8">IFERROR(INDEX('Annex 2 Designated EHV charges'!$A$11:$A$11, MATCH(0, IF(ISBLANK('Annex 2 Designated EHV charges'!$A$11:$A$11),1, COUNTIF(A$4:$A7, 'Annex 2 Designated EHV charges'!$A$11:$A$11)), 0)),"")</f>
        <v/>
      </c>
      <c r="B8" s="78" t="str">
        <f>IF($A8="","",VLOOKUP($A8,'Annex 2 Designated EHV charges'!$A:$P,2,0))</f>
        <v/>
      </c>
      <c r="C8" s="79" t="str">
        <f>IF($A8="","",VLOOKUP($A8,'Annex 2 Designated EHV charges'!$A:$P,3,0))</f>
        <v/>
      </c>
      <c r="D8" s="78" t="str">
        <f>IF($A8="","",VLOOKUP($A8,'Annex 2 Designated EHV charges'!$A:$P,7,0))</f>
        <v/>
      </c>
      <c r="E8" s="83" t="str">
        <f>IFERROR(IF(VLOOKUP($A8,'Annex 2 Designated EHV charges'!$A:$O,COLUMN(E8)+4,FALSE)=0,"",VLOOKUP($A8,'Annex 2 Designated EHV charges'!$A:$O,COLUMN(E8)+4,FALSE)),"")</f>
        <v/>
      </c>
      <c r="F8" s="84" t="str">
        <f>IFERROR(IF(VLOOKUP($A8,'Annex 2 Designated EHV charges'!$A:$O,COLUMN(F8)+4,FALSE)=0,"",VLOOKUP($A8,'Annex 2 Designated EHV charges'!$A:$O,COLUMN(F8)+4,FALSE)),"")</f>
        <v/>
      </c>
      <c r="G8" s="85" t="str">
        <f>IFERROR(IF(VLOOKUP($A8,'Annex 2 Designated EHV charges'!$A:$O,COLUMN(G8)+4,FALSE)=0,"",VLOOKUP($A8,'Annex 2 Designated EHV charges'!$A:$O,COLUMN(G8)+4,FALSE)),"")</f>
        <v/>
      </c>
      <c r="H8" s="85" t="str">
        <f>IFERROR(IF(VLOOKUP($A8,'Annex 2 Designated EHV charges'!$A:$O,COLUMN(H8)+4,FALSE)=0,"",VLOOKUP($A8,'Annex 2 Designated EHV charges'!$A:$O,COLUMN(H8)+4,FALSE)),"")</f>
        <v/>
      </c>
    </row>
    <row r="9" spans="1:14" x14ac:dyDescent="0.25">
      <c r="A9" s="78" t="str">
        <f t="array" ref="A9">IFERROR(INDEX('Annex 2 Designated EHV charges'!$A$11:$A$11, MATCH(0, IF(ISBLANK('Annex 2 Designated EHV charges'!$A$11:$A$11),1, COUNTIF(A$4:$A8, 'Annex 2 Designated EHV charges'!$A$11:$A$11)), 0)),"")</f>
        <v/>
      </c>
      <c r="B9" s="78" t="str">
        <f>IF($A9="","",VLOOKUP($A9,'Annex 2 Designated EHV charges'!$A:$P,2,0))</f>
        <v/>
      </c>
      <c r="C9" s="79" t="str">
        <f>IF($A9="","",VLOOKUP($A9,'Annex 2 Designated EHV charges'!$A:$P,3,0))</f>
        <v/>
      </c>
      <c r="D9" s="78" t="str">
        <f>IF($A9="","",VLOOKUP($A9,'Annex 2 Designated EHV charges'!$A:$P,7,0))</f>
        <v/>
      </c>
      <c r="E9" s="83" t="str">
        <f>IFERROR(IF(VLOOKUP($A9,'Annex 2 Designated EHV charges'!$A:$O,COLUMN(E9)+4,FALSE)=0,"",VLOOKUP($A9,'Annex 2 Designated EHV charges'!$A:$O,COLUMN(E9)+4,FALSE)),"")</f>
        <v/>
      </c>
      <c r="F9" s="84" t="str">
        <f>IFERROR(IF(VLOOKUP($A9,'Annex 2 Designated EHV charges'!$A:$O,COLUMN(F9)+4,FALSE)=0,"",VLOOKUP($A9,'Annex 2 Designated EHV charges'!$A:$O,COLUMN(F9)+4,FALSE)),"")</f>
        <v/>
      </c>
      <c r="G9" s="85" t="str">
        <f>IFERROR(IF(VLOOKUP($A9,'Annex 2 Designated EHV charges'!$A:$O,COLUMN(G9)+4,FALSE)=0,"",VLOOKUP($A9,'Annex 2 Designated EHV charges'!$A:$O,COLUMN(G9)+4,FALSE)),"")</f>
        <v/>
      </c>
      <c r="H9" s="85" t="str">
        <f>IFERROR(IF(VLOOKUP($A9,'Annex 2 Designated EHV charges'!$A:$O,COLUMN(H9)+4,FALSE)=0,"",VLOOKUP($A9,'Annex 2 Designated EHV charges'!$A:$O,COLUMN(H9)+4,FALSE)),"")</f>
        <v/>
      </c>
    </row>
    <row r="10" spans="1:14" x14ac:dyDescent="0.25">
      <c r="A10" s="78" t="str">
        <f t="array" ref="A10">IFERROR(INDEX('Annex 2 Designated EHV charges'!$A$11:$A$11, MATCH(0, IF(ISBLANK('Annex 2 Designated EHV charges'!$A$11:$A$11),1, COUNTIF(A$4:$A9, 'Annex 2 Designated EHV charges'!$A$11:$A$11)), 0)),"")</f>
        <v/>
      </c>
      <c r="B10" s="78" t="str">
        <f>IF($A10="","",VLOOKUP($A10,'Annex 2 Designated EHV charges'!$A:$P,2,0))</f>
        <v/>
      </c>
      <c r="C10" s="79" t="str">
        <f>IF($A10="","",VLOOKUP($A10,'Annex 2 Designated EHV charges'!$A:$P,3,0))</f>
        <v/>
      </c>
      <c r="D10" s="78" t="str">
        <f>IF($A10="","",VLOOKUP($A10,'Annex 2 Designated EHV charges'!$A:$P,7,0))</f>
        <v/>
      </c>
      <c r="E10" s="83" t="str">
        <f>IFERROR(IF(VLOOKUP($A10,'Annex 2 Designated EHV charges'!$A:$O,COLUMN(E10)+4,FALSE)=0,"",VLOOKUP($A10,'Annex 2 Designated EHV charges'!$A:$O,COLUMN(E10)+4,FALSE)),"")</f>
        <v/>
      </c>
      <c r="F10" s="84" t="str">
        <f>IFERROR(IF(VLOOKUP($A10,'Annex 2 Designated EHV charges'!$A:$O,COLUMN(F10)+4,FALSE)=0,"",VLOOKUP($A10,'Annex 2 Designated EHV charges'!$A:$O,COLUMN(F10)+4,FALSE)),"")</f>
        <v/>
      </c>
      <c r="G10" s="85" t="str">
        <f>IFERROR(IF(VLOOKUP($A10,'Annex 2 Designated EHV charges'!$A:$O,COLUMN(G10)+4,FALSE)=0,"",VLOOKUP($A10,'Annex 2 Designated EHV charges'!$A:$O,COLUMN(G10)+4,FALSE)),"")</f>
        <v/>
      </c>
      <c r="H10" s="85" t="str">
        <f>IFERROR(IF(VLOOKUP($A10,'Annex 2 Designated EHV charges'!$A:$O,COLUMN(H10)+4,FALSE)=0,"",VLOOKUP($A10,'Annex 2 Designated EHV charges'!$A:$O,COLUMN(H10)+4,FALSE)),"")</f>
        <v/>
      </c>
    </row>
    <row r="11" spans="1:14" x14ac:dyDescent="0.25">
      <c r="A11" s="78" t="str">
        <f t="array" ref="A11">IFERROR(INDEX('Annex 2 Designated EHV charges'!$A$11:$A$11, MATCH(0, IF(ISBLANK('Annex 2 Designated EHV charges'!$A$11:$A$11),1, COUNTIF(A$4:$A10, 'Annex 2 Designated EHV charges'!$A$11:$A$11)), 0)),"")</f>
        <v/>
      </c>
      <c r="B11" s="78" t="str">
        <f>IF($A11="","",VLOOKUP($A11,'Annex 2 Designated EHV charges'!$A:$P,2,0))</f>
        <v/>
      </c>
      <c r="C11" s="79" t="str">
        <f>IF($A11="","",VLOOKUP($A11,'Annex 2 Designated EHV charges'!$A:$P,3,0))</f>
        <v/>
      </c>
      <c r="D11" s="78" t="str">
        <f>IF($A11="","",VLOOKUP($A11,'Annex 2 Designated EHV charges'!$A:$P,7,0))</f>
        <v/>
      </c>
      <c r="E11" s="83" t="str">
        <f>IFERROR(IF(VLOOKUP($A11,'Annex 2 Designated EHV charges'!$A:$O,COLUMN(E11)+4,FALSE)=0,"",VLOOKUP($A11,'Annex 2 Designated EHV charges'!$A:$O,COLUMN(E11)+4,FALSE)),"")</f>
        <v/>
      </c>
      <c r="F11" s="84" t="str">
        <f>IFERROR(IF(VLOOKUP($A11,'Annex 2 Designated EHV charges'!$A:$O,COLUMN(F11)+4,FALSE)=0,"",VLOOKUP($A11,'Annex 2 Designated EHV charges'!$A:$O,COLUMN(F11)+4,FALSE)),"")</f>
        <v/>
      </c>
      <c r="G11" s="85" t="str">
        <f>IFERROR(IF(VLOOKUP($A11,'Annex 2 Designated EHV charges'!$A:$O,COLUMN(G11)+4,FALSE)=0,"",VLOOKUP($A11,'Annex 2 Designated EHV charges'!$A:$O,COLUMN(G11)+4,FALSE)),"")</f>
        <v/>
      </c>
      <c r="H11" s="85" t="str">
        <f>IFERROR(IF(VLOOKUP($A11,'Annex 2 Designated EHV charges'!$A:$O,COLUMN(H11)+4,FALSE)=0,"",VLOOKUP($A11,'Annex 2 Designated EHV charges'!$A:$O,COLUMN(H11)+4,FALSE)),"")</f>
        <v/>
      </c>
    </row>
    <row r="12" spans="1:14" x14ac:dyDescent="0.25">
      <c r="A12" s="78" t="str">
        <f t="array" ref="A12">IFERROR(INDEX('Annex 2 Designated EHV charges'!$A$11:$A$11, MATCH(0, IF(ISBLANK('Annex 2 Designated EHV charges'!$A$11:$A$11),1, COUNTIF(A$4:$A11, 'Annex 2 Designated EHV charges'!$A$11:$A$11)), 0)),"")</f>
        <v/>
      </c>
      <c r="B12" s="78" t="str">
        <f>IF($A12="","",VLOOKUP($A12,'Annex 2 Designated EHV charges'!$A:$P,2,0))</f>
        <v/>
      </c>
      <c r="C12" s="79" t="str">
        <f>IF($A12="","",VLOOKUP($A12,'Annex 2 Designated EHV charges'!$A:$P,3,0))</f>
        <v/>
      </c>
      <c r="D12" s="78" t="str">
        <f>IF($A12="","",VLOOKUP($A12,'Annex 2 Designated EHV charges'!$A:$P,7,0))</f>
        <v/>
      </c>
      <c r="E12" s="83" t="str">
        <f>IFERROR(IF(VLOOKUP($A12,'Annex 2 Designated EHV charges'!$A:$O,COLUMN(E12)+4,FALSE)=0,"",VLOOKUP($A12,'Annex 2 Designated EHV charges'!$A:$O,COLUMN(E12)+4,FALSE)),"")</f>
        <v/>
      </c>
      <c r="F12" s="84" t="str">
        <f>IFERROR(IF(VLOOKUP($A12,'Annex 2 Designated EHV charges'!$A:$O,COLUMN(F12)+4,FALSE)=0,"",VLOOKUP($A12,'Annex 2 Designated EHV charges'!$A:$O,COLUMN(F12)+4,FALSE)),"")</f>
        <v/>
      </c>
      <c r="G12" s="85" t="str">
        <f>IFERROR(IF(VLOOKUP($A12,'Annex 2 Designated EHV charges'!$A:$O,COLUMN(G12)+4,FALSE)=0,"",VLOOKUP($A12,'Annex 2 Designated EHV charges'!$A:$O,COLUMN(G12)+4,FALSE)),"")</f>
        <v/>
      </c>
      <c r="H12" s="85" t="str">
        <f>IFERROR(IF(VLOOKUP($A12,'Annex 2 Designated EHV charges'!$A:$O,COLUMN(H12)+4,FALSE)=0,"",VLOOKUP($A12,'Annex 2 Designated EHV charges'!$A:$O,COLUMN(H12)+4,FALSE)),"")</f>
        <v/>
      </c>
    </row>
    <row r="13" spans="1:14" x14ac:dyDescent="0.25">
      <c r="A13" s="78" t="str">
        <f t="array" ref="A13">IFERROR(INDEX('Annex 2 Designated EHV charges'!$A$11:$A$11, MATCH(0, IF(ISBLANK('Annex 2 Designated EHV charges'!$A$11:$A$11),1, COUNTIF(A$4:$A12, 'Annex 2 Designated EHV charges'!$A$11:$A$11)), 0)),"")</f>
        <v/>
      </c>
      <c r="B13" s="78" t="str">
        <f>IF($A13="","",VLOOKUP($A13,'Annex 2 Designated EHV charges'!$A:$P,2,0))</f>
        <v/>
      </c>
      <c r="C13" s="79" t="str">
        <f>IF($A13="","",VLOOKUP($A13,'Annex 2 Designated EHV charges'!$A:$P,3,0))</f>
        <v/>
      </c>
      <c r="D13" s="78" t="str">
        <f>IF($A13="","",VLOOKUP($A13,'Annex 2 Designated EHV charges'!$A:$P,7,0))</f>
        <v/>
      </c>
      <c r="E13" s="83" t="str">
        <f>IFERROR(IF(VLOOKUP($A13,'Annex 2 Designated EHV charges'!$A:$O,COLUMN(E13)+4,FALSE)=0,"",VLOOKUP($A13,'Annex 2 Designated EHV charges'!$A:$O,COLUMN(E13)+4,FALSE)),"")</f>
        <v/>
      </c>
      <c r="F13" s="84" t="str">
        <f>IFERROR(IF(VLOOKUP($A13,'Annex 2 Designated EHV charges'!$A:$O,COLUMN(F13)+4,FALSE)=0,"",VLOOKUP($A13,'Annex 2 Designated EHV charges'!$A:$O,COLUMN(F13)+4,FALSE)),"")</f>
        <v/>
      </c>
      <c r="G13" s="85" t="str">
        <f>IFERROR(IF(VLOOKUP($A13,'Annex 2 Designated EHV charges'!$A:$O,COLUMN(G13)+4,FALSE)=0,"",VLOOKUP($A13,'Annex 2 Designated EHV charges'!$A:$O,COLUMN(G13)+4,FALSE)),"")</f>
        <v/>
      </c>
      <c r="H13" s="85" t="str">
        <f>IFERROR(IF(VLOOKUP($A13,'Annex 2 Designated EHV charges'!$A:$O,COLUMN(H13)+4,FALSE)=0,"",VLOOKUP($A13,'Annex 2 Designated EHV charges'!$A:$O,COLUMN(H13)+4,FALSE)),"")</f>
        <v/>
      </c>
    </row>
    <row r="14" spans="1:14" x14ac:dyDescent="0.25">
      <c r="A14" s="78" t="str">
        <f t="array" ref="A14">IFERROR(INDEX('Annex 2 Designated EHV charges'!$A$11:$A$11, MATCH(0, IF(ISBLANK('Annex 2 Designated EHV charges'!$A$11:$A$11),1, COUNTIF(A$4:$A13, 'Annex 2 Designated EHV charges'!$A$11:$A$11)), 0)),"")</f>
        <v/>
      </c>
      <c r="B14" s="78" t="str">
        <f>IF($A14="","",VLOOKUP($A14,'Annex 2 Designated EHV charges'!$A:$P,2,0))</f>
        <v/>
      </c>
      <c r="C14" s="79" t="str">
        <f>IF($A14="","",VLOOKUP($A14,'Annex 2 Designated EHV charges'!$A:$P,3,0))</f>
        <v/>
      </c>
      <c r="D14" s="78" t="str">
        <f>IF($A14="","",VLOOKUP($A14,'Annex 2 Designated EHV charges'!$A:$P,7,0))</f>
        <v/>
      </c>
      <c r="E14" s="83" t="str">
        <f>IFERROR(IF(VLOOKUP($A14,'Annex 2 Designated EHV charges'!$A:$O,COLUMN(E14)+4,FALSE)=0,"",VLOOKUP($A14,'Annex 2 Designated EHV charges'!$A:$O,COLUMN(E14)+4,FALSE)),"")</f>
        <v/>
      </c>
      <c r="F14" s="84" t="str">
        <f>IFERROR(IF(VLOOKUP($A14,'Annex 2 Designated EHV charges'!$A:$O,COLUMN(F14)+4,FALSE)=0,"",VLOOKUP($A14,'Annex 2 Designated EHV charges'!$A:$O,COLUMN(F14)+4,FALSE)),"")</f>
        <v/>
      </c>
      <c r="G14" s="85" t="str">
        <f>IFERROR(IF(VLOOKUP($A14,'Annex 2 Designated EHV charges'!$A:$O,COLUMN(G14)+4,FALSE)=0,"",VLOOKUP($A14,'Annex 2 Designated EHV charges'!$A:$O,COLUMN(G14)+4,FALSE)),"")</f>
        <v/>
      </c>
      <c r="H14" s="85" t="str">
        <f>IFERROR(IF(VLOOKUP($A14,'Annex 2 Designated EHV charges'!$A:$O,COLUMN(H14)+4,FALSE)=0,"",VLOOKUP($A14,'Annex 2 Designated EHV charges'!$A:$O,COLUMN(H14)+4,FALSE)),"")</f>
        <v/>
      </c>
    </row>
    <row r="15" spans="1:14" x14ac:dyDescent="0.25">
      <c r="A15" s="78" t="str">
        <f t="array" ref="A15">IFERROR(INDEX('Annex 2 Designated EHV charges'!$A$11:$A$11, MATCH(0, IF(ISBLANK('Annex 2 Designated EHV charges'!$A$11:$A$11),1, COUNTIF(A$4:$A14, 'Annex 2 Designated EHV charges'!$A$11:$A$11)), 0)),"")</f>
        <v/>
      </c>
      <c r="B15" s="78" t="str">
        <f>IF($A15="","",VLOOKUP($A15,'Annex 2 Designated EHV charges'!$A:$P,2,0))</f>
        <v/>
      </c>
      <c r="C15" s="79" t="str">
        <f>IF($A15="","",VLOOKUP($A15,'Annex 2 Designated EHV charges'!$A:$P,3,0))</f>
        <v/>
      </c>
      <c r="D15" s="78" t="str">
        <f>IF($A15="","",VLOOKUP($A15,'Annex 2 Designated EHV charges'!$A:$P,7,0))</f>
        <v/>
      </c>
      <c r="E15" s="83" t="str">
        <f>IFERROR(IF(VLOOKUP($A15,'Annex 2 Designated EHV charges'!$A:$O,COLUMN(E15)+4,FALSE)=0,"",VLOOKUP($A15,'Annex 2 Designated EHV charges'!$A:$O,COLUMN(E15)+4,FALSE)),"")</f>
        <v/>
      </c>
      <c r="F15" s="84" t="str">
        <f>IFERROR(IF(VLOOKUP($A15,'Annex 2 Designated EHV charges'!$A:$O,COLUMN(F15)+4,FALSE)=0,"",VLOOKUP($A15,'Annex 2 Designated EHV charges'!$A:$O,COLUMN(F15)+4,FALSE)),"")</f>
        <v/>
      </c>
      <c r="G15" s="85" t="str">
        <f>IFERROR(IF(VLOOKUP($A15,'Annex 2 Designated EHV charges'!$A:$O,COLUMN(G15)+4,FALSE)=0,"",VLOOKUP($A15,'Annex 2 Designated EHV charges'!$A:$O,COLUMN(G15)+4,FALSE)),"")</f>
        <v/>
      </c>
      <c r="H15" s="85" t="str">
        <f>IFERROR(IF(VLOOKUP($A15,'Annex 2 Designated EHV charges'!$A:$O,COLUMN(H15)+4,FALSE)=0,"",VLOOKUP($A15,'Annex 2 Designated EHV charges'!$A:$O,COLUMN(H15)+4,FALSE)),"")</f>
        <v/>
      </c>
    </row>
    <row r="16" spans="1:14" x14ac:dyDescent="0.25">
      <c r="A16" s="78" t="str">
        <f t="array" ref="A16">IFERROR(INDEX('Annex 2 Designated EHV charges'!$A$11:$A$11, MATCH(0, IF(ISBLANK('Annex 2 Designated EHV charges'!$A$11:$A$11),1, COUNTIF(A$4:$A15, 'Annex 2 Designated EHV charges'!$A$11:$A$11)), 0)),"")</f>
        <v/>
      </c>
      <c r="B16" s="78" t="str">
        <f>IF($A16="","",VLOOKUP($A16,'Annex 2 Designated EHV charges'!$A:$P,2,0))</f>
        <v/>
      </c>
      <c r="C16" s="79" t="str">
        <f>IF($A16="","",VLOOKUP($A16,'Annex 2 Designated EHV charges'!$A:$P,3,0))</f>
        <v/>
      </c>
      <c r="D16" s="78" t="str">
        <f>IF($A16="","",VLOOKUP($A16,'Annex 2 Designated EHV charges'!$A:$P,7,0))</f>
        <v/>
      </c>
      <c r="E16" s="83" t="str">
        <f>IFERROR(IF(VLOOKUP($A16,'Annex 2 Designated EHV charges'!$A:$O,COLUMN(E16)+4,FALSE)=0,"",VLOOKUP($A16,'Annex 2 Designated EHV charges'!$A:$O,COLUMN(E16)+4,FALSE)),"")</f>
        <v/>
      </c>
      <c r="F16" s="84" t="str">
        <f>IFERROR(IF(VLOOKUP($A16,'Annex 2 Designated EHV charges'!$A:$O,COLUMN(F16)+4,FALSE)=0,"",VLOOKUP($A16,'Annex 2 Designated EHV charges'!$A:$O,COLUMN(F16)+4,FALSE)),"")</f>
        <v/>
      </c>
      <c r="G16" s="85" t="str">
        <f>IFERROR(IF(VLOOKUP($A16,'Annex 2 Designated EHV charges'!$A:$O,COLUMN(G16)+4,FALSE)=0,"",VLOOKUP($A16,'Annex 2 Designated EHV charges'!$A:$O,COLUMN(G16)+4,FALSE)),"")</f>
        <v/>
      </c>
      <c r="H16" s="85" t="str">
        <f>IFERROR(IF(VLOOKUP($A16,'Annex 2 Designated EHV charges'!$A:$O,COLUMN(H16)+4,FALSE)=0,"",VLOOKUP($A16,'Annex 2 Designated EHV charges'!$A:$O,COLUMN(H16)+4,FALSE)),"")</f>
        <v/>
      </c>
    </row>
    <row r="17" spans="1:8" x14ac:dyDescent="0.25">
      <c r="A17" s="78" t="str">
        <f t="array" ref="A17">IFERROR(INDEX('Annex 2 Designated EHV charges'!$A$11:$A$11, MATCH(0, IF(ISBLANK('Annex 2 Designated EHV charges'!$A$11:$A$11),1, COUNTIF(A$4:$A16, 'Annex 2 Designated EHV charges'!$A$11:$A$11)), 0)),"")</f>
        <v/>
      </c>
      <c r="B17" s="78" t="str">
        <f>IF($A17="","",VLOOKUP($A17,'Annex 2 Designated EHV charges'!$A:$P,2,0))</f>
        <v/>
      </c>
      <c r="C17" s="79" t="str">
        <f>IF($A17="","",VLOOKUP($A17,'Annex 2 Designated EHV charges'!$A:$P,3,0))</f>
        <v/>
      </c>
      <c r="D17" s="78" t="str">
        <f>IF($A17="","",VLOOKUP($A17,'Annex 2 Designated EHV charges'!$A:$P,7,0))</f>
        <v/>
      </c>
      <c r="E17" s="83" t="str">
        <f>IFERROR(IF(VLOOKUP($A17,'Annex 2 Designated EHV charges'!$A:$O,COLUMN(E17)+4,FALSE)=0,"",VLOOKUP($A17,'Annex 2 Designated EHV charges'!$A:$O,COLUMN(E17)+4,FALSE)),"")</f>
        <v/>
      </c>
      <c r="F17" s="84" t="str">
        <f>IFERROR(IF(VLOOKUP($A17,'Annex 2 Designated EHV charges'!$A:$O,COLUMN(F17)+4,FALSE)=0,"",VLOOKUP($A17,'Annex 2 Designated EHV charges'!$A:$O,COLUMN(F17)+4,FALSE)),"")</f>
        <v/>
      </c>
      <c r="G17" s="85" t="str">
        <f>IFERROR(IF(VLOOKUP($A17,'Annex 2 Designated EHV charges'!$A:$O,COLUMN(G17)+4,FALSE)=0,"",VLOOKUP($A17,'Annex 2 Designated EHV charges'!$A:$O,COLUMN(G17)+4,FALSE)),"")</f>
        <v/>
      </c>
      <c r="H17" s="85" t="str">
        <f>IFERROR(IF(VLOOKUP($A17,'Annex 2 Designated EHV charges'!$A:$O,COLUMN(H17)+4,FALSE)=0,"",VLOOKUP($A17,'Annex 2 Designated EHV charges'!$A:$O,COLUMN(H17)+4,FALSE)),"")</f>
        <v/>
      </c>
    </row>
    <row r="18" spans="1:8" x14ac:dyDescent="0.25">
      <c r="A18" s="78" t="str">
        <f t="array" ref="A18">IFERROR(INDEX('Annex 2 Designated EHV charges'!$A$11:$A$11, MATCH(0, IF(ISBLANK('Annex 2 Designated EHV charges'!$A$11:$A$11),1, COUNTIF(A$4:$A17, 'Annex 2 Designated EHV charges'!$A$11:$A$11)), 0)),"")</f>
        <v/>
      </c>
      <c r="B18" s="78" t="str">
        <f>IF($A18="","",VLOOKUP($A18,'Annex 2 Designated EHV charges'!$A:$P,2,0))</f>
        <v/>
      </c>
      <c r="C18" s="79" t="str">
        <f>IF($A18="","",VLOOKUP($A18,'Annex 2 Designated EHV charges'!$A:$P,3,0))</f>
        <v/>
      </c>
      <c r="D18" s="78" t="str">
        <f>IF($A18="","",VLOOKUP($A18,'Annex 2 Designated EHV charges'!$A:$P,7,0))</f>
        <v/>
      </c>
      <c r="E18" s="83" t="str">
        <f>IFERROR(IF(VLOOKUP($A18,'Annex 2 Designated EHV charges'!$A:$O,COLUMN(E18)+4,FALSE)=0,"",VLOOKUP($A18,'Annex 2 Designated EHV charges'!$A:$O,COLUMN(E18)+4,FALSE)),"")</f>
        <v/>
      </c>
      <c r="F18" s="84" t="str">
        <f>IFERROR(IF(VLOOKUP($A18,'Annex 2 Designated EHV charges'!$A:$O,COLUMN(F18)+4,FALSE)=0,"",VLOOKUP($A18,'Annex 2 Designated EHV charges'!$A:$O,COLUMN(F18)+4,FALSE)),"")</f>
        <v/>
      </c>
      <c r="G18" s="85" t="str">
        <f>IFERROR(IF(VLOOKUP($A18,'Annex 2 Designated EHV charges'!$A:$O,COLUMN(G18)+4,FALSE)=0,"",VLOOKUP($A18,'Annex 2 Designated EHV charges'!$A:$O,COLUMN(G18)+4,FALSE)),"")</f>
        <v/>
      </c>
      <c r="H18" s="85" t="str">
        <f>IFERROR(IF(VLOOKUP($A18,'Annex 2 Designated EHV charges'!$A:$O,COLUMN(H18)+4,FALSE)=0,"",VLOOKUP($A18,'Annex 2 Designated EHV charges'!$A:$O,COLUMN(H18)+4,FALSE)),"")</f>
        <v/>
      </c>
    </row>
    <row r="19" spans="1:8" x14ac:dyDescent="0.25">
      <c r="A19" s="78" t="str">
        <f t="array" ref="A19">IFERROR(INDEX('Annex 2 Designated EHV charges'!$A$11:$A$11, MATCH(0, IF(ISBLANK('Annex 2 Designated EHV charges'!$A$11:$A$11),1, COUNTIF(A$4:$A18, 'Annex 2 Designated EHV charges'!$A$11:$A$11)), 0)),"")</f>
        <v/>
      </c>
      <c r="B19" s="78" t="str">
        <f>IF($A19="","",VLOOKUP($A19,'Annex 2 Designated EHV charges'!$A:$P,2,0))</f>
        <v/>
      </c>
      <c r="C19" s="79" t="str">
        <f>IF($A19="","",VLOOKUP($A19,'Annex 2 Designated EHV charges'!$A:$P,3,0))</f>
        <v/>
      </c>
      <c r="D19" s="78" t="str">
        <f>IF($A19="","",VLOOKUP($A19,'Annex 2 Designated EHV charges'!$A:$P,7,0))</f>
        <v/>
      </c>
      <c r="E19" s="83" t="str">
        <f>IFERROR(IF(VLOOKUP($A19,'Annex 2 Designated EHV charges'!$A:$O,COLUMN(E19)+4,FALSE)=0,"",VLOOKUP($A19,'Annex 2 Designated EHV charges'!$A:$O,COLUMN(E19)+4,FALSE)),"")</f>
        <v/>
      </c>
      <c r="F19" s="84" t="str">
        <f>IFERROR(IF(VLOOKUP($A19,'Annex 2 Designated EHV charges'!$A:$O,COLUMN(F19)+4,FALSE)=0,"",VLOOKUP($A19,'Annex 2 Designated EHV charges'!$A:$O,COLUMN(F19)+4,FALSE)),"")</f>
        <v/>
      </c>
      <c r="G19" s="85" t="str">
        <f>IFERROR(IF(VLOOKUP($A19,'Annex 2 Designated EHV charges'!$A:$O,COLUMN(G19)+4,FALSE)=0,"",VLOOKUP($A19,'Annex 2 Designated EHV charges'!$A:$O,COLUMN(G19)+4,FALSE)),"")</f>
        <v/>
      </c>
      <c r="H19" s="85" t="str">
        <f>IFERROR(IF(VLOOKUP($A19,'Annex 2 Designated EHV charges'!$A:$O,COLUMN(H19)+4,FALSE)=0,"",VLOOKUP($A19,'Annex 2 Designated EHV charges'!$A:$O,COLUMN(H19)+4,FALSE)),"")</f>
        <v/>
      </c>
    </row>
    <row r="20" spans="1:8" x14ac:dyDescent="0.25">
      <c r="A20" s="78" t="str">
        <f t="array" ref="A20">IFERROR(INDEX('Annex 2 Designated EHV charges'!$A$11:$A$11, MATCH(0, IF(ISBLANK('Annex 2 Designated EHV charges'!$A$11:$A$11),1, COUNTIF(A$4:$A19, 'Annex 2 Designated EHV charges'!$A$11:$A$11)), 0)),"")</f>
        <v/>
      </c>
      <c r="B20" s="78" t="str">
        <f>IF($A20="","",VLOOKUP($A20,'Annex 2 Designated EHV charges'!$A:$P,2,0))</f>
        <v/>
      </c>
      <c r="C20" s="79" t="str">
        <f>IF($A20="","",VLOOKUP($A20,'Annex 2 Designated EHV charges'!$A:$P,3,0))</f>
        <v/>
      </c>
      <c r="D20" s="78" t="str">
        <f>IF($A20="","",VLOOKUP($A20,'Annex 2 Designated EHV charges'!$A:$P,7,0))</f>
        <v/>
      </c>
      <c r="E20" s="83" t="str">
        <f>IFERROR(IF(VLOOKUP($A20,'Annex 2 Designated EHV charges'!$A:$O,COLUMN(E20)+4,FALSE)=0,"",VLOOKUP($A20,'Annex 2 Designated EHV charges'!$A:$O,COLUMN(E20)+4,FALSE)),"")</f>
        <v/>
      </c>
      <c r="F20" s="84" t="str">
        <f>IFERROR(IF(VLOOKUP($A20,'Annex 2 Designated EHV charges'!$A:$O,COLUMN(F20)+4,FALSE)=0,"",VLOOKUP($A20,'Annex 2 Designated EHV charges'!$A:$O,COLUMN(F20)+4,FALSE)),"")</f>
        <v/>
      </c>
      <c r="G20" s="85" t="str">
        <f>IFERROR(IF(VLOOKUP($A20,'Annex 2 Designated EHV charges'!$A:$O,COLUMN(G20)+4,FALSE)=0,"",VLOOKUP($A20,'Annex 2 Designated EHV charges'!$A:$O,COLUMN(G20)+4,FALSE)),"")</f>
        <v/>
      </c>
      <c r="H20" s="85" t="str">
        <f>IFERROR(IF(VLOOKUP($A20,'Annex 2 Designated EHV charges'!$A:$O,COLUMN(H20)+4,FALSE)=0,"",VLOOKUP($A20,'Annex 2 Designated EHV charges'!$A:$O,COLUMN(H20)+4,FALSE)),"")</f>
        <v/>
      </c>
    </row>
    <row r="21" spans="1:8" x14ac:dyDescent="0.25">
      <c r="A21" s="78" t="str">
        <f t="array" ref="A21">IFERROR(INDEX('Annex 2 Designated EHV charges'!$A$11:$A$11, MATCH(0, IF(ISBLANK('Annex 2 Designated EHV charges'!$A$11:$A$11),1, COUNTIF(A$4:$A20, 'Annex 2 Designated EHV charges'!$A$11:$A$11)), 0)),"")</f>
        <v/>
      </c>
      <c r="B21" s="78" t="str">
        <f>IF($A21="","",VLOOKUP($A21,'Annex 2 Designated EHV charges'!$A:$P,2,0))</f>
        <v/>
      </c>
      <c r="C21" s="79" t="str">
        <f>IF($A21="","",VLOOKUP($A21,'Annex 2 Designated EHV charges'!$A:$P,3,0))</f>
        <v/>
      </c>
      <c r="D21" s="78" t="str">
        <f>IF($A21="","",VLOOKUP($A21,'Annex 2 Designated EHV charges'!$A:$P,7,0))</f>
        <v/>
      </c>
      <c r="E21" s="83" t="str">
        <f>IFERROR(IF(VLOOKUP($A21,'Annex 2 Designated EHV charges'!$A:$O,COLUMN(E21)+4,FALSE)=0,"",VLOOKUP($A21,'Annex 2 Designated EHV charges'!$A:$O,COLUMN(E21)+4,FALSE)),"")</f>
        <v/>
      </c>
      <c r="F21" s="84" t="str">
        <f>IFERROR(IF(VLOOKUP($A21,'Annex 2 Designated EHV charges'!$A:$O,COLUMN(F21)+4,FALSE)=0,"",VLOOKUP($A21,'Annex 2 Designated EHV charges'!$A:$O,COLUMN(F21)+4,FALSE)),"")</f>
        <v/>
      </c>
      <c r="G21" s="85" t="str">
        <f>IFERROR(IF(VLOOKUP($A21,'Annex 2 Designated EHV charges'!$A:$O,COLUMN(G21)+4,FALSE)=0,"",VLOOKUP($A21,'Annex 2 Designated EHV charges'!$A:$O,COLUMN(G21)+4,FALSE)),"")</f>
        <v/>
      </c>
      <c r="H21" s="85" t="str">
        <f>IFERROR(IF(VLOOKUP($A21,'Annex 2 Designated EHV charges'!$A:$O,COLUMN(H21)+4,FALSE)=0,"",VLOOKUP($A21,'Annex 2 Designated EHV charges'!$A:$O,COLUMN(H21)+4,FALSE)),"")</f>
        <v/>
      </c>
    </row>
    <row r="22" spans="1:8" x14ac:dyDescent="0.25">
      <c r="A22" s="78" t="str">
        <f t="array" ref="A22">IFERROR(INDEX('Annex 2 Designated EHV charges'!$A$11:$A$11, MATCH(0, IF(ISBLANK('Annex 2 Designated EHV charges'!$A$11:$A$11),1, COUNTIF(A$4:$A21, 'Annex 2 Designated EHV charges'!$A$11:$A$11)), 0)),"")</f>
        <v/>
      </c>
      <c r="B22" s="78" t="str">
        <f>IF($A22="","",VLOOKUP($A22,'Annex 2 Designated EHV charges'!$A:$P,2,0))</f>
        <v/>
      </c>
      <c r="C22" s="79" t="str">
        <f>IF($A22="","",VLOOKUP($A22,'Annex 2 Designated EHV charges'!$A:$P,3,0))</f>
        <v/>
      </c>
      <c r="D22" s="78" t="str">
        <f>IF($A22="","",VLOOKUP($A22,'Annex 2 Designated EHV charges'!$A:$P,7,0))</f>
        <v/>
      </c>
      <c r="E22" s="83" t="str">
        <f>IFERROR(IF(VLOOKUP($A22,'Annex 2 Designated EHV charges'!$A:$O,COLUMN(E22)+4,FALSE)=0,"",VLOOKUP($A22,'Annex 2 Designated EHV charges'!$A:$O,COLUMN(E22)+4,FALSE)),"")</f>
        <v/>
      </c>
      <c r="F22" s="84" t="str">
        <f>IFERROR(IF(VLOOKUP($A22,'Annex 2 Designated EHV charges'!$A:$O,COLUMN(F22)+4,FALSE)=0,"",VLOOKUP($A22,'Annex 2 Designated EHV charges'!$A:$O,COLUMN(F22)+4,FALSE)),"")</f>
        <v/>
      </c>
      <c r="G22" s="85" t="str">
        <f>IFERROR(IF(VLOOKUP($A22,'Annex 2 Designated EHV charges'!$A:$O,COLUMN(G22)+4,FALSE)=0,"",VLOOKUP($A22,'Annex 2 Designated EHV charges'!$A:$O,COLUMN(G22)+4,FALSE)),"")</f>
        <v/>
      </c>
      <c r="H22" s="85" t="str">
        <f>IFERROR(IF(VLOOKUP($A22,'Annex 2 Designated EHV charges'!$A:$O,COLUMN(H22)+4,FALSE)=0,"",VLOOKUP($A22,'Annex 2 Designated EHV charges'!$A:$O,COLUMN(H22)+4,FALSE)),"")</f>
        <v/>
      </c>
    </row>
    <row r="23" spans="1:8" x14ac:dyDescent="0.25">
      <c r="A23" s="78" t="str">
        <f t="array" ref="A23">IFERROR(INDEX('Annex 2 Designated EHV charges'!$A$11:$A$11, MATCH(0, IF(ISBLANK('Annex 2 Designated EHV charges'!$A$11:$A$11),1, COUNTIF(A$4:$A22, 'Annex 2 Designated EHV charges'!$A$11:$A$11)), 0)),"")</f>
        <v/>
      </c>
      <c r="B23" s="78" t="str">
        <f>IF($A23="","",VLOOKUP($A23,'Annex 2 Designated EHV charges'!$A:$P,2,0))</f>
        <v/>
      </c>
      <c r="C23" s="79" t="str">
        <f>IF($A23="","",VLOOKUP($A23,'Annex 2 Designated EHV charges'!$A:$P,3,0))</f>
        <v/>
      </c>
      <c r="D23" s="78" t="str">
        <f>IF($A23="","",VLOOKUP($A23,'Annex 2 Designated EHV charges'!$A:$P,7,0))</f>
        <v/>
      </c>
      <c r="E23" s="83" t="str">
        <f>IFERROR(IF(VLOOKUP($A23,'Annex 2 Designated EHV charges'!$A:$O,COLUMN(E23)+4,FALSE)=0,"",VLOOKUP($A23,'Annex 2 Designated EHV charges'!$A:$O,COLUMN(E23)+4,FALSE)),"")</f>
        <v/>
      </c>
      <c r="F23" s="84" t="str">
        <f>IFERROR(IF(VLOOKUP($A23,'Annex 2 Designated EHV charges'!$A:$O,COLUMN(F23)+4,FALSE)=0,"",VLOOKUP($A23,'Annex 2 Designated EHV charges'!$A:$O,COLUMN(F23)+4,FALSE)),"")</f>
        <v/>
      </c>
      <c r="G23" s="85" t="str">
        <f>IFERROR(IF(VLOOKUP($A23,'Annex 2 Designated EHV charges'!$A:$O,COLUMN(G23)+4,FALSE)=0,"",VLOOKUP($A23,'Annex 2 Designated EHV charges'!$A:$O,COLUMN(G23)+4,FALSE)),"")</f>
        <v/>
      </c>
      <c r="H23" s="85" t="str">
        <f>IFERROR(IF(VLOOKUP($A23,'Annex 2 Designated EHV charges'!$A:$O,COLUMN(H23)+4,FALSE)=0,"",VLOOKUP($A23,'Annex 2 Designated EHV charges'!$A:$O,COLUMN(H23)+4,FALSE)),"")</f>
        <v/>
      </c>
    </row>
    <row r="24" spans="1:8" x14ac:dyDescent="0.25">
      <c r="A24" s="78" t="str">
        <f t="array" ref="A24">IFERROR(INDEX('Annex 2 Designated EHV charges'!$A$11:$A$11, MATCH(0, IF(ISBLANK('Annex 2 Designated EHV charges'!$A$11:$A$11),1, COUNTIF(A$4:$A23, 'Annex 2 Designated EHV charges'!$A$11:$A$11)), 0)),"")</f>
        <v/>
      </c>
      <c r="B24" s="78" t="str">
        <f>IF($A24="","",VLOOKUP($A24,'Annex 2 Designated EHV charges'!$A:$P,2,0))</f>
        <v/>
      </c>
      <c r="C24" s="79" t="str">
        <f>IF($A24="","",VLOOKUP($A24,'Annex 2 Designated EHV charges'!$A:$P,3,0))</f>
        <v/>
      </c>
      <c r="D24" s="78" t="str">
        <f>IF($A24="","",VLOOKUP($A24,'Annex 2 Designated EHV charges'!$A:$P,7,0))</f>
        <v/>
      </c>
      <c r="E24" s="83" t="str">
        <f>IFERROR(IF(VLOOKUP($A24,'Annex 2 Designated EHV charges'!$A:$O,COLUMN(E24)+4,FALSE)=0,"",VLOOKUP($A24,'Annex 2 Designated EHV charges'!$A:$O,COLUMN(E24)+4,FALSE)),"")</f>
        <v/>
      </c>
      <c r="F24" s="84" t="str">
        <f>IFERROR(IF(VLOOKUP($A24,'Annex 2 Designated EHV charges'!$A:$O,COLUMN(F24)+4,FALSE)=0,"",VLOOKUP($A24,'Annex 2 Designated EHV charges'!$A:$O,COLUMN(F24)+4,FALSE)),"")</f>
        <v/>
      </c>
      <c r="G24" s="85" t="str">
        <f>IFERROR(IF(VLOOKUP($A24,'Annex 2 Designated EHV charges'!$A:$O,COLUMN(G24)+4,FALSE)=0,"",VLOOKUP($A24,'Annex 2 Designated EHV charges'!$A:$O,COLUMN(G24)+4,FALSE)),"")</f>
        <v/>
      </c>
      <c r="H24" s="85" t="str">
        <f>IFERROR(IF(VLOOKUP($A24,'Annex 2 Designated EHV charges'!$A:$O,COLUMN(H24)+4,FALSE)=0,"",VLOOKUP($A24,'Annex 2 Designated EHV charges'!$A:$O,COLUMN(H24)+4,FALSE)),"")</f>
        <v/>
      </c>
    </row>
    <row r="25" spans="1:8" x14ac:dyDescent="0.25">
      <c r="A25" s="78" t="str">
        <f t="array" ref="A25">IFERROR(INDEX('Annex 2 Designated EHV charges'!$A$11:$A$11, MATCH(0, IF(ISBLANK('Annex 2 Designated EHV charges'!$A$11:$A$11),1, COUNTIF(A$4:$A24, 'Annex 2 Designated EHV charges'!$A$11:$A$11)), 0)),"")</f>
        <v/>
      </c>
      <c r="B25" s="78" t="str">
        <f>IF($A25="","",VLOOKUP($A25,'Annex 2 Designated EHV charges'!$A:$P,2,0))</f>
        <v/>
      </c>
      <c r="C25" s="79" t="str">
        <f>IF($A25="","",VLOOKUP($A25,'Annex 2 Designated EHV charges'!$A:$P,3,0))</f>
        <v/>
      </c>
      <c r="D25" s="78" t="str">
        <f>IF($A25="","",VLOOKUP($A25,'Annex 2 Designated EHV charges'!$A:$P,7,0))</f>
        <v/>
      </c>
      <c r="E25" s="83" t="str">
        <f>IFERROR(IF(VLOOKUP($A25,'Annex 2 Designated EHV charges'!$A:$O,COLUMN(E25)+4,FALSE)=0,"",VLOOKUP($A25,'Annex 2 Designated EHV charges'!$A:$O,COLUMN(E25)+4,FALSE)),"")</f>
        <v/>
      </c>
      <c r="F25" s="84" t="str">
        <f>IFERROR(IF(VLOOKUP($A25,'Annex 2 Designated EHV charges'!$A:$O,COLUMN(F25)+4,FALSE)=0,"",VLOOKUP($A25,'Annex 2 Designated EHV charges'!$A:$O,COLUMN(F25)+4,FALSE)),"")</f>
        <v/>
      </c>
      <c r="G25" s="85" t="str">
        <f>IFERROR(IF(VLOOKUP($A25,'Annex 2 Designated EHV charges'!$A:$O,COLUMN(G25)+4,FALSE)=0,"",VLOOKUP($A25,'Annex 2 Designated EHV charges'!$A:$O,COLUMN(G25)+4,FALSE)),"")</f>
        <v/>
      </c>
      <c r="H25" s="85" t="str">
        <f>IFERROR(IF(VLOOKUP($A25,'Annex 2 Designated EHV charges'!$A:$O,COLUMN(H25)+4,FALSE)=0,"",VLOOKUP($A25,'Annex 2 Designated EHV charges'!$A:$O,COLUMN(H25)+4,FALSE)),"")</f>
        <v/>
      </c>
    </row>
    <row r="26" spans="1:8" x14ac:dyDescent="0.25">
      <c r="A26" s="78" t="str">
        <f t="array" ref="A26">IFERROR(INDEX('Annex 2 Designated EHV charges'!$A$11:$A$11, MATCH(0, IF(ISBLANK('Annex 2 Designated EHV charges'!$A$11:$A$11),1, COUNTIF(A$4:$A25, 'Annex 2 Designated EHV charges'!$A$11:$A$11)), 0)),"")</f>
        <v/>
      </c>
      <c r="B26" s="78" t="str">
        <f>IF($A26="","",VLOOKUP($A26,'Annex 2 Designated EHV charges'!$A:$P,2,0))</f>
        <v/>
      </c>
      <c r="C26" s="79" t="str">
        <f>IF($A26="","",VLOOKUP($A26,'Annex 2 Designated EHV charges'!$A:$P,3,0))</f>
        <v/>
      </c>
      <c r="D26" s="78" t="str">
        <f>IF($A26="","",VLOOKUP($A26,'Annex 2 Designated EHV charges'!$A:$P,7,0))</f>
        <v/>
      </c>
      <c r="E26" s="83" t="str">
        <f>IFERROR(IF(VLOOKUP($A26,'Annex 2 Designated EHV charges'!$A:$O,COLUMN(E26)+4,FALSE)=0,"",VLOOKUP($A26,'Annex 2 Designated EHV charges'!$A:$O,COLUMN(E26)+4,FALSE)),"")</f>
        <v/>
      </c>
      <c r="F26" s="84" t="str">
        <f>IFERROR(IF(VLOOKUP($A26,'Annex 2 Designated EHV charges'!$A:$O,COLUMN(F26)+4,FALSE)=0,"",VLOOKUP($A26,'Annex 2 Designated EHV charges'!$A:$O,COLUMN(F26)+4,FALSE)),"")</f>
        <v/>
      </c>
      <c r="G26" s="85" t="str">
        <f>IFERROR(IF(VLOOKUP($A26,'Annex 2 Designated EHV charges'!$A:$O,COLUMN(G26)+4,FALSE)=0,"",VLOOKUP($A26,'Annex 2 Designated EHV charges'!$A:$O,COLUMN(G26)+4,FALSE)),"")</f>
        <v/>
      </c>
      <c r="H26" s="85" t="str">
        <f>IFERROR(IF(VLOOKUP($A26,'Annex 2 Designated EHV charges'!$A:$O,COLUMN(H26)+4,FALSE)=0,"",VLOOKUP($A26,'Annex 2 Designated EHV charges'!$A:$O,COLUMN(H26)+4,FALSE)),"")</f>
        <v/>
      </c>
    </row>
    <row r="27" spans="1:8" x14ac:dyDescent="0.25">
      <c r="A27" s="78" t="str">
        <f t="array" ref="A27">IFERROR(INDEX('Annex 2 Designated EHV charges'!$A$11:$A$11, MATCH(0, IF(ISBLANK('Annex 2 Designated EHV charges'!$A$11:$A$11),1, COUNTIF(A$4:$A26, 'Annex 2 Designated EHV charges'!$A$11:$A$11)), 0)),"")</f>
        <v/>
      </c>
      <c r="B27" s="78" t="str">
        <f>IF($A27="","",VLOOKUP($A27,'Annex 2 Designated EHV charges'!$A:$P,2,0))</f>
        <v/>
      </c>
      <c r="C27" s="79" t="str">
        <f>IF($A27="","",VLOOKUP($A27,'Annex 2 Designated EHV charges'!$A:$P,3,0))</f>
        <v/>
      </c>
      <c r="D27" s="78" t="str">
        <f>IF($A27="","",VLOOKUP($A27,'Annex 2 Designated EHV charges'!$A:$P,7,0))</f>
        <v/>
      </c>
      <c r="E27" s="83" t="str">
        <f>IFERROR(IF(VLOOKUP($A27,'Annex 2 Designated EHV charges'!$A:$O,COLUMN(E27)+4,FALSE)=0,"",VLOOKUP($A27,'Annex 2 Designated EHV charges'!$A:$O,COLUMN(E27)+4,FALSE)),"")</f>
        <v/>
      </c>
      <c r="F27" s="84" t="str">
        <f>IFERROR(IF(VLOOKUP($A27,'Annex 2 Designated EHV charges'!$A:$O,COLUMN(F27)+4,FALSE)=0,"",VLOOKUP($A27,'Annex 2 Designated EHV charges'!$A:$O,COLUMN(F27)+4,FALSE)),"")</f>
        <v/>
      </c>
      <c r="G27" s="85" t="str">
        <f>IFERROR(IF(VLOOKUP($A27,'Annex 2 Designated EHV charges'!$A:$O,COLUMN(G27)+4,FALSE)=0,"",VLOOKUP($A27,'Annex 2 Designated EHV charges'!$A:$O,COLUMN(G27)+4,FALSE)),"")</f>
        <v/>
      </c>
      <c r="H27" s="85" t="str">
        <f>IFERROR(IF(VLOOKUP($A27,'Annex 2 Designated EHV charges'!$A:$O,COLUMN(H27)+4,FALSE)=0,"",VLOOKUP($A27,'Annex 2 Designated EHV charges'!$A:$O,COLUMN(H27)+4,FALSE)),"")</f>
        <v/>
      </c>
    </row>
    <row r="28" spans="1:8" x14ac:dyDescent="0.25">
      <c r="A28" s="78" t="str">
        <f t="array" ref="A28">IFERROR(INDEX('Annex 2 Designated EHV charges'!$A$11:$A$11, MATCH(0, IF(ISBLANK('Annex 2 Designated EHV charges'!$A$11:$A$11),1, COUNTIF(A$4:$A27, 'Annex 2 Designated EHV charges'!$A$11:$A$11)), 0)),"")</f>
        <v/>
      </c>
      <c r="B28" s="78" t="str">
        <f>IF($A28="","",VLOOKUP($A28,'Annex 2 Designated EHV charges'!$A:$P,2,0))</f>
        <v/>
      </c>
      <c r="C28" s="79" t="str">
        <f>IF($A28="","",VLOOKUP($A28,'Annex 2 Designated EHV charges'!$A:$P,3,0))</f>
        <v/>
      </c>
      <c r="D28" s="78" t="str">
        <f>IF($A28="","",VLOOKUP($A28,'Annex 2 Designated EHV charges'!$A:$P,7,0))</f>
        <v/>
      </c>
      <c r="E28" s="83" t="str">
        <f>IFERROR(IF(VLOOKUP($A28,'Annex 2 Designated EHV charges'!$A:$O,COLUMN(E28)+4,FALSE)=0,"",VLOOKUP($A28,'Annex 2 Designated EHV charges'!$A:$O,COLUMN(E28)+4,FALSE)),"")</f>
        <v/>
      </c>
      <c r="F28" s="84" t="str">
        <f>IFERROR(IF(VLOOKUP($A28,'Annex 2 Designated EHV charges'!$A:$O,COLUMN(F28)+4,FALSE)=0,"",VLOOKUP($A28,'Annex 2 Designated EHV charges'!$A:$O,COLUMN(F28)+4,FALSE)),"")</f>
        <v/>
      </c>
      <c r="G28" s="85" t="str">
        <f>IFERROR(IF(VLOOKUP($A28,'Annex 2 Designated EHV charges'!$A:$O,COLUMN(G28)+4,FALSE)=0,"",VLOOKUP($A28,'Annex 2 Designated EHV charges'!$A:$O,COLUMN(G28)+4,FALSE)),"")</f>
        <v/>
      </c>
      <c r="H28" s="85" t="str">
        <f>IFERROR(IF(VLOOKUP($A28,'Annex 2 Designated EHV charges'!$A:$O,COLUMN(H28)+4,FALSE)=0,"",VLOOKUP($A28,'Annex 2 Designated EHV charges'!$A:$O,COLUMN(H28)+4,FALSE)),"")</f>
        <v/>
      </c>
    </row>
    <row r="29" spans="1:8" x14ac:dyDescent="0.25">
      <c r="A29" s="78" t="str">
        <f t="array" ref="A29">IFERROR(INDEX('Annex 2 Designated EHV charges'!$A$11:$A$11, MATCH(0, IF(ISBLANK('Annex 2 Designated EHV charges'!$A$11:$A$11),1, COUNTIF(A$4:$A28, 'Annex 2 Designated EHV charges'!$A$11:$A$11)), 0)),"")</f>
        <v/>
      </c>
      <c r="B29" s="78" t="str">
        <f>IF($A29="","",VLOOKUP($A29,'Annex 2 Designated EHV charges'!$A:$P,2,0))</f>
        <v/>
      </c>
      <c r="C29" s="79" t="str">
        <f>IF($A29="","",VLOOKUP($A29,'Annex 2 Designated EHV charges'!$A:$P,3,0))</f>
        <v/>
      </c>
      <c r="D29" s="78" t="str">
        <f>IF($A29="","",VLOOKUP($A29,'Annex 2 Designated EHV charges'!$A:$P,7,0))</f>
        <v/>
      </c>
      <c r="E29" s="83" t="str">
        <f>IFERROR(IF(VLOOKUP($A29,'Annex 2 Designated EHV charges'!$A:$O,COLUMN(E29)+4,FALSE)=0,"",VLOOKUP($A29,'Annex 2 Designated EHV charges'!$A:$O,COLUMN(E29)+4,FALSE)),"")</f>
        <v/>
      </c>
      <c r="F29" s="84" t="str">
        <f>IFERROR(IF(VLOOKUP($A29,'Annex 2 Designated EHV charges'!$A:$O,COLUMN(F29)+4,FALSE)=0,"",VLOOKUP($A29,'Annex 2 Designated EHV charges'!$A:$O,COLUMN(F29)+4,FALSE)),"")</f>
        <v/>
      </c>
      <c r="G29" s="85" t="str">
        <f>IFERROR(IF(VLOOKUP($A29,'Annex 2 Designated EHV charges'!$A:$O,COLUMN(G29)+4,FALSE)=0,"",VLOOKUP($A29,'Annex 2 Designated EHV charges'!$A:$O,COLUMN(G29)+4,FALSE)),"")</f>
        <v/>
      </c>
      <c r="H29" s="85" t="str">
        <f>IFERROR(IF(VLOOKUP($A29,'Annex 2 Designated EHV charges'!$A:$O,COLUMN(H29)+4,FALSE)=0,"",VLOOKUP($A29,'Annex 2 Designated EHV charges'!$A:$O,COLUMN(H29)+4,FALSE)),"")</f>
        <v/>
      </c>
    </row>
    <row r="30" spans="1:8" x14ac:dyDescent="0.25">
      <c r="A30" s="78" t="str">
        <f t="array" ref="A30">IFERROR(INDEX('Annex 2 Designated EHV charges'!$A$11:$A$11, MATCH(0, IF(ISBLANK('Annex 2 Designated EHV charges'!$A$11:$A$11),1, COUNTIF(A$4:$A29, 'Annex 2 Designated EHV charges'!$A$11:$A$11)), 0)),"")</f>
        <v/>
      </c>
      <c r="B30" s="78" t="str">
        <f>IF($A30="","",VLOOKUP($A30,'Annex 2 Designated EHV charges'!$A:$P,2,0))</f>
        <v/>
      </c>
      <c r="C30" s="79" t="str">
        <f>IF($A30="","",VLOOKUP($A30,'Annex 2 Designated EHV charges'!$A:$P,3,0))</f>
        <v/>
      </c>
      <c r="D30" s="78" t="str">
        <f>IF($A30="","",VLOOKUP($A30,'Annex 2 Designated EHV charges'!$A:$P,7,0))</f>
        <v/>
      </c>
      <c r="E30" s="83" t="str">
        <f>IFERROR(IF(VLOOKUP($A30,'Annex 2 Designated EHV charges'!$A:$O,COLUMN(E30)+4,FALSE)=0,"",VLOOKUP($A30,'Annex 2 Designated EHV charges'!$A:$O,COLUMN(E30)+4,FALSE)),"")</f>
        <v/>
      </c>
      <c r="F30" s="84" t="str">
        <f>IFERROR(IF(VLOOKUP($A30,'Annex 2 Designated EHV charges'!$A:$O,COLUMN(F30)+4,FALSE)=0,"",VLOOKUP($A30,'Annex 2 Designated EHV charges'!$A:$O,COLUMN(F30)+4,FALSE)),"")</f>
        <v/>
      </c>
      <c r="G30" s="85" t="str">
        <f>IFERROR(IF(VLOOKUP($A30,'Annex 2 Designated EHV charges'!$A:$O,COLUMN(G30)+4,FALSE)=0,"",VLOOKUP($A30,'Annex 2 Designated EHV charges'!$A:$O,COLUMN(G30)+4,FALSE)),"")</f>
        <v/>
      </c>
      <c r="H30" s="85" t="str">
        <f>IFERROR(IF(VLOOKUP($A30,'Annex 2 Designated EHV charges'!$A:$O,COLUMN(H30)+4,FALSE)=0,"",VLOOKUP($A30,'Annex 2 Designated EHV charges'!$A:$O,COLUMN(H30)+4,FALSE)),"")</f>
        <v/>
      </c>
    </row>
    <row r="31" spans="1:8" x14ac:dyDescent="0.25">
      <c r="A31" s="78" t="str">
        <f t="array" ref="A31">IFERROR(INDEX('Annex 2 Designated EHV charges'!$A$11:$A$11, MATCH(0, IF(ISBLANK('Annex 2 Designated EHV charges'!$A$11:$A$11),1, COUNTIF(A$4:$A30, 'Annex 2 Designated EHV charges'!$A$11:$A$11)), 0)),"")</f>
        <v/>
      </c>
      <c r="B31" s="78" t="str">
        <f>IF($A31="","",VLOOKUP($A31,'Annex 2 Designated EHV charges'!$A:$P,2,0))</f>
        <v/>
      </c>
      <c r="C31" s="79" t="str">
        <f>IF($A31="","",VLOOKUP($A31,'Annex 2 Designated EHV charges'!$A:$P,3,0))</f>
        <v/>
      </c>
      <c r="D31" s="78" t="str">
        <f>IF($A31="","",VLOOKUP($A31,'Annex 2 Designated EHV charges'!$A:$P,7,0))</f>
        <v/>
      </c>
      <c r="E31" s="83" t="str">
        <f>IFERROR(IF(VLOOKUP($A31,'Annex 2 Designated EHV charges'!$A:$O,COLUMN(E31)+4,FALSE)=0,"",VLOOKUP($A31,'Annex 2 Designated EHV charges'!$A:$O,COLUMN(E31)+4,FALSE)),"")</f>
        <v/>
      </c>
      <c r="F31" s="84" t="str">
        <f>IFERROR(IF(VLOOKUP($A31,'Annex 2 Designated EHV charges'!$A:$O,COLUMN(F31)+4,FALSE)=0,"",VLOOKUP($A31,'Annex 2 Designated EHV charges'!$A:$O,COLUMN(F31)+4,FALSE)),"")</f>
        <v/>
      </c>
      <c r="G31" s="85" t="str">
        <f>IFERROR(IF(VLOOKUP($A31,'Annex 2 Designated EHV charges'!$A:$O,COLUMN(G31)+4,FALSE)=0,"",VLOOKUP($A31,'Annex 2 Designated EHV charges'!$A:$O,COLUMN(G31)+4,FALSE)),"")</f>
        <v/>
      </c>
      <c r="H31" s="85" t="str">
        <f>IFERROR(IF(VLOOKUP($A31,'Annex 2 Designated EHV charges'!$A:$O,COLUMN(H31)+4,FALSE)=0,"",VLOOKUP($A31,'Annex 2 Designated EHV charges'!$A:$O,COLUMN(H31)+4,FALSE)),"")</f>
        <v/>
      </c>
    </row>
    <row r="32" spans="1:8" x14ac:dyDescent="0.25">
      <c r="A32" s="78" t="str">
        <f t="array" ref="A32">IFERROR(INDEX('Annex 2 Designated EHV charges'!$A$11:$A$11, MATCH(0, IF(ISBLANK('Annex 2 Designated EHV charges'!$A$11:$A$11),1, COUNTIF(A$4:$A31, 'Annex 2 Designated EHV charges'!$A$11:$A$11)), 0)),"")</f>
        <v/>
      </c>
      <c r="B32" s="78" t="str">
        <f>IF($A32="","",VLOOKUP($A32,'Annex 2 Designated EHV charges'!$A:$P,2,0))</f>
        <v/>
      </c>
      <c r="C32" s="79" t="str">
        <f>IF($A32="","",VLOOKUP($A32,'Annex 2 Designated EHV charges'!$A:$P,3,0))</f>
        <v/>
      </c>
      <c r="D32" s="78" t="str">
        <f>IF($A32="","",VLOOKUP($A32,'Annex 2 Designated EHV charges'!$A:$P,7,0))</f>
        <v/>
      </c>
      <c r="E32" s="83" t="str">
        <f>IFERROR(IF(VLOOKUP($A32,'Annex 2 Designated EHV charges'!$A:$O,COLUMN(E32)+4,FALSE)=0,"",VLOOKUP($A32,'Annex 2 Designated EHV charges'!$A:$O,COLUMN(E32)+4,FALSE)),"")</f>
        <v/>
      </c>
      <c r="F32" s="84" t="str">
        <f>IFERROR(IF(VLOOKUP($A32,'Annex 2 Designated EHV charges'!$A:$O,COLUMN(F32)+4,FALSE)=0,"",VLOOKUP($A32,'Annex 2 Designated EHV charges'!$A:$O,COLUMN(F32)+4,FALSE)),"")</f>
        <v/>
      </c>
      <c r="G32" s="85" t="str">
        <f>IFERROR(IF(VLOOKUP($A32,'Annex 2 Designated EHV charges'!$A:$O,COLUMN(G32)+4,FALSE)=0,"",VLOOKUP($A32,'Annex 2 Designated EHV charges'!$A:$O,COLUMN(G32)+4,FALSE)),"")</f>
        <v/>
      </c>
      <c r="H32" s="85" t="str">
        <f>IFERROR(IF(VLOOKUP($A32,'Annex 2 Designated EHV charges'!$A:$O,COLUMN(H32)+4,FALSE)=0,"",VLOOKUP($A32,'Annex 2 Designated EHV charges'!$A:$O,COLUMN(H32)+4,FALSE)),"")</f>
        <v/>
      </c>
    </row>
    <row r="33" spans="1:8" x14ac:dyDescent="0.25">
      <c r="A33" s="78" t="str">
        <f t="array" ref="A33">IFERROR(INDEX('Annex 2 Designated EHV charges'!$A$11:$A$11, MATCH(0, IF(ISBLANK('Annex 2 Designated EHV charges'!$A$11:$A$11),1, COUNTIF(A$4:$A32, 'Annex 2 Designated EHV charges'!$A$11:$A$11)), 0)),"")</f>
        <v/>
      </c>
      <c r="B33" s="78" t="str">
        <f>IF($A33="","",VLOOKUP($A33,'Annex 2 Designated EHV charges'!$A:$P,2,0))</f>
        <v/>
      </c>
      <c r="C33" s="79" t="str">
        <f>IF($A33="","",VLOOKUP($A33,'Annex 2 Designated EHV charges'!$A:$P,3,0))</f>
        <v/>
      </c>
      <c r="D33" s="78" t="str">
        <f>IF($A33="","",VLOOKUP($A33,'Annex 2 Designated EHV charges'!$A:$P,7,0))</f>
        <v/>
      </c>
      <c r="E33" s="83" t="str">
        <f>IFERROR(IF(VLOOKUP($A33,'Annex 2 Designated EHV charges'!$A:$O,COLUMN(E33)+4,FALSE)=0,"",VLOOKUP($A33,'Annex 2 Designated EHV charges'!$A:$O,COLUMN(E33)+4,FALSE)),"")</f>
        <v/>
      </c>
      <c r="F33" s="84" t="str">
        <f>IFERROR(IF(VLOOKUP($A33,'Annex 2 Designated EHV charges'!$A:$O,COLUMN(F33)+4,FALSE)=0,"",VLOOKUP($A33,'Annex 2 Designated EHV charges'!$A:$O,COLUMN(F33)+4,FALSE)),"")</f>
        <v/>
      </c>
      <c r="G33" s="85" t="str">
        <f>IFERROR(IF(VLOOKUP($A33,'Annex 2 Designated EHV charges'!$A:$O,COLUMN(G33)+4,FALSE)=0,"",VLOOKUP($A33,'Annex 2 Designated EHV charges'!$A:$O,COLUMN(G33)+4,FALSE)),"")</f>
        <v/>
      </c>
      <c r="H33" s="85" t="str">
        <f>IFERROR(IF(VLOOKUP($A33,'Annex 2 Designated EHV charges'!$A:$O,COLUMN(H33)+4,FALSE)=0,"",VLOOKUP($A33,'Annex 2 Designated EHV charges'!$A:$O,COLUMN(H33)+4,FALSE)),"")</f>
        <v/>
      </c>
    </row>
    <row r="34" spans="1:8" x14ac:dyDescent="0.25">
      <c r="A34" s="78" t="str">
        <f t="array" ref="A34">IFERROR(INDEX('Annex 2 Designated EHV charges'!$A$11:$A$11, MATCH(0, IF(ISBLANK('Annex 2 Designated EHV charges'!$A$11:$A$11),1, COUNTIF(A$4:$A33, 'Annex 2 Designated EHV charges'!$A$11:$A$11)), 0)),"")</f>
        <v/>
      </c>
      <c r="B34" s="78" t="str">
        <f>IF($A34="","",VLOOKUP($A34,'Annex 2 Designated EHV charges'!$A:$P,2,0))</f>
        <v/>
      </c>
      <c r="C34" s="79" t="str">
        <f>IF($A34="","",VLOOKUP($A34,'Annex 2 Designated EHV charges'!$A:$P,3,0))</f>
        <v/>
      </c>
      <c r="D34" s="78" t="str">
        <f>IF($A34="","",VLOOKUP($A34,'Annex 2 Designated EHV charges'!$A:$P,7,0))</f>
        <v/>
      </c>
      <c r="E34" s="83" t="str">
        <f>IFERROR(IF(VLOOKUP($A34,'Annex 2 Designated EHV charges'!$A:$O,COLUMN(E34)+4,FALSE)=0,"",VLOOKUP($A34,'Annex 2 Designated EHV charges'!$A:$O,COLUMN(E34)+4,FALSE)),"")</f>
        <v/>
      </c>
      <c r="F34" s="84" t="str">
        <f>IFERROR(IF(VLOOKUP($A34,'Annex 2 Designated EHV charges'!$A:$O,COLUMN(F34)+4,FALSE)=0,"",VLOOKUP($A34,'Annex 2 Designated EHV charges'!$A:$O,COLUMN(F34)+4,FALSE)),"")</f>
        <v/>
      </c>
      <c r="G34" s="85" t="str">
        <f>IFERROR(IF(VLOOKUP($A34,'Annex 2 Designated EHV charges'!$A:$O,COLUMN(G34)+4,FALSE)=0,"",VLOOKUP($A34,'Annex 2 Designated EHV charges'!$A:$O,COLUMN(G34)+4,FALSE)),"")</f>
        <v/>
      </c>
      <c r="H34" s="85" t="str">
        <f>IFERROR(IF(VLOOKUP($A34,'Annex 2 Designated EHV charges'!$A:$O,COLUMN(H34)+4,FALSE)=0,"",VLOOKUP($A34,'Annex 2 Designated EHV charges'!$A:$O,COLUMN(H34)+4,FALSE)),"")</f>
        <v/>
      </c>
    </row>
    <row r="35" spans="1:8" x14ac:dyDescent="0.25">
      <c r="A35" s="78" t="str">
        <f t="array" ref="A35">IFERROR(INDEX('Annex 2 Designated EHV charges'!$A$11:$A$11, MATCH(0, IF(ISBLANK('Annex 2 Designated EHV charges'!$A$11:$A$11),1, COUNTIF(A$4:$A34, 'Annex 2 Designated EHV charges'!$A$11:$A$11)), 0)),"")</f>
        <v/>
      </c>
      <c r="B35" s="78" t="str">
        <f>IF($A35="","",VLOOKUP($A35,'Annex 2 Designated EHV charges'!$A:$P,2,0))</f>
        <v/>
      </c>
      <c r="C35" s="79" t="str">
        <f>IF($A35="","",VLOOKUP($A35,'Annex 2 Designated EHV charges'!$A:$P,3,0))</f>
        <v/>
      </c>
      <c r="D35" s="78" t="str">
        <f>IF($A35="","",VLOOKUP($A35,'Annex 2 Designated EHV charges'!$A:$P,7,0))</f>
        <v/>
      </c>
      <c r="E35" s="83" t="str">
        <f>IFERROR(IF(VLOOKUP($A35,'Annex 2 Designated EHV charges'!$A:$O,COLUMN(E35)+4,FALSE)=0,"",VLOOKUP($A35,'Annex 2 Designated EHV charges'!$A:$O,COLUMN(E35)+4,FALSE)),"")</f>
        <v/>
      </c>
      <c r="F35" s="84" t="str">
        <f>IFERROR(IF(VLOOKUP($A35,'Annex 2 Designated EHV charges'!$A:$O,COLUMN(F35)+4,FALSE)=0,"",VLOOKUP($A35,'Annex 2 Designated EHV charges'!$A:$O,COLUMN(F35)+4,FALSE)),"")</f>
        <v/>
      </c>
      <c r="G35" s="85" t="str">
        <f>IFERROR(IF(VLOOKUP($A35,'Annex 2 Designated EHV charges'!$A:$O,COLUMN(G35)+4,FALSE)=0,"",VLOOKUP($A35,'Annex 2 Designated EHV charges'!$A:$O,COLUMN(G35)+4,FALSE)),"")</f>
        <v/>
      </c>
      <c r="H35" s="85" t="str">
        <f>IFERROR(IF(VLOOKUP($A35,'Annex 2 Designated EHV charges'!$A:$O,COLUMN(H35)+4,FALSE)=0,"",VLOOKUP($A35,'Annex 2 Designated EHV charges'!$A:$O,COLUMN(H35)+4,FALSE)),"")</f>
        <v/>
      </c>
    </row>
    <row r="36" spans="1:8" x14ac:dyDescent="0.25">
      <c r="A36" s="78" t="str">
        <f t="array" ref="A36">IFERROR(INDEX('Annex 2 Designated EHV charges'!$A$11:$A$11, MATCH(0, IF(ISBLANK('Annex 2 Designated EHV charges'!$A$11:$A$11),1, COUNTIF(A$4:$A35, 'Annex 2 Designated EHV charges'!$A$11:$A$11)), 0)),"")</f>
        <v/>
      </c>
      <c r="B36" s="78" t="str">
        <f>IF($A36="","",VLOOKUP($A36,'Annex 2 Designated EHV charges'!$A:$P,2,0))</f>
        <v/>
      </c>
      <c r="C36" s="79" t="str">
        <f>IF($A36="","",VLOOKUP($A36,'Annex 2 Designated EHV charges'!$A:$P,3,0))</f>
        <v/>
      </c>
      <c r="D36" s="78" t="str">
        <f>IF($A36="","",VLOOKUP($A36,'Annex 2 Designated EHV charges'!$A:$P,7,0))</f>
        <v/>
      </c>
      <c r="E36" s="83" t="str">
        <f>IFERROR(IF(VLOOKUP($A36,'Annex 2 Designated EHV charges'!$A:$O,COLUMN(E36)+4,FALSE)=0,"",VLOOKUP($A36,'Annex 2 Designated EHV charges'!$A:$O,COLUMN(E36)+4,FALSE)),"")</f>
        <v/>
      </c>
      <c r="F36" s="84" t="str">
        <f>IFERROR(IF(VLOOKUP($A36,'Annex 2 Designated EHV charges'!$A:$O,COLUMN(F36)+4,FALSE)=0,"",VLOOKUP($A36,'Annex 2 Designated EHV charges'!$A:$O,COLUMN(F36)+4,FALSE)),"")</f>
        <v/>
      </c>
      <c r="G36" s="85" t="str">
        <f>IFERROR(IF(VLOOKUP($A36,'Annex 2 Designated EHV charges'!$A:$O,COLUMN(G36)+4,FALSE)=0,"",VLOOKUP($A36,'Annex 2 Designated EHV charges'!$A:$O,COLUMN(G36)+4,FALSE)),"")</f>
        <v/>
      </c>
      <c r="H36" s="85" t="str">
        <f>IFERROR(IF(VLOOKUP($A36,'Annex 2 Designated EHV charges'!$A:$O,COLUMN(H36)+4,FALSE)=0,"",VLOOKUP($A36,'Annex 2 Designated EHV charges'!$A:$O,COLUMN(H36)+4,FALSE)),"")</f>
        <v/>
      </c>
    </row>
    <row r="37" spans="1:8" x14ac:dyDescent="0.25">
      <c r="A37" s="78" t="str">
        <f t="array" ref="A37">IFERROR(INDEX('Annex 2 Designated EHV charges'!$A$11:$A$11, MATCH(0, IF(ISBLANK('Annex 2 Designated EHV charges'!$A$11:$A$11),1, COUNTIF(A$4:$A36, 'Annex 2 Designated EHV charges'!$A$11:$A$11)), 0)),"")</f>
        <v/>
      </c>
      <c r="B37" s="78" t="str">
        <f>IF($A37="","",VLOOKUP($A37,'Annex 2 Designated EHV charges'!$A:$P,2,0))</f>
        <v/>
      </c>
      <c r="C37" s="79" t="str">
        <f>IF($A37="","",VLOOKUP($A37,'Annex 2 Designated EHV charges'!$A:$P,3,0))</f>
        <v/>
      </c>
      <c r="D37" s="78" t="str">
        <f>IF($A37="","",VLOOKUP($A37,'Annex 2 Designated EHV charges'!$A:$P,7,0))</f>
        <v/>
      </c>
      <c r="E37" s="83" t="str">
        <f>IFERROR(IF(VLOOKUP($A37,'Annex 2 Designated EHV charges'!$A:$O,COLUMN(E37)+4,FALSE)=0,"",VLOOKUP($A37,'Annex 2 Designated EHV charges'!$A:$O,COLUMN(E37)+4,FALSE)),"")</f>
        <v/>
      </c>
      <c r="F37" s="84" t="str">
        <f>IFERROR(IF(VLOOKUP($A37,'Annex 2 Designated EHV charges'!$A:$O,COLUMN(F37)+4,FALSE)=0,"",VLOOKUP($A37,'Annex 2 Designated EHV charges'!$A:$O,COLUMN(F37)+4,FALSE)),"")</f>
        <v/>
      </c>
      <c r="G37" s="85" t="str">
        <f>IFERROR(IF(VLOOKUP($A37,'Annex 2 Designated EHV charges'!$A:$O,COLUMN(G37)+4,FALSE)=0,"",VLOOKUP($A37,'Annex 2 Designated EHV charges'!$A:$O,COLUMN(G37)+4,FALSE)),"")</f>
        <v/>
      </c>
      <c r="H37" s="85" t="str">
        <f>IFERROR(IF(VLOOKUP($A37,'Annex 2 Designated EHV charges'!$A:$O,COLUMN(H37)+4,FALSE)=0,"",VLOOKUP($A37,'Annex 2 Designated EHV charges'!$A:$O,COLUMN(H37)+4,FALSE)),"")</f>
        <v/>
      </c>
    </row>
    <row r="38" spans="1:8" x14ac:dyDescent="0.25">
      <c r="A38" s="78" t="str">
        <f t="array" ref="A38">IFERROR(INDEX('Annex 2 Designated EHV charges'!$A$11:$A$11, MATCH(0, IF(ISBLANK('Annex 2 Designated EHV charges'!$A$11:$A$11),1, COUNTIF(A$4:$A37, 'Annex 2 Designated EHV charges'!$A$11:$A$11)), 0)),"")</f>
        <v/>
      </c>
      <c r="B38" s="78" t="str">
        <f>IF($A38="","",VLOOKUP($A38,'Annex 2 Designated EHV charges'!$A:$P,2,0))</f>
        <v/>
      </c>
      <c r="C38" s="79" t="str">
        <f>IF($A38="","",VLOOKUP($A38,'Annex 2 Designated EHV charges'!$A:$P,3,0))</f>
        <v/>
      </c>
      <c r="D38" s="78" t="str">
        <f>IF($A38="","",VLOOKUP($A38,'Annex 2 Designated EHV charges'!$A:$P,7,0))</f>
        <v/>
      </c>
      <c r="E38" s="83" t="str">
        <f>IFERROR(IF(VLOOKUP($A38,'Annex 2 Designated EHV charges'!$A:$O,COLUMN(E38)+4,FALSE)=0,"",VLOOKUP($A38,'Annex 2 Designated EHV charges'!$A:$O,COLUMN(E38)+4,FALSE)),"")</f>
        <v/>
      </c>
      <c r="F38" s="84" t="str">
        <f>IFERROR(IF(VLOOKUP($A38,'Annex 2 Designated EHV charges'!$A:$O,COLUMN(F38)+4,FALSE)=0,"",VLOOKUP($A38,'Annex 2 Designated EHV charges'!$A:$O,COLUMN(F38)+4,FALSE)),"")</f>
        <v/>
      </c>
      <c r="G38" s="85" t="str">
        <f>IFERROR(IF(VLOOKUP($A38,'Annex 2 Designated EHV charges'!$A:$O,COLUMN(G38)+4,FALSE)=0,"",VLOOKUP($A38,'Annex 2 Designated EHV charges'!$A:$O,COLUMN(G38)+4,FALSE)),"")</f>
        <v/>
      </c>
      <c r="H38" s="85" t="str">
        <f>IFERROR(IF(VLOOKUP($A38,'Annex 2 Designated EHV charges'!$A:$O,COLUMN(H38)+4,FALSE)=0,"",VLOOKUP($A38,'Annex 2 Designated EHV charges'!$A:$O,COLUMN(H38)+4,FALSE)),"")</f>
        <v/>
      </c>
    </row>
    <row r="39" spans="1:8" x14ac:dyDescent="0.25">
      <c r="A39" s="78" t="str">
        <f t="array" ref="A39">IFERROR(INDEX('Annex 2 Designated EHV charges'!$A$11:$A$11, MATCH(0, IF(ISBLANK('Annex 2 Designated EHV charges'!$A$11:$A$11),1, COUNTIF(A$4:$A38, 'Annex 2 Designated EHV charges'!$A$11:$A$11)), 0)),"")</f>
        <v/>
      </c>
      <c r="B39" s="78" t="str">
        <f>IF($A39="","",VLOOKUP($A39,'Annex 2 Designated EHV charges'!$A:$P,2,0))</f>
        <v/>
      </c>
      <c r="C39" s="79" t="str">
        <f>IF($A39="","",VLOOKUP($A39,'Annex 2 Designated EHV charges'!$A:$P,3,0))</f>
        <v/>
      </c>
      <c r="D39" s="78" t="str">
        <f>IF($A39="","",VLOOKUP($A39,'Annex 2 Designated EHV charges'!$A:$P,7,0))</f>
        <v/>
      </c>
      <c r="E39" s="83" t="str">
        <f>IFERROR(IF(VLOOKUP($A39,'Annex 2 Designated EHV charges'!$A:$O,COLUMN(E39)+4,FALSE)=0,"",VLOOKUP($A39,'Annex 2 Designated EHV charges'!$A:$O,COLUMN(E39)+4,FALSE)),"")</f>
        <v/>
      </c>
      <c r="F39" s="84" t="str">
        <f>IFERROR(IF(VLOOKUP($A39,'Annex 2 Designated EHV charges'!$A:$O,COLUMN(F39)+4,FALSE)=0,"",VLOOKUP($A39,'Annex 2 Designated EHV charges'!$A:$O,COLUMN(F39)+4,FALSE)),"")</f>
        <v/>
      </c>
      <c r="G39" s="85" t="str">
        <f>IFERROR(IF(VLOOKUP($A39,'Annex 2 Designated EHV charges'!$A:$O,COLUMN(G39)+4,FALSE)=0,"",VLOOKUP($A39,'Annex 2 Designated EHV charges'!$A:$O,COLUMN(G39)+4,FALSE)),"")</f>
        <v/>
      </c>
      <c r="H39" s="85" t="str">
        <f>IFERROR(IF(VLOOKUP($A39,'Annex 2 Designated EHV charges'!$A:$O,COLUMN(H39)+4,FALSE)=0,"",VLOOKUP($A39,'Annex 2 Designated EHV charges'!$A:$O,COLUMN(H39)+4,FALSE)),"")</f>
        <v/>
      </c>
    </row>
    <row r="40" spans="1:8" x14ac:dyDescent="0.25">
      <c r="A40" s="78" t="str">
        <f t="array" ref="A40">IFERROR(INDEX('Annex 2 Designated EHV charges'!$A$11:$A$11, MATCH(0, IF(ISBLANK('Annex 2 Designated EHV charges'!$A$11:$A$11),1, COUNTIF(A$4:$A39, 'Annex 2 Designated EHV charges'!$A$11:$A$11)), 0)),"")</f>
        <v/>
      </c>
      <c r="B40" s="78" t="str">
        <f>IF($A40="","",VLOOKUP($A40,'Annex 2 Designated EHV charges'!$A:$P,2,0))</f>
        <v/>
      </c>
      <c r="C40" s="79" t="str">
        <f>IF($A40="","",VLOOKUP($A40,'Annex 2 Designated EHV charges'!$A:$P,3,0))</f>
        <v/>
      </c>
      <c r="D40" s="78" t="str">
        <f>IF($A40="","",VLOOKUP($A40,'Annex 2 Designated EHV charges'!$A:$P,7,0))</f>
        <v/>
      </c>
      <c r="E40" s="83" t="str">
        <f>IFERROR(IF(VLOOKUP($A40,'Annex 2 Designated EHV charges'!$A:$O,COLUMN(E40)+4,FALSE)=0,"",VLOOKUP($A40,'Annex 2 Designated EHV charges'!$A:$O,COLUMN(E40)+4,FALSE)),"")</f>
        <v/>
      </c>
      <c r="F40" s="84" t="str">
        <f>IFERROR(IF(VLOOKUP($A40,'Annex 2 Designated EHV charges'!$A:$O,COLUMN(F40)+4,FALSE)=0,"",VLOOKUP($A40,'Annex 2 Designated EHV charges'!$A:$O,COLUMN(F40)+4,FALSE)),"")</f>
        <v/>
      </c>
      <c r="G40" s="85" t="str">
        <f>IFERROR(IF(VLOOKUP($A40,'Annex 2 Designated EHV charges'!$A:$O,COLUMN(G40)+4,FALSE)=0,"",VLOOKUP($A40,'Annex 2 Designated EHV charges'!$A:$O,COLUMN(G40)+4,FALSE)),"")</f>
        <v/>
      </c>
      <c r="H40" s="85" t="str">
        <f>IFERROR(IF(VLOOKUP($A40,'Annex 2 Designated EHV charges'!$A:$O,COLUMN(H40)+4,FALSE)=0,"",VLOOKUP($A40,'Annex 2 Designated EHV charges'!$A:$O,COLUMN(H40)+4,FALSE)),"")</f>
        <v/>
      </c>
    </row>
    <row r="41" spans="1:8" x14ac:dyDescent="0.25">
      <c r="A41" s="78" t="str">
        <f t="array" ref="A41">IFERROR(INDEX('Annex 2 Designated EHV charges'!$A$11:$A$11, MATCH(0, IF(ISBLANK('Annex 2 Designated EHV charges'!$A$11:$A$11),1, COUNTIF(A$4:$A40, 'Annex 2 Designated EHV charges'!$A$11:$A$11)), 0)),"")</f>
        <v/>
      </c>
      <c r="B41" s="78" t="str">
        <f>IF($A41="","",VLOOKUP($A41,'Annex 2 Designated EHV charges'!$A:$P,2,0))</f>
        <v/>
      </c>
      <c r="C41" s="79" t="str">
        <f>IF($A41="","",VLOOKUP($A41,'Annex 2 Designated EHV charges'!$A:$P,3,0))</f>
        <v/>
      </c>
      <c r="D41" s="78" t="str">
        <f>IF($A41="","",VLOOKUP($A41,'Annex 2 Designated EHV charges'!$A:$P,7,0))</f>
        <v/>
      </c>
      <c r="E41" s="83" t="str">
        <f>IFERROR(IF(VLOOKUP($A41,'Annex 2 Designated EHV charges'!$A:$O,COLUMN(E41)+4,FALSE)=0,"",VLOOKUP($A41,'Annex 2 Designated EHV charges'!$A:$O,COLUMN(E41)+4,FALSE)),"")</f>
        <v/>
      </c>
      <c r="F41" s="84" t="str">
        <f>IFERROR(IF(VLOOKUP($A41,'Annex 2 Designated EHV charges'!$A:$O,COLUMN(F41)+4,FALSE)=0,"",VLOOKUP($A41,'Annex 2 Designated EHV charges'!$A:$O,COLUMN(F41)+4,FALSE)),"")</f>
        <v/>
      </c>
      <c r="G41" s="85" t="str">
        <f>IFERROR(IF(VLOOKUP($A41,'Annex 2 Designated EHV charges'!$A:$O,COLUMN(G41)+4,FALSE)=0,"",VLOOKUP($A41,'Annex 2 Designated EHV charges'!$A:$O,COLUMN(G41)+4,FALSE)),"")</f>
        <v/>
      </c>
      <c r="H41" s="85" t="str">
        <f>IFERROR(IF(VLOOKUP($A41,'Annex 2 Designated EHV charges'!$A:$O,COLUMN(H41)+4,FALSE)=0,"",VLOOKUP($A41,'Annex 2 Designated EHV charges'!$A:$O,COLUMN(H41)+4,FALSE)),"")</f>
        <v/>
      </c>
    </row>
    <row r="42" spans="1:8" x14ac:dyDescent="0.25">
      <c r="A42" s="78" t="str">
        <f t="array" ref="A42">IFERROR(INDEX('Annex 2 Designated EHV charges'!$A$11:$A$11, MATCH(0, IF(ISBLANK('Annex 2 Designated EHV charges'!$A$11:$A$11),1, COUNTIF(A$4:$A41, 'Annex 2 Designated EHV charges'!$A$11:$A$11)), 0)),"")</f>
        <v/>
      </c>
      <c r="B42" s="78" t="str">
        <f>IF($A42="","",VLOOKUP($A42,'Annex 2 Designated EHV charges'!$A:$P,2,0))</f>
        <v/>
      </c>
      <c r="C42" s="79" t="str">
        <f>IF($A42="","",VLOOKUP($A42,'Annex 2 Designated EHV charges'!$A:$P,3,0))</f>
        <v/>
      </c>
      <c r="D42" s="78" t="str">
        <f>IF($A42="","",VLOOKUP($A42,'Annex 2 Designated EHV charges'!$A:$P,7,0))</f>
        <v/>
      </c>
      <c r="E42" s="83" t="str">
        <f>IFERROR(IF(VLOOKUP($A42,'Annex 2 Designated EHV charges'!$A:$O,COLUMN(E42)+4,FALSE)=0,"",VLOOKUP($A42,'Annex 2 Designated EHV charges'!$A:$O,COLUMN(E42)+4,FALSE)),"")</f>
        <v/>
      </c>
      <c r="F42" s="84" t="str">
        <f>IFERROR(IF(VLOOKUP($A42,'Annex 2 Designated EHV charges'!$A:$O,COLUMN(F42)+4,FALSE)=0,"",VLOOKUP($A42,'Annex 2 Designated EHV charges'!$A:$O,COLUMN(F42)+4,FALSE)),"")</f>
        <v/>
      </c>
      <c r="G42" s="85" t="str">
        <f>IFERROR(IF(VLOOKUP($A42,'Annex 2 Designated EHV charges'!$A:$O,COLUMN(G42)+4,FALSE)=0,"",VLOOKUP($A42,'Annex 2 Designated EHV charges'!$A:$O,COLUMN(G42)+4,FALSE)),"")</f>
        <v/>
      </c>
      <c r="H42" s="85" t="str">
        <f>IFERROR(IF(VLOOKUP($A42,'Annex 2 Designated EHV charges'!$A:$O,COLUMN(H42)+4,FALSE)=0,"",VLOOKUP($A42,'Annex 2 Designated EHV charges'!$A:$O,COLUMN(H42)+4,FALSE)),"")</f>
        <v/>
      </c>
    </row>
    <row r="43" spans="1:8" x14ac:dyDescent="0.25">
      <c r="A43" s="78" t="str">
        <f t="array" ref="A43">IFERROR(INDEX('Annex 2 Designated EHV charges'!$A$11:$A$11, MATCH(0, IF(ISBLANK('Annex 2 Designated EHV charges'!$A$11:$A$11),1, COUNTIF(A$4:$A42, 'Annex 2 Designated EHV charges'!$A$11:$A$11)), 0)),"")</f>
        <v/>
      </c>
      <c r="B43" s="78" t="str">
        <f>IF($A43="","",VLOOKUP($A43,'Annex 2 Designated EHV charges'!$A:$P,2,0))</f>
        <v/>
      </c>
      <c r="C43" s="79" t="str">
        <f>IF($A43="","",VLOOKUP($A43,'Annex 2 Designated EHV charges'!$A:$P,3,0))</f>
        <v/>
      </c>
      <c r="D43" s="78" t="str">
        <f>IF($A43="","",VLOOKUP($A43,'Annex 2 Designated EHV charges'!$A:$P,7,0))</f>
        <v/>
      </c>
      <c r="E43" s="83" t="str">
        <f>IFERROR(IF(VLOOKUP($A43,'Annex 2 Designated EHV charges'!$A:$O,COLUMN(E43)+4,FALSE)=0,"",VLOOKUP($A43,'Annex 2 Designated EHV charges'!$A:$O,COLUMN(E43)+4,FALSE)),"")</f>
        <v/>
      </c>
      <c r="F43" s="84" t="str">
        <f>IFERROR(IF(VLOOKUP($A43,'Annex 2 Designated EHV charges'!$A:$O,COLUMN(F43)+4,FALSE)=0,"",VLOOKUP($A43,'Annex 2 Designated EHV charges'!$A:$O,COLUMN(F43)+4,FALSE)),"")</f>
        <v/>
      </c>
      <c r="G43" s="85" t="str">
        <f>IFERROR(IF(VLOOKUP($A43,'Annex 2 Designated EHV charges'!$A:$O,COLUMN(G43)+4,FALSE)=0,"",VLOOKUP($A43,'Annex 2 Designated EHV charges'!$A:$O,COLUMN(G43)+4,FALSE)),"")</f>
        <v/>
      </c>
      <c r="H43" s="85" t="str">
        <f>IFERROR(IF(VLOOKUP($A43,'Annex 2 Designated EHV charges'!$A:$O,COLUMN(H43)+4,FALSE)=0,"",VLOOKUP($A43,'Annex 2 Designated EHV charges'!$A:$O,COLUMN(H43)+4,FALSE)),"")</f>
        <v/>
      </c>
    </row>
    <row r="44" spans="1:8" x14ac:dyDescent="0.25">
      <c r="A44" s="78" t="str">
        <f t="array" ref="A44">IFERROR(INDEX('Annex 2 Designated EHV charges'!$A$11:$A$11, MATCH(0, IF(ISBLANK('Annex 2 Designated EHV charges'!$A$11:$A$11),1, COUNTIF(A$4:$A43, 'Annex 2 Designated EHV charges'!$A$11:$A$11)), 0)),"")</f>
        <v/>
      </c>
      <c r="B44" s="78" t="str">
        <f>IF($A44="","",VLOOKUP($A44,'Annex 2 Designated EHV charges'!$A:$P,2,0))</f>
        <v/>
      </c>
      <c r="C44" s="79" t="str">
        <f>IF($A44="","",VLOOKUP($A44,'Annex 2 Designated EHV charges'!$A:$P,3,0))</f>
        <v/>
      </c>
      <c r="D44" s="78" t="str">
        <f>IF($A44="","",VLOOKUP($A44,'Annex 2 Designated EHV charges'!$A:$P,7,0))</f>
        <v/>
      </c>
      <c r="E44" s="83" t="str">
        <f>IFERROR(IF(VLOOKUP($A44,'Annex 2 Designated EHV charges'!$A:$O,COLUMN(E44)+4,FALSE)=0,"",VLOOKUP($A44,'Annex 2 Designated EHV charges'!$A:$O,COLUMN(E44)+4,FALSE)),"")</f>
        <v/>
      </c>
      <c r="F44" s="84" t="str">
        <f>IFERROR(IF(VLOOKUP($A44,'Annex 2 Designated EHV charges'!$A:$O,COLUMN(F44)+4,FALSE)=0,"",VLOOKUP($A44,'Annex 2 Designated EHV charges'!$A:$O,COLUMN(F44)+4,FALSE)),"")</f>
        <v/>
      </c>
      <c r="G44" s="85" t="str">
        <f>IFERROR(IF(VLOOKUP($A44,'Annex 2 Designated EHV charges'!$A:$O,COLUMN(G44)+4,FALSE)=0,"",VLOOKUP($A44,'Annex 2 Designated EHV charges'!$A:$O,COLUMN(G44)+4,FALSE)),"")</f>
        <v/>
      </c>
      <c r="H44" s="85" t="str">
        <f>IFERROR(IF(VLOOKUP($A44,'Annex 2 Designated EHV charges'!$A:$O,COLUMN(H44)+4,FALSE)=0,"",VLOOKUP($A44,'Annex 2 Designated EHV charges'!$A:$O,COLUMN(H44)+4,FALSE)),"")</f>
        <v/>
      </c>
    </row>
    <row r="45" spans="1:8" x14ac:dyDescent="0.25">
      <c r="A45" s="78" t="str">
        <f t="array" ref="A45">IFERROR(INDEX('Annex 2 Designated EHV charges'!$A$11:$A$11, MATCH(0, IF(ISBLANK('Annex 2 Designated EHV charges'!$A$11:$A$11),1, COUNTIF(A$4:$A44, 'Annex 2 Designated EHV charges'!$A$11:$A$11)), 0)),"")</f>
        <v/>
      </c>
      <c r="B45" s="78" t="str">
        <f>IF($A45="","",VLOOKUP($A45,'Annex 2 Designated EHV charges'!$A:$P,2,0))</f>
        <v/>
      </c>
      <c r="C45" s="79" t="str">
        <f>IF($A45="","",VLOOKUP($A45,'Annex 2 Designated EHV charges'!$A:$P,3,0))</f>
        <v/>
      </c>
      <c r="D45" s="78" t="str">
        <f>IF($A45="","",VLOOKUP($A45,'Annex 2 Designated EHV charges'!$A:$P,7,0))</f>
        <v/>
      </c>
      <c r="E45" s="83" t="str">
        <f>IFERROR(IF(VLOOKUP($A45,'Annex 2 Designated EHV charges'!$A:$O,COLUMN(E45)+4,FALSE)=0,"",VLOOKUP($A45,'Annex 2 Designated EHV charges'!$A:$O,COLUMN(E45)+4,FALSE)),"")</f>
        <v/>
      </c>
      <c r="F45" s="84" t="str">
        <f>IFERROR(IF(VLOOKUP($A45,'Annex 2 Designated EHV charges'!$A:$O,COLUMN(F45)+4,FALSE)=0,"",VLOOKUP($A45,'Annex 2 Designated EHV charges'!$A:$O,COLUMN(F45)+4,FALSE)),"")</f>
        <v/>
      </c>
      <c r="G45" s="85" t="str">
        <f>IFERROR(IF(VLOOKUP($A45,'Annex 2 Designated EHV charges'!$A:$O,COLUMN(G45)+4,FALSE)=0,"",VLOOKUP($A45,'Annex 2 Designated EHV charges'!$A:$O,COLUMN(G45)+4,FALSE)),"")</f>
        <v/>
      </c>
      <c r="H45" s="85" t="str">
        <f>IFERROR(IF(VLOOKUP($A45,'Annex 2 Designated EHV charges'!$A:$O,COLUMN(H45)+4,FALSE)=0,"",VLOOKUP($A45,'Annex 2 Designated EHV charges'!$A:$O,COLUMN(H45)+4,FALSE)),"")</f>
        <v/>
      </c>
    </row>
    <row r="46" spans="1:8" x14ac:dyDescent="0.25">
      <c r="A46" s="78" t="str">
        <f t="array" ref="A46">IFERROR(INDEX('Annex 2 Designated EHV charges'!$A$11:$A$11, MATCH(0, IF(ISBLANK('Annex 2 Designated EHV charges'!$A$11:$A$11),1, COUNTIF(A$4:$A45, 'Annex 2 Designated EHV charges'!$A$11:$A$11)), 0)),"")</f>
        <v/>
      </c>
      <c r="B46" s="78" t="str">
        <f>IF($A46="","",VLOOKUP($A46,'Annex 2 Designated EHV charges'!$A:$P,2,0))</f>
        <v/>
      </c>
      <c r="C46" s="79" t="str">
        <f>IF($A46="","",VLOOKUP($A46,'Annex 2 Designated EHV charges'!$A:$P,3,0))</f>
        <v/>
      </c>
      <c r="D46" s="78" t="str">
        <f>IF($A46="","",VLOOKUP($A46,'Annex 2 Designated EHV charges'!$A:$P,7,0))</f>
        <v/>
      </c>
      <c r="E46" s="83" t="str">
        <f>IFERROR(IF(VLOOKUP($A46,'Annex 2 Designated EHV charges'!$A:$O,COLUMN(E46)+4,FALSE)=0,"",VLOOKUP($A46,'Annex 2 Designated EHV charges'!$A:$O,COLUMN(E46)+4,FALSE)),"")</f>
        <v/>
      </c>
      <c r="F46" s="84" t="str">
        <f>IFERROR(IF(VLOOKUP($A46,'Annex 2 Designated EHV charges'!$A:$O,COLUMN(F46)+4,FALSE)=0,"",VLOOKUP($A46,'Annex 2 Designated EHV charges'!$A:$O,COLUMN(F46)+4,FALSE)),"")</f>
        <v/>
      </c>
      <c r="G46" s="85" t="str">
        <f>IFERROR(IF(VLOOKUP($A46,'Annex 2 Designated EHV charges'!$A:$O,COLUMN(G46)+4,FALSE)=0,"",VLOOKUP($A46,'Annex 2 Designated EHV charges'!$A:$O,COLUMN(G46)+4,FALSE)),"")</f>
        <v/>
      </c>
      <c r="H46" s="85" t="str">
        <f>IFERROR(IF(VLOOKUP($A46,'Annex 2 Designated EHV charges'!$A:$O,COLUMN(H46)+4,FALSE)=0,"",VLOOKUP($A46,'Annex 2 Designated EHV charges'!$A:$O,COLUMN(H46)+4,FALSE)),"")</f>
        <v/>
      </c>
    </row>
    <row r="47" spans="1:8" x14ac:dyDescent="0.25">
      <c r="A47" s="78" t="str">
        <f t="array" ref="A47">IFERROR(INDEX('Annex 2 Designated EHV charges'!$A$11:$A$11, MATCH(0, IF(ISBLANK('Annex 2 Designated EHV charges'!$A$11:$A$11),1, COUNTIF(A$4:$A46, 'Annex 2 Designated EHV charges'!$A$11:$A$11)), 0)),"")</f>
        <v/>
      </c>
      <c r="B47" s="78" t="str">
        <f>IF($A47="","",VLOOKUP($A47,'Annex 2 Designated EHV charges'!$A:$P,2,0))</f>
        <v/>
      </c>
      <c r="C47" s="79" t="str">
        <f>IF($A47="","",VLOOKUP($A47,'Annex 2 Designated EHV charges'!$A:$P,3,0))</f>
        <v/>
      </c>
      <c r="D47" s="78" t="str">
        <f>IF($A47="","",VLOOKUP($A47,'Annex 2 Designated EHV charges'!$A:$P,7,0))</f>
        <v/>
      </c>
      <c r="E47" s="83" t="str">
        <f>IFERROR(IF(VLOOKUP($A47,'Annex 2 Designated EHV charges'!$A:$O,COLUMN(E47)+4,FALSE)=0,"",VLOOKUP($A47,'Annex 2 Designated EHV charges'!$A:$O,COLUMN(E47)+4,FALSE)),"")</f>
        <v/>
      </c>
      <c r="F47" s="84" t="str">
        <f>IFERROR(IF(VLOOKUP($A47,'Annex 2 Designated EHV charges'!$A:$O,COLUMN(F47)+4,FALSE)=0,"",VLOOKUP($A47,'Annex 2 Designated EHV charges'!$A:$O,COLUMN(F47)+4,FALSE)),"")</f>
        <v/>
      </c>
      <c r="G47" s="85" t="str">
        <f>IFERROR(IF(VLOOKUP($A47,'Annex 2 Designated EHV charges'!$A:$O,COLUMN(G47)+4,FALSE)=0,"",VLOOKUP($A47,'Annex 2 Designated EHV charges'!$A:$O,COLUMN(G47)+4,FALSE)),"")</f>
        <v/>
      </c>
      <c r="H47" s="85" t="str">
        <f>IFERROR(IF(VLOOKUP($A47,'Annex 2 Designated EHV charges'!$A:$O,COLUMN(H47)+4,FALSE)=0,"",VLOOKUP($A47,'Annex 2 Designated EHV charges'!$A:$O,COLUMN(H47)+4,FALSE)),"")</f>
        <v/>
      </c>
    </row>
    <row r="48" spans="1:8" x14ac:dyDescent="0.25">
      <c r="A48" s="78" t="str">
        <f t="array" ref="A48">IFERROR(INDEX('Annex 2 Designated EHV charges'!$A$11:$A$11, MATCH(0, IF(ISBLANK('Annex 2 Designated EHV charges'!$A$11:$A$11),1, COUNTIF(A$4:$A47, 'Annex 2 Designated EHV charges'!$A$11:$A$11)), 0)),"")</f>
        <v/>
      </c>
      <c r="B48" s="78" t="str">
        <f>IF($A48="","",VLOOKUP($A48,'Annex 2 Designated EHV charges'!$A:$P,2,0))</f>
        <v/>
      </c>
      <c r="C48" s="79" t="str">
        <f>IF($A48="","",VLOOKUP($A48,'Annex 2 Designated EHV charges'!$A:$P,3,0))</f>
        <v/>
      </c>
      <c r="D48" s="78" t="str">
        <f>IF($A48="","",VLOOKUP($A48,'Annex 2 Designated EHV charges'!$A:$P,7,0))</f>
        <v/>
      </c>
      <c r="E48" s="83" t="str">
        <f>IFERROR(IF(VLOOKUP($A48,'Annex 2 Designated EHV charges'!$A:$O,COLUMN(E48)+4,FALSE)=0,"",VLOOKUP($A48,'Annex 2 Designated EHV charges'!$A:$O,COLUMN(E48)+4,FALSE)),"")</f>
        <v/>
      </c>
      <c r="F48" s="84" t="str">
        <f>IFERROR(IF(VLOOKUP($A48,'Annex 2 Designated EHV charges'!$A:$O,COLUMN(F48)+4,FALSE)=0,"",VLOOKUP($A48,'Annex 2 Designated EHV charges'!$A:$O,COLUMN(F48)+4,FALSE)),"")</f>
        <v/>
      </c>
      <c r="G48" s="85" t="str">
        <f>IFERROR(IF(VLOOKUP($A48,'Annex 2 Designated EHV charges'!$A:$O,COLUMN(G48)+4,FALSE)=0,"",VLOOKUP($A48,'Annex 2 Designated EHV charges'!$A:$O,COLUMN(G48)+4,FALSE)),"")</f>
        <v/>
      </c>
      <c r="H48" s="85" t="str">
        <f>IFERROR(IF(VLOOKUP($A48,'Annex 2 Designated EHV charges'!$A:$O,COLUMN(H48)+4,FALSE)=0,"",VLOOKUP($A48,'Annex 2 Designated EHV charges'!$A:$O,COLUMN(H48)+4,FALSE)),"")</f>
        <v/>
      </c>
    </row>
    <row r="49" spans="1:8" x14ac:dyDescent="0.25">
      <c r="A49" s="78" t="str">
        <f t="array" ref="A49">IFERROR(INDEX('Annex 2 Designated EHV charges'!$A$11:$A$11, MATCH(0, IF(ISBLANK('Annex 2 Designated EHV charges'!$A$11:$A$11),1, COUNTIF(A$4:$A48, 'Annex 2 Designated EHV charges'!$A$11:$A$11)), 0)),"")</f>
        <v/>
      </c>
      <c r="B49" s="78" t="str">
        <f>IF($A49="","",VLOOKUP($A49,'Annex 2 Designated EHV charges'!$A:$P,2,0))</f>
        <v/>
      </c>
      <c r="C49" s="79" t="str">
        <f>IF($A49="","",VLOOKUP($A49,'Annex 2 Designated EHV charges'!$A:$P,3,0))</f>
        <v/>
      </c>
      <c r="D49" s="78" t="str">
        <f>IF($A49="","",VLOOKUP($A49,'Annex 2 Designated EHV charges'!$A:$P,7,0))</f>
        <v/>
      </c>
      <c r="E49" s="83" t="str">
        <f>IFERROR(IF(VLOOKUP($A49,'Annex 2 Designated EHV charges'!$A:$O,COLUMN(E49)+4,FALSE)=0,"",VLOOKUP($A49,'Annex 2 Designated EHV charges'!$A:$O,COLUMN(E49)+4,FALSE)),"")</f>
        <v/>
      </c>
      <c r="F49" s="84" t="str">
        <f>IFERROR(IF(VLOOKUP($A49,'Annex 2 Designated EHV charges'!$A:$O,COLUMN(F49)+4,FALSE)=0,"",VLOOKUP($A49,'Annex 2 Designated EHV charges'!$A:$O,COLUMN(F49)+4,FALSE)),"")</f>
        <v/>
      </c>
      <c r="G49" s="85" t="str">
        <f>IFERROR(IF(VLOOKUP($A49,'Annex 2 Designated EHV charges'!$A:$O,COLUMN(G49)+4,FALSE)=0,"",VLOOKUP($A49,'Annex 2 Designated EHV charges'!$A:$O,COLUMN(G49)+4,FALSE)),"")</f>
        <v/>
      </c>
      <c r="H49" s="85" t="str">
        <f>IFERROR(IF(VLOOKUP($A49,'Annex 2 Designated EHV charges'!$A:$O,COLUMN(H49)+4,FALSE)=0,"",VLOOKUP($A49,'Annex 2 Designated EHV charges'!$A:$O,COLUMN(H49)+4,FALSE)),"")</f>
        <v/>
      </c>
    </row>
    <row r="50" spans="1:8" x14ac:dyDescent="0.25">
      <c r="A50" s="78" t="str">
        <f t="array" ref="A50">IFERROR(INDEX('Annex 2 Designated EHV charges'!$A$11:$A$11, MATCH(0, IF(ISBLANK('Annex 2 Designated EHV charges'!$A$11:$A$11),1, COUNTIF(A$4:$A49, 'Annex 2 Designated EHV charges'!$A$11:$A$11)), 0)),"")</f>
        <v/>
      </c>
      <c r="B50" s="78" t="str">
        <f>IF($A50="","",VLOOKUP($A50,'Annex 2 Designated EHV charges'!$A:$P,2,0))</f>
        <v/>
      </c>
      <c r="C50" s="79" t="str">
        <f>IF($A50="","",VLOOKUP($A50,'Annex 2 Designated EHV charges'!$A:$P,3,0))</f>
        <v/>
      </c>
      <c r="D50" s="78" t="str">
        <f>IF($A50="","",VLOOKUP($A50,'Annex 2 Designated EHV charges'!$A:$P,7,0))</f>
        <v/>
      </c>
      <c r="E50" s="83" t="str">
        <f>IFERROR(IF(VLOOKUP($A50,'Annex 2 Designated EHV charges'!$A:$O,COLUMN(E50)+4,FALSE)=0,"",VLOOKUP($A50,'Annex 2 Designated EHV charges'!$A:$O,COLUMN(E50)+4,FALSE)),"")</f>
        <v/>
      </c>
      <c r="F50" s="84" t="str">
        <f>IFERROR(IF(VLOOKUP($A50,'Annex 2 Designated EHV charges'!$A:$O,COLUMN(F50)+4,FALSE)=0,"",VLOOKUP($A50,'Annex 2 Designated EHV charges'!$A:$O,COLUMN(F50)+4,FALSE)),"")</f>
        <v/>
      </c>
      <c r="G50" s="85" t="str">
        <f>IFERROR(IF(VLOOKUP($A50,'Annex 2 Designated EHV charges'!$A:$O,COLUMN(G50)+4,FALSE)=0,"",VLOOKUP($A50,'Annex 2 Designated EHV charges'!$A:$O,COLUMN(G50)+4,FALSE)),"")</f>
        <v/>
      </c>
      <c r="H50" s="85" t="str">
        <f>IFERROR(IF(VLOOKUP($A50,'Annex 2 Designated EHV charges'!$A:$O,COLUMN(H50)+4,FALSE)=0,"",VLOOKUP($A50,'Annex 2 Designated EHV charges'!$A:$O,COLUMN(H50)+4,FALSE)),"")</f>
        <v/>
      </c>
    </row>
    <row r="51" spans="1:8" x14ac:dyDescent="0.25">
      <c r="A51" s="78" t="str">
        <f t="array" ref="A51">IFERROR(INDEX('Annex 2 Designated EHV charges'!$A$11:$A$11, MATCH(0, IF(ISBLANK('Annex 2 Designated EHV charges'!$A$11:$A$11),1, COUNTIF(A$4:$A50, 'Annex 2 Designated EHV charges'!$A$11:$A$11)), 0)),"")</f>
        <v/>
      </c>
      <c r="B51" s="78" t="str">
        <f>IF($A51="","",VLOOKUP($A51,'Annex 2 Designated EHV charges'!$A:$P,2,0))</f>
        <v/>
      </c>
      <c r="C51" s="79" t="str">
        <f>IF($A51="","",VLOOKUP($A51,'Annex 2 Designated EHV charges'!$A:$P,3,0))</f>
        <v/>
      </c>
      <c r="D51" s="78" t="str">
        <f>IF($A51="","",VLOOKUP($A51,'Annex 2 Designated EHV charges'!$A:$P,7,0))</f>
        <v/>
      </c>
      <c r="E51" s="83" t="str">
        <f>IFERROR(IF(VLOOKUP($A51,'Annex 2 Designated EHV charges'!$A:$O,COLUMN(E51)+4,FALSE)=0,"",VLOOKUP($A51,'Annex 2 Designated EHV charges'!$A:$O,COLUMN(E51)+4,FALSE)),"")</f>
        <v/>
      </c>
      <c r="F51" s="84" t="str">
        <f>IFERROR(IF(VLOOKUP($A51,'Annex 2 Designated EHV charges'!$A:$O,COLUMN(F51)+4,FALSE)=0,"",VLOOKUP($A51,'Annex 2 Designated EHV charges'!$A:$O,COLUMN(F51)+4,FALSE)),"")</f>
        <v/>
      </c>
      <c r="G51" s="85" t="str">
        <f>IFERROR(IF(VLOOKUP($A51,'Annex 2 Designated EHV charges'!$A:$O,COLUMN(G51)+4,FALSE)=0,"",VLOOKUP($A51,'Annex 2 Designated EHV charges'!$A:$O,COLUMN(G51)+4,FALSE)),"")</f>
        <v/>
      </c>
      <c r="H51" s="85" t="str">
        <f>IFERROR(IF(VLOOKUP($A51,'Annex 2 Designated EHV charges'!$A:$O,COLUMN(H51)+4,FALSE)=0,"",VLOOKUP($A51,'Annex 2 Designated EHV charges'!$A:$O,COLUMN(H51)+4,FALSE)),"")</f>
        <v/>
      </c>
    </row>
    <row r="52" spans="1:8" x14ac:dyDescent="0.25">
      <c r="A52" s="78" t="str">
        <f t="array" ref="A52">IFERROR(INDEX('Annex 2 Designated EHV charges'!$A$11:$A$11, MATCH(0, IF(ISBLANK('Annex 2 Designated EHV charges'!$A$11:$A$11),1, COUNTIF(A$4:$A51, 'Annex 2 Designated EHV charges'!$A$11:$A$11)), 0)),"")</f>
        <v/>
      </c>
      <c r="B52" s="78" t="str">
        <f>IF($A52="","",VLOOKUP($A52,'Annex 2 Designated EHV charges'!$A:$P,2,0))</f>
        <v/>
      </c>
      <c r="C52" s="79" t="str">
        <f>IF($A52="","",VLOOKUP($A52,'Annex 2 Designated EHV charges'!$A:$P,3,0))</f>
        <v/>
      </c>
      <c r="D52" s="78" t="str">
        <f>IF($A52="","",VLOOKUP($A52,'Annex 2 Designated EHV charges'!$A:$P,7,0))</f>
        <v/>
      </c>
      <c r="E52" s="83" t="str">
        <f>IFERROR(IF(VLOOKUP($A52,'Annex 2 Designated EHV charges'!$A:$O,COLUMN(E52)+4,FALSE)=0,"",VLOOKUP($A52,'Annex 2 Designated EHV charges'!$A:$O,COLUMN(E52)+4,FALSE)),"")</f>
        <v/>
      </c>
      <c r="F52" s="84" t="str">
        <f>IFERROR(IF(VLOOKUP($A52,'Annex 2 Designated EHV charges'!$A:$O,COLUMN(F52)+4,FALSE)=0,"",VLOOKUP($A52,'Annex 2 Designated EHV charges'!$A:$O,COLUMN(F52)+4,FALSE)),"")</f>
        <v/>
      </c>
      <c r="G52" s="85" t="str">
        <f>IFERROR(IF(VLOOKUP($A52,'Annex 2 Designated EHV charges'!$A:$O,COLUMN(G52)+4,FALSE)=0,"",VLOOKUP($A52,'Annex 2 Designated EHV charges'!$A:$O,COLUMN(G52)+4,FALSE)),"")</f>
        <v/>
      </c>
      <c r="H52" s="85" t="str">
        <f>IFERROR(IF(VLOOKUP($A52,'Annex 2 Designated EHV charges'!$A:$O,COLUMN(H52)+4,FALSE)=0,"",VLOOKUP($A52,'Annex 2 Designated EHV charges'!$A:$O,COLUMN(H52)+4,FALSE)),"")</f>
        <v/>
      </c>
    </row>
    <row r="53" spans="1:8" x14ac:dyDescent="0.25">
      <c r="A53" s="78" t="str">
        <f t="array" ref="A53">IFERROR(INDEX('Annex 2 Designated EHV charges'!$A$11:$A$11, MATCH(0, IF(ISBLANK('Annex 2 Designated EHV charges'!$A$11:$A$11),1, COUNTIF(A$4:$A52, 'Annex 2 Designated EHV charges'!$A$11:$A$11)), 0)),"")</f>
        <v/>
      </c>
      <c r="B53" s="78" t="str">
        <f>IF($A53="","",VLOOKUP($A53,'Annex 2 Designated EHV charges'!$A:$P,2,0))</f>
        <v/>
      </c>
      <c r="C53" s="79" t="str">
        <f>IF($A53="","",VLOOKUP($A53,'Annex 2 Designated EHV charges'!$A:$P,3,0))</f>
        <v/>
      </c>
      <c r="D53" s="78" t="str">
        <f>IF($A53="","",VLOOKUP($A53,'Annex 2 Designated EHV charges'!$A:$P,7,0))</f>
        <v/>
      </c>
      <c r="E53" s="83" t="str">
        <f>IFERROR(IF(VLOOKUP($A53,'Annex 2 Designated EHV charges'!$A:$O,COLUMN(E53)+4,FALSE)=0,"",VLOOKUP($A53,'Annex 2 Designated EHV charges'!$A:$O,COLUMN(E53)+4,FALSE)),"")</f>
        <v/>
      </c>
      <c r="F53" s="84" t="str">
        <f>IFERROR(IF(VLOOKUP($A53,'Annex 2 Designated EHV charges'!$A:$O,COLUMN(F53)+4,FALSE)=0,"",VLOOKUP($A53,'Annex 2 Designated EHV charges'!$A:$O,COLUMN(F53)+4,FALSE)),"")</f>
        <v/>
      </c>
      <c r="G53" s="85" t="str">
        <f>IFERROR(IF(VLOOKUP($A53,'Annex 2 Designated EHV charges'!$A:$O,COLUMN(G53)+4,FALSE)=0,"",VLOOKUP($A53,'Annex 2 Designated EHV charges'!$A:$O,COLUMN(G53)+4,FALSE)),"")</f>
        <v/>
      </c>
      <c r="H53" s="85" t="str">
        <f>IFERROR(IF(VLOOKUP($A53,'Annex 2 Designated EHV charges'!$A:$O,COLUMN(H53)+4,FALSE)=0,"",VLOOKUP($A53,'Annex 2 Designated EHV charges'!$A:$O,COLUMN(H53)+4,FALSE)),"")</f>
        <v/>
      </c>
    </row>
    <row r="54" spans="1:8" x14ac:dyDescent="0.25">
      <c r="A54" s="78" t="str">
        <f t="array" ref="A54">IFERROR(INDEX('Annex 2 Designated EHV charges'!$A$11:$A$11, MATCH(0, IF(ISBLANK('Annex 2 Designated EHV charges'!$A$11:$A$11),1, COUNTIF(A$4:$A53, 'Annex 2 Designated EHV charges'!$A$11:$A$11)), 0)),"")</f>
        <v/>
      </c>
      <c r="B54" s="78" t="str">
        <f>IF($A54="","",VLOOKUP($A54,'Annex 2 Designated EHV charges'!$A:$P,2,0))</f>
        <v/>
      </c>
      <c r="C54" s="79" t="str">
        <f>IF($A54="","",VLOOKUP($A54,'Annex 2 Designated EHV charges'!$A:$P,3,0))</f>
        <v/>
      </c>
      <c r="D54" s="78" t="str">
        <f>IF($A54="","",VLOOKUP($A54,'Annex 2 Designated EHV charges'!$A:$P,7,0))</f>
        <v/>
      </c>
      <c r="E54" s="83" t="str">
        <f>IFERROR(IF(VLOOKUP($A54,'Annex 2 Designated EHV charges'!$A:$O,COLUMN(E54)+4,FALSE)=0,"",VLOOKUP($A54,'Annex 2 Designated EHV charges'!$A:$O,COLUMN(E54)+4,FALSE)),"")</f>
        <v/>
      </c>
      <c r="F54" s="84" t="str">
        <f>IFERROR(IF(VLOOKUP($A54,'Annex 2 Designated EHV charges'!$A:$O,COLUMN(F54)+4,FALSE)=0,"",VLOOKUP($A54,'Annex 2 Designated EHV charges'!$A:$O,COLUMN(F54)+4,FALSE)),"")</f>
        <v/>
      </c>
      <c r="G54" s="85" t="str">
        <f>IFERROR(IF(VLOOKUP($A54,'Annex 2 Designated EHV charges'!$A:$O,COLUMN(G54)+4,FALSE)=0,"",VLOOKUP($A54,'Annex 2 Designated EHV charges'!$A:$O,COLUMN(G54)+4,FALSE)),"")</f>
        <v/>
      </c>
      <c r="H54" s="85" t="str">
        <f>IFERROR(IF(VLOOKUP($A54,'Annex 2 Designated EHV charges'!$A:$O,COLUMN(H54)+4,FALSE)=0,"",VLOOKUP($A54,'Annex 2 Designated EHV charges'!$A:$O,COLUMN(H54)+4,FALSE)),"")</f>
        <v/>
      </c>
    </row>
    <row r="55" spans="1:8" x14ac:dyDescent="0.25">
      <c r="A55" s="78" t="str">
        <f t="array" ref="A55">IFERROR(INDEX('Annex 2 Designated EHV charges'!$A$11:$A$11, MATCH(0, IF(ISBLANK('Annex 2 Designated EHV charges'!$A$11:$A$11),1, COUNTIF(A$4:$A54, 'Annex 2 Designated EHV charges'!$A$11:$A$11)), 0)),"")</f>
        <v/>
      </c>
      <c r="B55" s="78" t="str">
        <f>IF($A55="","",VLOOKUP($A55,'Annex 2 Designated EHV charges'!$A:$P,2,0))</f>
        <v/>
      </c>
      <c r="C55" s="79" t="str">
        <f>IF($A55="","",VLOOKUP($A55,'Annex 2 Designated EHV charges'!$A:$P,3,0))</f>
        <v/>
      </c>
      <c r="D55" s="78" t="str">
        <f>IF($A55="","",VLOOKUP($A55,'Annex 2 Designated EHV charges'!$A:$P,7,0))</f>
        <v/>
      </c>
      <c r="E55" s="83" t="str">
        <f>IFERROR(IF(VLOOKUP($A55,'Annex 2 Designated EHV charges'!$A:$O,COLUMN(E55)+4,FALSE)=0,"",VLOOKUP($A55,'Annex 2 Designated EHV charges'!$A:$O,COLUMN(E55)+4,FALSE)),"")</f>
        <v/>
      </c>
      <c r="F55" s="84" t="str">
        <f>IFERROR(IF(VLOOKUP($A55,'Annex 2 Designated EHV charges'!$A:$O,COLUMN(F55)+4,FALSE)=0,"",VLOOKUP($A55,'Annex 2 Designated EHV charges'!$A:$O,COLUMN(F55)+4,FALSE)),"")</f>
        <v/>
      </c>
      <c r="G55" s="85" t="str">
        <f>IFERROR(IF(VLOOKUP($A55,'Annex 2 Designated EHV charges'!$A:$O,COLUMN(G55)+4,FALSE)=0,"",VLOOKUP($A55,'Annex 2 Designated EHV charges'!$A:$O,COLUMN(G55)+4,FALSE)),"")</f>
        <v/>
      </c>
      <c r="H55" s="85" t="str">
        <f>IFERROR(IF(VLOOKUP($A55,'Annex 2 Designated EHV charges'!$A:$O,COLUMN(H55)+4,FALSE)=0,"",VLOOKUP($A55,'Annex 2 Designated EHV charges'!$A:$O,COLUMN(H55)+4,FALSE)),"")</f>
        <v/>
      </c>
    </row>
    <row r="56" spans="1:8" x14ac:dyDescent="0.25">
      <c r="A56" s="78" t="str">
        <f t="array" ref="A56">IFERROR(INDEX('Annex 2 Designated EHV charges'!$A$11:$A$11, MATCH(0, IF(ISBLANK('Annex 2 Designated EHV charges'!$A$11:$A$11),1, COUNTIF(A$4:$A55, 'Annex 2 Designated EHV charges'!$A$11:$A$11)), 0)),"")</f>
        <v/>
      </c>
      <c r="B56" s="78" t="str">
        <f>IF($A56="","",VLOOKUP($A56,'Annex 2 Designated EHV charges'!$A:$P,2,0))</f>
        <v/>
      </c>
      <c r="C56" s="79" t="str">
        <f>IF($A56="","",VLOOKUP($A56,'Annex 2 Designated EHV charges'!$A:$P,3,0))</f>
        <v/>
      </c>
      <c r="D56" s="78" t="str">
        <f>IF($A56="","",VLOOKUP($A56,'Annex 2 Designated EHV charges'!$A:$P,7,0))</f>
        <v/>
      </c>
      <c r="E56" s="83" t="str">
        <f>IFERROR(IF(VLOOKUP($A56,'Annex 2 Designated EHV charges'!$A:$O,COLUMN(E56)+4,FALSE)=0,"",VLOOKUP($A56,'Annex 2 Designated EHV charges'!$A:$O,COLUMN(E56)+4,FALSE)),"")</f>
        <v/>
      </c>
      <c r="F56" s="84" t="str">
        <f>IFERROR(IF(VLOOKUP($A56,'Annex 2 Designated EHV charges'!$A:$O,COLUMN(F56)+4,FALSE)=0,"",VLOOKUP($A56,'Annex 2 Designated EHV charges'!$A:$O,COLUMN(F56)+4,FALSE)),"")</f>
        <v/>
      </c>
      <c r="G56" s="85" t="str">
        <f>IFERROR(IF(VLOOKUP($A56,'Annex 2 Designated EHV charges'!$A:$O,COLUMN(G56)+4,FALSE)=0,"",VLOOKUP($A56,'Annex 2 Designated EHV charges'!$A:$O,COLUMN(G56)+4,FALSE)),"")</f>
        <v/>
      </c>
      <c r="H56" s="85" t="str">
        <f>IFERROR(IF(VLOOKUP($A56,'Annex 2 Designated EHV charges'!$A:$O,COLUMN(H56)+4,FALSE)=0,"",VLOOKUP($A56,'Annex 2 Designated EHV charges'!$A:$O,COLUMN(H56)+4,FALSE)),"")</f>
        <v/>
      </c>
    </row>
    <row r="57" spans="1:8" x14ac:dyDescent="0.25">
      <c r="A57" s="78" t="str">
        <f t="array" ref="A57">IFERROR(INDEX('Annex 2 Designated EHV charges'!$A$11:$A$11, MATCH(0, IF(ISBLANK('Annex 2 Designated EHV charges'!$A$11:$A$11),1, COUNTIF(A$4:$A56, 'Annex 2 Designated EHV charges'!$A$11:$A$11)), 0)),"")</f>
        <v/>
      </c>
      <c r="B57" s="78" t="str">
        <f>IF($A57="","",VLOOKUP($A57,'Annex 2 Designated EHV charges'!$A:$P,2,0))</f>
        <v/>
      </c>
      <c r="C57" s="79" t="str">
        <f>IF($A57="","",VLOOKUP($A57,'Annex 2 Designated EHV charges'!$A:$P,3,0))</f>
        <v/>
      </c>
      <c r="D57" s="78" t="str">
        <f>IF($A57="","",VLOOKUP($A57,'Annex 2 Designated EHV charges'!$A:$P,7,0))</f>
        <v/>
      </c>
      <c r="E57" s="83" t="str">
        <f>IFERROR(IF(VLOOKUP($A57,'Annex 2 Designated EHV charges'!$A:$O,COLUMN(E57)+4,FALSE)=0,"",VLOOKUP($A57,'Annex 2 Designated EHV charges'!$A:$O,COLUMN(E57)+4,FALSE)),"")</f>
        <v/>
      </c>
      <c r="F57" s="84" t="str">
        <f>IFERROR(IF(VLOOKUP($A57,'Annex 2 Designated EHV charges'!$A:$O,COLUMN(F57)+4,FALSE)=0,"",VLOOKUP($A57,'Annex 2 Designated EHV charges'!$A:$O,COLUMN(F57)+4,FALSE)),"")</f>
        <v/>
      </c>
      <c r="G57" s="85" t="str">
        <f>IFERROR(IF(VLOOKUP($A57,'Annex 2 Designated EHV charges'!$A:$O,COLUMN(G57)+4,FALSE)=0,"",VLOOKUP($A57,'Annex 2 Designated EHV charges'!$A:$O,COLUMN(G57)+4,FALSE)),"")</f>
        <v/>
      </c>
      <c r="H57" s="85" t="str">
        <f>IFERROR(IF(VLOOKUP($A57,'Annex 2 Designated EHV charges'!$A:$O,COLUMN(H57)+4,FALSE)=0,"",VLOOKUP($A57,'Annex 2 Designated EHV charges'!$A:$O,COLUMN(H57)+4,FALSE)),"")</f>
        <v/>
      </c>
    </row>
    <row r="58" spans="1:8" x14ac:dyDescent="0.25">
      <c r="A58" s="78" t="str">
        <f t="array" ref="A58">IFERROR(INDEX('Annex 2 Designated EHV charges'!$A$11:$A$11, MATCH(0, IF(ISBLANK('Annex 2 Designated EHV charges'!$A$11:$A$11),1, COUNTIF(A$4:$A57, 'Annex 2 Designated EHV charges'!$A$11:$A$11)), 0)),"")</f>
        <v/>
      </c>
      <c r="B58" s="78" t="str">
        <f>IF($A58="","",VLOOKUP($A58,'Annex 2 Designated EHV charges'!$A:$P,2,0))</f>
        <v/>
      </c>
      <c r="C58" s="79" t="str">
        <f>IF($A58="","",VLOOKUP($A58,'Annex 2 Designated EHV charges'!$A:$P,3,0))</f>
        <v/>
      </c>
      <c r="D58" s="78" t="str">
        <f>IF($A58="","",VLOOKUP($A58,'Annex 2 Designated EHV charges'!$A:$P,7,0))</f>
        <v/>
      </c>
      <c r="E58" s="83" t="str">
        <f>IFERROR(IF(VLOOKUP($A58,'Annex 2 Designated EHV charges'!$A:$O,COLUMN(E58)+4,FALSE)=0,"",VLOOKUP($A58,'Annex 2 Designated EHV charges'!$A:$O,COLUMN(E58)+4,FALSE)),"")</f>
        <v/>
      </c>
      <c r="F58" s="84" t="str">
        <f>IFERROR(IF(VLOOKUP($A58,'Annex 2 Designated EHV charges'!$A:$O,COLUMN(F58)+4,FALSE)=0,"",VLOOKUP($A58,'Annex 2 Designated EHV charges'!$A:$O,COLUMN(F58)+4,FALSE)),"")</f>
        <v/>
      </c>
      <c r="G58" s="85" t="str">
        <f>IFERROR(IF(VLOOKUP($A58,'Annex 2 Designated EHV charges'!$A:$O,COLUMN(G58)+4,FALSE)=0,"",VLOOKUP($A58,'Annex 2 Designated EHV charges'!$A:$O,COLUMN(G58)+4,FALSE)),"")</f>
        <v/>
      </c>
      <c r="H58" s="85" t="str">
        <f>IFERROR(IF(VLOOKUP($A58,'Annex 2 Designated EHV charges'!$A:$O,COLUMN(H58)+4,FALSE)=0,"",VLOOKUP($A58,'Annex 2 Designated EHV charges'!$A:$O,COLUMN(H58)+4,FALSE)),"")</f>
        <v/>
      </c>
    </row>
    <row r="59" spans="1:8" x14ac:dyDescent="0.25">
      <c r="A59" s="78" t="str">
        <f t="array" ref="A59">IFERROR(INDEX('Annex 2 Designated EHV charges'!$A$11:$A$11, MATCH(0, IF(ISBLANK('Annex 2 Designated EHV charges'!$A$11:$A$11),1, COUNTIF(A$4:$A58, 'Annex 2 Designated EHV charges'!$A$11:$A$11)), 0)),"")</f>
        <v/>
      </c>
      <c r="B59" s="78" t="str">
        <f>IF($A59="","",VLOOKUP($A59,'Annex 2 Designated EHV charges'!$A:$P,2,0))</f>
        <v/>
      </c>
      <c r="C59" s="79" t="str">
        <f>IF($A59="","",VLOOKUP($A59,'Annex 2 Designated EHV charges'!$A:$P,3,0))</f>
        <v/>
      </c>
      <c r="D59" s="78" t="str">
        <f>IF($A59="","",VLOOKUP($A59,'Annex 2 Designated EHV charges'!$A:$P,7,0))</f>
        <v/>
      </c>
      <c r="E59" s="83" t="str">
        <f>IFERROR(IF(VLOOKUP($A59,'Annex 2 Designated EHV charges'!$A:$O,COLUMN(E59)+4,FALSE)=0,"",VLOOKUP($A59,'Annex 2 Designated EHV charges'!$A:$O,COLUMN(E59)+4,FALSE)),"")</f>
        <v/>
      </c>
      <c r="F59" s="84" t="str">
        <f>IFERROR(IF(VLOOKUP($A59,'Annex 2 Designated EHV charges'!$A:$O,COLUMN(F59)+4,FALSE)=0,"",VLOOKUP($A59,'Annex 2 Designated EHV charges'!$A:$O,COLUMN(F59)+4,FALSE)),"")</f>
        <v/>
      </c>
      <c r="G59" s="85" t="str">
        <f>IFERROR(IF(VLOOKUP($A59,'Annex 2 Designated EHV charges'!$A:$O,COLUMN(G59)+4,FALSE)=0,"",VLOOKUP($A59,'Annex 2 Designated EHV charges'!$A:$O,COLUMN(G59)+4,FALSE)),"")</f>
        <v/>
      </c>
      <c r="H59" s="85" t="str">
        <f>IFERROR(IF(VLOOKUP($A59,'Annex 2 Designated EHV charges'!$A:$O,COLUMN(H59)+4,FALSE)=0,"",VLOOKUP($A59,'Annex 2 Designated EHV charges'!$A:$O,COLUMN(H59)+4,FALSE)),"")</f>
        <v/>
      </c>
    </row>
    <row r="60" spans="1:8" x14ac:dyDescent="0.25">
      <c r="A60" s="78" t="str">
        <f t="array" ref="A60">IFERROR(INDEX('Annex 2 Designated EHV charges'!$A$11:$A$11, MATCH(0, IF(ISBLANK('Annex 2 Designated EHV charges'!$A$11:$A$11),1, COUNTIF(A$4:$A59, 'Annex 2 Designated EHV charges'!$A$11:$A$11)), 0)),"")</f>
        <v/>
      </c>
      <c r="B60" s="78" t="str">
        <f>IF($A60="","",VLOOKUP($A60,'Annex 2 Designated EHV charges'!$A:$P,2,0))</f>
        <v/>
      </c>
      <c r="C60" s="79" t="str">
        <f>IF($A60="","",VLOOKUP($A60,'Annex 2 Designated EHV charges'!$A:$P,3,0))</f>
        <v/>
      </c>
      <c r="D60" s="78" t="str">
        <f>IF($A60="","",VLOOKUP($A60,'Annex 2 Designated EHV charges'!$A:$P,7,0))</f>
        <v/>
      </c>
      <c r="E60" s="83" t="str">
        <f>IFERROR(IF(VLOOKUP($A60,'Annex 2 Designated EHV charges'!$A:$O,COLUMN(E60)+4,FALSE)=0,"",VLOOKUP($A60,'Annex 2 Designated EHV charges'!$A:$O,COLUMN(E60)+4,FALSE)),"")</f>
        <v/>
      </c>
      <c r="F60" s="84" t="str">
        <f>IFERROR(IF(VLOOKUP($A60,'Annex 2 Designated EHV charges'!$A:$O,COLUMN(F60)+4,FALSE)=0,"",VLOOKUP($A60,'Annex 2 Designated EHV charges'!$A:$O,COLUMN(F60)+4,FALSE)),"")</f>
        <v/>
      </c>
      <c r="G60" s="85" t="str">
        <f>IFERROR(IF(VLOOKUP($A60,'Annex 2 Designated EHV charges'!$A:$O,COLUMN(G60)+4,FALSE)=0,"",VLOOKUP($A60,'Annex 2 Designated EHV charges'!$A:$O,COLUMN(G60)+4,FALSE)),"")</f>
        <v/>
      </c>
      <c r="H60" s="85" t="str">
        <f>IFERROR(IF(VLOOKUP($A60,'Annex 2 Designated EHV charges'!$A:$O,COLUMN(H60)+4,FALSE)=0,"",VLOOKUP($A60,'Annex 2 Designated EHV charges'!$A:$O,COLUMN(H60)+4,FALSE)),"")</f>
        <v/>
      </c>
    </row>
    <row r="61" spans="1:8" x14ac:dyDescent="0.25">
      <c r="A61" s="78" t="str">
        <f t="array" ref="A61">IFERROR(INDEX('Annex 2 Designated EHV charges'!$A$11:$A$11, MATCH(0, IF(ISBLANK('Annex 2 Designated EHV charges'!$A$11:$A$11),1, COUNTIF(A$4:$A60, 'Annex 2 Designated EHV charges'!$A$11:$A$11)), 0)),"")</f>
        <v/>
      </c>
      <c r="B61" s="78" t="str">
        <f>IF($A61="","",VLOOKUP($A61,'Annex 2 Designated EHV charges'!$A:$P,2,0))</f>
        <v/>
      </c>
      <c r="C61" s="79" t="str">
        <f>IF($A61="","",VLOOKUP($A61,'Annex 2 Designated EHV charges'!$A:$P,3,0))</f>
        <v/>
      </c>
      <c r="D61" s="78" t="str">
        <f>IF($A61="","",VLOOKUP($A61,'Annex 2 Designated EHV charges'!$A:$P,7,0))</f>
        <v/>
      </c>
      <c r="E61" s="83" t="str">
        <f>IFERROR(IF(VLOOKUP($A61,'Annex 2 Designated EHV charges'!$A:$O,COLUMN(E61)+4,FALSE)=0,"",VLOOKUP($A61,'Annex 2 Designated EHV charges'!$A:$O,COLUMN(E61)+4,FALSE)),"")</f>
        <v/>
      </c>
      <c r="F61" s="84" t="str">
        <f>IFERROR(IF(VLOOKUP($A61,'Annex 2 Designated EHV charges'!$A:$O,COLUMN(F61)+4,FALSE)=0,"",VLOOKUP($A61,'Annex 2 Designated EHV charges'!$A:$O,COLUMN(F61)+4,FALSE)),"")</f>
        <v/>
      </c>
      <c r="G61" s="85" t="str">
        <f>IFERROR(IF(VLOOKUP($A61,'Annex 2 Designated EHV charges'!$A:$O,COLUMN(G61)+4,FALSE)=0,"",VLOOKUP($A61,'Annex 2 Designated EHV charges'!$A:$O,COLUMN(G61)+4,FALSE)),"")</f>
        <v/>
      </c>
      <c r="H61" s="85" t="str">
        <f>IFERROR(IF(VLOOKUP($A61,'Annex 2 Designated EHV charges'!$A:$O,COLUMN(H61)+4,FALSE)=0,"",VLOOKUP($A61,'Annex 2 Designated EHV charges'!$A:$O,COLUMN(H61)+4,FALSE)),"")</f>
        <v/>
      </c>
    </row>
    <row r="62" spans="1:8" x14ac:dyDescent="0.25">
      <c r="A62" s="78" t="str">
        <f t="array" ref="A62">IFERROR(INDEX('Annex 2 Designated EHV charges'!$A$11:$A$11, MATCH(0, IF(ISBLANK('Annex 2 Designated EHV charges'!$A$11:$A$11),1, COUNTIF(A$4:$A61, 'Annex 2 Designated EHV charges'!$A$11:$A$11)), 0)),"")</f>
        <v/>
      </c>
      <c r="B62" s="78" t="str">
        <f>IF($A62="","",VLOOKUP($A62,'Annex 2 Designated EHV charges'!$A:$P,2,0))</f>
        <v/>
      </c>
      <c r="C62" s="79" t="str">
        <f>IF($A62="","",VLOOKUP($A62,'Annex 2 Designated EHV charges'!$A:$P,3,0))</f>
        <v/>
      </c>
      <c r="D62" s="78" t="str">
        <f>IF($A62="","",VLOOKUP($A62,'Annex 2 Designated EHV charges'!$A:$P,7,0))</f>
        <v/>
      </c>
      <c r="E62" s="83" t="str">
        <f>IFERROR(IF(VLOOKUP($A62,'Annex 2 Designated EHV charges'!$A:$O,COLUMN(E62)+4,FALSE)=0,"",VLOOKUP($A62,'Annex 2 Designated EHV charges'!$A:$O,COLUMN(E62)+4,FALSE)),"")</f>
        <v/>
      </c>
      <c r="F62" s="84" t="str">
        <f>IFERROR(IF(VLOOKUP($A62,'Annex 2 Designated EHV charges'!$A:$O,COLUMN(F62)+4,FALSE)=0,"",VLOOKUP($A62,'Annex 2 Designated EHV charges'!$A:$O,COLUMN(F62)+4,FALSE)),"")</f>
        <v/>
      </c>
      <c r="G62" s="85" t="str">
        <f>IFERROR(IF(VLOOKUP($A62,'Annex 2 Designated EHV charges'!$A:$O,COLUMN(G62)+4,FALSE)=0,"",VLOOKUP($A62,'Annex 2 Designated EHV charges'!$A:$O,COLUMN(G62)+4,FALSE)),"")</f>
        <v/>
      </c>
      <c r="H62" s="85" t="str">
        <f>IFERROR(IF(VLOOKUP($A62,'Annex 2 Designated EHV charges'!$A:$O,COLUMN(H62)+4,FALSE)=0,"",VLOOKUP($A62,'Annex 2 Designated EHV charges'!$A:$O,COLUMN(H62)+4,FALSE)),"")</f>
        <v/>
      </c>
    </row>
    <row r="63" spans="1:8" x14ac:dyDescent="0.25">
      <c r="A63" s="78" t="str">
        <f t="array" ref="A63">IFERROR(INDEX('Annex 2 Designated EHV charges'!$A$11:$A$11, MATCH(0, IF(ISBLANK('Annex 2 Designated EHV charges'!$A$11:$A$11),1, COUNTIF(A$4:$A62, 'Annex 2 Designated EHV charges'!$A$11:$A$11)), 0)),"")</f>
        <v/>
      </c>
      <c r="B63" s="78" t="str">
        <f>IF($A63="","",VLOOKUP($A63,'Annex 2 Designated EHV charges'!$A:$P,2,0))</f>
        <v/>
      </c>
      <c r="C63" s="79" t="str">
        <f>IF($A63="","",VLOOKUP($A63,'Annex 2 Designated EHV charges'!$A:$P,3,0))</f>
        <v/>
      </c>
      <c r="D63" s="78" t="str">
        <f>IF($A63="","",VLOOKUP($A63,'Annex 2 Designated EHV charges'!$A:$P,7,0))</f>
        <v/>
      </c>
      <c r="E63" s="83" t="str">
        <f>IFERROR(IF(VLOOKUP($A63,'Annex 2 Designated EHV charges'!$A:$O,COLUMN(E63)+4,FALSE)=0,"",VLOOKUP($A63,'Annex 2 Designated EHV charges'!$A:$O,COLUMN(E63)+4,FALSE)),"")</f>
        <v/>
      </c>
      <c r="F63" s="84" t="str">
        <f>IFERROR(IF(VLOOKUP($A63,'Annex 2 Designated EHV charges'!$A:$O,COLUMN(F63)+4,FALSE)=0,"",VLOOKUP($A63,'Annex 2 Designated EHV charges'!$A:$O,COLUMN(F63)+4,FALSE)),"")</f>
        <v/>
      </c>
      <c r="G63" s="85" t="str">
        <f>IFERROR(IF(VLOOKUP($A63,'Annex 2 Designated EHV charges'!$A:$O,COLUMN(G63)+4,FALSE)=0,"",VLOOKUP($A63,'Annex 2 Designated EHV charges'!$A:$O,COLUMN(G63)+4,FALSE)),"")</f>
        <v/>
      </c>
      <c r="H63" s="85" t="str">
        <f>IFERROR(IF(VLOOKUP($A63,'Annex 2 Designated EHV charges'!$A:$O,COLUMN(H63)+4,FALSE)=0,"",VLOOKUP($A63,'Annex 2 Designated EHV charges'!$A:$O,COLUMN(H63)+4,FALSE)),"")</f>
        <v/>
      </c>
    </row>
    <row r="64" spans="1:8" x14ac:dyDescent="0.25">
      <c r="A64" s="78" t="str">
        <f t="array" ref="A64">IFERROR(INDEX('Annex 2 Designated EHV charges'!$A$11:$A$11, MATCH(0, IF(ISBLANK('Annex 2 Designated EHV charges'!$A$11:$A$11),1, COUNTIF(A$4:$A63, 'Annex 2 Designated EHV charges'!$A$11:$A$11)), 0)),"")</f>
        <v/>
      </c>
      <c r="B64" s="78" t="str">
        <f>IF($A64="","",VLOOKUP($A64,'Annex 2 Designated EHV charges'!$A:$P,2,0))</f>
        <v/>
      </c>
      <c r="C64" s="79" t="str">
        <f>IF($A64="","",VLOOKUP($A64,'Annex 2 Designated EHV charges'!$A:$P,3,0))</f>
        <v/>
      </c>
      <c r="D64" s="78" t="str">
        <f>IF($A64="","",VLOOKUP($A64,'Annex 2 Designated EHV charges'!$A:$P,7,0))</f>
        <v/>
      </c>
      <c r="E64" s="83" t="str">
        <f>IFERROR(IF(VLOOKUP($A64,'Annex 2 Designated EHV charges'!$A:$O,COLUMN(E64)+4,FALSE)=0,"",VLOOKUP($A64,'Annex 2 Designated EHV charges'!$A:$O,COLUMN(E64)+4,FALSE)),"")</f>
        <v/>
      </c>
      <c r="F64" s="84" t="str">
        <f>IFERROR(IF(VLOOKUP($A64,'Annex 2 Designated EHV charges'!$A:$O,COLUMN(F64)+4,FALSE)=0,"",VLOOKUP($A64,'Annex 2 Designated EHV charges'!$A:$O,COLUMN(F64)+4,FALSE)),"")</f>
        <v/>
      </c>
      <c r="G64" s="85" t="str">
        <f>IFERROR(IF(VLOOKUP($A64,'Annex 2 Designated EHV charges'!$A:$O,COLUMN(G64)+4,FALSE)=0,"",VLOOKUP($A64,'Annex 2 Designated EHV charges'!$A:$O,COLUMN(G64)+4,FALSE)),"")</f>
        <v/>
      </c>
      <c r="H64" s="85" t="str">
        <f>IFERROR(IF(VLOOKUP($A64,'Annex 2 Designated EHV charges'!$A:$O,COLUMN(H64)+4,FALSE)=0,"",VLOOKUP($A64,'Annex 2 Designated EHV charges'!$A:$O,COLUMN(H64)+4,FALSE)),"")</f>
        <v/>
      </c>
    </row>
    <row r="65" spans="1:8" x14ac:dyDescent="0.25">
      <c r="A65" s="78" t="str">
        <f t="array" ref="A65">IFERROR(INDEX('Annex 2 Designated EHV charges'!$A$11:$A$11, MATCH(0, IF(ISBLANK('Annex 2 Designated EHV charges'!$A$11:$A$11),1, COUNTIF(A$4:$A64, 'Annex 2 Designated EHV charges'!$A$11:$A$11)), 0)),"")</f>
        <v/>
      </c>
      <c r="B65" s="78" t="str">
        <f>IF($A65="","",VLOOKUP($A65,'Annex 2 Designated EHV charges'!$A:$P,2,0))</f>
        <v/>
      </c>
      <c r="C65" s="79" t="str">
        <f>IF($A65="","",VLOOKUP($A65,'Annex 2 Designated EHV charges'!$A:$P,3,0))</f>
        <v/>
      </c>
      <c r="D65" s="78" t="str">
        <f>IF($A65="","",VLOOKUP($A65,'Annex 2 Designated EHV charges'!$A:$P,7,0))</f>
        <v/>
      </c>
      <c r="E65" s="83" t="str">
        <f>IFERROR(IF(VLOOKUP($A65,'Annex 2 Designated EHV charges'!$A:$O,COLUMN(E65)+4,FALSE)=0,"",VLOOKUP($A65,'Annex 2 Designated EHV charges'!$A:$O,COLUMN(E65)+4,FALSE)),"")</f>
        <v/>
      </c>
      <c r="F65" s="84" t="str">
        <f>IFERROR(IF(VLOOKUP($A65,'Annex 2 Designated EHV charges'!$A:$O,COLUMN(F65)+4,FALSE)=0,"",VLOOKUP($A65,'Annex 2 Designated EHV charges'!$A:$O,COLUMN(F65)+4,FALSE)),"")</f>
        <v/>
      </c>
      <c r="G65" s="85" t="str">
        <f>IFERROR(IF(VLOOKUP($A65,'Annex 2 Designated EHV charges'!$A:$O,COLUMN(G65)+4,FALSE)=0,"",VLOOKUP($A65,'Annex 2 Designated EHV charges'!$A:$O,COLUMN(G65)+4,FALSE)),"")</f>
        <v/>
      </c>
      <c r="H65" s="85" t="str">
        <f>IFERROR(IF(VLOOKUP($A65,'Annex 2 Designated EHV charges'!$A:$O,COLUMN(H65)+4,FALSE)=0,"",VLOOKUP($A65,'Annex 2 Designated EHV charges'!$A:$O,COLUMN(H65)+4,FALSE)),"")</f>
        <v/>
      </c>
    </row>
    <row r="66" spans="1:8" x14ac:dyDescent="0.25">
      <c r="A66" s="78" t="str">
        <f t="array" ref="A66">IFERROR(INDEX('Annex 2 Designated EHV charges'!$A$11:$A$11, MATCH(0, IF(ISBLANK('Annex 2 Designated EHV charges'!$A$11:$A$11),1, COUNTIF(A$4:$A65, 'Annex 2 Designated EHV charges'!$A$11:$A$11)), 0)),"")</f>
        <v/>
      </c>
      <c r="B66" s="78" t="str">
        <f>IF($A66="","",VLOOKUP($A66,'Annex 2 Designated EHV charges'!$A:$P,2,0))</f>
        <v/>
      </c>
      <c r="C66" s="79" t="str">
        <f>IF($A66="","",VLOOKUP($A66,'Annex 2 Designated EHV charges'!$A:$P,3,0))</f>
        <v/>
      </c>
      <c r="D66" s="78" t="str">
        <f>IF($A66="","",VLOOKUP($A66,'Annex 2 Designated EHV charges'!$A:$P,7,0))</f>
        <v/>
      </c>
      <c r="E66" s="83" t="str">
        <f>IFERROR(IF(VLOOKUP($A66,'Annex 2 Designated EHV charges'!$A:$O,COLUMN(E66)+4,FALSE)=0,"",VLOOKUP($A66,'Annex 2 Designated EHV charges'!$A:$O,COLUMN(E66)+4,FALSE)),"")</f>
        <v/>
      </c>
      <c r="F66" s="84" t="str">
        <f>IFERROR(IF(VLOOKUP($A66,'Annex 2 Designated EHV charges'!$A:$O,COLUMN(F66)+4,FALSE)=0,"",VLOOKUP($A66,'Annex 2 Designated EHV charges'!$A:$O,COLUMN(F66)+4,FALSE)),"")</f>
        <v/>
      </c>
      <c r="G66" s="85" t="str">
        <f>IFERROR(IF(VLOOKUP($A66,'Annex 2 Designated EHV charges'!$A:$O,COLUMN(G66)+4,FALSE)=0,"",VLOOKUP($A66,'Annex 2 Designated EHV charges'!$A:$O,COLUMN(G66)+4,FALSE)),"")</f>
        <v/>
      </c>
      <c r="H66" s="85" t="str">
        <f>IFERROR(IF(VLOOKUP($A66,'Annex 2 Designated EHV charges'!$A:$O,COLUMN(H66)+4,FALSE)=0,"",VLOOKUP($A66,'Annex 2 Designated EHV charges'!$A:$O,COLUMN(H66)+4,FALSE)),"")</f>
        <v/>
      </c>
    </row>
    <row r="67" spans="1:8" x14ac:dyDescent="0.25">
      <c r="A67" s="78" t="str">
        <f t="array" ref="A67">IFERROR(INDEX('Annex 2 Designated EHV charges'!$A$11:$A$11, MATCH(0, IF(ISBLANK('Annex 2 Designated EHV charges'!$A$11:$A$11),1, COUNTIF(A$4:$A66, 'Annex 2 Designated EHV charges'!$A$11:$A$11)), 0)),"")</f>
        <v/>
      </c>
      <c r="B67" s="78" t="str">
        <f>IF($A67="","",VLOOKUP($A67,'Annex 2 Designated EHV charges'!$A:$P,2,0))</f>
        <v/>
      </c>
      <c r="C67" s="79" t="str">
        <f>IF($A67="","",VLOOKUP($A67,'Annex 2 Designated EHV charges'!$A:$P,3,0))</f>
        <v/>
      </c>
      <c r="D67" s="78" t="str">
        <f>IF($A67="","",VLOOKUP($A67,'Annex 2 Designated EHV charges'!$A:$P,7,0))</f>
        <v/>
      </c>
      <c r="E67" s="83" t="str">
        <f>IFERROR(IF(VLOOKUP($A67,'Annex 2 Designated EHV charges'!$A:$O,COLUMN(E67)+4,FALSE)=0,"",VLOOKUP($A67,'Annex 2 Designated EHV charges'!$A:$O,COLUMN(E67)+4,FALSE)),"")</f>
        <v/>
      </c>
      <c r="F67" s="84" t="str">
        <f>IFERROR(IF(VLOOKUP($A67,'Annex 2 Designated EHV charges'!$A:$O,COLUMN(F67)+4,FALSE)=0,"",VLOOKUP($A67,'Annex 2 Designated EHV charges'!$A:$O,COLUMN(F67)+4,FALSE)),"")</f>
        <v/>
      </c>
      <c r="G67" s="85" t="str">
        <f>IFERROR(IF(VLOOKUP($A67,'Annex 2 Designated EHV charges'!$A:$O,COLUMN(G67)+4,FALSE)=0,"",VLOOKUP($A67,'Annex 2 Designated EHV charges'!$A:$O,COLUMN(G67)+4,FALSE)),"")</f>
        <v/>
      </c>
      <c r="H67" s="85" t="str">
        <f>IFERROR(IF(VLOOKUP($A67,'Annex 2 Designated EHV charges'!$A:$O,COLUMN(H67)+4,FALSE)=0,"",VLOOKUP($A67,'Annex 2 Designated EHV charges'!$A:$O,COLUMN(H67)+4,FALSE)),"")</f>
        <v/>
      </c>
    </row>
    <row r="68" spans="1:8" x14ac:dyDescent="0.25">
      <c r="A68" s="78" t="str">
        <f t="array" ref="A68">IFERROR(INDEX('Annex 2 Designated EHV charges'!$A$11:$A$11, MATCH(0, IF(ISBLANK('Annex 2 Designated EHV charges'!$A$11:$A$11),1, COUNTIF(A$4:$A67, 'Annex 2 Designated EHV charges'!$A$11:$A$11)), 0)),"")</f>
        <v/>
      </c>
      <c r="B68" s="78" t="str">
        <f>IF($A68="","",VLOOKUP($A68,'Annex 2 Designated EHV charges'!$A:$P,2,0))</f>
        <v/>
      </c>
      <c r="C68" s="79" t="str">
        <f>IF($A68="","",VLOOKUP($A68,'Annex 2 Designated EHV charges'!$A:$P,3,0))</f>
        <v/>
      </c>
      <c r="D68" s="78" t="str">
        <f>IF($A68="","",VLOOKUP($A68,'Annex 2 Designated EHV charges'!$A:$P,7,0))</f>
        <v/>
      </c>
      <c r="E68" s="83" t="str">
        <f>IFERROR(IF(VLOOKUP($A68,'Annex 2 Designated EHV charges'!$A:$O,COLUMN(E68)+4,FALSE)=0,"",VLOOKUP($A68,'Annex 2 Designated EHV charges'!$A:$O,COLUMN(E68)+4,FALSE)),"")</f>
        <v/>
      </c>
      <c r="F68" s="84" t="str">
        <f>IFERROR(IF(VLOOKUP($A68,'Annex 2 Designated EHV charges'!$A:$O,COLUMN(F68)+4,FALSE)=0,"",VLOOKUP($A68,'Annex 2 Designated EHV charges'!$A:$O,COLUMN(F68)+4,FALSE)),"")</f>
        <v/>
      </c>
      <c r="G68" s="85" t="str">
        <f>IFERROR(IF(VLOOKUP($A68,'Annex 2 Designated EHV charges'!$A:$O,COLUMN(G68)+4,FALSE)=0,"",VLOOKUP($A68,'Annex 2 Designated EHV charges'!$A:$O,COLUMN(G68)+4,FALSE)),"")</f>
        <v/>
      </c>
      <c r="H68" s="85" t="str">
        <f>IFERROR(IF(VLOOKUP($A68,'Annex 2 Designated EHV charges'!$A:$O,COLUMN(H68)+4,FALSE)=0,"",VLOOKUP($A68,'Annex 2 Designated EHV charges'!$A:$O,COLUMN(H68)+4,FALSE)),"")</f>
        <v/>
      </c>
    </row>
    <row r="69" spans="1:8" x14ac:dyDescent="0.25">
      <c r="A69" s="78" t="str">
        <f t="array" ref="A69">IFERROR(INDEX('Annex 2 Designated EHV charges'!$A$11:$A$11, MATCH(0, IF(ISBLANK('Annex 2 Designated EHV charges'!$A$11:$A$11),1, COUNTIF(A$4:$A68, 'Annex 2 Designated EHV charges'!$A$11:$A$11)), 0)),"")</f>
        <v/>
      </c>
      <c r="B69" s="78" t="str">
        <f>IF($A69="","",VLOOKUP($A69,'Annex 2 Designated EHV charges'!$A:$P,2,0))</f>
        <v/>
      </c>
      <c r="C69" s="79" t="str">
        <f>IF($A69="","",VLOOKUP($A69,'Annex 2 Designated EHV charges'!$A:$P,3,0))</f>
        <v/>
      </c>
      <c r="D69" s="78" t="str">
        <f>IF($A69="","",VLOOKUP($A69,'Annex 2 Designated EHV charges'!$A:$P,7,0))</f>
        <v/>
      </c>
      <c r="E69" s="83" t="str">
        <f>IFERROR(IF(VLOOKUP($A69,'Annex 2 Designated EHV charges'!$A:$O,COLUMN(E69)+4,FALSE)=0,"",VLOOKUP($A69,'Annex 2 Designated EHV charges'!$A:$O,COLUMN(E69)+4,FALSE)),"")</f>
        <v/>
      </c>
      <c r="F69" s="84" t="str">
        <f>IFERROR(IF(VLOOKUP($A69,'Annex 2 Designated EHV charges'!$A:$O,COLUMN(F69)+4,FALSE)=0,"",VLOOKUP($A69,'Annex 2 Designated EHV charges'!$A:$O,COLUMN(F69)+4,FALSE)),"")</f>
        <v/>
      </c>
      <c r="G69" s="85" t="str">
        <f>IFERROR(IF(VLOOKUP($A69,'Annex 2 Designated EHV charges'!$A:$O,COLUMN(G69)+4,FALSE)=0,"",VLOOKUP($A69,'Annex 2 Designated EHV charges'!$A:$O,COLUMN(G69)+4,FALSE)),"")</f>
        <v/>
      </c>
      <c r="H69" s="85" t="str">
        <f>IFERROR(IF(VLOOKUP($A69,'Annex 2 Designated EHV charges'!$A:$O,COLUMN(H69)+4,FALSE)=0,"",VLOOKUP($A69,'Annex 2 Designated EHV charges'!$A:$O,COLUMN(H69)+4,FALSE)),"")</f>
        <v/>
      </c>
    </row>
    <row r="70" spans="1:8" x14ac:dyDescent="0.25">
      <c r="A70" s="78" t="str">
        <f t="array" ref="A70">IFERROR(INDEX('Annex 2 Designated EHV charges'!$A$11:$A$11, MATCH(0, IF(ISBLANK('Annex 2 Designated EHV charges'!$A$11:$A$11),1, COUNTIF(A$4:$A69, 'Annex 2 Designated EHV charges'!$A$11:$A$11)), 0)),"")</f>
        <v/>
      </c>
      <c r="B70" s="78" t="str">
        <f>IF($A70="","",VLOOKUP($A70,'Annex 2 Designated EHV charges'!$A:$P,2,0))</f>
        <v/>
      </c>
      <c r="C70" s="79" t="str">
        <f>IF($A70="","",VLOOKUP($A70,'Annex 2 Designated EHV charges'!$A:$P,3,0))</f>
        <v/>
      </c>
      <c r="D70" s="78" t="str">
        <f>IF($A70="","",VLOOKUP($A70,'Annex 2 Designated EHV charges'!$A:$P,7,0))</f>
        <v/>
      </c>
      <c r="E70" s="83" t="str">
        <f>IFERROR(IF(VLOOKUP($A70,'Annex 2 Designated EHV charges'!$A:$O,COLUMN(E70)+4,FALSE)=0,"",VLOOKUP($A70,'Annex 2 Designated EHV charges'!$A:$O,COLUMN(E70)+4,FALSE)),"")</f>
        <v/>
      </c>
      <c r="F70" s="84" t="str">
        <f>IFERROR(IF(VLOOKUP($A70,'Annex 2 Designated EHV charges'!$A:$O,COLUMN(F70)+4,FALSE)=0,"",VLOOKUP($A70,'Annex 2 Designated EHV charges'!$A:$O,COLUMN(F70)+4,FALSE)),"")</f>
        <v/>
      </c>
      <c r="G70" s="85" t="str">
        <f>IFERROR(IF(VLOOKUP($A70,'Annex 2 Designated EHV charges'!$A:$O,COLUMN(G70)+4,FALSE)=0,"",VLOOKUP($A70,'Annex 2 Designated EHV charges'!$A:$O,COLUMN(G70)+4,FALSE)),"")</f>
        <v/>
      </c>
      <c r="H70" s="85" t="str">
        <f>IFERROR(IF(VLOOKUP($A70,'Annex 2 Designated EHV charges'!$A:$O,COLUMN(H70)+4,FALSE)=0,"",VLOOKUP($A70,'Annex 2 Designated EHV charges'!$A:$O,COLUMN(H70)+4,FALSE)),"")</f>
        <v/>
      </c>
    </row>
    <row r="71" spans="1:8" x14ac:dyDescent="0.25">
      <c r="A71" s="78" t="str">
        <f t="array" ref="A71">IFERROR(INDEX('Annex 2 Designated EHV charges'!$A$11:$A$11, MATCH(0, IF(ISBLANK('Annex 2 Designated EHV charges'!$A$11:$A$11),1, COUNTIF(A$4:$A70, 'Annex 2 Designated EHV charges'!$A$11:$A$11)), 0)),"")</f>
        <v/>
      </c>
      <c r="B71" s="78" t="str">
        <f>IF($A71="","",VLOOKUP($A71,'Annex 2 Designated EHV charges'!$A:$P,2,0))</f>
        <v/>
      </c>
      <c r="C71" s="79" t="str">
        <f>IF($A71="","",VLOOKUP($A71,'Annex 2 Designated EHV charges'!$A:$P,3,0))</f>
        <v/>
      </c>
      <c r="D71" s="78" t="str">
        <f>IF($A71="","",VLOOKUP($A71,'Annex 2 Designated EHV charges'!$A:$P,7,0))</f>
        <v/>
      </c>
      <c r="E71" s="83" t="str">
        <f>IFERROR(IF(VLOOKUP($A71,'Annex 2 Designated EHV charges'!$A:$O,COLUMN(E71)+4,FALSE)=0,"",VLOOKUP($A71,'Annex 2 Designated EHV charges'!$A:$O,COLUMN(E71)+4,FALSE)),"")</f>
        <v/>
      </c>
      <c r="F71" s="84" t="str">
        <f>IFERROR(IF(VLOOKUP($A71,'Annex 2 Designated EHV charges'!$A:$O,COLUMN(F71)+4,FALSE)=0,"",VLOOKUP($A71,'Annex 2 Designated EHV charges'!$A:$O,COLUMN(F71)+4,FALSE)),"")</f>
        <v/>
      </c>
      <c r="G71" s="85" t="str">
        <f>IFERROR(IF(VLOOKUP($A71,'Annex 2 Designated EHV charges'!$A:$O,COLUMN(G71)+4,FALSE)=0,"",VLOOKUP($A71,'Annex 2 Designated EHV charges'!$A:$O,COLUMN(G71)+4,FALSE)),"")</f>
        <v/>
      </c>
      <c r="H71" s="85" t="str">
        <f>IFERROR(IF(VLOOKUP($A71,'Annex 2 Designated EHV charges'!$A:$O,COLUMN(H71)+4,FALSE)=0,"",VLOOKUP($A71,'Annex 2 Designated EHV charges'!$A:$O,COLUMN(H71)+4,FALSE)),"")</f>
        <v/>
      </c>
    </row>
    <row r="72" spans="1:8" x14ac:dyDescent="0.25">
      <c r="A72" s="78" t="str">
        <f t="array" ref="A72">IFERROR(INDEX('Annex 2 Designated EHV charges'!$A$11:$A$11, MATCH(0, IF(ISBLANK('Annex 2 Designated EHV charges'!$A$11:$A$11),1, COUNTIF(A$4:$A71, 'Annex 2 Designated EHV charges'!$A$11:$A$11)), 0)),"")</f>
        <v/>
      </c>
      <c r="B72" s="78" t="str">
        <f>IF($A72="","",VLOOKUP($A72,'Annex 2 Designated EHV charges'!$A:$P,2,0))</f>
        <v/>
      </c>
      <c r="C72" s="79" t="str">
        <f>IF($A72="","",VLOOKUP($A72,'Annex 2 Designated EHV charges'!$A:$P,3,0))</f>
        <v/>
      </c>
      <c r="D72" s="78" t="str">
        <f>IF($A72="","",VLOOKUP($A72,'Annex 2 Designated EHV charges'!$A:$P,7,0))</f>
        <v/>
      </c>
      <c r="E72" s="83" t="str">
        <f>IFERROR(IF(VLOOKUP($A72,'Annex 2 Designated EHV charges'!$A:$O,COLUMN(E72)+4,FALSE)=0,"",VLOOKUP($A72,'Annex 2 Designated EHV charges'!$A:$O,COLUMN(E72)+4,FALSE)),"")</f>
        <v/>
      </c>
      <c r="F72" s="84" t="str">
        <f>IFERROR(IF(VLOOKUP($A72,'Annex 2 Designated EHV charges'!$A:$O,COLUMN(F72)+4,FALSE)=0,"",VLOOKUP($A72,'Annex 2 Designated EHV charges'!$A:$O,COLUMN(F72)+4,FALSE)),"")</f>
        <v/>
      </c>
      <c r="G72" s="85" t="str">
        <f>IFERROR(IF(VLOOKUP($A72,'Annex 2 Designated EHV charges'!$A:$O,COLUMN(G72)+4,FALSE)=0,"",VLOOKUP($A72,'Annex 2 Designated EHV charges'!$A:$O,COLUMN(G72)+4,FALSE)),"")</f>
        <v/>
      </c>
      <c r="H72" s="85" t="str">
        <f>IFERROR(IF(VLOOKUP($A72,'Annex 2 Designated EHV charges'!$A:$O,COLUMN(H72)+4,FALSE)=0,"",VLOOKUP($A72,'Annex 2 Designated EHV charges'!$A:$O,COLUMN(H72)+4,FALSE)),"")</f>
        <v/>
      </c>
    </row>
    <row r="73" spans="1:8" x14ac:dyDescent="0.25">
      <c r="A73" s="78" t="str">
        <f t="array" ref="A73">IFERROR(INDEX('Annex 2 Designated EHV charges'!$A$11:$A$11, MATCH(0, IF(ISBLANK('Annex 2 Designated EHV charges'!$A$11:$A$11),1, COUNTIF(A$4:$A72, 'Annex 2 Designated EHV charges'!$A$11:$A$11)), 0)),"")</f>
        <v/>
      </c>
      <c r="B73" s="78" t="str">
        <f>IF($A73="","",VLOOKUP($A73,'Annex 2 Designated EHV charges'!$A:$P,2,0))</f>
        <v/>
      </c>
      <c r="C73" s="79" t="str">
        <f>IF($A73="","",VLOOKUP($A73,'Annex 2 Designated EHV charges'!$A:$P,3,0))</f>
        <v/>
      </c>
      <c r="D73" s="78" t="str">
        <f>IF($A73="","",VLOOKUP($A73,'Annex 2 Designated EHV charges'!$A:$P,7,0))</f>
        <v/>
      </c>
      <c r="E73" s="83" t="str">
        <f>IFERROR(IF(VLOOKUP($A73,'Annex 2 Designated EHV charges'!$A:$O,COLUMN(E73)+4,FALSE)=0,"",VLOOKUP($A73,'Annex 2 Designated EHV charges'!$A:$O,COLUMN(E73)+4,FALSE)),"")</f>
        <v/>
      </c>
      <c r="F73" s="84" t="str">
        <f>IFERROR(IF(VLOOKUP($A73,'Annex 2 Designated EHV charges'!$A:$O,COLUMN(F73)+4,FALSE)=0,"",VLOOKUP($A73,'Annex 2 Designated EHV charges'!$A:$O,COLUMN(F73)+4,FALSE)),"")</f>
        <v/>
      </c>
      <c r="G73" s="85" t="str">
        <f>IFERROR(IF(VLOOKUP($A73,'Annex 2 Designated EHV charges'!$A:$O,COLUMN(G73)+4,FALSE)=0,"",VLOOKUP($A73,'Annex 2 Designated EHV charges'!$A:$O,COLUMN(G73)+4,FALSE)),"")</f>
        <v/>
      </c>
      <c r="H73" s="85" t="str">
        <f>IFERROR(IF(VLOOKUP($A73,'Annex 2 Designated EHV charges'!$A:$O,COLUMN(H73)+4,FALSE)=0,"",VLOOKUP($A73,'Annex 2 Designated EHV charges'!$A:$O,COLUMN(H73)+4,FALSE)),"")</f>
        <v/>
      </c>
    </row>
    <row r="74" spans="1:8" x14ac:dyDescent="0.25">
      <c r="A74" s="78" t="str">
        <f t="array" ref="A74">IFERROR(INDEX('Annex 2 Designated EHV charges'!$A$11:$A$11, MATCH(0, IF(ISBLANK('Annex 2 Designated EHV charges'!$A$11:$A$11),1, COUNTIF(A$4:$A73, 'Annex 2 Designated EHV charges'!$A$11:$A$11)), 0)),"")</f>
        <v/>
      </c>
      <c r="B74" s="78" t="str">
        <f>IF($A74="","",VLOOKUP($A74,'Annex 2 Designated EHV charges'!$A:$P,2,0))</f>
        <v/>
      </c>
      <c r="C74" s="79" t="str">
        <f>IF($A74="","",VLOOKUP($A74,'Annex 2 Designated EHV charges'!$A:$P,3,0))</f>
        <v/>
      </c>
      <c r="D74" s="78" t="str">
        <f>IF($A74="","",VLOOKUP($A74,'Annex 2 Designated EHV charges'!$A:$P,7,0))</f>
        <v/>
      </c>
      <c r="E74" s="83" t="str">
        <f>IFERROR(IF(VLOOKUP($A74,'Annex 2 Designated EHV charges'!$A:$O,COLUMN(E74)+4,FALSE)=0,"",VLOOKUP($A74,'Annex 2 Designated EHV charges'!$A:$O,COLUMN(E74)+4,FALSE)),"")</f>
        <v/>
      </c>
      <c r="F74" s="84" t="str">
        <f>IFERROR(IF(VLOOKUP($A74,'Annex 2 Designated EHV charges'!$A:$O,COLUMN(F74)+4,FALSE)=0,"",VLOOKUP($A74,'Annex 2 Designated EHV charges'!$A:$O,COLUMN(F74)+4,FALSE)),"")</f>
        <v/>
      </c>
      <c r="G74" s="85" t="str">
        <f>IFERROR(IF(VLOOKUP($A74,'Annex 2 Designated EHV charges'!$A:$O,COLUMN(G74)+4,FALSE)=0,"",VLOOKUP($A74,'Annex 2 Designated EHV charges'!$A:$O,COLUMN(G74)+4,FALSE)),"")</f>
        <v/>
      </c>
      <c r="H74" s="85" t="str">
        <f>IFERROR(IF(VLOOKUP($A74,'Annex 2 Designated EHV charges'!$A:$O,COLUMN(H74)+4,FALSE)=0,"",VLOOKUP($A74,'Annex 2 Designated EHV charges'!$A:$O,COLUMN(H74)+4,FALSE)),"")</f>
        <v/>
      </c>
    </row>
    <row r="75" spans="1:8" x14ac:dyDescent="0.25">
      <c r="A75" s="78" t="str">
        <f t="array" ref="A75">IFERROR(INDEX('Annex 2 Designated EHV charges'!$A$11:$A$11, MATCH(0, IF(ISBLANK('Annex 2 Designated EHV charges'!$A$11:$A$11),1, COUNTIF(A$4:$A74, 'Annex 2 Designated EHV charges'!$A$11:$A$11)), 0)),"")</f>
        <v/>
      </c>
      <c r="B75" s="78" t="str">
        <f>IF($A75="","",VLOOKUP($A75,'Annex 2 Designated EHV charges'!$A:$P,2,0))</f>
        <v/>
      </c>
      <c r="C75" s="79" t="str">
        <f>IF($A75="","",VLOOKUP($A75,'Annex 2 Designated EHV charges'!$A:$P,3,0))</f>
        <v/>
      </c>
      <c r="D75" s="78" t="str">
        <f>IF($A75="","",VLOOKUP($A75,'Annex 2 Designated EHV charges'!$A:$P,7,0))</f>
        <v/>
      </c>
      <c r="E75" s="83" t="str">
        <f>IFERROR(IF(VLOOKUP($A75,'Annex 2 Designated EHV charges'!$A:$O,COLUMN(E75)+4,FALSE)=0,"",VLOOKUP($A75,'Annex 2 Designated EHV charges'!$A:$O,COLUMN(E75)+4,FALSE)),"")</f>
        <v/>
      </c>
      <c r="F75" s="84" t="str">
        <f>IFERROR(IF(VLOOKUP($A75,'Annex 2 Designated EHV charges'!$A:$O,COLUMN(F75)+4,FALSE)=0,"",VLOOKUP($A75,'Annex 2 Designated EHV charges'!$A:$O,COLUMN(F75)+4,FALSE)),"")</f>
        <v/>
      </c>
      <c r="G75" s="85" t="str">
        <f>IFERROR(IF(VLOOKUP($A75,'Annex 2 Designated EHV charges'!$A:$O,COLUMN(G75)+4,FALSE)=0,"",VLOOKUP($A75,'Annex 2 Designated EHV charges'!$A:$O,COLUMN(G75)+4,FALSE)),"")</f>
        <v/>
      </c>
      <c r="H75" s="85" t="str">
        <f>IFERROR(IF(VLOOKUP($A75,'Annex 2 Designated EHV charges'!$A:$O,COLUMN(H75)+4,FALSE)=0,"",VLOOKUP($A75,'Annex 2 Designated EHV charges'!$A:$O,COLUMN(H75)+4,FALSE)),"")</f>
        <v/>
      </c>
    </row>
    <row r="76" spans="1:8" x14ac:dyDescent="0.25">
      <c r="A76" s="78" t="str">
        <f t="array" ref="A76">IFERROR(INDEX('Annex 2 Designated EHV charges'!$A$11:$A$11, MATCH(0, IF(ISBLANK('Annex 2 Designated EHV charges'!$A$11:$A$11),1, COUNTIF(A$4:$A75, 'Annex 2 Designated EHV charges'!$A$11:$A$11)), 0)),"")</f>
        <v/>
      </c>
      <c r="B76" s="78" t="str">
        <f>IF($A76="","",VLOOKUP($A76,'Annex 2 Designated EHV charges'!$A:$P,2,0))</f>
        <v/>
      </c>
      <c r="C76" s="79" t="str">
        <f>IF($A76="","",VLOOKUP($A76,'Annex 2 Designated EHV charges'!$A:$P,3,0))</f>
        <v/>
      </c>
      <c r="D76" s="78" t="str">
        <f>IF($A76="","",VLOOKUP($A76,'Annex 2 Designated EHV charges'!$A:$P,7,0))</f>
        <v/>
      </c>
      <c r="E76" s="83" t="str">
        <f>IFERROR(IF(VLOOKUP($A76,'Annex 2 Designated EHV charges'!$A:$O,COLUMN(E76)+4,FALSE)=0,"",VLOOKUP($A76,'Annex 2 Designated EHV charges'!$A:$O,COLUMN(E76)+4,FALSE)),"")</f>
        <v/>
      </c>
      <c r="F76" s="84" t="str">
        <f>IFERROR(IF(VLOOKUP($A76,'Annex 2 Designated EHV charges'!$A:$O,COLUMN(F76)+4,FALSE)=0,"",VLOOKUP($A76,'Annex 2 Designated EHV charges'!$A:$O,COLUMN(F76)+4,FALSE)),"")</f>
        <v/>
      </c>
      <c r="G76" s="85" t="str">
        <f>IFERROR(IF(VLOOKUP($A76,'Annex 2 Designated EHV charges'!$A:$O,COLUMN(G76)+4,FALSE)=0,"",VLOOKUP($A76,'Annex 2 Designated EHV charges'!$A:$O,COLUMN(G76)+4,FALSE)),"")</f>
        <v/>
      </c>
      <c r="H76" s="85" t="str">
        <f>IFERROR(IF(VLOOKUP($A76,'Annex 2 Designated EHV charges'!$A:$O,COLUMN(H76)+4,FALSE)=0,"",VLOOKUP($A76,'Annex 2 Designated EHV charges'!$A:$O,COLUMN(H76)+4,FALSE)),"")</f>
        <v/>
      </c>
    </row>
    <row r="77" spans="1:8" x14ac:dyDescent="0.25">
      <c r="A77" s="78" t="str">
        <f t="array" ref="A77">IFERROR(INDEX('Annex 2 Designated EHV charges'!$A$11:$A$11, MATCH(0, IF(ISBLANK('Annex 2 Designated EHV charges'!$A$11:$A$11),1, COUNTIF(A$4:$A76, 'Annex 2 Designated EHV charges'!$A$11:$A$11)), 0)),"")</f>
        <v/>
      </c>
      <c r="B77" s="78" t="str">
        <f>IF($A77="","",VLOOKUP($A77,'Annex 2 Designated EHV charges'!$A:$P,2,0))</f>
        <v/>
      </c>
      <c r="C77" s="79" t="str">
        <f>IF($A77="","",VLOOKUP($A77,'Annex 2 Designated EHV charges'!$A:$P,3,0))</f>
        <v/>
      </c>
      <c r="D77" s="78" t="str">
        <f>IF($A77="","",VLOOKUP($A77,'Annex 2 Designated EHV charges'!$A:$P,7,0))</f>
        <v/>
      </c>
      <c r="E77" s="83" t="str">
        <f>IFERROR(IF(VLOOKUP($A77,'Annex 2 Designated EHV charges'!$A:$O,COLUMN(E77)+4,FALSE)=0,"",VLOOKUP($A77,'Annex 2 Designated EHV charges'!$A:$O,COLUMN(E77)+4,FALSE)),"")</f>
        <v/>
      </c>
      <c r="F77" s="84" t="str">
        <f>IFERROR(IF(VLOOKUP($A77,'Annex 2 Designated EHV charges'!$A:$O,COLUMN(F77)+4,FALSE)=0,"",VLOOKUP($A77,'Annex 2 Designated EHV charges'!$A:$O,COLUMN(F77)+4,FALSE)),"")</f>
        <v/>
      </c>
      <c r="G77" s="85" t="str">
        <f>IFERROR(IF(VLOOKUP($A77,'Annex 2 Designated EHV charges'!$A:$O,COLUMN(G77)+4,FALSE)=0,"",VLOOKUP($A77,'Annex 2 Designated EHV charges'!$A:$O,COLUMN(G77)+4,FALSE)),"")</f>
        <v/>
      </c>
      <c r="H77" s="85" t="str">
        <f>IFERROR(IF(VLOOKUP($A77,'Annex 2 Designated EHV charges'!$A:$O,COLUMN(H77)+4,FALSE)=0,"",VLOOKUP($A77,'Annex 2 Designated EHV charges'!$A:$O,COLUMN(H77)+4,FALSE)),"")</f>
        <v/>
      </c>
    </row>
    <row r="78" spans="1:8" x14ac:dyDescent="0.25">
      <c r="A78" s="78" t="str">
        <f t="array" ref="A78">IFERROR(INDEX('Annex 2 Designated EHV charges'!$A$11:$A$11, MATCH(0, IF(ISBLANK('Annex 2 Designated EHV charges'!$A$11:$A$11),1, COUNTIF(A$4:$A77, 'Annex 2 Designated EHV charges'!$A$11:$A$11)), 0)),"")</f>
        <v/>
      </c>
      <c r="B78" s="78" t="str">
        <f>IF($A78="","",VLOOKUP($A78,'Annex 2 Designated EHV charges'!$A:$P,2,0))</f>
        <v/>
      </c>
      <c r="C78" s="79" t="str">
        <f>IF($A78="","",VLOOKUP($A78,'Annex 2 Designated EHV charges'!$A:$P,3,0))</f>
        <v/>
      </c>
      <c r="D78" s="78" t="str">
        <f>IF($A78="","",VLOOKUP($A78,'Annex 2 Designated EHV charges'!$A:$P,7,0))</f>
        <v/>
      </c>
      <c r="E78" s="83" t="str">
        <f>IFERROR(IF(VLOOKUP($A78,'Annex 2 Designated EHV charges'!$A:$O,COLUMN(E78)+4,FALSE)=0,"",VLOOKUP($A78,'Annex 2 Designated EHV charges'!$A:$O,COLUMN(E78)+4,FALSE)),"")</f>
        <v/>
      </c>
      <c r="F78" s="84" t="str">
        <f>IFERROR(IF(VLOOKUP($A78,'Annex 2 Designated EHV charges'!$A:$O,COLUMN(F78)+4,FALSE)=0,"",VLOOKUP($A78,'Annex 2 Designated EHV charges'!$A:$O,COLUMN(F78)+4,FALSE)),"")</f>
        <v/>
      </c>
      <c r="G78" s="85" t="str">
        <f>IFERROR(IF(VLOOKUP($A78,'Annex 2 Designated EHV charges'!$A:$O,COLUMN(G78)+4,FALSE)=0,"",VLOOKUP($A78,'Annex 2 Designated EHV charges'!$A:$O,COLUMN(G78)+4,FALSE)),"")</f>
        <v/>
      </c>
      <c r="H78" s="85" t="str">
        <f>IFERROR(IF(VLOOKUP($A78,'Annex 2 Designated EHV charges'!$A:$O,COLUMN(H78)+4,FALSE)=0,"",VLOOKUP($A78,'Annex 2 Designated EHV charges'!$A:$O,COLUMN(H78)+4,FALSE)),"")</f>
        <v/>
      </c>
    </row>
    <row r="79" spans="1:8" x14ac:dyDescent="0.25">
      <c r="A79" s="78" t="str">
        <f t="array" ref="A79">IFERROR(INDEX('Annex 2 Designated EHV charges'!$A$11:$A$11, MATCH(0, IF(ISBLANK('Annex 2 Designated EHV charges'!$A$11:$A$11),1, COUNTIF(A$4:$A78, 'Annex 2 Designated EHV charges'!$A$11:$A$11)), 0)),"")</f>
        <v/>
      </c>
      <c r="B79" s="78" t="str">
        <f>IF($A79="","",VLOOKUP($A79,'Annex 2 Designated EHV charges'!$A:$P,2,0))</f>
        <v/>
      </c>
      <c r="C79" s="79" t="str">
        <f>IF($A79="","",VLOOKUP($A79,'Annex 2 Designated EHV charges'!$A:$P,3,0))</f>
        <v/>
      </c>
      <c r="D79" s="78" t="str">
        <f>IF($A79="","",VLOOKUP($A79,'Annex 2 Designated EHV charges'!$A:$P,7,0))</f>
        <v/>
      </c>
      <c r="E79" s="83" t="str">
        <f>IFERROR(IF(VLOOKUP($A79,'Annex 2 Designated EHV charges'!$A:$O,COLUMN(E79)+4,FALSE)=0,"",VLOOKUP($A79,'Annex 2 Designated EHV charges'!$A:$O,COLUMN(E79)+4,FALSE)),"")</f>
        <v/>
      </c>
      <c r="F79" s="84" t="str">
        <f>IFERROR(IF(VLOOKUP($A79,'Annex 2 Designated EHV charges'!$A:$O,COLUMN(F79)+4,FALSE)=0,"",VLOOKUP($A79,'Annex 2 Designated EHV charges'!$A:$O,COLUMN(F79)+4,FALSE)),"")</f>
        <v/>
      </c>
      <c r="G79" s="85" t="str">
        <f>IFERROR(IF(VLOOKUP($A79,'Annex 2 Designated EHV charges'!$A:$O,COLUMN(G79)+4,FALSE)=0,"",VLOOKUP($A79,'Annex 2 Designated EHV charges'!$A:$O,COLUMN(G79)+4,FALSE)),"")</f>
        <v/>
      </c>
      <c r="H79" s="85" t="str">
        <f>IFERROR(IF(VLOOKUP($A79,'Annex 2 Designated EHV charges'!$A:$O,COLUMN(H79)+4,FALSE)=0,"",VLOOKUP($A79,'Annex 2 Designated EHV charges'!$A:$O,COLUMN(H79)+4,FALSE)),"")</f>
        <v/>
      </c>
    </row>
    <row r="80" spans="1:8" x14ac:dyDescent="0.25">
      <c r="A80" s="78" t="str">
        <f t="array" ref="A80">IFERROR(INDEX('Annex 2 Designated EHV charges'!$A$11:$A$11, MATCH(0, IF(ISBLANK('Annex 2 Designated EHV charges'!$A$11:$A$11),1, COUNTIF(A$4:$A79, 'Annex 2 Designated EHV charges'!$A$11:$A$11)), 0)),"")</f>
        <v/>
      </c>
      <c r="B80" s="78" t="str">
        <f>IF($A80="","",VLOOKUP($A80,'Annex 2 Designated EHV charges'!$A:$P,2,0))</f>
        <v/>
      </c>
      <c r="C80" s="79" t="str">
        <f>IF($A80="","",VLOOKUP($A80,'Annex 2 Designated EHV charges'!$A:$P,3,0))</f>
        <v/>
      </c>
      <c r="D80" s="78" t="str">
        <f>IF($A80="","",VLOOKUP($A80,'Annex 2 Designated EHV charges'!$A:$P,7,0))</f>
        <v/>
      </c>
      <c r="E80" s="83" t="str">
        <f>IFERROR(IF(VLOOKUP($A80,'Annex 2 Designated EHV charges'!$A:$O,COLUMN(E80)+4,FALSE)=0,"",VLOOKUP($A80,'Annex 2 Designated EHV charges'!$A:$O,COLUMN(E80)+4,FALSE)),"")</f>
        <v/>
      </c>
      <c r="F80" s="84" t="str">
        <f>IFERROR(IF(VLOOKUP($A80,'Annex 2 Designated EHV charges'!$A:$O,COLUMN(F80)+4,FALSE)=0,"",VLOOKUP($A80,'Annex 2 Designated EHV charges'!$A:$O,COLUMN(F80)+4,FALSE)),"")</f>
        <v/>
      </c>
      <c r="G80" s="85" t="str">
        <f>IFERROR(IF(VLOOKUP($A80,'Annex 2 Designated EHV charges'!$A:$O,COLUMN(G80)+4,FALSE)=0,"",VLOOKUP($A80,'Annex 2 Designated EHV charges'!$A:$O,COLUMN(G80)+4,FALSE)),"")</f>
        <v/>
      </c>
      <c r="H80" s="85" t="str">
        <f>IFERROR(IF(VLOOKUP($A80,'Annex 2 Designated EHV charges'!$A:$O,COLUMN(H80)+4,FALSE)=0,"",VLOOKUP($A80,'Annex 2 Designated EHV charges'!$A:$O,COLUMN(H80)+4,FALSE)),"")</f>
        <v/>
      </c>
    </row>
    <row r="81" spans="1:8" x14ac:dyDescent="0.25">
      <c r="A81" s="78" t="str">
        <f t="array" ref="A81">IFERROR(INDEX('Annex 2 Designated EHV charges'!$A$11:$A$11, MATCH(0, IF(ISBLANK('Annex 2 Designated EHV charges'!$A$11:$A$11),1, COUNTIF(A$4:$A80, 'Annex 2 Designated EHV charges'!$A$11:$A$11)), 0)),"")</f>
        <v/>
      </c>
      <c r="B81" s="78" t="str">
        <f>IF($A81="","",VLOOKUP($A81,'Annex 2 Designated EHV charges'!$A:$P,2,0))</f>
        <v/>
      </c>
      <c r="C81" s="79" t="str">
        <f>IF($A81="","",VLOOKUP($A81,'Annex 2 Designated EHV charges'!$A:$P,3,0))</f>
        <v/>
      </c>
      <c r="D81" s="78" t="str">
        <f>IF($A81="","",VLOOKUP($A81,'Annex 2 Designated EHV charges'!$A:$P,7,0))</f>
        <v/>
      </c>
      <c r="E81" s="83" t="str">
        <f>IFERROR(IF(VLOOKUP($A81,'Annex 2 Designated EHV charges'!$A:$O,COLUMN(E81)+4,FALSE)=0,"",VLOOKUP($A81,'Annex 2 Designated EHV charges'!$A:$O,COLUMN(E81)+4,FALSE)),"")</f>
        <v/>
      </c>
      <c r="F81" s="84" t="str">
        <f>IFERROR(IF(VLOOKUP($A81,'Annex 2 Designated EHV charges'!$A:$O,COLUMN(F81)+4,FALSE)=0,"",VLOOKUP($A81,'Annex 2 Designated EHV charges'!$A:$O,COLUMN(F81)+4,FALSE)),"")</f>
        <v/>
      </c>
      <c r="G81" s="85" t="str">
        <f>IFERROR(IF(VLOOKUP($A81,'Annex 2 Designated EHV charges'!$A:$O,COLUMN(G81)+4,FALSE)=0,"",VLOOKUP($A81,'Annex 2 Designated EHV charges'!$A:$O,COLUMN(G81)+4,FALSE)),"")</f>
        <v/>
      </c>
      <c r="H81" s="85" t="str">
        <f>IFERROR(IF(VLOOKUP($A81,'Annex 2 Designated EHV charges'!$A:$O,COLUMN(H81)+4,FALSE)=0,"",VLOOKUP($A81,'Annex 2 Designated EHV charges'!$A:$O,COLUMN(H81)+4,FALSE)),"")</f>
        <v/>
      </c>
    </row>
    <row r="82" spans="1:8" x14ac:dyDescent="0.25">
      <c r="A82" s="78" t="str">
        <f t="array" ref="A82">IFERROR(INDEX('Annex 2 Designated EHV charges'!$A$11:$A$11, MATCH(0, IF(ISBLANK('Annex 2 Designated EHV charges'!$A$11:$A$11),1, COUNTIF(A$4:$A81, 'Annex 2 Designated EHV charges'!$A$11:$A$11)), 0)),"")</f>
        <v/>
      </c>
      <c r="B82" s="78" t="str">
        <f>IF($A82="","",VLOOKUP($A82,'Annex 2 Designated EHV charges'!$A:$P,2,0))</f>
        <v/>
      </c>
      <c r="C82" s="79" t="str">
        <f>IF($A82="","",VLOOKUP($A82,'Annex 2 Designated EHV charges'!$A:$P,3,0))</f>
        <v/>
      </c>
      <c r="D82" s="78" t="str">
        <f>IF($A82="","",VLOOKUP($A82,'Annex 2 Designated EHV charges'!$A:$P,7,0))</f>
        <v/>
      </c>
      <c r="E82" s="83" t="str">
        <f>IFERROR(IF(VLOOKUP($A82,'Annex 2 Designated EHV charges'!$A:$O,COLUMN(E82)+4,FALSE)=0,"",VLOOKUP($A82,'Annex 2 Designated EHV charges'!$A:$O,COLUMN(E82)+4,FALSE)),"")</f>
        <v/>
      </c>
      <c r="F82" s="84" t="str">
        <f>IFERROR(IF(VLOOKUP($A82,'Annex 2 Designated EHV charges'!$A:$O,COLUMN(F82)+4,FALSE)=0,"",VLOOKUP($A82,'Annex 2 Designated EHV charges'!$A:$O,COLUMN(F82)+4,FALSE)),"")</f>
        <v/>
      </c>
      <c r="G82" s="85" t="str">
        <f>IFERROR(IF(VLOOKUP($A82,'Annex 2 Designated EHV charges'!$A:$O,COLUMN(G82)+4,FALSE)=0,"",VLOOKUP($A82,'Annex 2 Designated EHV charges'!$A:$O,COLUMN(G82)+4,FALSE)),"")</f>
        <v/>
      </c>
      <c r="H82" s="85" t="str">
        <f>IFERROR(IF(VLOOKUP($A82,'Annex 2 Designated EHV charges'!$A:$O,COLUMN(H82)+4,FALSE)=0,"",VLOOKUP($A82,'Annex 2 Designated EHV charges'!$A:$O,COLUMN(H82)+4,FALSE)),"")</f>
        <v/>
      </c>
    </row>
    <row r="83" spans="1:8" x14ac:dyDescent="0.25">
      <c r="A83" s="78" t="str">
        <f t="array" ref="A83">IFERROR(INDEX('Annex 2 Designated EHV charges'!$A$11:$A$11, MATCH(0, IF(ISBLANK('Annex 2 Designated EHV charges'!$A$11:$A$11),1, COUNTIF(A$4:$A82, 'Annex 2 Designated EHV charges'!$A$11:$A$11)), 0)),"")</f>
        <v/>
      </c>
      <c r="B83" s="78" t="str">
        <f>IF($A83="","",VLOOKUP($A83,'Annex 2 Designated EHV charges'!$A:$P,2,0))</f>
        <v/>
      </c>
      <c r="C83" s="79" t="str">
        <f>IF($A83="","",VLOOKUP($A83,'Annex 2 Designated EHV charges'!$A:$P,3,0))</f>
        <v/>
      </c>
      <c r="D83" s="78" t="str">
        <f>IF($A83="","",VLOOKUP($A83,'Annex 2 Designated EHV charges'!$A:$P,7,0))</f>
        <v/>
      </c>
      <c r="E83" s="83" t="str">
        <f>IFERROR(IF(VLOOKUP($A83,'Annex 2 Designated EHV charges'!$A:$O,COLUMN(E83)+4,FALSE)=0,"",VLOOKUP($A83,'Annex 2 Designated EHV charges'!$A:$O,COLUMN(E83)+4,FALSE)),"")</f>
        <v/>
      </c>
      <c r="F83" s="84" t="str">
        <f>IFERROR(IF(VLOOKUP($A83,'Annex 2 Designated EHV charges'!$A:$O,COLUMN(F83)+4,FALSE)=0,"",VLOOKUP($A83,'Annex 2 Designated EHV charges'!$A:$O,COLUMN(F83)+4,FALSE)),"")</f>
        <v/>
      </c>
      <c r="G83" s="85" t="str">
        <f>IFERROR(IF(VLOOKUP($A83,'Annex 2 Designated EHV charges'!$A:$O,COLUMN(G83)+4,FALSE)=0,"",VLOOKUP($A83,'Annex 2 Designated EHV charges'!$A:$O,COLUMN(G83)+4,FALSE)),"")</f>
        <v/>
      </c>
      <c r="H83" s="85" t="str">
        <f>IFERROR(IF(VLOOKUP($A83,'Annex 2 Designated EHV charges'!$A:$O,COLUMN(H83)+4,FALSE)=0,"",VLOOKUP($A83,'Annex 2 Designated EHV charges'!$A:$O,COLUMN(H83)+4,FALSE)),"")</f>
        <v/>
      </c>
    </row>
    <row r="84" spans="1:8" x14ac:dyDescent="0.25">
      <c r="A84" s="78" t="str">
        <f t="array" ref="A84">IFERROR(INDEX('Annex 2 Designated EHV charges'!$A$11:$A$11, MATCH(0, IF(ISBLANK('Annex 2 Designated EHV charges'!$A$11:$A$11),1, COUNTIF(A$4:$A83, 'Annex 2 Designated EHV charges'!$A$11:$A$11)), 0)),"")</f>
        <v/>
      </c>
      <c r="B84" s="78" t="str">
        <f>IF($A84="","",VLOOKUP($A84,'Annex 2 Designated EHV charges'!$A:$P,2,0))</f>
        <v/>
      </c>
      <c r="C84" s="79" t="str">
        <f>IF($A84="","",VLOOKUP($A84,'Annex 2 Designated EHV charges'!$A:$P,3,0))</f>
        <v/>
      </c>
      <c r="D84" s="78" t="str">
        <f>IF($A84="","",VLOOKUP($A84,'Annex 2 Designated EHV charges'!$A:$P,7,0))</f>
        <v/>
      </c>
      <c r="E84" s="83" t="str">
        <f>IFERROR(IF(VLOOKUP($A84,'Annex 2 Designated EHV charges'!$A:$O,COLUMN(E84)+4,FALSE)=0,"",VLOOKUP($A84,'Annex 2 Designated EHV charges'!$A:$O,COLUMN(E84)+4,FALSE)),"")</f>
        <v/>
      </c>
      <c r="F84" s="84" t="str">
        <f>IFERROR(IF(VLOOKUP($A84,'Annex 2 Designated EHV charges'!$A:$O,COLUMN(F84)+4,FALSE)=0,"",VLOOKUP($A84,'Annex 2 Designated EHV charges'!$A:$O,COLUMN(F84)+4,FALSE)),"")</f>
        <v/>
      </c>
      <c r="G84" s="85" t="str">
        <f>IFERROR(IF(VLOOKUP($A84,'Annex 2 Designated EHV charges'!$A:$O,COLUMN(G84)+4,FALSE)=0,"",VLOOKUP($A84,'Annex 2 Designated EHV charges'!$A:$O,COLUMN(G84)+4,FALSE)),"")</f>
        <v/>
      </c>
      <c r="H84" s="85" t="str">
        <f>IFERROR(IF(VLOOKUP($A84,'Annex 2 Designated EHV charges'!$A:$O,COLUMN(H84)+4,FALSE)=0,"",VLOOKUP($A84,'Annex 2 Designated EHV charges'!$A:$O,COLUMN(H84)+4,FALSE)),"")</f>
        <v/>
      </c>
    </row>
    <row r="85" spans="1:8" x14ac:dyDescent="0.25">
      <c r="A85" s="78" t="str">
        <f t="array" ref="A85">IFERROR(INDEX('Annex 2 Designated EHV charges'!$A$11:$A$11, MATCH(0, IF(ISBLANK('Annex 2 Designated EHV charges'!$A$11:$A$11),1, COUNTIF(A$4:$A84, 'Annex 2 Designated EHV charges'!$A$11:$A$11)), 0)),"")</f>
        <v/>
      </c>
      <c r="B85" s="78" t="str">
        <f>IF($A85="","",VLOOKUP($A85,'Annex 2 Designated EHV charges'!$A:$P,2,0))</f>
        <v/>
      </c>
      <c r="C85" s="79" t="str">
        <f>IF($A85="","",VLOOKUP($A85,'Annex 2 Designated EHV charges'!$A:$P,3,0))</f>
        <v/>
      </c>
      <c r="D85" s="78" t="str">
        <f>IF($A85="","",VLOOKUP($A85,'Annex 2 Designated EHV charges'!$A:$P,7,0))</f>
        <v/>
      </c>
      <c r="E85" s="83" t="str">
        <f>IFERROR(IF(VLOOKUP($A85,'Annex 2 Designated EHV charges'!$A:$O,COLUMN(E85)+4,FALSE)=0,"",VLOOKUP($A85,'Annex 2 Designated EHV charges'!$A:$O,COLUMN(E85)+4,FALSE)),"")</f>
        <v/>
      </c>
      <c r="F85" s="84" t="str">
        <f>IFERROR(IF(VLOOKUP($A85,'Annex 2 Designated EHV charges'!$A:$O,COLUMN(F85)+4,FALSE)=0,"",VLOOKUP($A85,'Annex 2 Designated EHV charges'!$A:$O,COLUMN(F85)+4,FALSE)),"")</f>
        <v/>
      </c>
      <c r="G85" s="85" t="str">
        <f>IFERROR(IF(VLOOKUP($A85,'Annex 2 Designated EHV charges'!$A:$O,COLUMN(G85)+4,FALSE)=0,"",VLOOKUP($A85,'Annex 2 Designated EHV charges'!$A:$O,COLUMN(G85)+4,FALSE)),"")</f>
        <v/>
      </c>
      <c r="H85" s="85" t="str">
        <f>IFERROR(IF(VLOOKUP($A85,'Annex 2 Designated EHV charges'!$A:$O,COLUMN(H85)+4,FALSE)=0,"",VLOOKUP($A85,'Annex 2 Designated EHV charges'!$A:$O,COLUMN(H85)+4,FALSE)),"")</f>
        <v/>
      </c>
    </row>
    <row r="86" spans="1:8" x14ac:dyDescent="0.25">
      <c r="A86" s="78" t="str">
        <f t="array" ref="A86">IFERROR(INDEX('Annex 2 Designated EHV charges'!$A$11:$A$11, MATCH(0, IF(ISBLANK('Annex 2 Designated EHV charges'!$A$11:$A$11),1, COUNTIF(A$4:$A85, 'Annex 2 Designated EHV charges'!$A$11:$A$11)), 0)),"")</f>
        <v/>
      </c>
      <c r="B86" s="78" t="str">
        <f>IF($A86="","",VLOOKUP($A86,'Annex 2 Designated EHV charges'!$A:$P,2,0))</f>
        <v/>
      </c>
      <c r="C86" s="79" t="str">
        <f>IF($A86="","",VLOOKUP($A86,'Annex 2 Designated EHV charges'!$A:$P,3,0))</f>
        <v/>
      </c>
      <c r="D86" s="78" t="str">
        <f>IF($A86="","",VLOOKUP($A86,'Annex 2 Designated EHV charges'!$A:$P,7,0))</f>
        <v/>
      </c>
      <c r="E86" s="83" t="str">
        <f>IFERROR(IF(VLOOKUP($A86,'Annex 2 Designated EHV charges'!$A:$O,COLUMN(E86)+4,FALSE)=0,"",VLOOKUP($A86,'Annex 2 Designated EHV charges'!$A:$O,COLUMN(E86)+4,FALSE)),"")</f>
        <v/>
      </c>
      <c r="F86" s="84" t="str">
        <f>IFERROR(IF(VLOOKUP($A86,'Annex 2 Designated EHV charges'!$A:$O,COLUMN(F86)+4,FALSE)=0,"",VLOOKUP($A86,'Annex 2 Designated EHV charges'!$A:$O,COLUMN(F86)+4,FALSE)),"")</f>
        <v/>
      </c>
      <c r="G86" s="85" t="str">
        <f>IFERROR(IF(VLOOKUP($A86,'Annex 2 Designated EHV charges'!$A:$O,COLUMN(G86)+4,FALSE)=0,"",VLOOKUP($A86,'Annex 2 Designated EHV charges'!$A:$O,COLUMN(G86)+4,FALSE)),"")</f>
        <v/>
      </c>
      <c r="H86" s="85" t="str">
        <f>IFERROR(IF(VLOOKUP($A86,'Annex 2 Designated EHV charges'!$A:$O,COLUMN(H86)+4,FALSE)=0,"",VLOOKUP($A86,'Annex 2 Designated EHV charges'!$A:$O,COLUMN(H86)+4,FALSE)),"")</f>
        <v/>
      </c>
    </row>
    <row r="87" spans="1:8" x14ac:dyDescent="0.25">
      <c r="A87" s="78" t="str">
        <f t="array" ref="A87">IFERROR(INDEX('Annex 2 Designated EHV charges'!$A$11:$A$11, MATCH(0, IF(ISBLANK('Annex 2 Designated EHV charges'!$A$11:$A$11),1, COUNTIF(A$4:$A86, 'Annex 2 Designated EHV charges'!$A$11:$A$11)), 0)),"")</f>
        <v/>
      </c>
      <c r="B87" s="78" t="str">
        <f>IF($A87="","",VLOOKUP($A87,'Annex 2 Designated EHV charges'!$A:$P,2,0))</f>
        <v/>
      </c>
      <c r="C87" s="79" t="str">
        <f>IF($A87="","",VLOOKUP($A87,'Annex 2 Designated EHV charges'!$A:$P,3,0))</f>
        <v/>
      </c>
      <c r="D87" s="78" t="str">
        <f>IF($A87="","",VLOOKUP($A87,'Annex 2 Designated EHV charges'!$A:$P,7,0))</f>
        <v/>
      </c>
      <c r="E87" s="83" t="str">
        <f>IFERROR(IF(VLOOKUP($A87,'Annex 2 Designated EHV charges'!$A:$O,COLUMN(E87)+4,FALSE)=0,"",VLOOKUP($A87,'Annex 2 Designated EHV charges'!$A:$O,COLUMN(E87)+4,FALSE)),"")</f>
        <v/>
      </c>
      <c r="F87" s="84" t="str">
        <f>IFERROR(IF(VLOOKUP($A87,'Annex 2 Designated EHV charges'!$A:$O,COLUMN(F87)+4,FALSE)=0,"",VLOOKUP($A87,'Annex 2 Designated EHV charges'!$A:$O,COLUMN(F87)+4,FALSE)),"")</f>
        <v/>
      </c>
      <c r="G87" s="85" t="str">
        <f>IFERROR(IF(VLOOKUP($A87,'Annex 2 Designated EHV charges'!$A:$O,COLUMN(G87)+4,FALSE)=0,"",VLOOKUP($A87,'Annex 2 Designated EHV charges'!$A:$O,COLUMN(G87)+4,FALSE)),"")</f>
        <v/>
      </c>
      <c r="H87" s="85" t="str">
        <f>IFERROR(IF(VLOOKUP($A87,'Annex 2 Designated EHV charges'!$A:$O,COLUMN(H87)+4,FALSE)=0,"",VLOOKUP($A87,'Annex 2 Designated EHV charges'!$A:$O,COLUMN(H87)+4,FALSE)),"")</f>
        <v/>
      </c>
    </row>
    <row r="88" spans="1:8" x14ac:dyDescent="0.25">
      <c r="A88" s="78" t="str">
        <f t="array" ref="A88">IFERROR(INDEX('Annex 2 Designated EHV charges'!$A$11:$A$11, MATCH(0, IF(ISBLANK('Annex 2 Designated EHV charges'!$A$11:$A$11),1, COUNTIF(A$4:$A87, 'Annex 2 Designated EHV charges'!$A$11:$A$11)), 0)),"")</f>
        <v/>
      </c>
      <c r="B88" s="78" t="str">
        <f>IF($A88="","",VLOOKUP($A88,'Annex 2 Designated EHV charges'!$A:$P,2,0))</f>
        <v/>
      </c>
      <c r="C88" s="79" t="str">
        <f>IF($A88="","",VLOOKUP($A88,'Annex 2 Designated EHV charges'!$A:$P,3,0))</f>
        <v/>
      </c>
      <c r="D88" s="78" t="str">
        <f>IF($A88="","",VLOOKUP($A88,'Annex 2 Designated EHV charges'!$A:$P,7,0))</f>
        <v/>
      </c>
      <c r="E88" s="83" t="str">
        <f>IFERROR(IF(VLOOKUP($A88,'Annex 2 Designated EHV charges'!$A:$O,COLUMN(E88)+4,FALSE)=0,"",VLOOKUP($A88,'Annex 2 Designated EHV charges'!$A:$O,COLUMN(E88)+4,FALSE)),"")</f>
        <v/>
      </c>
      <c r="F88" s="84" t="str">
        <f>IFERROR(IF(VLOOKUP($A88,'Annex 2 Designated EHV charges'!$A:$O,COLUMN(F88)+4,FALSE)=0,"",VLOOKUP($A88,'Annex 2 Designated EHV charges'!$A:$O,COLUMN(F88)+4,FALSE)),"")</f>
        <v/>
      </c>
      <c r="G88" s="85" t="str">
        <f>IFERROR(IF(VLOOKUP($A88,'Annex 2 Designated EHV charges'!$A:$O,COLUMN(G88)+4,FALSE)=0,"",VLOOKUP($A88,'Annex 2 Designated EHV charges'!$A:$O,COLUMN(G88)+4,FALSE)),"")</f>
        <v/>
      </c>
      <c r="H88" s="85" t="str">
        <f>IFERROR(IF(VLOOKUP($A88,'Annex 2 Designated EHV charges'!$A:$O,COLUMN(H88)+4,FALSE)=0,"",VLOOKUP($A88,'Annex 2 Designated EHV charges'!$A:$O,COLUMN(H88)+4,FALSE)),"")</f>
        <v/>
      </c>
    </row>
    <row r="89" spans="1:8" x14ac:dyDescent="0.25">
      <c r="A89" s="78" t="str">
        <f t="array" ref="A89">IFERROR(INDEX('Annex 2 Designated EHV charges'!$A$11:$A$11, MATCH(0, IF(ISBLANK('Annex 2 Designated EHV charges'!$A$11:$A$11),1, COUNTIF(A$4:$A88, 'Annex 2 Designated EHV charges'!$A$11:$A$11)), 0)),"")</f>
        <v/>
      </c>
      <c r="B89" s="78" t="str">
        <f>IF($A89="","",VLOOKUP($A89,'Annex 2 Designated EHV charges'!$A:$P,2,0))</f>
        <v/>
      </c>
      <c r="C89" s="79" t="str">
        <f>IF($A89="","",VLOOKUP($A89,'Annex 2 Designated EHV charges'!$A:$P,3,0))</f>
        <v/>
      </c>
      <c r="D89" s="78" t="str">
        <f>IF($A89="","",VLOOKUP($A89,'Annex 2 Designated EHV charges'!$A:$P,7,0))</f>
        <v/>
      </c>
      <c r="E89" s="83" t="str">
        <f>IFERROR(IF(VLOOKUP($A89,'Annex 2 Designated EHV charges'!$A:$O,COLUMN(E89)+4,FALSE)=0,"",VLOOKUP($A89,'Annex 2 Designated EHV charges'!$A:$O,COLUMN(E89)+4,FALSE)),"")</f>
        <v/>
      </c>
      <c r="F89" s="84" t="str">
        <f>IFERROR(IF(VLOOKUP($A89,'Annex 2 Designated EHV charges'!$A:$O,COLUMN(F89)+4,FALSE)=0,"",VLOOKUP($A89,'Annex 2 Designated EHV charges'!$A:$O,COLUMN(F89)+4,FALSE)),"")</f>
        <v/>
      </c>
      <c r="G89" s="85" t="str">
        <f>IFERROR(IF(VLOOKUP($A89,'Annex 2 Designated EHV charges'!$A:$O,COLUMN(G89)+4,FALSE)=0,"",VLOOKUP($A89,'Annex 2 Designated EHV charges'!$A:$O,COLUMN(G89)+4,FALSE)),"")</f>
        <v/>
      </c>
      <c r="H89" s="85" t="str">
        <f>IFERROR(IF(VLOOKUP($A89,'Annex 2 Designated EHV charges'!$A:$O,COLUMN(H89)+4,FALSE)=0,"",VLOOKUP($A89,'Annex 2 Designated EHV charges'!$A:$O,COLUMN(H89)+4,FALSE)),"")</f>
        <v/>
      </c>
    </row>
    <row r="90" spans="1:8" x14ac:dyDescent="0.25">
      <c r="A90" s="78" t="str">
        <f t="array" ref="A90">IFERROR(INDEX('Annex 2 Designated EHV charges'!$A$11:$A$11, MATCH(0, IF(ISBLANK('Annex 2 Designated EHV charges'!$A$11:$A$11),1, COUNTIF(A$4:$A89, 'Annex 2 Designated EHV charges'!$A$11:$A$11)), 0)),"")</f>
        <v/>
      </c>
      <c r="B90" s="78" t="str">
        <f>IF($A90="","",VLOOKUP($A90,'Annex 2 Designated EHV charges'!$A:$P,2,0))</f>
        <v/>
      </c>
      <c r="C90" s="79" t="str">
        <f>IF($A90="","",VLOOKUP($A90,'Annex 2 Designated EHV charges'!$A:$P,3,0))</f>
        <v/>
      </c>
      <c r="D90" s="78" t="str">
        <f>IF($A90="","",VLOOKUP($A90,'Annex 2 Designated EHV charges'!$A:$P,7,0))</f>
        <v/>
      </c>
      <c r="E90" s="83" t="str">
        <f>IFERROR(IF(VLOOKUP($A90,'Annex 2 Designated EHV charges'!$A:$O,COLUMN(E90)+4,FALSE)=0,"",VLOOKUP($A90,'Annex 2 Designated EHV charges'!$A:$O,COLUMN(E90)+4,FALSE)),"")</f>
        <v/>
      </c>
      <c r="F90" s="84" t="str">
        <f>IFERROR(IF(VLOOKUP($A90,'Annex 2 Designated EHV charges'!$A:$O,COLUMN(F90)+4,FALSE)=0,"",VLOOKUP($A90,'Annex 2 Designated EHV charges'!$A:$O,COLUMN(F90)+4,FALSE)),"")</f>
        <v/>
      </c>
      <c r="G90" s="85" t="str">
        <f>IFERROR(IF(VLOOKUP($A90,'Annex 2 Designated EHV charges'!$A:$O,COLUMN(G90)+4,FALSE)=0,"",VLOOKUP($A90,'Annex 2 Designated EHV charges'!$A:$O,COLUMN(G90)+4,FALSE)),"")</f>
        <v/>
      </c>
      <c r="H90" s="85" t="str">
        <f>IFERROR(IF(VLOOKUP($A90,'Annex 2 Designated EHV charges'!$A:$O,COLUMN(H90)+4,FALSE)=0,"",VLOOKUP($A90,'Annex 2 Designated EHV charges'!$A:$O,COLUMN(H90)+4,FALSE)),"")</f>
        <v/>
      </c>
    </row>
    <row r="91" spans="1:8" x14ac:dyDescent="0.25">
      <c r="A91" s="78" t="str">
        <f t="array" ref="A91">IFERROR(INDEX('Annex 2 Designated EHV charges'!$A$11:$A$11, MATCH(0, IF(ISBLANK('Annex 2 Designated EHV charges'!$A$11:$A$11),1, COUNTIF(A$4:$A90, 'Annex 2 Designated EHV charges'!$A$11:$A$11)), 0)),"")</f>
        <v/>
      </c>
      <c r="B91" s="78" t="str">
        <f>IF($A91="","",VLOOKUP($A91,'Annex 2 Designated EHV charges'!$A:$P,2,0))</f>
        <v/>
      </c>
      <c r="C91" s="79" t="str">
        <f>IF($A91="","",VLOOKUP($A91,'Annex 2 Designated EHV charges'!$A:$P,3,0))</f>
        <v/>
      </c>
      <c r="D91" s="78" t="str">
        <f>IF($A91="","",VLOOKUP($A91,'Annex 2 Designated EHV charges'!$A:$P,7,0))</f>
        <v/>
      </c>
      <c r="E91" s="83" t="str">
        <f>IFERROR(IF(VLOOKUP($A91,'Annex 2 Designated EHV charges'!$A:$O,COLUMN(E91)+4,FALSE)=0,"",VLOOKUP($A91,'Annex 2 Designated EHV charges'!$A:$O,COLUMN(E91)+4,FALSE)),"")</f>
        <v/>
      </c>
      <c r="F91" s="84" t="str">
        <f>IFERROR(IF(VLOOKUP($A91,'Annex 2 Designated EHV charges'!$A:$O,COLUMN(F91)+4,FALSE)=0,"",VLOOKUP($A91,'Annex 2 Designated EHV charges'!$A:$O,COLUMN(F91)+4,FALSE)),"")</f>
        <v/>
      </c>
      <c r="G91" s="85" t="str">
        <f>IFERROR(IF(VLOOKUP($A91,'Annex 2 Designated EHV charges'!$A:$O,COLUMN(G91)+4,FALSE)=0,"",VLOOKUP($A91,'Annex 2 Designated EHV charges'!$A:$O,COLUMN(G91)+4,FALSE)),"")</f>
        <v/>
      </c>
      <c r="H91" s="85" t="str">
        <f>IFERROR(IF(VLOOKUP($A91,'Annex 2 Designated EHV charges'!$A:$O,COLUMN(H91)+4,FALSE)=0,"",VLOOKUP($A91,'Annex 2 Designated EHV charges'!$A:$O,COLUMN(H91)+4,FALSE)),"")</f>
        <v/>
      </c>
    </row>
    <row r="92" spans="1:8" x14ac:dyDescent="0.25">
      <c r="A92" s="78" t="str">
        <f t="array" ref="A92">IFERROR(INDEX('Annex 2 Designated EHV charges'!$A$11:$A$11, MATCH(0, IF(ISBLANK('Annex 2 Designated EHV charges'!$A$11:$A$11),1, COUNTIF(A$4:$A91, 'Annex 2 Designated EHV charges'!$A$11:$A$11)), 0)),"")</f>
        <v/>
      </c>
      <c r="B92" s="78" t="str">
        <f>IF($A92="","",VLOOKUP($A92,'Annex 2 Designated EHV charges'!$A:$P,2,0))</f>
        <v/>
      </c>
      <c r="C92" s="79" t="str">
        <f>IF($A92="","",VLOOKUP($A92,'Annex 2 Designated EHV charges'!$A:$P,3,0))</f>
        <v/>
      </c>
      <c r="D92" s="78" t="str">
        <f>IF($A92="","",VLOOKUP($A92,'Annex 2 Designated EHV charges'!$A:$P,7,0))</f>
        <v/>
      </c>
      <c r="E92" s="83" t="str">
        <f>IFERROR(IF(VLOOKUP($A92,'Annex 2 Designated EHV charges'!$A:$O,COLUMN(E92)+4,FALSE)=0,"",VLOOKUP($A92,'Annex 2 Designated EHV charges'!$A:$O,COLUMN(E92)+4,FALSE)),"")</f>
        <v/>
      </c>
      <c r="F92" s="84" t="str">
        <f>IFERROR(IF(VLOOKUP($A92,'Annex 2 Designated EHV charges'!$A:$O,COLUMN(F92)+4,FALSE)=0,"",VLOOKUP($A92,'Annex 2 Designated EHV charges'!$A:$O,COLUMN(F92)+4,FALSE)),"")</f>
        <v/>
      </c>
      <c r="G92" s="85" t="str">
        <f>IFERROR(IF(VLOOKUP($A92,'Annex 2 Designated EHV charges'!$A:$O,COLUMN(G92)+4,FALSE)=0,"",VLOOKUP($A92,'Annex 2 Designated EHV charges'!$A:$O,COLUMN(G92)+4,FALSE)),"")</f>
        <v/>
      </c>
      <c r="H92" s="85" t="str">
        <f>IFERROR(IF(VLOOKUP($A92,'Annex 2 Designated EHV charges'!$A:$O,COLUMN(H92)+4,FALSE)=0,"",VLOOKUP($A92,'Annex 2 Designated EHV charges'!$A:$O,COLUMN(H92)+4,FALSE)),"")</f>
        <v/>
      </c>
    </row>
    <row r="93" spans="1:8" x14ac:dyDescent="0.25">
      <c r="A93" s="78" t="str">
        <f t="array" ref="A93">IFERROR(INDEX('Annex 2 Designated EHV charges'!$A$11:$A$11, MATCH(0, IF(ISBLANK('Annex 2 Designated EHV charges'!$A$11:$A$11),1, COUNTIF(A$4:$A92, 'Annex 2 Designated EHV charges'!$A$11:$A$11)), 0)),"")</f>
        <v/>
      </c>
      <c r="B93" s="78" t="str">
        <f>IF($A93="","",VLOOKUP($A93,'Annex 2 Designated EHV charges'!$A:$P,2,0))</f>
        <v/>
      </c>
      <c r="C93" s="79" t="str">
        <f>IF($A93="","",VLOOKUP($A93,'Annex 2 Designated EHV charges'!$A:$P,3,0))</f>
        <v/>
      </c>
      <c r="D93" s="78" t="str">
        <f>IF($A93="","",VLOOKUP($A93,'Annex 2 Designated EHV charges'!$A:$P,7,0))</f>
        <v/>
      </c>
      <c r="E93" s="83" t="str">
        <f>IFERROR(IF(VLOOKUP($A93,'Annex 2 Designated EHV charges'!$A:$O,COLUMN(E93)+4,FALSE)=0,"",VLOOKUP($A93,'Annex 2 Designated EHV charges'!$A:$O,COLUMN(E93)+4,FALSE)),"")</f>
        <v/>
      </c>
      <c r="F93" s="84" t="str">
        <f>IFERROR(IF(VLOOKUP($A93,'Annex 2 Designated EHV charges'!$A:$O,COLUMN(F93)+4,FALSE)=0,"",VLOOKUP($A93,'Annex 2 Designated EHV charges'!$A:$O,COLUMN(F93)+4,FALSE)),"")</f>
        <v/>
      </c>
      <c r="G93" s="85" t="str">
        <f>IFERROR(IF(VLOOKUP($A93,'Annex 2 Designated EHV charges'!$A:$O,COLUMN(G93)+4,FALSE)=0,"",VLOOKUP($A93,'Annex 2 Designated EHV charges'!$A:$O,COLUMN(G93)+4,FALSE)),"")</f>
        <v/>
      </c>
      <c r="H93" s="85" t="str">
        <f>IFERROR(IF(VLOOKUP($A93,'Annex 2 Designated EHV charges'!$A:$O,COLUMN(H93)+4,FALSE)=0,"",VLOOKUP($A93,'Annex 2 Designated EHV charges'!$A:$O,COLUMN(H93)+4,FALSE)),"")</f>
        <v/>
      </c>
    </row>
    <row r="94" spans="1:8" x14ac:dyDescent="0.25">
      <c r="A94" s="78" t="str">
        <f t="array" ref="A94">IFERROR(INDEX('Annex 2 Designated EHV charges'!$A$11:$A$11, MATCH(0, IF(ISBLANK('Annex 2 Designated EHV charges'!$A$11:$A$11),1, COUNTIF(A$4:$A93, 'Annex 2 Designated EHV charges'!$A$11:$A$11)), 0)),"")</f>
        <v/>
      </c>
      <c r="B94" s="78" t="str">
        <f>IF($A94="","",VLOOKUP($A94,'Annex 2 Designated EHV charges'!$A:$P,2,0))</f>
        <v/>
      </c>
      <c r="C94" s="79" t="str">
        <f>IF($A94="","",VLOOKUP($A94,'Annex 2 Designated EHV charges'!$A:$P,3,0))</f>
        <v/>
      </c>
      <c r="D94" s="78" t="str">
        <f>IF($A94="","",VLOOKUP($A94,'Annex 2 Designated EHV charges'!$A:$P,7,0))</f>
        <v/>
      </c>
      <c r="E94" s="83" t="str">
        <f>IFERROR(IF(VLOOKUP($A94,'Annex 2 Designated EHV charges'!$A:$O,COLUMN(E94)+4,FALSE)=0,"",VLOOKUP($A94,'Annex 2 Designated EHV charges'!$A:$O,COLUMN(E94)+4,FALSE)),"")</f>
        <v/>
      </c>
      <c r="F94" s="84" t="str">
        <f>IFERROR(IF(VLOOKUP($A94,'Annex 2 Designated EHV charges'!$A:$O,COLUMN(F94)+4,FALSE)=0,"",VLOOKUP($A94,'Annex 2 Designated EHV charges'!$A:$O,COLUMN(F94)+4,FALSE)),"")</f>
        <v/>
      </c>
      <c r="G94" s="85" t="str">
        <f>IFERROR(IF(VLOOKUP($A94,'Annex 2 Designated EHV charges'!$A:$O,COLUMN(G94)+4,FALSE)=0,"",VLOOKUP($A94,'Annex 2 Designated EHV charges'!$A:$O,COLUMN(G94)+4,FALSE)),"")</f>
        <v/>
      </c>
      <c r="H94" s="85" t="str">
        <f>IFERROR(IF(VLOOKUP($A94,'Annex 2 Designated EHV charges'!$A:$O,COLUMN(H94)+4,FALSE)=0,"",VLOOKUP($A94,'Annex 2 Designated EHV charges'!$A:$O,COLUMN(H94)+4,FALSE)),"")</f>
        <v/>
      </c>
    </row>
    <row r="95" spans="1:8" x14ac:dyDescent="0.25">
      <c r="A95" s="78" t="str">
        <f t="array" ref="A95">IFERROR(INDEX('Annex 2 Designated EHV charges'!$A$11:$A$11, MATCH(0, IF(ISBLANK('Annex 2 Designated EHV charges'!$A$11:$A$11),1, COUNTIF(A$4:$A94, 'Annex 2 Designated EHV charges'!$A$11:$A$11)), 0)),"")</f>
        <v/>
      </c>
      <c r="B95" s="78" t="str">
        <f>IF($A95="","",VLOOKUP($A95,'Annex 2 Designated EHV charges'!$A:$P,2,0))</f>
        <v/>
      </c>
      <c r="C95" s="79" t="str">
        <f>IF($A95="","",VLOOKUP($A95,'Annex 2 Designated EHV charges'!$A:$P,3,0))</f>
        <v/>
      </c>
      <c r="D95" s="78" t="str">
        <f>IF($A95="","",VLOOKUP($A95,'Annex 2 Designated EHV charges'!$A:$P,7,0))</f>
        <v/>
      </c>
      <c r="E95" s="83" t="str">
        <f>IFERROR(IF(VLOOKUP($A95,'Annex 2 Designated EHV charges'!$A:$O,COLUMN(E95)+4,FALSE)=0,"",VLOOKUP($A95,'Annex 2 Designated EHV charges'!$A:$O,COLUMN(E95)+4,FALSE)),"")</f>
        <v/>
      </c>
      <c r="F95" s="84" t="str">
        <f>IFERROR(IF(VLOOKUP($A95,'Annex 2 Designated EHV charges'!$A:$O,COLUMN(F95)+4,FALSE)=0,"",VLOOKUP($A95,'Annex 2 Designated EHV charges'!$A:$O,COLUMN(F95)+4,FALSE)),"")</f>
        <v/>
      </c>
      <c r="G95" s="85" t="str">
        <f>IFERROR(IF(VLOOKUP($A95,'Annex 2 Designated EHV charges'!$A:$O,COLUMN(G95)+4,FALSE)=0,"",VLOOKUP($A95,'Annex 2 Designated EHV charges'!$A:$O,COLUMN(G95)+4,FALSE)),"")</f>
        <v/>
      </c>
      <c r="H95" s="85" t="str">
        <f>IFERROR(IF(VLOOKUP($A95,'Annex 2 Designated EHV charges'!$A:$O,COLUMN(H95)+4,FALSE)=0,"",VLOOKUP($A95,'Annex 2 Designated EHV charges'!$A:$O,COLUMN(H95)+4,FALSE)),"")</f>
        <v/>
      </c>
    </row>
    <row r="96" spans="1:8" x14ac:dyDescent="0.25">
      <c r="A96" s="78" t="str">
        <f t="array" ref="A96">IFERROR(INDEX('Annex 2 Designated EHV charges'!$A$11:$A$11, MATCH(0, IF(ISBLANK('Annex 2 Designated EHV charges'!$A$11:$A$11),1, COUNTIF(A$4:$A95, 'Annex 2 Designated EHV charges'!$A$11:$A$11)), 0)),"")</f>
        <v/>
      </c>
      <c r="B96" s="78" t="str">
        <f>IF($A96="","",VLOOKUP($A96,'Annex 2 Designated EHV charges'!$A:$P,2,0))</f>
        <v/>
      </c>
      <c r="C96" s="79" t="str">
        <f>IF($A96="","",VLOOKUP($A96,'Annex 2 Designated EHV charges'!$A:$P,3,0))</f>
        <v/>
      </c>
      <c r="D96" s="78" t="str">
        <f>IF($A96="","",VLOOKUP($A96,'Annex 2 Designated EHV charges'!$A:$P,7,0))</f>
        <v/>
      </c>
      <c r="E96" s="83" t="str">
        <f>IFERROR(IF(VLOOKUP($A96,'Annex 2 Designated EHV charges'!$A:$O,COLUMN(E96)+4,FALSE)=0,"",VLOOKUP($A96,'Annex 2 Designated EHV charges'!$A:$O,COLUMN(E96)+4,FALSE)),"")</f>
        <v/>
      </c>
      <c r="F96" s="84" t="str">
        <f>IFERROR(IF(VLOOKUP($A96,'Annex 2 Designated EHV charges'!$A:$O,COLUMN(F96)+4,FALSE)=0,"",VLOOKUP($A96,'Annex 2 Designated EHV charges'!$A:$O,COLUMN(F96)+4,FALSE)),"")</f>
        <v/>
      </c>
      <c r="G96" s="85" t="str">
        <f>IFERROR(IF(VLOOKUP($A96,'Annex 2 Designated EHV charges'!$A:$O,COLUMN(G96)+4,FALSE)=0,"",VLOOKUP($A96,'Annex 2 Designated EHV charges'!$A:$O,COLUMN(G96)+4,FALSE)),"")</f>
        <v/>
      </c>
      <c r="H96" s="85" t="str">
        <f>IFERROR(IF(VLOOKUP($A96,'Annex 2 Designated EHV charges'!$A:$O,COLUMN(H96)+4,FALSE)=0,"",VLOOKUP($A96,'Annex 2 Designated EHV charges'!$A:$O,COLUMN(H96)+4,FALSE)),"")</f>
        <v/>
      </c>
    </row>
    <row r="97" spans="1:8" x14ac:dyDescent="0.25">
      <c r="A97" s="78" t="str">
        <f t="array" ref="A97">IFERROR(INDEX('Annex 2 Designated EHV charges'!$A$11:$A$11, MATCH(0, IF(ISBLANK('Annex 2 Designated EHV charges'!$A$11:$A$11),1, COUNTIF(A$4:$A96, 'Annex 2 Designated EHV charges'!$A$11:$A$11)), 0)),"")</f>
        <v/>
      </c>
      <c r="B97" s="78" t="str">
        <f>IF($A97="","",VLOOKUP($A97,'Annex 2 Designated EHV charges'!$A:$P,2,0))</f>
        <v/>
      </c>
      <c r="C97" s="79" t="str">
        <f>IF($A97="","",VLOOKUP($A97,'Annex 2 Designated EHV charges'!$A:$P,3,0))</f>
        <v/>
      </c>
      <c r="D97" s="78" t="str">
        <f>IF($A97="","",VLOOKUP($A97,'Annex 2 Designated EHV charges'!$A:$P,7,0))</f>
        <v/>
      </c>
      <c r="E97" s="83" t="str">
        <f>IFERROR(IF(VLOOKUP($A97,'Annex 2 Designated EHV charges'!$A:$O,COLUMN(E97)+4,FALSE)=0,"",VLOOKUP($A97,'Annex 2 Designated EHV charges'!$A:$O,COLUMN(E97)+4,FALSE)),"")</f>
        <v/>
      </c>
      <c r="F97" s="84" t="str">
        <f>IFERROR(IF(VLOOKUP($A97,'Annex 2 Designated EHV charges'!$A:$O,COLUMN(F97)+4,FALSE)=0,"",VLOOKUP($A97,'Annex 2 Designated EHV charges'!$A:$O,COLUMN(F97)+4,FALSE)),"")</f>
        <v/>
      </c>
      <c r="G97" s="85" t="str">
        <f>IFERROR(IF(VLOOKUP($A97,'Annex 2 Designated EHV charges'!$A:$O,COLUMN(G97)+4,FALSE)=0,"",VLOOKUP($A97,'Annex 2 Designated EHV charges'!$A:$O,COLUMN(G97)+4,FALSE)),"")</f>
        <v/>
      </c>
      <c r="H97" s="85" t="str">
        <f>IFERROR(IF(VLOOKUP($A97,'Annex 2 Designated EHV charges'!$A:$O,COLUMN(H97)+4,FALSE)=0,"",VLOOKUP($A97,'Annex 2 Designated EHV charges'!$A:$O,COLUMN(H97)+4,FALSE)),"")</f>
        <v/>
      </c>
    </row>
    <row r="98" spans="1:8" x14ac:dyDescent="0.25">
      <c r="A98" s="78" t="str">
        <f t="array" ref="A98">IFERROR(INDEX('Annex 2 Designated EHV charges'!$A$11:$A$11, MATCH(0, IF(ISBLANK('Annex 2 Designated EHV charges'!$A$11:$A$11),1, COUNTIF(A$4:$A97, 'Annex 2 Designated EHV charges'!$A$11:$A$11)), 0)),"")</f>
        <v/>
      </c>
      <c r="B98" s="78" t="str">
        <f>IF($A98="","",VLOOKUP($A98,'Annex 2 Designated EHV charges'!$A:$P,2,0))</f>
        <v/>
      </c>
      <c r="C98" s="79" t="str">
        <f>IF($A98="","",VLOOKUP($A98,'Annex 2 Designated EHV charges'!$A:$P,3,0))</f>
        <v/>
      </c>
      <c r="D98" s="78" t="str">
        <f>IF($A98="","",VLOOKUP($A98,'Annex 2 Designated EHV charges'!$A:$P,7,0))</f>
        <v/>
      </c>
      <c r="E98" s="83" t="str">
        <f>IFERROR(IF(VLOOKUP($A98,'Annex 2 Designated EHV charges'!$A:$O,COLUMN(E98)+4,FALSE)=0,"",VLOOKUP($A98,'Annex 2 Designated EHV charges'!$A:$O,COLUMN(E98)+4,FALSE)),"")</f>
        <v/>
      </c>
      <c r="F98" s="84" t="str">
        <f>IFERROR(IF(VLOOKUP($A98,'Annex 2 Designated EHV charges'!$A:$O,COLUMN(F98)+4,FALSE)=0,"",VLOOKUP($A98,'Annex 2 Designated EHV charges'!$A:$O,COLUMN(F98)+4,FALSE)),"")</f>
        <v/>
      </c>
      <c r="G98" s="85" t="str">
        <f>IFERROR(IF(VLOOKUP($A98,'Annex 2 Designated EHV charges'!$A:$O,COLUMN(G98)+4,FALSE)=0,"",VLOOKUP($A98,'Annex 2 Designated EHV charges'!$A:$O,COLUMN(G98)+4,FALSE)),"")</f>
        <v/>
      </c>
      <c r="H98" s="85" t="str">
        <f>IFERROR(IF(VLOOKUP($A98,'Annex 2 Designated EHV charges'!$A:$O,COLUMN(H98)+4,FALSE)=0,"",VLOOKUP($A98,'Annex 2 Designated EHV charges'!$A:$O,COLUMN(H98)+4,FALSE)),"")</f>
        <v/>
      </c>
    </row>
    <row r="99" spans="1:8" x14ac:dyDescent="0.25">
      <c r="A99" s="78" t="str">
        <f t="array" ref="A99">IFERROR(INDEX('Annex 2 Designated EHV charges'!$A$11:$A$11, MATCH(0, IF(ISBLANK('Annex 2 Designated EHV charges'!$A$11:$A$11),1, COUNTIF(A$4:$A98, 'Annex 2 Designated EHV charges'!$A$11:$A$11)), 0)),"")</f>
        <v/>
      </c>
      <c r="B99" s="78" t="str">
        <f>IF($A99="","",VLOOKUP($A99,'Annex 2 Designated EHV charges'!$A:$P,2,0))</f>
        <v/>
      </c>
      <c r="C99" s="79" t="str">
        <f>IF($A99="","",VLOOKUP($A99,'Annex 2 Designated EHV charges'!$A:$P,3,0))</f>
        <v/>
      </c>
      <c r="D99" s="78" t="str">
        <f>IF($A99="","",VLOOKUP($A99,'Annex 2 Designated EHV charges'!$A:$P,7,0))</f>
        <v/>
      </c>
      <c r="E99" s="83" t="str">
        <f>IFERROR(IF(VLOOKUP($A99,'Annex 2 Designated EHV charges'!$A:$O,COLUMN(E99)+4,FALSE)=0,"",VLOOKUP($A99,'Annex 2 Designated EHV charges'!$A:$O,COLUMN(E99)+4,FALSE)),"")</f>
        <v/>
      </c>
      <c r="F99" s="84" t="str">
        <f>IFERROR(IF(VLOOKUP($A99,'Annex 2 Designated EHV charges'!$A:$O,COLUMN(F99)+4,FALSE)=0,"",VLOOKUP($A99,'Annex 2 Designated EHV charges'!$A:$O,COLUMN(F99)+4,FALSE)),"")</f>
        <v/>
      </c>
      <c r="G99" s="85" t="str">
        <f>IFERROR(IF(VLOOKUP($A99,'Annex 2 Designated EHV charges'!$A:$O,COLUMN(G99)+4,FALSE)=0,"",VLOOKUP($A99,'Annex 2 Designated EHV charges'!$A:$O,COLUMN(G99)+4,FALSE)),"")</f>
        <v/>
      </c>
      <c r="H99" s="85" t="str">
        <f>IFERROR(IF(VLOOKUP($A99,'Annex 2 Designated EHV charges'!$A:$O,COLUMN(H99)+4,FALSE)=0,"",VLOOKUP($A99,'Annex 2 Designated EHV charges'!$A:$O,COLUMN(H99)+4,FALSE)),"")</f>
        <v/>
      </c>
    </row>
    <row r="100" spans="1:8" x14ac:dyDescent="0.25">
      <c r="A100" s="78" t="str">
        <f t="array" ref="A100">IFERROR(INDEX('Annex 2 Designated EHV charges'!$A$11:$A$11, MATCH(0, IF(ISBLANK('Annex 2 Designated EHV charges'!$A$11:$A$11),1, COUNTIF(A$4:$A99, 'Annex 2 Designated EHV charges'!$A$11:$A$11)), 0)),"")</f>
        <v/>
      </c>
      <c r="B100" s="78" t="str">
        <f>IF($A100="","",VLOOKUP($A100,'Annex 2 Designated EHV charges'!$A:$P,2,0))</f>
        <v/>
      </c>
      <c r="C100" s="79" t="str">
        <f>IF($A100="","",VLOOKUP($A100,'Annex 2 Designated EHV charges'!$A:$P,3,0))</f>
        <v/>
      </c>
      <c r="D100" s="78" t="str">
        <f>IF($A100="","",VLOOKUP($A100,'Annex 2 Designated EHV charges'!$A:$P,7,0))</f>
        <v/>
      </c>
      <c r="E100" s="83" t="str">
        <f>IFERROR(IF(VLOOKUP($A100,'Annex 2 Designated EHV charges'!$A:$O,COLUMN(E100)+4,FALSE)=0,"",VLOOKUP($A100,'Annex 2 Designated EHV charges'!$A:$O,COLUMN(E100)+4,FALSE)),"")</f>
        <v/>
      </c>
      <c r="F100" s="84" t="str">
        <f>IFERROR(IF(VLOOKUP($A100,'Annex 2 Designated EHV charges'!$A:$O,COLUMN(F100)+4,FALSE)=0,"",VLOOKUP($A100,'Annex 2 Designated EHV charges'!$A:$O,COLUMN(F100)+4,FALSE)),"")</f>
        <v/>
      </c>
      <c r="G100" s="85" t="str">
        <f>IFERROR(IF(VLOOKUP($A100,'Annex 2 Designated EHV charges'!$A:$O,COLUMN(G100)+4,FALSE)=0,"",VLOOKUP($A100,'Annex 2 Designated EHV charges'!$A:$O,COLUMN(G100)+4,FALSE)),"")</f>
        <v/>
      </c>
      <c r="H100" s="85" t="str">
        <f>IFERROR(IF(VLOOKUP($A100,'Annex 2 Designated EHV charges'!$A:$O,COLUMN(H100)+4,FALSE)=0,"",VLOOKUP($A100,'Annex 2 Designated EHV charges'!$A:$O,COLUMN(H100)+4,FALSE)),"")</f>
        <v/>
      </c>
    </row>
    <row r="101" spans="1:8" x14ac:dyDescent="0.25">
      <c r="A101" s="78" t="str">
        <f t="array" ref="A101">IFERROR(INDEX('Annex 2 Designated EHV charges'!$A$11:$A$11, MATCH(0, IF(ISBLANK('Annex 2 Designated EHV charges'!$A$11:$A$11),1, COUNTIF(A$4:$A100, 'Annex 2 Designated EHV charges'!$A$11:$A$11)), 0)),"")</f>
        <v/>
      </c>
      <c r="B101" s="78" t="str">
        <f>IF($A101="","",VLOOKUP($A101,'Annex 2 Designated EHV charges'!$A:$P,2,0))</f>
        <v/>
      </c>
      <c r="C101" s="79" t="str">
        <f>IF($A101="","",VLOOKUP($A101,'Annex 2 Designated EHV charges'!$A:$P,3,0))</f>
        <v/>
      </c>
      <c r="D101" s="78" t="str">
        <f>IF($A101="","",VLOOKUP($A101,'Annex 2 Designated EHV charges'!$A:$P,7,0))</f>
        <v/>
      </c>
      <c r="E101" s="83" t="str">
        <f>IFERROR(IF(VLOOKUP($A101,'Annex 2 Designated EHV charges'!$A:$O,COLUMN(E101)+4,FALSE)=0,"",VLOOKUP($A101,'Annex 2 Designated EHV charges'!$A:$O,COLUMN(E101)+4,FALSE)),"")</f>
        <v/>
      </c>
      <c r="F101" s="84" t="str">
        <f>IFERROR(IF(VLOOKUP($A101,'Annex 2 Designated EHV charges'!$A:$O,COLUMN(F101)+4,FALSE)=0,"",VLOOKUP($A101,'Annex 2 Designated EHV charges'!$A:$O,COLUMN(F101)+4,FALSE)),"")</f>
        <v/>
      </c>
      <c r="G101" s="85" t="str">
        <f>IFERROR(IF(VLOOKUP($A101,'Annex 2 Designated EHV charges'!$A:$O,COLUMN(G101)+4,FALSE)=0,"",VLOOKUP($A101,'Annex 2 Designated EHV charges'!$A:$O,COLUMN(G101)+4,FALSE)),"")</f>
        <v/>
      </c>
      <c r="H101" s="85" t="str">
        <f>IFERROR(IF(VLOOKUP($A101,'Annex 2 Designated EHV charges'!$A:$O,COLUMN(H101)+4,FALSE)=0,"",VLOOKUP($A101,'Annex 2 Designated EHV charges'!$A:$O,COLUMN(H101)+4,FALSE)),"")</f>
        <v/>
      </c>
    </row>
    <row r="102" spans="1:8" x14ac:dyDescent="0.25">
      <c r="A102" s="78" t="str">
        <f t="array" ref="A102">IFERROR(INDEX('Annex 2 Designated EHV charges'!$A$11:$A$11, MATCH(0, IF(ISBLANK('Annex 2 Designated EHV charges'!$A$11:$A$11),1, COUNTIF(A$4:$A101, 'Annex 2 Designated EHV charges'!$A$11:$A$11)), 0)),"")</f>
        <v/>
      </c>
      <c r="B102" s="78" t="str">
        <f>IF($A102="","",VLOOKUP($A102,'Annex 2 Designated EHV charges'!$A:$P,2,0))</f>
        <v/>
      </c>
      <c r="C102" s="79" t="str">
        <f>IF($A102="","",VLOOKUP($A102,'Annex 2 Designated EHV charges'!$A:$P,3,0))</f>
        <v/>
      </c>
      <c r="D102" s="78" t="str">
        <f>IF($A102="","",VLOOKUP($A102,'Annex 2 Designated EHV charges'!$A:$P,7,0))</f>
        <v/>
      </c>
      <c r="E102" s="83" t="str">
        <f>IFERROR(IF(VLOOKUP($A102,'Annex 2 Designated EHV charges'!$A:$O,COLUMN(E102)+4,FALSE)=0,"",VLOOKUP($A102,'Annex 2 Designated EHV charges'!$A:$O,COLUMN(E102)+4,FALSE)),"")</f>
        <v/>
      </c>
      <c r="F102" s="84" t="str">
        <f>IFERROR(IF(VLOOKUP($A102,'Annex 2 Designated EHV charges'!$A:$O,COLUMN(F102)+4,FALSE)=0,"",VLOOKUP($A102,'Annex 2 Designated EHV charges'!$A:$O,COLUMN(F102)+4,FALSE)),"")</f>
        <v/>
      </c>
      <c r="G102" s="85" t="str">
        <f>IFERROR(IF(VLOOKUP($A102,'Annex 2 Designated EHV charges'!$A:$O,COLUMN(G102)+4,FALSE)=0,"",VLOOKUP($A102,'Annex 2 Designated EHV charges'!$A:$O,COLUMN(G102)+4,FALSE)),"")</f>
        <v/>
      </c>
      <c r="H102" s="85" t="str">
        <f>IFERROR(IF(VLOOKUP($A102,'Annex 2 Designated EHV charges'!$A:$O,COLUMN(H102)+4,FALSE)=0,"",VLOOKUP($A102,'Annex 2 Designated EHV charges'!$A:$O,COLUMN(H102)+4,FALSE)),"")</f>
        <v/>
      </c>
    </row>
    <row r="103" spans="1:8" x14ac:dyDescent="0.25">
      <c r="A103" s="78" t="str">
        <f t="array" ref="A103">IFERROR(INDEX('Annex 2 Designated EHV charges'!$A$11:$A$11, MATCH(0, IF(ISBLANK('Annex 2 Designated EHV charges'!$A$11:$A$11),1, COUNTIF(A$4:$A102, 'Annex 2 Designated EHV charges'!$A$11:$A$11)), 0)),"")</f>
        <v/>
      </c>
      <c r="B103" s="78" t="str">
        <f>IF($A103="","",VLOOKUP($A103,'Annex 2 Designated EHV charges'!$A:$P,2,0))</f>
        <v/>
      </c>
      <c r="C103" s="79" t="str">
        <f>IF($A103="","",VLOOKUP($A103,'Annex 2 Designated EHV charges'!$A:$P,3,0))</f>
        <v/>
      </c>
      <c r="D103" s="78" t="str">
        <f>IF($A103="","",VLOOKUP($A103,'Annex 2 Designated EHV charges'!$A:$P,7,0))</f>
        <v/>
      </c>
      <c r="E103" s="83" t="str">
        <f>IFERROR(IF(VLOOKUP($A103,'Annex 2 Designated EHV charges'!$A:$O,COLUMN(E103)+4,FALSE)=0,"",VLOOKUP($A103,'Annex 2 Designated EHV charges'!$A:$O,COLUMN(E103)+4,FALSE)),"")</f>
        <v/>
      </c>
      <c r="F103" s="84" t="str">
        <f>IFERROR(IF(VLOOKUP($A103,'Annex 2 Designated EHV charges'!$A:$O,COLUMN(F103)+4,FALSE)=0,"",VLOOKUP($A103,'Annex 2 Designated EHV charges'!$A:$O,COLUMN(F103)+4,FALSE)),"")</f>
        <v/>
      </c>
      <c r="G103" s="85" t="str">
        <f>IFERROR(IF(VLOOKUP($A103,'Annex 2 Designated EHV charges'!$A:$O,COLUMN(G103)+4,FALSE)=0,"",VLOOKUP($A103,'Annex 2 Designated EHV charges'!$A:$O,COLUMN(G103)+4,FALSE)),"")</f>
        <v/>
      </c>
      <c r="H103" s="85" t="str">
        <f>IFERROR(IF(VLOOKUP($A103,'Annex 2 Designated EHV charges'!$A:$O,COLUMN(H103)+4,FALSE)=0,"",VLOOKUP($A103,'Annex 2 Designated EHV charges'!$A:$O,COLUMN(H103)+4,FALSE)),"")</f>
        <v/>
      </c>
    </row>
    <row r="104" spans="1:8" x14ac:dyDescent="0.25">
      <c r="A104" s="78" t="str">
        <f t="array" ref="A104">IFERROR(INDEX('Annex 2 Designated EHV charges'!$A$11:$A$11, MATCH(0, IF(ISBLANK('Annex 2 Designated EHV charges'!$A$11:$A$11),1, COUNTIF(A$4:$A103, 'Annex 2 Designated EHV charges'!$A$11:$A$11)), 0)),"")</f>
        <v/>
      </c>
      <c r="B104" s="78" t="str">
        <f>IF($A104="","",VLOOKUP($A104,'Annex 2 Designated EHV charges'!$A:$P,2,0))</f>
        <v/>
      </c>
      <c r="C104" s="79" t="str">
        <f>IF($A104="","",VLOOKUP($A104,'Annex 2 Designated EHV charges'!$A:$P,3,0))</f>
        <v/>
      </c>
      <c r="D104" s="78" t="str">
        <f>IF($A104="","",VLOOKUP($A104,'Annex 2 Designated EHV charges'!$A:$P,7,0))</f>
        <v/>
      </c>
      <c r="E104" s="83" t="str">
        <f>IFERROR(IF(VLOOKUP($A104,'Annex 2 Designated EHV charges'!$A:$O,COLUMN(E104)+4,FALSE)=0,"",VLOOKUP($A104,'Annex 2 Designated EHV charges'!$A:$O,COLUMN(E104)+4,FALSE)),"")</f>
        <v/>
      </c>
      <c r="F104" s="84" t="str">
        <f>IFERROR(IF(VLOOKUP($A104,'Annex 2 Designated EHV charges'!$A:$O,COLUMN(F104)+4,FALSE)=0,"",VLOOKUP($A104,'Annex 2 Designated EHV charges'!$A:$O,COLUMN(F104)+4,FALSE)),"")</f>
        <v/>
      </c>
      <c r="G104" s="85" t="str">
        <f>IFERROR(IF(VLOOKUP($A104,'Annex 2 Designated EHV charges'!$A:$O,COLUMN(G104)+4,FALSE)=0,"",VLOOKUP($A104,'Annex 2 Designated EHV charges'!$A:$O,COLUMN(G104)+4,FALSE)),"")</f>
        <v/>
      </c>
      <c r="H104" s="85" t="str">
        <f>IFERROR(IF(VLOOKUP($A104,'Annex 2 Designated EHV charges'!$A:$O,COLUMN(H104)+4,FALSE)=0,"",VLOOKUP($A104,'Annex 2 Designated EHV charges'!$A:$O,COLUMN(H104)+4,FALSE)),"")</f>
        <v/>
      </c>
    </row>
    <row r="105" spans="1:8" x14ac:dyDescent="0.25">
      <c r="A105" s="78" t="str">
        <f t="array" ref="A105">IFERROR(INDEX('Annex 2 Designated EHV charges'!$A$11:$A$11, MATCH(0, IF(ISBLANK('Annex 2 Designated EHV charges'!$A$11:$A$11),1, COUNTIF(A$4:$A104, 'Annex 2 Designated EHV charges'!$A$11:$A$11)), 0)),"")</f>
        <v/>
      </c>
      <c r="B105" s="78" t="str">
        <f>IF($A105="","",VLOOKUP($A105,'Annex 2 Designated EHV charges'!$A:$P,2,0))</f>
        <v/>
      </c>
      <c r="C105" s="79" t="str">
        <f>IF($A105="","",VLOOKUP($A105,'Annex 2 Designated EHV charges'!$A:$P,3,0))</f>
        <v/>
      </c>
      <c r="D105" s="78" t="str">
        <f>IF($A105="","",VLOOKUP($A105,'Annex 2 Designated EHV charges'!$A:$P,7,0))</f>
        <v/>
      </c>
      <c r="E105" s="83" t="str">
        <f>IFERROR(IF(VLOOKUP($A105,'Annex 2 Designated EHV charges'!$A:$O,COLUMN(E105)+4,FALSE)=0,"",VLOOKUP($A105,'Annex 2 Designated EHV charges'!$A:$O,COLUMN(E105)+4,FALSE)),"")</f>
        <v/>
      </c>
      <c r="F105" s="84" t="str">
        <f>IFERROR(IF(VLOOKUP($A105,'Annex 2 Designated EHV charges'!$A:$O,COLUMN(F105)+4,FALSE)=0,"",VLOOKUP($A105,'Annex 2 Designated EHV charges'!$A:$O,COLUMN(F105)+4,FALSE)),"")</f>
        <v/>
      </c>
      <c r="G105" s="85" t="str">
        <f>IFERROR(IF(VLOOKUP($A105,'Annex 2 Designated EHV charges'!$A:$O,COLUMN(G105)+4,FALSE)=0,"",VLOOKUP($A105,'Annex 2 Designated EHV charges'!$A:$O,COLUMN(G105)+4,FALSE)),"")</f>
        <v/>
      </c>
      <c r="H105" s="85" t="str">
        <f>IFERROR(IF(VLOOKUP($A105,'Annex 2 Designated EHV charges'!$A:$O,COLUMN(H105)+4,FALSE)=0,"",VLOOKUP($A105,'Annex 2 Designated EHV charges'!$A:$O,COLUMN(H105)+4,FALSE)),"")</f>
        <v/>
      </c>
    </row>
    <row r="106" spans="1:8" x14ac:dyDescent="0.25">
      <c r="A106" s="78" t="str">
        <f t="array" ref="A106">IFERROR(INDEX('Annex 2 Designated EHV charges'!$A$11:$A$11, MATCH(0, IF(ISBLANK('Annex 2 Designated EHV charges'!$A$11:$A$11),1, COUNTIF(A$4:$A105, 'Annex 2 Designated EHV charges'!$A$11:$A$11)), 0)),"")</f>
        <v/>
      </c>
      <c r="B106" s="78" t="str">
        <f>IF($A106="","",VLOOKUP($A106,'Annex 2 Designated EHV charges'!$A:$P,2,0))</f>
        <v/>
      </c>
      <c r="C106" s="79" t="str">
        <f>IF($A106="","",VLOOKUP($A106,'Annex 2 Designated EHV charges'!$A:$P,3,0))</f>
        <v/>
      </c>
      <c r="D106" s="78" t="str">
        <f>IF($A106="","",VLOOKUP($A106,'Annex 2 Designated EHV charges'!$A:$P,7,0))</f>
        <v/>
      </c>
      <c r="E106" s="83" t="str">
        <f>IFERROR(IF(VLOOKUP($A106,'Annex 2 Designated EHV charges'!$A:$O,COLUMN(E106)+4,FALSE)=0,"",VLOOKUP($A106,'Annex 2 Designated EHV charges'!$A:$O,COLUMN(E106)+4,FALSE)),"")</f>
        <v/>
      </c>
      <c r="F106" s="84" t="str">
        <f>IFERROR(IF(VLOOKUP($A106,'Annex 2 Designated EHV charges'!$A:$O,COLUMN(F106)+4,FALSE)=0,"",VLOOKUP($A106,'Annex 2 Designated EHV charges'!$A:$O,COLUMN(F106)+4,FALSE)),"")</f>
        <v/>
      </c>
      <c r="G106" s="85" t="str">
        <f>IFERROR(IF(VLOOKUP($A106,'Annex 2 Designated EHV charges'!$A:$O,COLUMN(G106)+4,FALSE)=0,"",VLOOKUP($A106,'Annex 2 Designated EHV charges'!$A:$O,COLUMN(G106)+4,FALSE)),"")</f>
        <v/>
      </c>
      <c r="H106" s="85" t="str">
        <f>IFERROR(IF(VLOOKUP($A106,'Annex 2 Designated EHV charges'!$A:$O,COLUMN(H106)+4,FALSE)=0,"",VLOOKUP($A106,'Annex 2 Designated EHV charges'!$A:$O,COLUMN(H106)+4,FALSE)),"")</f>
        <v/>
      </c>
    </row>
    <row r="107" spans="1:8" x14ac:dyDescent="0.25">
      <c r="A107" s="78" t="str">
        <f t="array" ref="A107">IFERROR(INDEX('Annex 2 Designated EHV charges'!$A$11:$A$11, MATCH(0, IF(ISBLANK('Annex 2 Designated EHV charges'!$A$11:$A$11),1, COUNTIF(A$4:$A106, 'Annex 2 Designated EHV charges'!$A$11:$A$11)), 0)),"")</f>
        <v/>
      </c>
      <c r="B107" s="78" t="str">
        <f>IF($A107="","",VLOOKUP($A107,'Annex 2 Designated EHV charges'!$A:$P,2,0))</f>
        <v/>
      </c>
      <c r="C107" s="79" t="str">
        <f>IF($A107="","",VLOOKUP($A107,'Annex 2 Designated EHV charges'!$A:$P,3,0))</f>
        <v/>
      </c>
      <c r="D107" s="78" t="str">
        <f>IF($A107="","",VLOOKUP($A107,'Annex 2 Designated EHV charges'!$A:$P,7,0))</f>
        <v/>
      </c>
      <c r="E107" s="83" t="str">
        <f>IFERROR(IF(VLOOKUP($A107,'Annex 2 Designated EHV charges'!$A:$O,COLUMN(E107)+4,FALSE)=0,"",VLOOKUP($A107,'Annex 2 Designated EHV charges'!$A:$O,COLUMN(E107)+4,FALSE)),"")</f>
        <v/>
      </c>
      <c r="F107" s="84" t="str">
        <f>IFERROR(IF(VLOOKUP($A107,'Annex 2 Designated EHV charges'!$A:$O,COLUMN(F107)+4,FALSE)=0,"",VLOOKUP($A107,'Annex 2 Designated EHV charges'!$A:$O,COLUMN(F107)+4,FALSE)),"")</f>
        <v/>
      </c>
      <c r="G107" s="85" t="str">
        <f>IFERROR(IF(VLOOKUP($A107,'Annex 2 Designated EHV charges'!$A:$O,COLUMN(G107)+4,FALSE)=0,"",VLOOKUP($A107,'Annex 2 Designated EHV charges'!$A:$O,COLUMN(G107)+4,FALSE)),"")</f>
        <v/>
      </c>
      <c r="H107" s="85" t="str">
        <f>IFERROR(IF(VLOOKUP($A107,'Annex 2 Designated EHV charges'!$A:$O,COLUMN(H107)+4,FALSE)=0,"",VLOOKUP($A107,'Annex 2 Designated EHV charges'!$A:$O,COLUMN(H107)+4,FALSE)),"")</f>
        <v/>
      </c>
    </row>
    <row r="108" spans="1:8" x14ac:dyDescent="0.25">
      <c r="A108" s="78" t="str">
        <f t="array" ref="A108">IFERROR(INDEX('Annex 2 Designated EHV charges'!$A$11:$A$11, MATCH(0, IF(ISBLANK('Annex 2 Designated EHV charges'!$A$11:$A$11),1, COUNTIF(A$4:$A107, 'Annex 2 Designated EHV charges'!$A$11:$A$11)), 0)),"")</f>
        <v/>
      </c>
      <c r="B108" s="78" t="str">
        <f>IF($A108="","",VLOOKUP($A108,'Annex 2 Designated EHV charges'!$A:$P,2,0))</f>
        <v/>
      </c>
      <c r="C108" s="79" t="str">
        <f>IF($A108="","",VLOOKUP($A108,'Annex 2 Designated EHV charges'!$A:$P,3,0))</f>
        <v/>
      </c>
      <c r="D108" s="78" t="str">
        <f>IF($A108="","",VLOOKUP($A108,'Annex 2 Designated EHV charges'!$A:$P,7,0))</f>
        <v/>
      </c>
      <c r="E108" s="83" t="str">
        <f>IFERROR(IF(VLOOKUP($A108,'Annex 2 Designated EHV charges'!$A:$O,COLUMN(E108)+4,FALSE)=0,"",VLOOKUP($A108,'Annex 2 Designated EHV charges'!$A:$O,COLUMN(E108)+4,FALSE)),"")</f>
        <v/>
      </c>
      <c r="F108" s="84" t="str">
        <f>IFERROR(IF(VLOOKUP($A108,'Annex 2 Designated EHV charges'!$A:$O,COLUMN(F108)+4,FALSE)=0,"",VLOOKUP($A108,'Annex 2 Designated EHV charges'!$A:$O,COLUMN(F108)+4,FALSE)),"")</f>
        <v/>
      </c>
      <c r="G108" s="85" t="str">
        <f>IFERROR(IF(VLOOKUP($A108,'Annex 2 Designated EHV charges'!$A:$O,COLUMN(G108)+4,FALSE)=0,"",VLOOKUP($A108,'Annex 2 Designated EHV charges'!$A:$O,COLUMN(G108)+4,FALSE)),"")</f>
        <v/>
      </c>
      <c r="H108" s="85" t="str">
        <f>IFERROR(IF(VLOOKUP($A108,'Annex 2 Designated EHV charges'!$A:$O,COLUMN(H108)+4,FALSE)=0,"",VLOOKUP($A108,'Annex 2 Designated EHV charges'!$A:$O,COLUMN(H108)+4,FALSE)),"")</f>
        <v/>
      </c>
    </row>
    <row r="109" spans="1:8" x14ac:dyDescent="0.25">
      <c r="A109" s="78" t="str">
        <f t="array" ref="A109">IFERROR(INDEX('Annex 2 Designated EHV charges'!$A$11:$A$11, MATCH(0, IF(ISBLANK('Annex 2 Designated EHV charges'!$A$11:$A$11),1, COUNTIF(A$4:$A108, 'Annex 2 Designated EHV charges'!$A$11:$A$11)), 0)),"")</f>
        <v/>
      </c>
      <c r="B109" s="78" t="str">
        <f>IF($A109="","",VLOOKUP($A109,'Annex 2 Designated EHV charges'!$A:$P,2,0))</f>
        <v/>
      </c>
      <c r="C109" s="79" t="str">
        <f>IF($A109="","",VLOOKUP($A109,'Annex 2 Designated EHV charges'!$A:$P,3,0))</f>
        <v/>
      </c>
      <c r="D109" s="78" t="str">
        <f>IF($A109="","",VLOOKUP($A109,'Annex 2 Designated EHV charges'!$A:$P,7,0))</f>
        <v/>
      </c>
      <c r="E109" s="83" t="str">
        <f>IFERROR(IF(VLOOKUP($A109,'Annex 2 Designated EHV charges'!$A:$O,COLUMN(E109)+4,FALSE)=0,"",VLOOKUP($A109,'Annex 2 Designated EHV charges'!$A:$O,COLUMN(E109)+4,FALSE)),"")</f>
        <v/>
      </c>
      <c r="F109" s="84" t="str">
        <f>IFERROR(IF(VLOOKUP($A109,'Annex 2 Designated EHV charges'!$A:$O,COLUMN(F109)+4,FALSE)=0,"",VLOOKUP($A109,'Annex 2 Designated EHV charges'!$A:$O,COLUMN(F109)+4,FALSE)),"")</f>
        <v/>
      </c>
      <c r="G109" s="85" t="str">
        <f>IFERROR(IF(VLOOKUP($A109,'Annex 2 Designated EHV charges'!$A:$O,COLUMN(G109)+4,FALSE)=0,"",VLOOKUP($A109,'Annex 2 Designated EHV charges'!$A:$O,COLUMN(G109)+4,FALSE)),"")</f>
        <v/>
      </c>
      <c r="H109" s="85" t="str">
        <f>IFERROR(IF(VLOOKUP($A109,'Annex 2 Designated EHV charges'!$A:$O,COLUMN(H109)+4,FALSE)=0,"",VLOOKUP($A109,'Annex 2 Designated EHV charges'!$A:$O,COLUMN(H109)+4,FALSE)),"")</f>
        <v/>
      </c>
    </row>
    <row r="110" spans="1:8" x14ac:dyDescent="0.25">
      <c r="A110" s="78" t="str">
        <f t="array" ref="A110">IFERROR(INDEX('Annex 2 Designated EHV charges'!$A$11:$A$11, MATCH(0, IF(ISBLANK('Annex 2 Designated EHV charges'!$A$11:$A$11),1, COUNTIF(A$4:$A109, 'Annex 2 Designated EHV charges'!$A$11:$A$11)), 0)),"")</f>
        <v/>
      </c>
      <c r="B110" s="78" t="str">
        <f>IF($A110="","",VLOOKUP($A110,'Annex 2 Designated EHV charges'!$A:$P,2,0))</f>
        <v/>
      </c>
      <c r="C110" s="79" t="str">
        <f>IF($A110="","",VLOOKUP($A110,'Annex 2 Designated EHV charges'!$A:$P,3,0))</f>
        <v/>
      </c>
      <c r="D110" s="78" t="str">
        <f>IF($A110="","",VLOOKUP($A110,'Annex 2 Designated EHV charges'!$A:$P,7,0))</f>
        <v/>
      </c>
      <c r="E110" s="83" t="str">
        <f>IFERROR(IF(VLOOKUP($A110,'Annex 2 Designated EHV charges'!$A:$O,COLUMN(E110)+4,FALSE)=0,"",VLOOKUP($A110,'Annex 2 Designated EHV charges'!$A:$O,COLUMN(E110)+4,FALSE)),"")</f>
        <v/>
      </c>
      <c r="F110" s="84" t="str">
        <f>IFERROR(IF(VLOOKUP($A110,'Annex 2 Designated EHV charges'!$A:$O,COLUMN(F110)+4,FALSE)=0,"",VLOOKUP($A110,'Annex 2 Designated EHV charges'!$A:$O,COLUMN(F110)+4,FALSE)),"")</f>
        <v/>
      </c>
      <c r="G110" s="85" t="str">
        <f>IFERROR(IF(VLOOKUP($A110,'Annex 2 Designated EHV charges'!$A:$O,COLUMN(G110)+4,FALSE)=0,"",VLOOKUP($A110,'Annex 2 Designated EHV charges'!$A:$O,COLUMN(G110)+4,FALSE)),"")</f>
        <v/>
      </c>
      <c r="H110" s="85" t="str">
        <f>IFERROR(IF(VLOOKUP($A110,'Annex 2 Designated EHV charges'!$A:$O,COLUMN(H110)+4,FALSE)=0,"",VLOOKUP($A110,'Annex 2 Designated EHV charges'!$A:$O,COLUMN(H110)+4,FALSE)),"")</f>
        <v/>
      </c>
    </row>
    <row r="111" spans="1:8" x14ac:dyDescent="0.25">
      <c r="A111" s="78" t="str">
        <f t="array" ref="A111">IFERROR(INDEX('Annex 2 Designated EHV charges'!$A$11:$A$11, MATCH(0, IF(ISBLANK('Annex 2 Designated EHV charges'!$A$11:$A$11),1, COUNTIF(A$4:$A110, 'Annex 2 Designated EHV charges'!$A$11:$A$11)), 0)),"")</f>
        <v/>
      </c>
      <c r="B111" s="78" t="str">
        <f>IF($A111="","",VLOOKUP($A111,'Annex 2 Designated EHV charges'!$A:$P,2,0))</f>
        <v/>
      </c>
      <c r="C111" s="79" t="str">
        <f>IF($A111="","",VLOOKUP($A111,'Annex 2 Designated EHV charges'!$A:$P,3,0))</f>
        <v/>
      </c>
      <c r="D111" s="78" t="str">
        <f>IF($A111="","",VLOOKUP($A111,'Annex 2 Designated EHV charges'!$A:$P,7,0))</f>
        <v/>
      </c>
      <c r="E111" s="83" t="str">
        <f>IFERROR(IF(VLOOKUP($A111,'Annex 2 Designated EHV charges'!$A:$O,COLUMN(E111)+4,FALSE)=0,"",VLOOKUP($A111,'Annex 2 Designated EHV charges'!$A:$O,COLUMN(E111)+4,FALSE)),"")</f>
        <v/>
      </c>
      <c r="F111" s="84" t="str">
        <f>IFERROR(IF(VLOOKUP($A111,'Annex 2 Designated EHV charges'!$A:$O,COLUMN(F111)+4,FALSE)=0,"",VLOOKUP($A111,'Annex 2 Designated EHV charges'!$A:$O,COLUMN(F111)+4,FALSE)),"")</f>
        <v/>
      </c>
      <c r="G111" s="85" t="str">
        <f>IFERROR(IF(VLOOKUP($A111,'Annex 2 Designated EHV charges'!$A:$O,COLUMN(G111)+4,FALSE)=0,"",VLOOKUP($A111,'Annex 2 Designated EHV charges'!$A:$O,COLUMN(G111)+4,FALSE)),"")</f>
        <v/>
      </c>
      <c r="H111" s="85" t="str">
        <f>IFERROR(IF(VLOOKUP($A111,'Annex 2 Designated EHV charges'!$A:$O,COLUMN(H111)+4,FALSE)=0,"",VLOOKUP($A111,'Annex 2 Designated EHV charges'!$A:$O,COLUMN(H111)+4,FALSE)),"")</f>
        <v/>
      </c>
    </row>
    <row r="112" spans="1:8" x14ac:dyDescent="0.25">
      <c r="A112" s="78" t="str">
        <f t="array" ref="A112">IFERROR(INDEX('Annex 2 Designated EHV charges'!$A$11:$A$11, MATCH(0, IF(ISBLANK('Annex 2 Designated EHV charges'!$A$11:$A$11),1, COUNTIF(A$4:$A111, 'Annex 2 Designated EHV charges'!$A$11:$A$11)), 0)),"")</f>
        <v/>
      </c>
      <c r="B112" s="78" t="str">
        <f>IF($A112="","",VLOOKUP($A112,'Annex 2 Designated EHV charges'!$A:$P,2,0))</f>
        <v/>
      </c>
      <c r="C112" s="79" t="str">
        <f>IF($A112="","",VLOOKUP($A112,'Annex 2 Designated EHV charges'!$A:$P,3,0))</f>
        <v/>
      </c>
      <c r="D112" s="78" t="str">
        <f>IF($A112="","",VLOOKUP($A112,'Annex 2 Designated EHV charges'!$A:$P,7,0))</f>
        <v/>
      </c>
      <c r="E112" s="83" t="str">
        <f>IFERROR(IF(VLOOKUP($A112,'Annex 2 Designated EHV charges'!$A:$O,COLUMN(E112)+4,FALSE)=0,"",VLOOKUP($A112,'Annex 2 Designated EHV charges'!$A:$O,COLUMN(E112)+4,FALSE)),"")</f>
        <v/>
      </c>
      <c r="F112" s="84" t="str">
        <f>IFERROR(IF(VLOOKUP($A112,'Annex 2 Designated EHV charges'!$A:$O,COLUMN(F112)+4,FALSE)=0,"",VLOOKUP($A112,'Annex 2 Designated EHV charges'!$A:$O,COLUMN(F112)+4,FALSE)),"")</f>
        <v/>
      </c>
      <c r="G112" s="85" t="str">
        <f>IFERROR(IF(VLOOKUP($A112,'Annex 2 Designated EHV charges'!$A:$O,COLUMN(G112)+4,FALSE)=0,"",VLOOKUP($A112,'Annex 2 Designated EHV charges'!$A:$O,COLUMN(G112)+4,FALSE)),"")</f>
        <v/>
      </c>
      <c r="H112" s="85" t="str">
        <f>IFERROR(IF(VLOOKUP($A112,'Annex 2 Designated EHV charges'!$A:$O,COLUMN(H112)+4,FALSE)=0,"",VLOOKUP($A112,'Annex 2 Designated EHV charges'!$A:$O,COLUMN(H112)+4,FALSE)),"")</f>
        <v/>
      </c>
    </row>
    <row r="113" spans="1:8" x14ac:dyDescent="0.25">
      <c r="A113" s="78" t="str">
        <f t="array" ref="A113">IFERROR(INDEX('Annex 2 Designated EHV charges'!$A$11:$A$11, MATCH(0, IF(ISBLANK('Annex 2 Designated EHV charges'!$A$11:$A$11),1, COUNTIF(A$4:$A112, 'Annex 2 Designated EHV charges'!$A$11:$A$11)), 0)),"")</f>
        <v/>
      </c>
      <c r="B113" s="78" t="str">
        <f>IF($A113="","",VLOOKUP($A113,'Annex 2 Designated EHV charges'!$A:$P,2,0))</f>
        <v/>
      </c>
      <c r="C113" s="79" t="str">
        <f>IF($A113="","",VLOOKUP($A113,'Annex 2 Designated EHV charges'!$A:$P,3,0))</f>
        <v/>
      </c>
      <c r="D113" s="78" t="str">
        <f>IF($A113="","",VLOOKUP($A113,'Annex 2 Designated EHV charges'!$A:$P,7,0))</f>
        <v/>
      </c>
      <c r="E113" s="83" t="str">
        <f>IFERROR(IF(VLOOKUP($A113,'Annex 2 Designated EHV charges'!$A:$O,COLUMN(E113)+4,FALSE)=0,"",VLOOKUP($A113,'Annex 2 Designated EHV charges'!$A:$O,COLUMN(E113)+4,FALSE)),"")</f>
        <v/>
      </c>
      <c r="F113" s="84" t="str">
        <f>IFERROR(IF(VLOOKUP($A113,'Annex 2 Designated EHV charges'!$A:$O,COLUMN(F113)+4,FALSE)=0,"",VLOOKUP($A113,'Annex 2 Designated EHV charges'!$A:$O,COLUMN(F113)+4,FALSE)),"")</f>
        <v/>
      </c>
      <c r="G113" s="85" t="str">
        <f>IFERROR(IF(VLOOKUP($A113,'Annex 2 Designated EHV charges'!$A:$O,COLUMN(G113)+4,FALSE)=0,"",VLOOKUP($A113,'Annex 2 Designated EHV charges'!$A:$O,COLUMN(G113)+4,FALSE)),"")</f>
        <v/>
      </c>
      <c r="H113" s="85" t="str">
        <f>IFERROR(IF(VLOOKUP($A113,'Annex 2 Designated EHV charges'!$A:$O,COLUMN(H113)+4,FALSE)=0,"",VLOOKUP($A113,'Annex 2 Designated EHV charges'!$A:$O,COLUMN(H113)+4,FALSE)),"")</f>
        <v/>
      </c>
    </row>
    <row r="114" spans="1:8" x14ac:dyDescent="0.25">
      <c r="A114" s="78" t="str">
        <f t="array" ref="A114">IFERROR(INDEX('Annex 2 Designated EHV charges'!$A$11:$A$11, MATCH(0, IF(ISBLANK('Annex 2 Designated EHV charges'!$A$11:$A$11),1, COUNTIF(A$4:$A113, 'Annex 2 Designated EHV charges'!$A$11:$A$11)), 0)),"")</f>
        <v/>
      </c>
      <c r="B114" s="78" t="str">
        <f>IF($A114="","",VLOOKUP($A114,'Annex 2 Designated EHV charges'!$A:$P,2,0))</f>
        <v/>
      </c>
      <c r="C114" s="79" t="str">
        <f>IF($A114="","",VLOOKUP($A114,'Annex 2 Designated EHV charges'!$A:$P,3,0))</f>
        <v/>
      </c>
      <c r="D114" s="78" t="str">
        <f>IF($A114="","",VLOOKUP($A114,'Annex 2 Designated EHV charges'!$A:$P,7,0))</f>
        <v/>
      </c>
      <c r="E114" s="83" t="str">
        <f>IFERROR(IF(VLOOKUP($A114,'Annex 2 Designated EHV charges'!$A:$O,COLUMN(E114)+4,FALSE)=0,"",VLOOKUP($A114,'Annex 2 Designated EHV charges'!$A:$O,COLUMN(E114)+4,FALSE)),"")</f>
        <v/>
      </c>
      <c r="F114" s="84" t="str">
        <f>IFERROR(IF(VLOOKUP($A114,'Annex 2 Designated EHV charges'!$A:$O,COLUMN(F114)+4,FALSE)=0,"",VLOOKUP($A114,'Annex 2 Designated EHV charges'!$A:$O,COLUMN(F114)+4,FALSE)),"")</f>
        <v/>
      </c>
      <c r="G114" s="85" t="str">
        <f>IFERROR(IF(VLOOKUP($A114,'Annex 2 Designated EHV charges'!$A:$O,COLUMN(G114)+4,FALSE)=0,"",VLOOKUP($A114,'Annex 2 Designated EHV charges'!$A:$O,COLUMN(G114)+4,FALSE)),"")</f>
        <v/>
      </c>
      <c r="H114" s="85" t="str">
        <f>IFERROR(IF(VLOOKUP($A114,'Annex 2 Designated EHV charges'!$A:$O,COLUMN(H114)+4,FALSE)=0,"",VLOOKUP($A114,'Annex 2 Designated EHV charges'!$A:$O,COLUMN(H114)+4,FALSE)),"")</f>
        <v/>
      </c>
    </row>
    <row r="115" spans="1:8" x14ac:dyDescent="0.25">
      <c r="A115" s="78" t="str">
        <f t="array" ref="A115">IFERROR(INDEX('Annex 2 Designated EHV charges'!$A$11:$A$11, MATCH(0, IF(ISBLANK('Annex 2 Designated EHV charges'!$A$11:$A$11),1, COUNTIF(A$4:$A114, 'Annex 2 Designated EHV charges'!$A$11:$A$11)), 0)),"")</f>
        <v/>
      </c>
      <c r="B115" s="78" t="str">
        <f>IF($A115="","",VLOOKUP($A115,'Annex 2 Designated EHV charges'!$A:$P,2,0))</f>
        <v/>
      </c>
      <c r="C115" s="79" t="str">
        <f>IF($A115="","",VLOOKUP($A115,'Annex 2 Designated EHV charges'!$A:$P,3,0))</f>
        <v/>
      </c>
      <c r="D115" s="78" t="str">
        <f>IF($A115="","",VLOOKUP($A115,'Annex 2 Designated EHV charges'!$A:$P,7,0))</f>
        <v/>
      </c>
      <c r="E115" s="83" t="str">
        <f>IFERROR(IF(VLOOKUP($A115,'Annex 2 Designated EHV charges'!$A:$O,COLUMN(E115)+4,FALSE)=0,"",VLOOKUP($A115,'Annex 2 Designated EHV charges'!$A:$O,COLUMN(E115)+4,FALSE)),"")</f>
        <v/>
      </c>
      <c r="F115" s="84" t="str">
        <f>IFERROR(IF(VLOOKUP($A115,'Annex 2 Designated EHV charges'!$A:$O,COLUMN(F115)+4,FALSE)=0,"",VLOOKUP($A115,'Annex 2 Designated EHV charges'!$A:$O,COLUMN(F115)+4,FALSE)),"")</f>
        <v/>
      </c>
      <c r="G115" s="85" t="str">
        <f>IFERROR(IF(VLOOKUP($A115,'Annex 2 Designated EHV charges'!$A:$O,COLUMN(G115)+4,FALSE)=0,"",VLOOKUP($A115,'Annex 2 Designated EHV charges'!$A:$O,COLUMN(G115)+4,FALSE)),"")</f>
        <v/>
      </c>
      <c r="H115" s="85" t="str">
        <f>IFERROR(IF(VLOOKUP($A115,'Annex 2 Designated EHV charges'!$A:$O,COLUMN(H115)+4,FALSE)=0,"",VLOOKUP($A115,'Annex 2 Designated EHV charges'!$A:$O,COLUMN(H115)+4,FALSE)),"")</f>
        <v/>
      </c>
    </row>
    <row r="116" spans="1:8" x14ac:dyDescent="0.25">
      <c r="A116" s="78" t="str">
        <f t="array" ref="A116">IFERROR(INDEX('Annex 2 Designated EHV charges'!$A$11:$A$11, MATCH(0, IF(ISBLANK('Annex 2 Designated EHV charges'!$A$11:$A$11),1, COUNTIF(A$4:$A115, 'Annex 2 Designated EHV charges'!$A$11:$A$11)), 0)),"")</f>
        <v/>
      </c>
      <c r="B116" s="78" t="str">
        <f>IF($A116="","",VLOOKUP($A116,'Annex 2 Designated EHV charges'!$A:$P,2,0))</f>
        <v/>
      </c>
      <c r="C116" s="79" t="str">
        <f>IF($A116="","",VLOOKUP($A116,'Annex 2 Designated EHV charges'!$A:$P,3,0))</f>
        <v/>
      </c>
      <c r="D116" s="78" t="str">
        <f>IF($A116="","",VLOOKUP($A116,'Annex 2 Designated EHV charges'!$A:$P,7,0))</f>
        <v/>
      </c>
      <c r="E116" s="83" t="str">
        <f>IFERROR(IF(VLOOKUP($A116,'Annex 2 Designated EHV charges'!$A:$O,COLUMN(E116)+4,FALSE)=0,"",VLOOKUP($A116,'Annex 2 Designated EHV charges'!$A:$O,COLUMN(E116)+4,FALSE)),"")</f>
        <v/>
      </c>
      <c r="F116" s="84" t="str">
        <f>IFERROR(IF(VLOOKUP($A116,'Annex 2 Designated EHV charges'!$A:$O,COLUMN(F116)+4,FALSE)=0,"",VLOOKUP($A116,'Annex 2 Designated EHV charges'!$A:$O,COLUMN(F116)+4,FALSE)),"")</f>
        <v/>
      </c>
      <c r="G116" s="85" t="str">
        <f>IFERROR(IF(VLOOKUP($A116,'Annex 2 Designated EHV charges'!$A:$O,COLUMN(G116)+4,FALSE)=0,"",VLOOKUP($A116,'Annex 2 Designated EHV charges'!$A:$O,COLUMN(G116)+4,FALSE)),"")</f>
        <v/>
      </c>
      <c r="H116" s="85" t="str">
        <f>IFERROR(IF(VLOOKUP($A116,'Annex 2 Designated EHV charges'!$A:$O,COLUMN(H116)+4,FALSE)=0,"",VLOOKUP($A116,'Annex 2 Designated EHV charges'!$A:$O,COLUMN(H116)+4,FALSE)),"")</f>
        <v/>
      </c>
    </row>
    <row r="117" spans="1:8" x14ac:dyDescent="0.25">
      <c r="A117" s="78" t="str">
        <f t="array" ref="A117">IFERROR(INDEX('Annex 2 Designated EHV charges'!$A$11:$A$11, MATCH(0, IF(ISBLANK('Annex 2 Designated EHV charges'!$A$11:$A$11),1, COUNTIF(A$4:$A116, 'Annex 2 Designated EHV charges'!$A$11:$A$11)), 0)),"")</f>
        <v/>
      </c>
      <c r="B117" s="78" t="str">
        <f>IF($A117="","",VLOOKUP($A117,'Annex 2 Designated EHV charges'!$A:$P,2,0))</f>
        <v/>
      </c>
      <c r="C117" s="79" t="str">
        <f>IF($A117="","",VLOOKUP($A117,'Annex 2 Designated EHV charges'!$A:$P,3,0))</f>
        <v/>
      </c>
      <c r="D117" s="78" t="str">
        <f>IF($A117="","",VLOOKUP($A117,'Annex 2 Designated EHV charges'!$A:$P,7,0))</f>
        <v/>
      </c>
      <c r="E117" s="83" t="str">
        <f>IFERROR(IF(VLOOKUP($A117,'Annex 2 Designated EHV charges'!$A:$O,COLUMN(E117)+4,FALSE)=0,"",VLOOKUP($A117,'Annex 2 Designated EHV charges'!$A:$O,COLUMN(E117)+4,FALSE)),"")</f>
        <v/>
      </c>
      <c r="F117" s="84" t="str">
        <f>IFERROR(IF(VLOOKUP($A117,'Annex 2 Designated EHV charges'!$A:$O,COLUMN(F117)+4,FALSE)=0,"",VLOOKUP($A117,'Annex 2 Designated EHV charges'!$A:$O,COLUMN(F117)+4,FALSE)),"")</f>
        <v/>
      </c>
      <c r="G117" s="85" t="str">
        <f>IFERROR(IF(VLOOKUP($A117,'Annex 2 Designated EHV charges'!$A:$O,COLUMN(G117)+4,FALSE)=0,"",VLOOKUP($A117,'Annex 2 Designated EHV charges'!$A:$O,COLUMN(G117)+4,FALSE)),"")</f>
        <v/>
      </c>
      <c r="H117" s="85" t="str">
        <f>IFERROR(IF(VLOOKUP($A117,'Annex 2 Designated EHV charges'!$A:$O,COLUMN(H117)+4,FALSE)=0,"",VLOOKUP($A117,'Annex 2 Designated EHV charges'!$A:$O,COLUMN(H117)+4,FALSE)),"")</f>
        <v/>
      </c>
    </row>
    <row r="118" spans="1:8" x14ac:dyDescent="0.25">
      <c r="A118" s="78" t="str">
        <f t="array" ref="A118">IFERROR(INDEX('Annex 2 Designated EHV charges'!$A$11:$A$11, MATCH(0, IF(ISBLANK('Annex 2 Designated EHV charges'!$A$11:$A$11),1, COUNTIF(A$4:$A117, 'Annex 2 Designated EHV charges'!$A$11:$A$11)), 0)),"")</f>
        <v/>
      </c>
      <c r="B118" s="78" t="str">
        <f>IF($A118="","",VLOOKUP($A118,'Annex 2 Designated EHV charges'!$A:$P,2,0))</f>
        <v/>
      </c>
      <c r="C118" s="79" t="str">
        <f>IF($A118="","",VLOOKUP($A118,'Annex 2 Designated EHV charges'!$A:$P,3,0))</f>
        <v/>
      </c>
      <c r="D118" s="78" t="str">
        <f>IF($A118="","",VLOOKUP($A118,'Annex 2 Designated EHV charges'!$A:$P,7,0))</f>
        <v/>
      </c>
      <c r="E118" s="83" t="str">
        <f>IFERROR(IF(VLOOKUP($A118,'Annex 2 Designated EHV charges'!$A:$O,COLUMN(E118)+4,FALSE)=0,"",VLOOKUP($A118,'Annex 2 Designated EHV charges'!$A:$O,COLUMN(E118)+4,FALSE)),"")</f>
        <v/>
      </c>
      <c r="F118" s="84" t="str">
        <f>IFERROR(IF(VLOOKUP($A118,'Annex 2 Designated EHV charges'!$A:$O,COLUMN(F118)+4,FALSE)=0,"",VLOOKUP($A118,'Annex 2 Designated EHV charges'!$A:$O,COLUMN(F118)+4,FALSE)),"")</f>
        <v/>
      </c>
      <c r="G118" s="85" t="str">
        <f>IFERROR(IF(VLOOKUP($A118,'Annex 2 Designated EHV charges'!$A:$O,COLUMN(G118)+4,FALSE)=0,"",VLOOKUP($A118,'Annex 2 Designated EHV charges'!$A:$O,COLUMN(G118)+4,FALSE)),"")</f>
        <v/>
      </c>
      <c r="H118" s="85" t="str">
        <f>IFERROR(IF(VLOOKUP($A118,'Annex 2 Designated EHV charges'!$A:$O,COLUMN(H118)+4,FALSE)=0,"",VLOOKUP($A118,'Annex 2 Designated EHV charges'!$A:$O,COLUMN(H118)+4,FALSE)),"")</f>
        <v/>
      </c>
    </row>
    <row r="119" spans="1:8" x14ac:dyDescent="0.25">
      <c r="A119" s="78" t="str">
        <f t="array" ref="A119">IFERROR(INDEX('Annex 2 Designated EHV charges'!$A$11:$A$11, MATCH(0, IF(ISBLANK('Annex 2 Designated EHV charges'!$A$11:$A$11),1, COUNTIF(A$4:$A118, 'Annex 2 Designated EHV charges'!$A$11:$A$11)), 0)),"")</f>
        <v/>
      </c>
      <c r="B119" s="78" t="str">
        <f>IF($A119="","",VLOOKUP($A119,'Annex 2 Designated EHV charges'!$A:$P,2,0))</f>
        <v/>
      </c>
      <c r="C119" s="79" t="str">
        <f>IF($A119="","",VLOOKUP($A119,'Annex 2 Designated EHV charges'!$A:$P,3,0))</f>
        <v/>
      </c>
      <c r="D119" s="78" t="str">
        <f>IF($A119="","",VLOOKUP($A119,'Annex 2 Designated EHV charges'!$A:$P,7,0))</f>
        <v/>
      </c>
      <c r="E119" s="83" t="str">
        <f>IFERROR(IF(VLOOKUP($A119,'Annex 2 Designated EHV charges'!$A:$O,COLUMN(E119)+4,FALSE)=0,"",VLOOKUP($A119,'Annex 2 Designated EHV charges'!$A:$O,COLUMN(E119)+4,FALSE)),"")</f>
        <v/>
      </c>
      <c r="F119" s="84" t="str">
        <f>IFERROR(IF(VLOOKUP($A119,'Annex 2 Designated EHV charges'!$A:$O,COLUMN(F119)+4,FALSE)=0,"",VLOOKUP($A119,'Annex 2 Designated EHV charges'!$A:$O,COLUMN(F119)+4,FALSE)),"")</f>
        <v/>
      </c>
      <c r="G119" s="85" t="str">
        <f>IFERROR(IF(VLOOKUP($A119,'Annex 2 Designated EHV charges'!$A:$O,COLUMN(G119)+4,FALSE)=0,"",VLOOKUP($A119,'Annex 2 Designated EHV charges'!$A:$O,COLUMN(G119)+4,FALSE)),"")</f>
        <v/>
      </c>
      <c r="H119" s="85" t="str">
        <f>IFERROR(IF(VLOOKUP($A119,'Annex 2 Designated EHV charges'!$A:$O,COLUMN(H119)+4,FALSE)=0,"",VLOOKUP($A119,'Annex 2 Designated EHV charges'!$A:$O,COLUMN(H119)+4,FALSE)),"")</f>
        <v/>
      </c>
    </row>
    <row r="120" spans="1:8" x14ac:dyDescent="0.25">
      <c r="A120" s="78" t="str">
        <f t="array" ref="A120">IFERROR(INDEX('Annex 2 Designated EHV charges'!$A$11:$A$11, MATCH(0, IF(ISBLANK('Annex 2 Designated EHV charges'!$A$11:$A$11),1, COUNTIF(A$4:$A119, 'Annex 2 Designated EHV charges'!$A$11:$A$11)), 0)),"")</f>
        <v/>
      </c>
      <c r="B120" s="78" t="str">
        <f>IF($A120="","",VLOOKUP($A120,'Annex 2 Designated EHV charges'!$A:$P,2,0))</f>
        <v/>
      </c>
      <c r="C120" s="79" t="str">
        <f>IF($A120="","",VLOOKUP($A120,'Annex 2 Designated EHV charges'!$A:$P,3,0))</f>
        <v/>
      </c>
      <c r="D120" s="78" t="str">
        <f>IF($A120="","",VLOOKUP($A120,'Annex 2 Designated EHV charges'!$A:$P,7,0))</f>
        <v/>
      </c>
      <c r="E120" s="83" t="str">
        <f>IFERROR(IF(VLOOKUP($A120,'Annex 2 Designated EHV charges'!$A:$O,COLUMN(E120)+4,FALSE)=0,"",VLOOKUP($A120,'Annex 2 Designated EHV charges'!$A:$O,COLUMN(E120)+4,FALSE)),"")</f>
        <v/>
      </c>
      <c r="F120" s="84" t="str">
        <f>IFERROR(IF(VLOOKUP($A120,'Annex 2 Designated EHV charges'!$A:$O,COLUMN(F120)+4,FALSE)=0,"",VLOOKUP($A120,'Annex 2 Designated EHV charges'!$A:$O,COLUMN(F120)+4,FALSE)),"")</f>
        <v/>
      </c>
      <c r="G120" s="85" t="str">
        <f>IFERROR(IF(VLOOKUP($A120,'Annex 2 Designated EHV charges'!$A:$O,COLUMN(G120)+4,FALSE)=0,"",VLOOKUP($A120,'Annex 2 Designated EHV charges'!$A:$O,COLUMN(G120)+4,FALSE)),"")</f>
        <v/>
      </c>
      <c r="H120" s="85" t="str">
        <f>IFERROR(IF(VLOOKUP($A120,'Annex 2 Designated EHV charges'!$A:$O,COLUMN(H120)+4,FALSE)=0,"",VLOOKUP($A120,'Annex 2 Designated EHV charges'!$A:$O,COLUMN(H120)+4,FALSE)),"")</f>
        <v/>
      </c>
    </row>
    <row r="121" spans="1:8" x14ac:dyDescent="0.25">
      <c r="A121" s="78" t="str">
        <f t="array" ref="A121">IFERROR(INDEX('Annex 2 Designated EHV charges'!$A$11:$A$11, MATCH(0, IF(ISBLANK('Annex 2 Designated EHV charges'!$A$11:$A$11),1, COUNTIF(A$4:$A120, 'Annex 2 Designated EHV charges'!$A$11:$A$11)), 0)),"")</f>
        <v/>
      </c>
      <c r="B121" s="78" t="str">
        <f>IF($A121="","",VLOOKUP($A121,'Annex 2 Designated EHV charges'!$A:$P,2,0))</f>
        <v/>
      </c>
      <c r="C121" s="79" t="str">
        <f>IF($A121="","",VLOOKUP($A121,'Annex 2 Designated EHV charges'!$A:$P,3,0))</f>
        <v/>
      </c>
      <c r="D121" s="78" t="str">
        <f>IF($A121="","",VLOOKUP($A121,'Annex 2 Designated EHV charges'!$A:$P,7,0))</f>
        <v/>
      </c>
      <c r="E121" s="83" t="str">
        <f>IFERROR(IF(VLOOKUP($A121,'Annex 2 Designated EHV charges'!$A:$O,COLUMN(E121)+4,FALSE)=0,"",VLOOKUP($A121,'Annex 2 Designated EHV charges'!$A:$O,COLUMN(E121)+4,FALSE)),"")</f>
        <v/>
      </c>
      <c r="F121" s="84" t="str">
        <f>IFERROR(IF(VLOOKUP($A121,'Annex 2 Designated EHV charges'!$A:$O,COLUMN(F121)+4,FALSE)=0,"",VLOOKUP($A121,'Annex 2 Designated EHV charges'!$A:$O,COLUMN(F121)+4,FALSE)),"")</f>
        <v/>
      </c>
      <c r="G121" s="85" t="str">
        <f>IFERROR(IF(VLOOKUP($A121,'Annex 2 Designated EHV charges'!$A:$O,COLUMN(G121)+4,FALSE)=0,"",VLOOKUP($A121,'Annex 2 Designated EHV charges'!$A:$O,COLUMN(G121)+4,FALSE)),"")</f>
        <v/>
      </c>
      <c r="H121" s="85" t="str">
        <f>IFERROR(IF(VLOOKUP($A121,'Annex 2 Designated EHV charges'!$A:$O,COLUMN(H121)+4,FALSE)=0,"",VLOOKUP($A121,'Annex 2 Designated EHV charges'!$A:$O,COLUMN(H121)+4,FALSE)),"")</f>
        <v/>
      </c>
    </row>
    <row r="122" spans="1:8" x14ac:dyDescent="0.25">
      <c r="A122" s="78" t="str">
        <f t="array" ref="A122">IFERROR(INDEX('Annex 2 Designated EHV charges'!$A$11:$A$11, MATCH(0, IF(ISBLANK('Annex 2 Designated EHV charges'!$A$11:$A$11),1, COUNTIF(A$4:$A121, 'Annex 2 Designated EHV charges'!$A$11:$A$11)), 0)),"")</f>
        <v/>
      </c>
      <c r="B122" s="78" t="str">
        <f>IF($A122="","",VLOOKUP($A122,'Annex 2 Designated EHV charges'!$A:$P,2,0))</f>
        <v/>
      </c>
      <c r="C122" s="79" t="str">
        <f>IF($A122="","",VLOOKUP($A122,'Annex 2 Designated EHV charges'!$A:$P,3,0))</f>
        <v/>
      </c>
      <c r="D122" s="78" t="str">
        <f>IF($A122="","",VLOOKUP($A122,'Annex 2 Designated EHV charges'!$A:$P,7,0))</f>
        <v/>
      </c>
      <c r="E122" s="83" t="str">
        <f>IFERROR(IF(VLOOKUP($A122,'Annex 2 Designated EHV charges'!$A:$O,COLUMN(E122)+4,FALSE)=0,"",VLOOKUP($A122,'Annex 2 Designated EHV charges'!$A:$O,COLUMN(E122)+4,FALSE)),"")</f>
        <v/>
      </c>
      <c r="F122" s="84" t="str">
        <f>IFERROR(IF(VLOOKUP($A122,'Annex 2 Designated EHV charges'!$A:$O,COLUMN(F122)+4,FALSE)=0,"",VLOOKUP($A122,'Annex 2 Designated EHV charges'!$A:$O,COLUMN(F122)+4,FALSE)),"")</f>
        <v/>
      </c>
      <c r="G122" s="85" t="str">
        <f>IFERROR(IF(VLOOKUP($A122,'Annex 2 Designated EHV charges'!$A:$O,COLUMN(G122)+4,FALSE)=0,"",VLOOKUP($A122,'Annex 2 Designated EHV charges'!$A:$O,COLUMN(G122)+4,FALSE)),"")</f>
        <v/>
      </c>
      <c r="H122" s="85" t="str">
        <f>IFERROR(IF(VLOOKUP($A122,'Annex 2 Designated EHV charges'!$A:$O,COLUMN(H122)+4,FALSE)=0,"",VLOOKUP($A122,'Annex 2 Designated EHV charges'!$A:$O,COLUMN(H122)+4,FALSE)),"")</f>
        <v/>
      </c>
    </row>
    <row r="123" spans="1:8" x14ac:dyDescent="0.25">
      <c r="A123" s="78" t="str">
        <f t="array" ref="A123">IFERROR(INDEX('Annex 2 Designated EHV charges'!$A$11:$A$11, MATCH(0, IF(ISBLANK('Annex 2 Designated EHV charges'!$A$11:$A$11),1, COUNTIF(A$4:$A122, 'Annex 2 Designated EHV charges'!$A$11:$A$11)), 0)),"")</f>
        <v/>
      </c>
      <c r="B123" s="78" t="str">
        <f>IF($A123="","",VLOOKUP($A123,'Annex 2 Designated EHV charges'!$A:$P,2,0))</f>
        <v/>
      </c>
      <c r="C123" s="79" t="str">
        <f>IF($A123="","",VLOOKUP($A123,'Annex 2 Designated EHV charges'!$A:$P,3,0))</f>
        <v/>
      </c>
      <c r="D123" s="78" t="str">
        <f>IF($A123="","",VLOOKUP($A123,'Annex 2 Designated EHV charges'!$A:$P,7,0))</f>
        <v/>
      </c>
      <c r="E123" s="83" t="str">
        <f>IFERROR(IF(VLOOKUP($A123,'Annex 2 Designated EHV charges'!$A:$O,COLUMN(E123)+4,FALSE)=0,"",VLOOKUP($A123,'Annex 2 Designated EHV charges'!$A:$O,COLUMN(E123)+4,FALSE)),"")</f>
        <v/>
      </c>
      <c r="F123" s="84" t="str">
        <f>IFERROR(IF(VLOOKUP($A123,'Annex 2 Designated EHV charges'!$A:$O,COLUMN(F123)+4,FALSE)=0,"",VLOOKUP($A123,'Annex 2 Designated EHV charges'!$A:$O,COLUMN(F123)+4,FALSE)),"")</f>
        <v/>
      </c>
      <c r="G123" s="85" t="str">
        <f>IFERROR(IF(VLOOKUP($A123,'Annex 2 Designated EHV charges'!$A:$O,COLUMN(G123)+4,FALSE)=0,"",VLOOKUP($A123,'Annex 2 Designated EHV charges'!$A:$O,COLUMN(G123)+4,FALSE)),"")</f>
        <v/>
      </c>
      <c r="H123" s="85" t="str">
        <f>IFERROR(IF(VLOOKUP($A123,'Annex 2 Designated EHV charges'!$A:$O,COLUMN(H123)+4,FALSE)=0,"",VLOOKUP($A123,'Annex 2 Designated EHV charges'!$A:$O,COLUMN(H123)+4,FALSE)),"")</f>
        <v/>
      </c>
    </row>
    <row r="124" spans="1:8" x14ac:dyDescent="0.25">
      <c r="A124" s="78" t="str">
        <f t="array" ref="A124">IFERROR(INDEX('Annex 2 Designated EHV charges'!$A$11:$A$11, MATCH(0, IF(ISBLANK('Annex 2 Designated EHV charges'!$A$11:$A$11),1, COUNTIF(A$4:$A123, 'Annex 2 Designated EHV charges'!$A$11:$A$11)), 0)),"")</f>
        <v/>
      </c>
      <c r="B124" s="78" t="str">
        <f>IF($A124="","",VLOOKUP($A124,'Annex 2 Designated EHV charges'!$A:$P,2,0))</f>
        <v/>
      </c>
      <c r="C124" s="79" t="str">
        <f>IF($A124="","",VLOOKUP($A124,'Annex 2 Designated EHV charges'!$A:$P,3,0))</f>
        <v/>
      </c>
      <c r="D124" s="78" t="str">
        <f>IF($A124="","",VLOOKUP($A124,'Annex 2 Designated EHV charges'!$A:$P,7,0))</f>
        <v/>
      </c>
      <c r="E124" s="83" t="str">
        <f>IFERROR(IF(VLOOKUP($A124,'Annex 2 Designated EHV charges'!$A:$O,COLUMN(E124)+4,FALSE)=0,"",VLOOKUP($A124,'Annex 2 Designated EHV charges'!$A:$O,COLUMN(E124)+4,FALSE)),"")</f>
        <v/>
      </c>
      <c r="F124" s="84" t="str">
        <f>IFERROR(IF(VLOOKUP($A124,'Annex 2 Designated EHV charges'!$A:$O,COLUMN(F124)+4,FALSE)=0,"",VLOOKUP($A124,'Annex 2 Designated EHV charges'!$A:$O,COLUMN(F124)+4,FALSE)),"")</f>
        <v/>
      </c>
      <c r="G124" s="85" t="str">
        <f>IFERROR(IF(VLOOKUP($A124,'Annex 2 Designated EHV charges'!$A:$O,COLUMN(G124)+4,FALSE)=0,"",VLOOKUP($A124,'Annex 2 Designated EHV charges'!$A:$O,COLUMN(G124)+4,FALSE)),"")</f>
        <v/>
      </c>
      <c r="H124" s="85" t="str">
        <f>IFERROR(IF(VLOOKUP($A124,'Annex 2 Designated EHV charges'!$A:$O,COLUMN(H124)+4,FALSE)=0,"",VLOOKUP($A124,'Annex 2 Designated EHV charges'!$A:$O,COLUMN(H124)+4,FALSE)),"")</f>
        <v/>
      </c>
    </row>
    <row r="125" spans="1:8" x14ac:dyDescent="0.25">
      <c r="A125" s="78" t="str">
        <f t="array" ref="A125">IFERROR(INDEX('Annex 2 Designated EHV charges'!$A$11:$A$11, MATCH(0, IF(ISBLANK('Annex 2 Designated EHV charges'!$A$11:$A$11),1, COUNTIF(A$4:$A124, 'Annex 2 Designated EHV charges'!$A$11:$A$11)), 0)),"")</f>
        <v/>
      </c>
      <c r="B125" s="78" t="str">
        <f>IF($A125="","",VLOOKUP($A125,'Annex 2 Designated EHV charges'!$A:$P,2,0))</f>
        <v/>
      </c>
      <c r="C125" s="79" t="str">
        <f>IF($A125="","",VLOOKUP($A125,'Annex 2 Designated EHV charges'!$A:$P,3,0))</f>
        <v/>
      </c>
      <c r="D125" s="78" t="str">
        <f>IF($A125="","",VLOOKUP($A125,'Annex 2 Designated EHV charges'!$A:$P,7,0))</f>
        <v/>
      </c>
      <c r="E125" s="83" t="str">
        <f>IFERROR(IF(VLOOKUP($A125,'Annex 2 Designated EHV charges'!$A:$O,COLUMN(E125)+4,FALSE)=0,"",VLOOKUP($A125,'Annex 2 Designated EHV charges'!$A:$O,COLUMN(E125)+4,FALSE)),"")</f>
        <v/>
      </c>
      <c r="F125" s="84" t="str">
        <f>IFERROR(IF(VLOOKUP($A125,'Annex 2 Designated EHV charges'!$A:$O,COLUMN(F125)+4,FALSE)=0,"",VLOOKUP($A125,'Annex 2 Designated EHV charges'!$A:$O,COLUMN(F125)+4,FALSE)),"")</f>
        <v/>
      </c>
      <c r="G125" s="85" t="str">
        <f>IFERROR(IF(VLOOKUP($A125,'Annex 2 Designated EHV charges'!$A:$O,COLUMN(G125)+4,FALSE)=0,"",VLOOKUP($A125,'Annex 2 Designated EHV charges'!$A:$O,COLUMN(G125)+4,FALSE)),"")</f>
        <v/>
      </c>
      <c r="H125" s="85" t="str">
        <f>IFERROR(IF(VLOOKUP($A125,'Annex 2 Designated EHV charges'!$A:$O,COLUMN(H125)+4,FALSE)=0,"",VLOOKUP($A125,'Annex 2 Designated EHV charges'!$A:$O,COLUMN(H125)+4,FALSE)),"")</f>
        <v/>
      </c>
    </row>
    <row r="126" spans="1:8" x14ac:dyDescent="0.25">
      <c r="A126" s="78" t="str">
        <f t="array" ref="A126">IFERROR(INDEX('Annex 2 Designated EHV charges'!$A$11:$A$11, MATCH(0, IF(ISBLANK('Annex 2 Designated EHV charges'!$A$11:$A$11),1, COUNTIF(A$4:$A125, 'Annex 2 Designated EHV charges'!$A$11:$A$11)), 0)),"")</f>
        <v/>
      </c>
      <c r="B126" s="78" t="str">
        <f>IF($A126="","",VLOOKUP($A126,'Annex 2 Designated EHV charges'!$A:$P,2,0))</f>
        <v/>
      </c>
      <c r="C126" s="79" t="str">
        <f>IF($A126="","",VLOOKUP($A126,'Annex 2 Designated EHV charges'!$A:$P,3,0))</f>
        <v/>
      </c>
      <c r="D126" s="78" t="str">
        <f>IF($A126="","",VLOOKUP($A126,'Annex 2 Designated EHV charges'!$A:$P,7,0))</f>
        <v/>
      </c>
      <c r="E126" s="83" t="str">
        <f>IFERROR(IF(VLOOKUP($A126,'Annex 2 Designated EHV charges'!$A:$O,COLUMN(E126)+4,FALSE)=0,"",VLOOKUP($A126,'Annex 2 Designated EHV charges'!$A:$O,COLUMN(E126)+4,FALSE)),"")</f>
        <v/>
      </c>
      <c r="F126" s="84" t="str">
        <f>IFERROR(IF(VLOOKUP($A126,'Annex 2 Designated EHV charges'!$A:$O,COLUMN(F126)+4,FALSE)=0,"",VLOOKUP($A126,'Annex 2 Designated EHV charges'!$A:$O,COLUMN(F126)+4,FALSE)),"")</f>
        <v/>
      </c>
      <c r="G126" s="85" t="str">
        <f>IFERROR(IF(VLOOKUP($A126,'Annex 2 Designated EHV charges'!$A:$O,COLUMN(G126)+4,FALSE)=0,"",VLOOKUP($A126,'Annex 2 Designated EHV charges'!$A:$O,COLUMN(G126)+4,FALSE)),"")</f>
        <v/>
      </c>
      <c r="H126" s="85" t="str">
        <f>IFERROR(IF(VLOOKUP($A126,'Annex 2 Designated EHV charges'!$A:$O,COLUMN(H126)+4,FALSE)=0,"",VLOOKUP($A126,'Annex 2 Designated EHV charges'!$A:$O,COLUMN(H126)+4,FALSE)),"")</f>
        <v/>
      </c>
    </row>
    <row r="127" spans="1:8" x14ac:dyDescent="0.25">
      <c r="A127" s="78" t="str">
        <f t="array" ref="A127">IFERROR(INDEX('Annex 2 Designated EHV charges'!$A$11:$A$11, MATCH(0, IF(ISBLANK('Annex 2 Designated EHV charges'!$A$11:$A$11),1, COUNTIF(A$4:$A126, 'Annex 2 Designated EHV charges'!$A$11:$A$11)), 0)),"")</f>
        <v/>
      </c>
      <c r="B127" s="78" t="str">
        <f>IF($A127="","",VLOOKUP($A127,'Annex 2 Designated EHV charges'!$A:$P,2,0))</f>
        <v/>
      </c>
      <c r="C127" s="79" t="str">
        <f>IF($A127="","",VLOOKUP($A127,'Annex 2 Designated EHV charges'!$A:$P,3,0))</f>
        <v/>
      </c>
      <c r="D127" s="78" t="str">
        <f>IF($A127="","",VLOOKUP($A127,'Annex 2 Designated EHV charges'!$A:$P,7,0))</f>
        <v/>
      </c>
      <c r="E127" s="83" t="str">
        <f>IFERROR(IF(VLOOKUP($A127,'Annex 2 Designated EHV charges'!$A:$O,COLUMN(E127)+4,FALSE)=0,"",VLOOKUP($A127,'Annex 2 Designated EHV charges'!$A:$O,COLUMN(E127)+4,FALSE)),"")</f>
        <v/>
      </c>
      <c r="F127" s="84" t="str">
        <f>IFERROR(IF(VLOOKUP($A127,'Annex 2 Designated EHV charges'!$A:$O,COLUMN(F127)+4,FALSE)=0,"",VLOOKUP($A127,'Annex 2 Designated EHV charges'!$A:$O,COLUMN(F127)+4,FALSE)),"")</f>
        <v/>
      </c>
      <c r="G127" s="85" t="str">
        <f>IFERROR(IF(VLOOKUP($A127,'Annex 2 Designated EHV charges'!$A:$O,COLUMN(G127)+4,FALSE)=0,"",VLOOKUP($A127,'Annex 2 Designated EHV charges'!$A:$O,COLUMN(G127)+4,FALSE)),"")</f>
        <v/>
      </c>
      <c r="H127" s="85" t="str">
        <f>IFERROR(IF(VLOOKUP($A127,'Annex 2 Designated EHV charges'!$A:$O,COLUMN(H127)+4,FALSE)=0,"",VLOOKUP($A127,'Annex 2 Designated EHV charges'!$A:$O,COLUMN(H127)+4,FALSE)),"")</f>
        <v/>
      </c>
    </row>
    <row r="128" spans="1:8" x14ac:dyDescent="0.25">
      <c r="A128" s="78" t="str">
        <f t="array" ref="A128">IFERROR(INDEX('Annex 2 Designated EHV charges'!$A$11:$A$11, MATCH(0, IF(ISBLANK('Annex 2 Designated EHV charges'!$A$11:$A$11),1, COUNTIF(A$4:$A127, 'Annex 2 Designated EHV charges'!$A$11:$A$11)), 0)),"")</f>
        <v/>
      </c>
      <c r="B128" s="78" t="str">
        <f>IF($A128="","",VLOOKUP($A128,'Annex 2 Designated EHV charges'!$A:$P,2,0))</f>
        <v/>
      </c>
      <c r="C128" s="79" t="str">
        <f>IF($A128="","",VLOOKUP($A128,'Annex 2 Designated EHV charges'!$A:$P,3,0))</f>
        <v/>
      </c>
      <c r="D128" s="78" t="str">
        <f>IF($A128="","",VLOOKUP($A128,'Annex 2 Designated EHV charges'!$A:$P,7,0))</f>
        <v/>
      </c>
      <c r="E128" s="83" t="str">
        <f>IFERROR(IF(VLOOKUP($A128,'Annex 2 Designated EHV charges'!$A:$O,COLUMN(E128)+4,FALSE)=0,"",VLOOKUP($A128,'Annex 2 Designated EHV charges'!$A:$O,COLUMN(E128)+4,FALSE)),"")</f>
        <v/>
      </c>
      <c r="F128" s="84" t="str">
        <f>IFERROR(IF(VLOOKUP($A128,'Annex 2 Designated EHV charges'!$A:$O,COLUMN(F128)+4,FALSE)=0,"",VLOOKUP($A128,'Annex 2 Designated EHV charges'!$A:$O,COLUMN(F128)+4,FALSE)),"")</f>
        <v/>
      </c>
      <c r="G128" s="85" t="str">
        <f>IFERROR(IF(VLOOKUP($A128,'Annex 2 Designated EHV charges'!$A:$O,COLUMN(G128)+4,FALSE)=0,"",VLOOKUP($A128,'Annex 2 Designated EHV charges'!$A:$O,COLUMN(G128)+4,FALSE)),"")</f>
        <v/>
      </c>
      <c r="H128" s="85" t="str">
        <f>IFERROR(IF(VLOOKUP($A128,'Annex 2 Designated EHV charges'!$A:$O,COLUMN(H128)+4,FALSE)=0,"",VLOOKUP($A128,'Annex 2 Designated EHV charges'!$A:$O,COLUMN(H128)+4,FALSE)),"")</f>
        <v/>
      </c>
    </row>
    <row r="129" spans="1:8" x14ac:dyDescent="0.25">
      <c r="A129" s="78" t="str">
        <f t="array" ref="A129">IFERROR(INDEX('Annex 2 Designated EHV charges'!$A$11:$A$11, MATCH(0, IF(ISBLANK('Annex 2 Designated EHV charges'!$A$11:$A$11),1, COUNTIF(A$4:$A128, 'Annex 2 Designated EHV charges'!$A$11:$A$11)), 0)),"")</f>
        <v/>
      </c>
      <c r="B129" s="78" t="str">
        <f>IF($A129="","",VLOOKUP($A129,'Annex 2 Designated EHV charges'!$A:$P,2,0))</f>
        <v/>
      </c>
      <c r="C129" s="79" t="str">
        <f>IF($A129="","",VLOOKUP($A129,'Annex 2 Designated EHV charges'!$A:$P,3,0))</f>
        <v/>
      </c>
      <c r="D129" s="78" t="str">
        <f>IF($A129="","",VLOOKUP($A129,'Annex 2 Designated EHV charges'!$A:$P,7,0))</f>
        <v/>
      </c>
      <c r="E129" s="83" t="str">
        <f>IFERROR(IF(VLOOKUP($A129,'Annex 2 Designated EHV charges'!$A:$O,COLUMN(E129)+4,FALSE)=0,"",VLOOKUP($A129,'Annex 2 Designated EHV charges'!$A:$O,COLUMN(E129)+4,FALSE)),"")</f>
        <v/>
      </c>
      <c r="F129" s="84" t="str">
        <f>IFERROR(IF(VLOOKUP($A129,'Annex 2 Designated EHV charges'!$A:$O,COLUMN(F129)+4,FALSE)=0,"",VLOOKUP($A129,'Annex 2 Designated EHV charges'!$A:$O,COLUMN(F129)+4,FALSE)),"")</f>
        <v/>
      </c>
      <c r="G129" s="85" t="str">
        <f>IFERROR(IF(VLOOKUP($A129,'Annex 2 Designated EHV charges'!$A:$O,COLUMN(G129)+4,FALSE)=0,"",VLOOKUP($A129,'Annex 2 Designated EHV charges'!$A:$O,COLUMN(G129)+4,FALSE)),"")</f>
        <v/>
      </c>
      <c r="H129" s="85" t="str">
        <f>IFERROR(IF(VLOOKUP($A129,'Annex 2 Designated EHV charges'!$A:$O,COLUMN(H129)+4,FALSE)=0,"",VLOOKUP($A129,'Annex 2 Designated EHV charges'!$A:$O,COLUMN(H129)+4,FALSE)),"")</f>
        <v/>
      </c>
    </row>
    <row r="130" spans="1:8" x14ac:dyDescent="0.25">
      <c r="A130" s="78" t="str">
        <f t="array" ref="A130">IFERROR(INDEX('Annex 2 Designated EHV charges'!$A$11:$A$11, MATCH(0, IF(ISBLANK('Annex 2 Designated EHV charges'!$A$11:$A$11),1, COUNTIF(A$4:$A129, 'Annex 2 Designated EHV charges'!$A$11:$A$11)), 0)),"")</f>
        <v/>
      </c>
      <c r="B130" s="78" t="str">
        <f>IF($A130="","",VLOOKUP($A130,'Annex 2 Designated EHV charges'!$A:$P,2,0))</f>
        <v/>
      </c>
      <c r="C130" s="79" t="str">
        <f>IF($A130="","",VLOOKUP($A130,'Annex 2 Designated EHV charges'!$A:$P,3,0))</f>
        <v/>
      </c>
      <c r="D130" s="78" t="str">
        <f>IF($A130="","",VLOOKUP($A130,'Annex 2 Designated EHV charges'!$A:$P,7,0))</f>
        <v/>
      </c>
      <c r="E130" s="83" t="str">
        <f>IFERROR(IF(VLOOKUP($A130,'Annex 2 Designated EHV charges'!$A:$O,COLUMN(E130)+4,FALSE)=0,"",VLOOKUP($A130,'Annex 2 Designated EHV charges'!$A:$O,COLUMN(E130)+4,FALSE)),"")</f>
        <v/>
      </c>
      <c r="F130" s="84" t="str">
        <f>IFERROR(IF(VLOOKUP($A130,'Annex 2 Designated EHV charges'!$A:$O,COLUMN(F130)+4,FALSE)=0,"",VLOOKUP($A130,'Annex 2 Designated EHV charges'!$A:$O,COLUMN(F130)+4,FALSE)),"")</f>
        <v/>
      </c>
      <c r="G130" s="85" t="str">
        <f>IFERROR(IF(VLOOKUP($A130,'Annex 2 Designated EHV charges'!$A:$O,COLUMN(G130)+4,FALSE)=0,"",VLOOKUP($A130,'Annex 2 Designated EHV charges'!$A:$O,COLUMN(G130)+4,FALSE)),"")</f>
        <v/>
      </c>
      <c r="H130" s="85" t="str">
        <f>IFERROR(IF(VLOOKUP($A130,'Annex 2 Designated EHV charges'!$A:$O,COLUMN(H130)+4,FALSE)=0,"",VLOOKUP($A130,'Annex 2 Designated EHV charges'!$A:$O,COLUMN(H130)+4,FALSE)),"")</f>
        <v/>
      </c>
    </row>
    <row r="131" spans="1:8" x14ac:dyDescent="0.25">
      <c r="A131" s="78" t="str">
        <f t="array" ref="A131">IFERROR(INDEX('Annex 2 Designated EHV charges'!$A$11:$A$11, MATCH(0, IF(ISBLANK('Annex 2 Designated EHV charges'!$A$11:$A$11),1, COUNTIF(A$4:$A130, 'Annex 2 Designated EHV charges'!$A$11:$A$11)), 0)),"")</f>
        <v/>
      </c>
      <c r="B131" s="78" t="str">
        <f>IF($A131="","",VLOOKUP($A131,'Annex 2 Designated EHV charges'!$A:$P,2,0))</f>
        <v/>
      </c>
      <c r="C131" s="79" t="str">
        <f>IF($A131="","",VLOOKUP($A131,'Annex 2 Designated EHV charges'!$A:$P,3,0))</f>
        <v/>
      </c>
      <c r="D131" s="78" t="str">
        <f>IF($A131="","",VLOOKUP($A131,'Annex 2 Designated EHV charges'!$A:$P,7,0))</f>
        <v/>
      </c>
      <c r="E131" s="83" t="str">
        <f>IFERROR(IF(VLOOKUP($A131,'Annex 2 Designated EHV charges'!$A:$O,COLUMN(E131)+4,FALSE)=0,"",VLOOKUP($A131,'Annex 2 Designated EHV charges'!$A:$O,COLUMN(E131)+4,FALSE)),"")</f>
        <v/>
      </c>
      <c r="F131" s="84" t="str">
        <f>IFERROR(IF(VLOOKUP($A131,'Annex 2 Designated EHV charges'!$A:$O,COLUMN(F131)+4,FALSE)=0,"",VLOOKUP($A131,'Annex 2 Designated EHV charges'!$A:$O,COLUMN(F131)+4,FALSE)),"")</f>
        <v/>
      </c>
      <c r="G131" s="85" t="str">
        <f>IFERROR(IF(VLOOKUP($A131,'Annex 2 Designated EHV charges'!$A:$O,COLUMN(G131)+4,FALSE)=0,"",VLOOKUP($A131,'Annex 2 Designated EHV charges'!$A:$O,COLUMN(G131)+4,FALSE)),"")</f>
        <v/>
      </c>
      <c r="H131" s="85" t="str">
        <f>IFERROR(IF(VLOOKUP($A131,'Annex 2 Designated EHV charges'!$A:$O,COLUMN(H131)+4,FALSE)=0,"",VLOOKUP($A131,'Annex 2 Designated EHV charges'!$A:$O,COLUMN(H131)+4,FALSE)),"")</f>
        <v/>
      </c>
    </row>
    <row r="132" spans="1:8" x14ac:dyDescent="0.25">
      <c r="A132" s="78" t="str">
        <f t="array" ref="A132">IFERROR(INDEX('Annex 2 Designated EHV charges'!$A$11:$A$11, MATCH(0, IF(ISBLANK('Annex 2 Designated EHV charges'!$A$11:$A$11),1, COUNTIF(A$4:$A131, 'Annex 2 Designated EHV charges'!$A$11:$A$11)), 0)),"")</f>
        <v/>
      </c>
      <c r="B132" s="78" t="str">
        <f>IF($A132="","",VLOOKUP($A132,'Annex 2 Designated EHV charges'!$A:$P,2,0))</f>
        <v/>
      </c>
      <c r="C132" s="79" t="str">
        <f>IF($A132="","",VLOOKUP($A132,'Annex 2 Designated EHV charges'!$A:$P,3,0))</f>
        <v/>
      </c>
      <c r="D132" s="78" t="str">
        <f>IF($A132="","",VLOOKUP($A132,'Annex 2 Designated EHV charges'!$A:$P,7,0))</f>
        <v/>
      </c>
      <c r="E132" s="83" t="str">
        <f>IFERROR(IF(VLOOKUP($A132,'Annex 2 Designated EHV charges'!$A:$O,COLUMN(E132)+4,FALSE)=0,"",VLOOKUP($A132,'Annex 2 Designated EHV charges'!$A:$O,COLUMN(E132)+4,FALSE)),"")</f>
        <v/>
      </c>
      <c r="F132" s="84" t="str">
        <f>IFERROR(IF(VLOOKUP($A132,'Annex 2 Designated EHV charges'!$A:$O,COLUMN(F132)+4,FALSE)=0,"",VLOOKUP($A132,'Annex 2 Designated EHV charges'!$A:$O,COLUMN(F132)+4,FALSE)),"")</f>
        <v/>
      </c>
      <c r="G132" s="85" t="str">
        <f>IFERROR(IF(VLOOKUP($A132,'Annex 2 Designated EHV charges'!$A:$O,COLUMN(G132)+4,FALSE)=0,"",VLOOKUP($A132,'Annex 2 Designated EHV charges'!$A:$O,COLUMN(G132)+4,FALSE)),"")</f>
        <v/>
      </c>
      <c r="H132" s="85" t="str">
        <f>IFERROR(IF(VLOOKUP($A132,'Annex 2 Designated EHV charges'!$A:$O,COLUMN(H132)+4,FALSE)=0,"",VLOOKUP($A132,'Annex 2 Designated EHV charges'!$A:$O,COLUMN(H132)+4,FALSE)),"")</f>
        <v/>
      </c>
    </row>
    <row r="133" spans="1:8" x14ac:dyDescent="0.25">
      <c r="A133" s="78" t="str">
        <f t="array" ref="A133">IFERROR(INDEX('Annex 2 Designated EHV charges'!$A$11:$A$11, MATCH(0, IF(ISBLANK('Annex 2 Designated EHV charges'!$A$11:$A$11),1, COUNTIF(A$4:$A132, 'Annex 2 Designated EHV charges'!$A$11:$A$11)), 0)),"")</f>
        <v/>
      </c>
      <c r="B133" s="78" t="str">
        <f>IF($A133="","",VLOOKUP($A133,'Annex 2 Designated EHV charges'!$A:$P,2,0))</f>
        <v/>
      </c>
      <c r="C133" s="79" t="str">
        <f>IF($A133="","",VLOOKUP($A133,'Annex 2 Designated EHV charges'!$A:$P,3,0))</f>
        <v/>
      </c>
      <c r="D133" s="78" t="str">
        <f>IF($A133="","",VLOOKUP($A133,'Annex 2 Designated EHV charges'!$A:$P,7,0))</f>
        <v/>
      </c>
      <c r="E133" s="83" t="str">
        <f>IFERROR(IF(VLOOKUP($A133,'Annex 2 Designated EHV charges'!$A:$O,COLUMN(E133)+4,FALSE)=0,"",VLOOKUP($A133,'Annex 2 Designated EHV charges'!$A:$O,COLUMN(E133)+4,FALSE)),"")</f>
        <v/>
      </c>
      <c r="F133" s="84" t="str">
        <f>IFERROR(IF(VLOOKUP($A133,'Annex 2 Designated EHV charges'!$A:$O,COLUMN(F133)+4,FALSE)=0,"",VLOOKUP($A133,'Annex 2 Designated EHV charges'!$A:$O,COLUMN(F133)+4,FALSE)),"")</f>
        <v/>
      </c>
      <c r="G133" s="85" t="str">
        <f>IFERROR(IF(VLOOKUP($A133,'Annex 2 Designated EHV charges'!$A:$O,COLUMN(G133)+4,FALSE)=0,"",VLOOKUP($A133,'Annex 2 Designated EHV charges'!$A:$O,COLUMN(G133)+4,FALSE)),"")</f>
        <v/>
      </c>
      <c r="H133" s="85" t="str">
        <f>IFERROR(IF(VLOOKUP($A133,'Annex 2 Designated EHV charges'!$A:$O,COLUMN(H133)+4,FALSE)=0,"",VLOOKUP($A133,'Annex 2 Designated EHV charges'!$A:$O,COLUMN(H133)+4,FALSE)),"")</f>
        <v/>
      </c>
    </row>
    <row r="134" spans="1:8" x14ac:dyDescent="0.25">
      <c r="A134" s="78" t="str">
        <f t="array" ref="A134">IFERROR(INDEX('Annex 2 Designated EHV charges'!$A$11:$A$11, MATCH(0, IF(ISBLANK('Annex 2 Designated EHV charges'!$A$11:$A$11),1, COUNTIF(A$4:$A133, 'Annex 2 Designated EHV charges'!$A$11:$A$11)), 0)),"")</f>
        <v/>
      </c>
      <c r="B134" s="78" t="str">
        <f>IF($A134="","",VLOOKUP($A134,'Annex 2 Designated EHV charges'!$A:$P,2,0))</f>
        <v/>
      </c>
      <c r="C134" s="79" t="str">
        <f>IF($A134="","",VLOOKUP($A134,'Annex 2 Designated EHV charges'!$A:$P,3,0))</f>
        <v/>
      </c>
      <c r="D134" s="78" t="str">
        <f>IF($A134="","",VLOOKUP($A134,'Annex 2 Designated EHV charges'!$A:$P,7,0))</f>
        <v/>
      </c>
      <c r="E134" s="83" t="str">
        <f>IFERROR(IF(VLOOKUP($A134,'Annex 2 Designated EHV charges'!$A:$O,COLUMN(E134)+4,FALSE)=0,"",VLOOKUP($A134,'Annex 2 Designated EHV charges'!$A:$O,COLUMN(E134)+4,FALSE)),"")</f>
        <v/>
      </c>
      <c r="F134" s="84" t="str">
        <f>IFERROR(IF(VLOOKUP($A134,'Annex 2 Designated EHV charges'!$A:$O,COLUMN(F134)+4,FALSE)=0,"",VLOOKUP($A134,'Annex 2 Designated EHV charges'!$A:$O,COLUMN(F134)+4,FALSE)),"")</f>
        <v/>
      </c>
      <c r="G134" s="85" t="str">
        <f>IFERROR(IF(VLOOKUP($A134,'Annex 2 Designated EHV charges'!$A:$O,COLUMN(G134)+4,FALSE)=0,"",VLOOKUP($A134,'Annex 2 Designated EHV charges'!$A:$O,COLUMN(G134)+4,FALSE)),"")</f>
        <v/>
      </c>
      <c r="H134" s="85" t="str">
        <f>IFERROR(IF(VLOOKUP($A134,'Annex 2 Designated EHV charges'!$A:$O,COLUMN(H134)+4,FALSE)=0,"",VLOOKUP($A134,'Annex 2 Designated EHV charges'!$A:$O,COLUMN(H134)+4,FALSE)),"")</f>
        <v/>
      </c>
    </row>
    <row r="135" spans="1:8" x14ac:dyDescent="0.25">
      <c r="A135" s="78" t="str">
        <f t="array" ref="A135">IFERROR(INDEX('Annex 2 Designated EHV charges'!$A$11:$A$11, MATCH(0, IF(ISBLANK('Annex 2 Designated EHV charges'!$A$11:$A$11),1, COUNTIF(A$4:$A134, 'Annex 2 Designated EHV charges'!$A$11:$A$11)), 0)),"")</f>
        <v/>
      </c>
      <c r="B135" s="78" t="str">
        <f>IF($A135="","",VLOOKUP($A135,'Annex 2 Designated EHV charges'!$A:$P,2,0))</f>
        <v/>
      </c>
      <c r="C135" s="79" t="str">
        <f>IF($A135="","",VLOOKUP($A135,'Annex 2 Designated EHV charges'!$A:$P,3,0))</f>
        <v/>
      </c>
      <c r="D135" s="78" t="str">
        <f>IF($A135="","",VLOOKUP($A135,'Annex 2 Designated EHV charges'!$A:$P,7,0))</f>
        <v/>
      </c>
      <c r="E135" s="83" t="str">
        <f>IFERROR(IF(VLOOKUP($A135,'Annex 2 Designated EHV charges'!$A:$O,COLUMN(E135)+4,FALSE)=0,"",VLOOKUP($A135,'Annex 2 Designated EHV charges'!$A:$O,COLUMN(E135)+4,FALSE)),"")</f>
        <v/>
      </c>
      <c r="F135" s="84" t="str">
        <f>IFERROR(IF(VLOOKUP($A135,'Annex 2 Designated EHV charges'!$A:$O,COLUMN(F135)+4,FALSE)=0,"",VLOOKUP($A135,'Annex 2 Designated EHV charges'!$A:$O,COLUMN(F135)+4,FALSE)),"")</f>
        <v/>
      </c>
      <c r="G135" s="85" t="str">
        <f>IFERROR(IF(VLOOKUP($A135,'Annex 2 Designated EHV charges'!$A:$O,COLUMN(G135)+4,FALSE)=0,"",VLOOKUP($A135,'Annex 2 Designated EHV charges'!$A:$O,COLUMN(G135)+4,FALSE)),"")</f>
        <v/>
      </c>
      <c r="H135" s="85" t="str">
        <f>IFERROR(IF(VLOOKUP($A135,'Annex 2 Designated EHV charges'!$A:$O,COLUMN(H135)+4,FALSE)=0,"",VLOOKUP($A135,'Annex 2 Designated EHV charges'!$A:$O,COLUMN(H135)+4,FALSE)),"")</f>
        <v/>
      </c>
    </row>
    <row r="136" spans="1:8" x14ac:dyDescent="0.25">
      <c r="A136" s="78" t="str">
        <f t="array" ref="A136">IFERROR(INDEX('Annex 2 Designated EHV charges'!$A$11:$A$11, MATCH(0, IF(ISBLANK('Annex 2 Designated EHV charges'!$A$11:$A$11),1, COUNTIF(A$4:$A135, 'Annex 2 Designated EHV charges'!$A$11:$A$11)), 0)),"")</f>
        <v/>
      </c>
      <c r="B136" s="78" t="str">
        <f>IF($A136="","",VLOOKUP($A136,'Annex 2 Designated EHV charges'!$A:$P,2,0))</f>
        <v/>
      </c>
      <c r="C136" s="79" t="str">
        <f>IF($A136="","",VLOOKUP($A136,'Annex 2 Designated EHV charges'!$A:$P,3,0))</f>
        <v/>
      </c>
      <c r="D136" s="78" t="str">
        <f>IF($A136="","",VLOOKUP($A136,'Annex 2 Designated EHV charges'!$A:$P,7,0))</f>
        <v/>
      </c>
      <c r="E136" s="83" t="str">
        <f>IFERROR(IF(VLOOKUP($A136,'Annex 2 Designated EHV charges'!$A:$O,COLUMN(E136)+4,FALSE)=0,"",VLOOKUP($A136,'Annex 2 Designated EHV charges'!$A:$O,COLUMN(E136)+4,FALSE)),"")</f>
        <v/>
      </c>
      <c r="F136" s="84" t="str">
        <f>IFERROR(IF(VLOOKUP($A136,'Annex 2 Designated EHV charges'!$A:$O,COLUMN(F136)+4,FALSE)=0,"",VLOOKUP($A136,'Annex 2 Designated EHV charges'!$A:$O,COLUMN(F136)+4,FALSE)),"")</f>
        <v/>
      </c>
      <c r="G136" s="85" t="str">
        <f>IFERROR(IF(VLOOKUP($A136,'Annex 2 Designated EHV charges'!$A:$O,COLUMN(G136)+4,FALSE)=0,"",VLOOKUP($A136,'Annex 2 Designated EHV charges'!$A:$O,COLUMN(G136)+4,FALSE)),"")</f>
        <v/>
      </c>
      <c r="H136" s="85" t="str">
        <f>IFERROR(IF(VLOOKUP($A136,'Annex 2 Designated EHV charges'!$A:$O,COLUMN(H136)+4,FALSE)=0,"",VLOOKUP($A136,'Annex 2 Designated EHV charges'!$A:$O,COLUMN(H136)+4,FALSE)),"")</f>
        <v/>
      </c>
    </row>
    <row r="137" spans="1:8" x14ac:dyDescent="0.25">
      <c r="A137" s="78" t="str">
        <f t="array" ref="A137">IFERROR(INDEX('Annex 2 Designated EHV charges'!$A$11:$A$11, MATCH(0, IF(ISBLANK('Annex 2 Designated EHV charges'!$A$11:$A$11),1, COUNTIF(A$4:$A136, 'Annex 2 Designated EHV charges'!$A$11:$A$11)), 0)),"")</f>
        <v/>
      </c>
      <c r="B137" s="78" t="str">
        <f>IF($A137="","",VLOOKUP($A137,'Annex 2 Designated EHV charges'!$A:$P,2,0))</f>
        <v/>
      </c>
      <c r="C137" s="79" t="str">
        <f>IF($A137="","",VLOOKUP($A137,'Annex 2 Designated EHV charges'!$A:$P,3,0))</f>
        <v/>
      </c>
      <c r="D137" s="78" t="str">
        <f>IF($A137="","",VLOOKUP($A137,'Annex 2 Designated EHV charges'!$A:$P,7,0))</f>
        <v/>
      </c>
      <c r="E137" s="83" t="str">
        <f>IFERROR(IF(VLOOKUP($A137,'Annex 2 Designated EHV charges'!$A:$O,COLUMN(E137)+4,FALSE)=0,"",VLOOKUP($A137,'Annex 2 Designated EHV charges'!$A:$O,COLUMN(E137)+4,FALSE)),"")</f>
        <v/>
      </c>
      <c r="F137" s="84" t="str">
        <f>IFERROR(IF(VLOOKUP($A137,'Annex 2 Designated EHV charges'!$A:$O,COLUMN(F137)+4,FALSE)=0,"",VLOOKUP($A137,'Annex 2 Designated EHV charges'!$A:$O,COLUMN(F137)+4,FALSE)),"")</f>
        <v/>
      </c>
      <c r="G137" s="85" t="str">
        <f>IFERROR(IF(VLOOKUP($A137,'Annex 2 Designated EHV charges'!$A:$O,COLUMN(G137)+4,FALSE)=0,"",VLOOKUP($A137,'Annex 2 Designated EHV charges'!$A:$O,COLUMN(G137)+4,FALSE)),"")</f>
        <v/>
      </c>
      <c r="H137" s="85" t="str">
        <f>IFERROR(IF(VLOOKUP($A137,'Annex 2 Designated EHV charges'!$A:$O,COLUMN(H137)+4,FALSE)=0,"",VLOOKUP($A137,'Annex 2 Designated EHV charges'!$A:$O,COLUMN(H137)+4,FALSE)),"")</f>
        <v/>
      </c>
    </row>
    <row r="138" spans="1:8" x14ac:dyDescent="0.25">
      <c r="A138" s="78" t="str">
        <f t="array" ref="A138">IFERROR(INDEX('Annex 2 Designated EHV charges'!$A$11:$A$11, MATCH(0, IF(ISBLANK('Annex 2 Designated EHV charges'!$A$11:$A$11),1, COUNTIF(A$4:$A137, 'Annex 2 Designated EHV charges'!$A$11:$A$11)), 0)),"")</f>
        <v/>
      </c>
      <c r="B138" s="78" t="str">
        <f>IF($A138="","",VLOOKUP($A138,'Annex 2 Designated EHV charges'!$A:$P,2,0))</f>
        <v/>
      </c>
      <c r="C138" s="79" t="str">
        <f>IF($A138="","",VLOOKUP($A138,'Annex 2 Designated EHV charges'!$A:$P,3,0))</f>
        <v/>
      </c>
      <c r="D138" s="78" t="str">
        <f>IF($A138="","",VLOOKUP($A138,'Annex 2 Designated EHV charges'!$A:$P,7,0))</f>
        <v/>
      </c>
      <c r="E138" s="83" t="str">
        <f>IFERROR(IF(VLOOKUP($A138,'Annex 2 Designated EHV charges'!$A:$O,COLUMN(E138)+4,FALSE)=0,"",VLOOKUP($A138,'Annex 2 Designated EHV charges'!$A:$O,COLUMN(E138)+4,FALSE)),"")</f>
        <v/>
      </c>
      <c r="F138" s="84" t="str">
        <f>IFERROR(IF(VLOOKUP($A138,'Annex 2 Designated EHV charges'!$A:$O,COLUMN(F138)+4,FALSE)=0,"",VLOOKUP($A138,'Annex 2 Designated EHV charges'!$A:$O,COLUMN(F138)+4,FALSE)),"")</f>
        <v/>
      </c>
      <c r="G138" s="85" t="str">
        <f>IFERROR(IF(VLOOKUP($A138,'Annex 2 Designated EHV charges'!$A:$O,COLUMN(G138)+4,FALSE)=0,"",VLOOKUP($A138,'Annex 2 Designated EHV charges'!$A:$O,COLUMN(G138)+4,FALSE)),"")</f>
        <v/>
      </c>
      <c r="H138" s="85" t="str">
        <f>IFERROR(IF(VLOOKUP($A138,'Annex 2 Designated EHV charges'!$A:$O,COLUMN(H138)+4,FALSE)=0,"",VLOOKUP($A138,'Annex 2 Designated EHV charges'!$A:$O,COLUMN(H138)+4,FALSE)),"")</f>
        <v/>
      </c>
    </row>
    <row r="139" spans="1:8" x14ac:dyDescent="0.25">
      <c r="A139" s="78" t="str">
        <f t="array" ref="A139">IFERROR(INDEX('Annex 2 Designated EHV charges'!$A$11:$A$11, MATCH(0, IF(ISBLANK('Annex 2 Designated EHV charges'!$A$11:$A$11),1, COUNTIF(A$4:$A138, 'Annex 2 Designated EHV charges'!$A$11:$A$11)), 0)),"")</f>
        <v/>
      </c>
      <c r="B139" s="78" t="str">
        <f>IF($A139="","",VLOOKUP($A139,'Annex 2 Designated EHV charges'!$A:$P,2,0))</f>
        <v/>
      </c>
      <c r="C139" s="79" t="str">
        <f>IF($A139="","",VLOOKUP($A139,'Annex 2 Designated EHV charges'!$A:$P,3,0))</f>
        <v/>
      </c>
      <c r="D139" s="78" t="str">
        <f>IF($A139="","",VLOOKUP($A139,'Annex 2 Designated EHV charges'!$A:$P,7,0))</f>
        <v/>
      </c>
      <c r="E139" s="83" t="str">
        <f>IFERROR(IF(VLOOKUP($A139,'Annex 2 Designated EHV charges'!$A:$O,COLUMN(E139)+4,FALSE)=0,"",VLOOKUP($A139,'Annex 2 Designated EHV charges'!$A:$O,COLUMN(E139)+4,FALSE)),"")</f>
        <v/>
      </c>
      <c r="F139" s="84" t="str">
        <f>IFERROR(IF(VLOOKUP($A139,'Annex 2 Designated EHV charges'!$A:$O,COLUMN(F139)+4,FALSE)=0,"",VLOOKUP($A139,'Annex 2 Designated EHV charges'!$A:$O,COLUMN(F139)+4,FALSE)),"")</f>
        <v/>
      </c>
      <c r="G139" s="85" t="str">
        <f>IFERROR(IF(VLOOKUP($A139,'Annex 2 Designated EHV charges'!$A:$O,COLUMN(G139)+4,FALSE)=0,"",VLOOKUP($A139,'Annex 2 Designated EHV charges'!$A:$O,COLUMN(G139)+4,FALSE)),"")</f>
        <v/>
      </c>
      <c r="H139" s="85" t="str">
        <f>IFERROR(IF(VLOOKUP($A139,'Annex 2 Designated EHV charges'!$A:$O,COLUMN(H139)+4,FALSE)=0,"",VLOOKUP($A139,'Annex 2 Designated EHV charges'!$A:$O,COLUMN(H139)+4,FALSE)),"")</f>
        <v/>
      </c>
    </row>
    <row r="140" spans="1:8" x14ac:dyDescent="0.25">
      <c r="A140" s="78" t="str">
        <f t="array" ref="A140">IFERROR(INDEX('Annex 2 Designated EHV charges'!$A$11:$A$11, MATCH(0, IF(ISBLANK('Annex 2 Designated EHV charges'!$A$11:$A$11),1, COUNTIF(A$4:$A139, 'Annex 2 Designated EHV charges'!$A$11:$A$11)), 0)),"")</f>
        <v/>
      </c>
      <c r="B140" s="78" t="str">
        <f>IF($A140="","",VLOOKUP($A140,'Annex 2 Designated EHV charges'!$A:$P,2,0))</f>
        <v/>
      </c>
      <c r="C140" s="79" t="str">
        <f>IF($A140="","",VLOOKUP($A140,'Annex 2 Designated EHV charges'!$A:$P,3,0))</f>
        <v/>
      </c>
      <c r="D140" s="78" t="str">
        <f>IF($A140="","",VLOOKUP($A140,'Annex 2 Designated EHV charges'!$A:$P,7,0))</f>
        <v/>
      </c>
      <c r="E140" s="83" t="str">
        <f>IFERROR(IF(VLOOKUP($A140,'Annex 2 Designated EHV charges'!$A:$O,COLUMN(E140)+4,FALSE)=0,"",VLOOKUP($A140,'Annex 2 Designated EHV charges'!$A:$O,COLUMN(E140)+4,FALSE)),"")</f>
        <v/>
      </c>
      <c r="F140" s="84" t="str">
        <f>IFERROR(IF(VLOOKUP($A140,'Annex 2 Designated EHV charges'!$A:$O,COLUMN(F140)+4,FALSE)=0,"",VLOOKUP($A140,'Annex 2 Designated EHV charges'!$A:$O,COLUMN(F140)+4,FALSE)),"")</f>
        <v/>
      </c>
      <c r="G140" s="85" t="str">
        <f>IFERROR(IF(VLOOKUP($A140,'Annex 2 Designated EHV charges'!$A:$O,COLUMN(G140)+4,FALSE)=0,"",VLOOKUP($A140,'Annex 2 Designated EHV charges'!$A:$O,COLUMN(G140)+4,FALSE)),"")</f>
        <v/>
      </c>
      <c r="H140" s="85" t="str">
        <f>IFERROR(IF(VLOOKUP($A140,'Annex 2 Designated EHV charges'!$A:$O,COLUMN(H140)+4,FALSE)=0,"",VLOOKUP($A140,'Annex 2 Designated EHV charges'!$A:$O,COLUMN(H140)+4,FALSE)),"")</f>
        <v/>
      </c>
    </row>
    <row r="141" spans="1:8" x14ac:dyDescent="0.25">
      <c r="A141" s="78" t="str">
        <f t="array" ref="A141">IFERROR(INDEX('Annex 2 Designated EHV charges'!$A$11:$A$11, MATCH(0, IF(ISBLANK('Annex 2 Designated EHV charges'!$A$11:$A$11),1, COUNTIF(A$4:$A140, 'Annex 2 Designated EHV charges'!$A$11:$A$11)), 0)),"")</f>
        <v/>
      </c>
      <c r="B141" s="78" t="str">
        <f>IF($A141="","",VLOOKUP($A141,'Annex 2 Designated EHV charges'!$A:$P,2,0))</f>
        <v/>
      </c>
      <c r="C141" s="79" t="str">
        <f>IF($A141="","",VLOOKUP($A141,'Annex 2 Designated EHV charges'!$A:$P,3,0))</f>
        <v/>
      </c>
      <c r="D141" s="78" t="str">
        <f>IF($A141="","",VLOOKUP($A141,'Annex 2 Designated EHV charges'!$A:$P,7,0))</f>
        <v/>
      </c>
      <c r="E141" s="83" t="str">
        <f>IFERROR(IF(VLOOKUP($A141,'Annex 2 Designated EHV charges'!$A:$O,COLUMN(E141)+4,FALSE)=0,"",VLOOKUP($A141,'Annex 2 Designated EHV charges'!$A:$O,COLUMN(E141)+4,FALSE)),"")</f>
        <v/>
      </c>
      <c r="F141" s="84" t="str">
        <f>IFERROR(IF(VLOOKUP($A141,'Annex 2 Designated EHV charges'!$A:$O,COLUMN(F141)+4,FALSE)=0,"",VLOOKUP($A141,'Annex 2 Designated EHV charges'!$A:$O,COLUMN(F141)+4,FALSE)),"")</f>
        <v/>
      </c>
      <c r="G141" s="85" t="str">
        <f>IFERROR(IF(VLOOKUP($A141,'Annex 2 Designated EHV charges'!$A:$O,COLUMN(G141)+4,FALSE)=0,"",VLOOKUP($A141,'Annex 2 Designated EHV charges'!$A:$O,COLUMN(G141)+4,FALSE)),"")</f>
        <v/>
      </c>
      <c r="H141" s="85" t="str">
        <f>IFERROR(IF(VLOOKUP($A141,'Annex 2 Designated EHV charges'!$A:$O,COLUMN(H141)+4,FALSE)=0,"",VLOOKUP($A141,'Annex 2 Designated EHV charges'!$A:$O,COLUMN(H141)+4,FALSE)),"")</f>
        <v/>
      </c>
    </row>
    <row r="142" spans="1:8" x14ac:dyDescent="0.25">
      <c r="A142" s="78" t="str">
        <f t="array" ref="A142">IFERROR(INDEX('Annex 2 Designated EHV charges'!$A$11:$A$11, MATCH(0, IF(ISBLANK('Annex 2 Designated EHV charges'!$A$11:$A$11),1, COUNTIF(A$4:$A141, 'Annex 2 Designated EHV charges'!$A$11:$A$11)), 0)),"")</f>
        <v/>
      </c>
      <c r="B142" s="78" t="str">
        <f>IF($A142="","",VLOOKUP($A142,'Annex 2 Designated EHV charges'!$A:$P,2,0))</f>
        <v/>
      </c>
      <c r="C142" s="79" t="str">
        <f>IF($A142="","",VLOOKUP($A142,'Annex 2 Designated EHV charges'!$A:$P,3,0))</f>
        <v/>
      </c>
      <c r="D142" s="78" t="str">
        <f>IF($A142="","",VLOOKUP($A142,'Annex 2 Designated EHV charges'!$A:$P,7,0))</f>
        <v/>
      </c>
      <c r="E142" s="83" t="str">
        <f>IFERROR(IF(VLOOKUP($A142,'Annex 2 Designated EHV charges'!$A:$O,COLUMN(E142)+4,FALSE)=0,"",VLOOKUP($A142,'Annex 2 Designated EHV charges'!$A:$O,COLUMN(E142)+4,FALSE)),"")</f>
        <v/>
      </c>
      <c r="F142" s="84" t="str">
        <f>IFERROR(IF(VLOOKUP($A142,'Annex 2 Designated EHV charges'!$A:$O,COLUMN(F142)+4,FALSE)=0,"",VLOOKUP($A142,'Annex 2 Designated EHV charges'!$A:$O,COLUMN(F142)+4,FALSE)),"")</f>
        <v/>
      </c>
      <c r="G142" s="85" t="str">
        <f>IFERROR(IF(VLOOKUP($A142,'Annex 2 Designated EHV charges'!$A:$O,COLUMN(G142)+4,FALSE)=0,"",VLOOKUP($A142,'Annex 2 Designated EHV charges'!$A:$O,COLUMN(G142)+4,FALSE)),"")</f>
        <v/>
      </c>
      <c r="H142" s="85" t="str">
        <f>IFERROR(IF(VLOOKUP($A142,'Annex 2 Designated EHV charges'!$A:$O,COLUMN(H142)+4,FALSE)=0,"",VLOOKUP($A142,'Annex 2 Designated EHV charges'!$A:$O,COLUMN(H142)+4,FALSE)),"")</f>
        <v/>
      </c>
    </row>
    <row r="143" spans="1:8" x14ac:dyDescent="0.25">
      <c r="A143" s="78" t="str">
        <f t="array" ref="A143">IFERROR(INDEX('Annex 2 Designated EHV charges'!$A$11:$A$11, MATCH(0, IF(ISBLANK('Annex 2 Designated EHV charges'!$A$11:$A$11),1, COUNTIF(A$4:$A142, 'Annex 2 Designated EHV charges'!$A$11:$A$11)), 0)),"")</f>
        <v/>
      </c>
      <c r="B143" s="78" t="str">
        <f>IF($A143="","",VLOOKUP($A143,'Annex 2 Designated EHV charges'!$A:$P,2,0))</f>
        <v/>
      </c>
      <c r="C143" s="79" t="str">
        <f>IF($A143="","",VLOOKUP($A143,'Annex 2 Designated EHV charges'!$A:$P,3,0))</f>
        <v/>
      </c>
      <c r="D143" s="78" t="str">
        <f>IF($A143="","",VLOOKUP($A143,'Annex 2 Designated EHV charges'!$A:$P,7,0))</f>
        <v/>
      </c>
      <c r="E143" s="83" t="str">
        <f>IFERROR(IF(VLOOKUP($A143,'Annex 2 Designated EHV charges'!$A:$O,COLUMN(E143)+4,FALSE)=0,"",VLOOKUP($A143,'Annex 2 Designated EHV charges'!$A:$O,COLUMN(E143)+4,FALSE)),"")</f>
        <v/>
      </c>
      <c r="F143" s="84" t="str">
        <f>IFERROR(IF(VLOOKUP($A143,'Annex 2 Designated EHV charges'!$A:$O,COLUMN(F143)+4,FALSE)=0,"",VLOOKUP($A143,'Annex 2 Designated EHV charges'!$A:$O,COLUMN(F143)+4,FALSE)),"")</f>
        <v/>
      </c>
      <c r="G143" s="85" t="str">
        <f>IFERROR(IF(VLOOKUP($A143,'Annex 2 Designated EHV charges'!$A:$O,COLUMN(G143)+4,FALSE)=0,"",VLOOKUP($A143,'Annex 2 Designated EHV charges'!$A:$O,COLUMN(G143)+4,FALSE)),"")</f>
        <v/>
      </c>
      <c r="H143" s="85" t="str">
        <f>IFERROR(IF(VLOOKUP($A143,'Annex 2 Designated EHV charges'!$A:$O,COLUMN(H143)+4,FALSE)=0,"",VLOOKUP($A143,'Annex 2 Designated EHV charges'!$A:$O,COLUMN(H143)+4,FALSE)),"")</f>
        <v/>
      </c>
    </row>
    <row r="144" spans="1:8" x14ac:dyDescent="0.25">
      <c r="A144" s="78" t="str">
        <f t="array" ref="A144">IFERROR(INDEX('Annex 2 Designated EHV charges'!$A$11:$A$11, MATCH(0, IF(ISBLANK('Annex 2 Designated EHV charges'!$A$11:$A$11),1, COUNTIF(A$4:$A143, 'Annex 2 Designated EHV charges'!$A$11:$A$11)), 0)),"")</f>
        <v/>
      </c>
      <c r="B144" s="78" t="str">
        <f>IF($A144="","",VLOOKUP($A144,'Annex 2 Designated EHV charges'!$A:$P,2,0))</f>
        <v/>
      </c>
      <c r="C144" s="79" t="str">
        <f>IF($A144="","",VLOOKUP($A144,'Annex 2 Designated EHV charges'!$A:$P,3,0))</f>
        <v/>
      </c>
      <c r="D144" s="78" t="str">
        <f>IF($A144="","",VLOOKUP($A144,'Annex 2 Designated EHV charges'!$A:$P,7,0))</f>
        <v/>
      </c>
      <c r="E144" s="83" t="str">
        <f>IFERROR(IF(VLOOKUP($A144,'Annex 2 Designated EHV charges'!$A:$O,COLUMN(E144)+4,FALSE)=0,"",VLOOKUP($A144,'Annex 2 Designated EHV charges'!$A:$O,COLUMN(E144)+4,FALSE)),"")</f>
        <v/>
      </c>
      <c r="F144" s="84" t="str">
        <f>IFERROR(IF(VLOOKUP($A144,'Annex 2 Designated EHV charges'!$A:$O,COLUMN(F144)+4,FALSE)=0,"",VLOOKUP($A144,'Annex 2 Designated EHV charges'!$A:$O,COLUMN(F144)+4,FALSE)),"")</f>
        <v/>
      </c>
      <c r="G144" s="85" t="str">
        <f>IFERROR(IF(VLOOKUP($A144,'Annex 2 Designated EHV charges'!$A:$O,COLUMN(G144)+4,FALSE)=0,"",VLOOKUP($A144,'Annex 2 Designated EHV charges'!$A:$O,COLUMN(G144)+4,FALSE)),"")</f>
        <v/>
      </c>
      <c r="H144" s="85" t="str">
        <f>IFERROR(IF(VLOOKUP($A144,'Annex 2 Designated EHV charges'!$A:$O,COLUMN(H144)+4,FALSE)=0,"",VLOOKUP($A144,'Annex 2 Designated EHV charges'!$A:$O,COLUMN(H144)+4,FALSE)),"")</f>
        <v/>
      </c>
    </row>
    <row r="145" spans="1:8" x14ac:dyDescent="0.25">
      <c r="A145" s="78" t="str">
        <f t="array" ref="A145">IFERROR(INDEX('Annex 2 Designated EHV charges'!$A$11:$A$11, MATCH(0, IF(ISBLANK('Annex 2 Designated EHV charges'!$A$11:$A$11),1, COUNTIF(A$4:$A144, 'Annex 2 Designated EHV charges'!$A$11:$A$11)), 0)),"")</f>
        <v/>
      </c>
      <c r="B145" s="78" t="str">
        <f>IF($A145="","",VLOOKUP($A145,'Annex 2 Designated EHV charges'!$A:$P,2,0))</f>
        <v/>
      </c>
      <c r="C145" s="79" t="str">
        <f>IF($A145="","",VLOOKUP($A145,'Annex 2 Designated EHV charges'!$A:$P,3,0))</f>
        <v/>
      </c>
      <c r="D145" s="78" t="str">
        <f>IF($A145="","",VLOOKUP($A145,'Annex 2 Designated EHV charges'!$A:$P,7,0))</f>
        <v/>
      </c>
      <c r="E145" s="83" t="str">
        <f>IFERROR(IF(VLOOKUP($A145,'Annex 2 Designated EHV charges'!$A:$O,COLUMN(E145)+4,FALSE)=0,"",VLOOKUP($A145,'Annex 2 Designated EHV charges'!$A:$O,COLUMN(E145)+4,FALSE)),"")</f>
        <v/>
      </c>
      <c r="F145" s="84" t="str">
        <f>IFERROR(IF(VLOOKUP($A145,'Annex 2 Designated EHV charges'!$A:$O,COLUMN(F145)+4,FALSE)=0,"",VLOOKUP($A145,'Annex 2 Designated EHV charges'!$A:$O,COLUMN(F145)+4,FALSE)),"")</f>
        <v/>
      </c>
      <c r="G145" s="85" t="str">
        <f>IFERROR(IF(VLOOKUP($A145,'Annex 2 Designated EHV charges'!$A:$O,COLUMN(G145)+4,FALSE)=0,"",VLOOKUP($A145,'Annex 2 Designated EHV charges'!$A:$O,COLUMN(G145)+4,FALSE)),"")</f>
        <v/>
      </c>
      <c r="H145" s="85" t="str">
        <f>IFERROR(IF(VLOOKUP($A145,'Annex 2 Designated EHV charges'!$A:$O,COLUMN(H145)+4,FALSE)=0,"",VLOOKUP($A145,'Annex 2 Designated EHV charges'!$A:$O,COLUMN(H145)+4,FALSE)),"")</f>
        <v/>
      </c>
    </row>
    <row r="146" spans="1:8" x14ac:dyDescent="0.25">
      <c r="A146" s="78" t="str">
        <f t="array" ref="A146">IFERROR(INDEX('Annex 2 Designated EHV charges'!$A$11:$A$11, MATCH(0, IF(ISBLANK('Annex 2 Designated EHV charges'!$A$11:$A$11),1, COUNTIF(A$4:$A145, 'Annex 2 Designated EHV charges'!$A$11:$A$11)), 0)),"")</f>
        <v/>
      </c>
      <c r="B146" s="78" t="str">
        <f>IF($A146="","",VLOOKUP($A146,'Annex 2 Designated EHV charges'!$A:$P,2,0))</f>
        <v/>
      </c>
      <c r="C146" s="79" t="str">
        <f>IF($A146="","",VLOOKUP($A146,'Annex 2 Designated EHV charges'!$A:$P,3,0))</f>
        <v/>
      </c>
      <c r="D146" s="78" t="str">
        <f>IF($A146="","",VLOOKUP($A146,'Annex 2 Designated EHV charges'!$A:$P,7,0))</f>
        <v/>
      </c>
      <c r="E146" s="83" t="str">
        <f>IFERROR(IF(VLOOKUP($A146,'Annex 2 Designated EHV charges'!$A:$O,COLUMN(E146)+4,FALSE)=0,"",VLOOKUP($A146,'Annex 2 Designated EHV charges'!$A:$O,COLUMN(E146)+4,FALSE)),"")</f>
        <v/>
      </c>
      <c r="F146" s="84" t="str">
        <f>IFERROR(IF(VLOOKUP($A146,'Annex 2 Designated EHV charges'!$A:$O,COLUMN(F146)+4,FALSE)=0,"",VLOOKUP($A146,'Annex 2 Designated EHV charges'!$A:$O,COLUMN(F146)+4,FALSE)),"")</f>
        <v/>
      </c>
      <c r="G146" s="85" t="str">
        <f>IFERROR(IF(VLOOKUP($A146,'Annex 2 Designated EHV charges'!$A:$O,COLUMN(G146)+4,FALSE)=0,"",VLOOKUP($A146,'Annex 2 Designated EHV charges'!$A:$O,COLUMN(G146)+4,FALSE)),"")</f>
        <v/>
      </c>
      <c r="H146" s="85" t="str">
        <f>IFERROR(IF(VLOOKUP($A146,'Annex 2 Designated EHV charges'!$A:$O,COLUMN(H146)+4,FALSE)=0,"",VLOOKUP($A146,'Annex 2 Designated EHV charges'!$A:$O,COLUMN(H146)+4,FALSE)),"")</f>
        <v/>
      </c>
    </row>
    <row r="147" spans="1:8" x14ac:dyDescent="0.25">
      <c r="A147" s="78" t="str">
        <f t="array" ref="A147">IFERROR(INDEX('Annex 2 Designated EHV charges'!$A$11:$A$11, MATCH(0, IF(ISBLANK('Annex 2 Designated EHV charges'!$A$11:$A$11),1, COUNTIF(A$4:$A146, 'Annex 2 Designated EHV charges'!$A$11:$A$11)), 0)),"")</f>
        <v/>
      </c>
      <c r="B147" s="78" t="str">
        <f>IF($A147="","",VLOOKUP($A147,'Annex 2 Designated EHV charges'!$A:$P,2,0))</f>
        <v/>
      </c>
      <c r="C147" s="79" t="str">
        <f>IF($A147="","",VLOOKUP($A147,'Annex 2 Designated EHV charges'!$A:$P,3,0))</f>
        <v/>
      </c>
      <c r="D147" s="78" t="str">
        <f>IF($A147="","",VLOOKUP($A147,'Annex 2 Designated EHV charges'!$A:$P,7,0))</f>
        <v/>
      </c>
      <c r="E147" s="83" t="str">
        <f>IFERROR(IF(VLOOKUP($A147,'Annex 2 Designated EHV charges'!$A:$O,COLUMN(E147)+4,FALSE)=0,"",VLOOKUP($A147,'Annex 2 Designated EHV charges'!$A:$O,COLUMN(E147)+4,FALSE)),"")</f>
        <v/>
      </c>
      <c r="F147" s="84" t="str">
        <f>IFERROR(IF(VLOOKUP($A147,'Annex 2 Designated EHV charges'!$A:$O,COLUMN(F147)+4,FALSE)=0,"",VLOOKUP($A147,'Annex 2 Designated EHV charges'!$A:$O,COLUMN(F147)+4,FALSE)),"")</f>
        <v/>
      </c>
      <c r="G147" s="85" t="str">
        <f>IFERROR(IF(VLOOKUP($A147,'Annex 2 Designated EHV charges'!$A:$O,COLUMN(G147)+4,FALSE)=0,"",VLOOKUP($A147,'Annex 2 Designated EHV charges'!$A:$O,COLUMN(G147)+4,FALSE)),"")</f>
        <v/>
      </c>
      <c r="H147" s="85" t="str">
        <f>IFERROR(IF(VLOOKUP($A147,'Annex 2 Designated EHV charges'!$A:$O,COLUMN(H147)+4,FALSE)=0,"",VLOOKUP($A147,'Annex 2 Designated EHV charges'!$A:$O,COLUMN(H147)+4,FALSE)),"")</f>
        <v/>
      </c>
    </row>
    <row r="148" spans="1:8" x14ac:dyDescent="0.25">
      <c r="A148" s="78" t="str">
        <f t="array" ref="A148">IFERROR(INDEX('Annex 2 Designated EHV charges'!$A$11:$A$11, MATCH(0, IF(ISBLANK('Annex 2 Designated EHV charges'!$A$11:$A$11),1, COUNTIF(A$4:$A147, 'Annex 2 Designated EHV charges'!$A$11:$A$11)), 0)),"")</f>
        <v/>
      </c>
      <c r="B148" s="78" t="str">
        <f>IF($A148="","",VLOOKUP($A148,'Annex 2 Designated EHV charges'!$A:$P,2,0))</f>
        <v/>
      </c>
      <c r="C148" s="79" t="str">
        <f>IF($A148="","",VLOOKUP($A148,'Annex 2 Designated EHV charges'!$A:$P,3,0))</f>
        <v/>
      </c>
      <c r="D148" s="78" t="str">
        <f>IF($A148="","",VLOOKUP($A148,'Annex 2 Designated EHV charges'!$A:$P,7,0))</f>
        <v/>
      </c>
      <c r="E148" s="83" t="str">
        <f>IFERROR(IF(VLOOKUP($A148,'Annex 2 Designated EHV charges'!$A:$O,COLUMN(E148)+4,FALSE)=0,"",VLOOKUP($A148,'Annex 2 Designated EHV charges'!$A:$O,COLUMN(E148)+4,FALSE)),"")</f>
        <v/>
      </c>
      <c r="F148" s="84" t="str">
        <f>IFERROR(IF(VLOOKUP($A148,'Annex 2 Designated EHV charges'!$A:$O,COLUMN(F148)+4,FALSE)=0,"",VLOOKUP($A148,'Annex 2 Designated EHV charges'!$A:$O,COLUMN(F148)+4,FALSE)),"")</f>
        <v/>
      </c>
      <c r="G148" s="85" t="str">
        <f>IFERROR(IF(VLOOKUP($A148,'Annex 2 Designated EHV charges'!$A:$O,COLUMN(G148)+4,FALSE)=0,"",VLOOKUP($A148,'Annex 2 Designated EHV charges'!$A:$O,COLUMN(G148)+4,FALSE)),"")</f>
        <v/>
      </c>
      <c r="H148" s="85" t="str">
        <f>IFERROR(IF(VLOOKUP($A148,'Annex 2 Designated EHV charges'!$A:$O,COLUMN(H148)+4,FALSE)=0,"",VLOOKUP($A148,'Annex 2 Designated EHV charges'!$A:$O,COLUMN(H148)+4,FALSE)),"")</f>
        <v/>
      </c>
    </row>
    <row r="149" spans="1:8" x14ac:dyDescent="0.25">
      <c r="A149" s="78" t="str">
        <f t="array" ref="A149">IFERROR(INDEX('Annex 2 Designated EHV charges'!$A$11:$A$11, MATCH(0, IF(ISBLANK('Annex 2 Designated EHV charges'!$A$11:$A$11),1, COUNTIF(A$4:$A148, 'Annex 2 Designated EHV charges'!$A$11:$A$11)), 0)),"")</f>
        <v/>
      </c>
      <c r="B149" s="78" t="str">
        <f>IF($A149="","",VLOOKUP($A149,'Annex 2 Designated EHV charges'!$A:$P,2,0))</f>
        <v/>
      </c>
      <c r="C149" s="79" t="str">
        <f>IF($A149="","",VLOOKUP($A149,'Annex 2 Designated EHV charges'!$A:$P,3,0))</f>
        <v/>
      </c>
      <c r="D149" s="78" t="str">
        <f>IF($A149="","",VLOOKUP($A149,'Annex 2 Designated EHV charges'!$A:$P,7,0))</f>
        <v/>
      </c>
      <c r="E149" s="83" t="str">
        <f>IFERROR(IF(VLOOKUP($A149,'Annex 2 Designated EHV charges'!$A:$O,COLUMN(E149)+4,FALSE)=0,"",VLOOKUP($A149,'Annex 2 Designated EHV charges'!$A:$O,COLUMN(E149)+4,FALSE)),"")</f>
        <v/>
      </c>
      <c r="F149" s="84" t="str">
        <f>IFERROR(IF(VLOOKUP($A149,'Annex 2 Designated EHV charges'!$A:$O,COLUMN(F149)+4,FALSE)=0,"",VLOOKUP($A149,'Annex 2 Designated EHV charges'!$A:$O,COLUMN(F149)+4,FALSE)),"")</f>
        <v/>
      </c>
      <c r="G149" s="85" t="str">
        <f>IFERROR(IF(VLOOKUP($A149,'Annex 2 Designated EHV charges'!$A:$O,COLUMN(G149)+4,FALSE)=0,"",VLOOKUP($A149,'Annex 2 Designated EHV charges'!$A:$O,COLUMN(G149)+4,FALSE)),"")</f>
        <v/>
      </c>
      <c r="H149" s="85" t="str">
        <f>IFERROR(IF(VLOOKUP($A149,'Annex 2 Designated EHV charges'!$A:$O,COLUMN(H149)+4,FALSE)=0,"",VLOOKUP($A149,'Annex 2 Designated EHV charges'!$A:$O,COLUMN(H149)+4,FALSE)),"")</f>
        <v/>
      </c>
    </row>
    <row r="150" spans="1:8" x14ac:dyDescent="0.25">
      <c r="A150" s="78" t="str">
        <f t="array" ref="A150">IFERROR(INDEX('Annex 2 Designated EHV charges'!$A$11:$A$11, MATCH(0, IF(ISBLANK('Annex 2 Designated EHV charges'!$A$11:$A$11),1, COUNTIF(A$4:$A149, 'Annex 2 Designated EHV charges'!$A$11:$A$11)), 0)),"")</f>
        <v/>
      </c>
      <c r="B150" s="78" t="str">
        <f>IF($A150="","",VLOOKUP($A150,'Annex 2 Designated EHV charges'!$A:$P,2,0))</f>
        <v/>
      </c>
      <c r="C150" s="79" t="str">
        <f>IF($A150="","",VLOOKUP($A150,'Annex 2 Designated EHV charges'!$A:$P,3,0))</f>
        <v/>
      </c>
      <c r="D150" s="78" t="str">
        <f>IF($A150="","",VLOOKUP($A150,'Annex 2 Designated EHV charges'!$A:$P,7,0))</f>
        <v/>
      </c>
      <c r="E150" s="83" t="str">
        <f>IFERROR(IF(VLOOKUP($A150,'Annex 2 Designated EHV charges'!$A:$O,COLUMN(E150)+4,FALSE)=0,"",VLOOKUP($A150,'Annex 2 Designated EHV charges'!$A:$O,COLUMN(E150)+4,FALSE)),"")</f>
        <v/>
      </c>
      <c r="F150" s="84" t="str">
        <f>IFERROR(IF(VLOOKUP($A150,'Annex 2 Designated EHV charges'!$A:$O,COLUMN(F150)+4,FALSE)=0,"",VLOOKUP($A150,'Annex 2 Designated EHV charges'!$A:$O,COLUMN(F150)+4,FALSE)),"")</f>
        <v/>
      </c>
      <c r="G150" s="85" t="str">
        <f>IFERROR(IF(VLOOKUP($A150,'Annex 2 Designated EHV charges'!$A:$O,COLUMN(G150)+4,FALSE)=0,"",VLOOKUP($A150,'Annex 2 Designated EHV charges'!$A:$O,COLUMN(G150)+4,FALSE)),"")</f>
        <v/>
      </c>
      <c r="H150" s="85" t="str">
        <f>IFERROR(IF(VLOOKUP($A150,'Annex 2 Designated EHV charges'!$A:$O,COLUMN(H150)+4,FALSE)=0,"",VLOOKUP($A150,'Annex 2 Designated EHV charges'!$A:$O,COLUMN(H150)+4,FALSE)),"")</f>
        <v/>
      </c>
    </row>
    <row r="151" spans="1:8" x14ac:dyDescent="0.25">
      <c r="A151" s="78" t="str">
        <f t="array" ref="A151">IFERROR(INDEX('Annex 2 Designated EHV charges'!$A$11:$A$11, MATCH(0, IF(ISBLANK('Annex 2 Designated EHV charges'!$A$11:$A$11),1, COUNTIF(A$4:$A150, 'Annex 2 Designated EHV charges'!$A$11:$A$11)), 0)),"")</f>
        <v/>
      </c>
      <c r="B151" s="78" t="str">
        <f>IF($A151="","",VLOOKUP($A151,'Annex 2 Designated EHV charges'!$A:$P,2,0))</f>
        <v/>
      </c>
      <c r="C151" s="79" t="str">
        <f>IF($A151="","",VLOOKUP($A151,'Annex 2 Designated EHV charges'!$A:$P,3,0))</f>
        <v/>
      </c>
      <c r="D151" s="78" t="str">
        <f>IF($A151="","",VLOOKUP($A151,'Annex 2 Designated EHV charges'!$A:$P,7,0))</f>
        <v/>
      </c>
      <c r="E151" s="83" t="str">
        <f>IFERROR(IF(VLOOKUP($A151,'Annex 2 Designated EHV charges'!$A:$O,COLUMN(E151)+4,FALSE)=0,"",VLOOKUP($A151,'Annex 2 Designated EHV charges'!$A:$O,COLUMN(E151)+4,FALSE)),"")</f>
        <v/>
      </c>
      <c r="F151" s="84" t="str">
        <f>IFERROR(IF(VLOOKUP($A151,'Annex 2 Designated EHV charges'!$A:$O,COLUMN(F151)+4,FALSE)=0,"",VLOOKUP($A151,'Annex 2 Designated EHV charges'!$A:$O,COLUMN(F151)+4,FALSE)),"")</f>
        <v/>
      </c>
      <c r="G151" s="85" t="str">
        <f>IFERROR(IF(VLOOKUP($A151,'Annex 2 Designated EHV charges'!$A:$O,COLUMN(G151)+4,FALSE)=0,"",VLOOKUP($A151,'Annex 2 Designated EHV charges'!$A:$O,COLUMN(G151)+4,FALSE)),"")</f>
        <v/>
      </c>
      <c r="H151" s="85" t="str">
        <f>IFERROR(IF(VLOOKUP($A151,'Annex 2 Designated EHV charges'!$A:$O,COLUMN(H151)+4,FALSE)=0,"",VLOOKUP($A151,'Annex 2 Designated EHV charges'!$A:$O,COLUMN(H151)+4,FALSE)),"")</f>
        <v/>
      </c>
    </row>
    <row r="152" spans="1:8" x14ac:dyDescent="0.25">
      <c r="A152" s="78" t="str">
        <f t="array" ref="A152">IFERROR(INDEX('Annex 2 Designated EHV charges'!$A$11:$A$11, MATCH(0, IF(ISBLANK('Annex 2 Designated EHV charges'!$A$11:$A$11),1, COUNTIF(A$4:$A151, 'Annex 2 Designated EHV charges'!$A$11:$A$11)), 0)),"")</f>
        <v/>
      </c>
      <c r="B152" s="78" t="str">
        <f>IF($A152="","",VLOOKUP($A152,'Annex 2 Designated EHV charges'!$A:$P,2,0))</f>
        <v/>
      </c>
      <c r="C152" s="79" t="str">
        <f>IF($A152="","",VLOOKUP($A152,'Annex 2 Designated EHV charges'!$A:$P,3,0))</f>
        <v/>
      </c>
      <c r="D152" s="78" t="str">
        <f>IF($A152="","",VLOOKUP($A152,'Annex 2 Designated EHV charges'!$A:$P,7,0))</f>
        <v/>
      </c>
      <c r="E152" s="83" t="str">
        <f>IFERROR(IF(VLOOKUP($A152,'Annex 2 Designated EHV charges'!$A:$O,COLUMN(E152)+4,FALSE)=0,"",VLOOKUP($A152,'Annex 2 Designated EHV charges'!$A:$O,COLUMN(E152)+4,FALSE)),"")</f>
        <v/>
      </c>
      <c r="F152" s="84" t="str">
        <f>IFERROR(IF(VLOOKUP($A152,'Annex 2 Designated EHV charges'!$A:$O,COLUMN(F152)+4,FALSE)=0,"",VLOOKUP($A152,'Annex 2 Designated EHV charges'!$A:$O,COLUMN(F152)+4,FALSE)),"")</f>
        <v/>
      </c>
      <c r="G152" s="85" t="str">
        <f>IFERROR(IF(VLOOKUP($A152,'Annex 2 Designated EHV charges'!$A:$O,COLUMN(G152)+4,FALSE)=0,"",VLOOKUP($A152,'Annex 2 Designated EHV charges'!$A:$O,COLUMN(G152)+4,FALSE)),"")</f>
        <v/>
      </c>
      <c r="H152" s="85" t="str">
        <f>IFERROR(IF(VLOOKUP($A152,'Annex 2 Designated EHV charges'!$A:$O,COLUMN(H152)+4,FALSE)=0,"",VLOOKUP($A152,'Annex 2 Designated EHV charges'!$A:$O,COLUMN(H152)+4,FALSE)),"")</f>
        <v/>
      </c>
    </row>
    <row r="153" spans="1:8" x14ac:dyDescent="0.25">
      <c r="A153" s="78" t="str">
        <f t="array" ref="A153">IFERROR(INDEX('Annex 2 Designated EHV charges'!$A$11:$A$11, MATCH(0, IF(ISBLANK('Annex 2 Designated EHV charges'!$A$11:$A$11),1, COUNTIF(A$4:$A152, 'Annex 2 Designated EHV charges'!$A$11:$A$11)), 0)),"")</f>
        <v/>
      </c>
      <c r="B153" s="78" t="str">
        <f>IF($A153="","",VLOOKUP($A153,'Annex 2 Designated EHV charges'!$A:$P,2,0))</f>
        <v/>
      </c>
      <c r="C153" s="79" t="str">
        <f>IF($A153="","",VLOOKUP($A153,'Annex 2 Designated EHV charges'!$A:$P,3,0))</f>
        <v/>
      </c>
      <c r="D153" s="78" t="str">
        <f>IF($A153="","",VLOOKUP($A153,'Annex 2 Designated EHV charges'!$A:$P,7,0))</f>
        <v/>
      </c>
      <c r="E153" s="83" t="str">
        <f>IFERROR(IF(VLOOKUP($A153,'Annex 2 Designated EHV charges'!$A:$O,COLUMN(E153)+4,FALSE)=0,"",VLOOKUP($A153,'Annex 2 Designated EHV charges'!$A:$O,COLUMN(E153)+4,FALSE)),"")</f>
        <v/>
      </c>
      <c r="F153" s="84" t="str">
        <f>IFERROR(IF(VLOOKUP($A153,'Annex 2 Designated EHV charges'!$A:$O,COLUMN(F153)+4,FALSE)=0,"",VLOOKUP($A153,'Annex 2 Designated EHV charges'!$A:$O,COLUMN(F153)+4,FALSE)),"")</f>
        <v/>
      </c>
      <c r="G153" s="85" t="str">
        <f>IFERROR(IF(VLOOKUP($A153,'Annex 2 Designated EHV charges'!$A:$O,COLUMN(G153)+4,FALSE)=0,"",VLOOKUP($A153,'Annex 2 Designated EHV charges'!$A:$O,COLUMN(G153)+4,FALSE)),"")</f>
        <v/>
      </c>
      <c r="H153" s="85" t="str">
        <f>IFERROR(IF(VLOOKUP($A153,'Annex 2 Designated EHV charges'!$A:$O,COLUMN(H153)+4,FALSE)=0,"",VLOOKUP($A153,'Annex 2 Designated EHV charges'!$A:$O,COLUMN(H153)+4,FALSE)),"")</f>
        <v/>
      </c>
    </row>
    <row r="154" spans="1:8" x14ac:dyDescent="0.25">
      <c r="A154" s="78" t="str">
        <f t="array" ref="A154">IFERROR(INDEX('Annex 2 Designated EHV charges'!$A$11:$A$11, MATCH(0, IF(ISBLANK('Annex 2 Designated EHV charges'!$A$11:$A$11),1, COUNTIF(A$4:$A153, 'Annex 2 Designated EHV charges'!$A$11:$A$11)), 0)),"")</f>
        <v/>
      </c>
      <c r="B154" s="78" t="str">
        <f>IF($A154="","",VLOOKUP($A154,'Annex 2 Designated EHV charges'!$A:$P,2,0))</f>
        <v/>
      </c>
      <c r="C154" s="79" t="str">
        <f>IF($A154="","",VLOOKUP($A154,'Annex 2 Designated EHV charges'!$A:$P,3,0))</f>
        <v/>
      </c>
      <c r="D154" s="78" t="str">
        <f>IF($A154="","",VLOOKUP($A154,'Annex 2 Designated EHV charges'!$A:$P,7,0))</f>
        <v/>
      </c>
      <c r="E154" s="83" t="str">
        <f>IFERROR(IF(VLOOKUP($A154,'Annex 2 Designated EHV charges'!$A:$O,COLUMN(E154)+4,FALSE)=0,"",VLOOKUP($A154,'Annex 2 Designated EHV charges'!$A:$O,COLUMN(E154)+4,FALSE)),"")</f>
        <v/>
      </c>
      <c r="F154" s="84" t="str">
        <f>IFERROR(IF(VLOOKUP($A154,'Annex 2 Designated EHV charges'!$A:$O,COLUMN(F154)+4,FALSE)=0,"",VLOOKUP($A154,'Annex 2 Designated EHV charges'!$A:$O,COLUMN(F154)+4,FALSE)),"")</f>
        <v/>
      </c>
      <c r="G154" s="85" t="str">
        <f>IFERROR(IF(VLOOKUP($A154,'Annex 2 Designated EHV charges'!$A:$O,COLUMN(G154)+4,FALSE)=0,"",VLOOKUP($A154,'Annex 2 Designated EHV charges'!$A:$O,COLUMN(G154)+4,FALSE)),"")</f>
        <v/>
      </c>
      <c r="H154" s="85" t="str">
        <f>IFERROR(IF(VLOOKUP($A154,'Annex 2 Designated EHV charges'!$A:$O,COLUMN(H154)+4,FALSE)=0,"",VLOOKUP($A154,'Annex 2 Designated EHV charges'!$A:$O,COLUMN(H154)+4,FALSE)),"")</f>
        <v/>
      </c>
    </row>
    <row r="155" spans="1:8" x14ac:dyDescent="0.25">
      <c r="A155" s="78" t="str">
        <f t="array" ref="A155">IFERROR(INDEX('Annex 2 Designated EHV charges'!$A$11:$A$11, MATCH(0, IF(ISBLANK('Annex 2 Designated EHV charges'!$A$11:$A$11),1, COUNTIF(A$4:$A154, 'Annex 2 Designated EHV charges'!$A$11:$A$11)), 0)),"")</f>
        <v/>
      </c>
      <c r="B155" s="78" t="str">
        <f>IF($A155="","",VLOOKUP($A155,'Annex 2 Designated EHV charges'!$A:$P,2,0))</f>
        <v/>
      </c>
      <c r="C155" s="79" t="str">
        <f>IF($A155="","",VLOOKUP($A155,'Annex 2 Designated EHV charges'!$A:$P,3,0))</f>
        <v/>
      </c>
      <c r="D155" s="78" t="str">
        <f>IF($A155="","",VLOOKUP($A155,'Annex 2 Designated EHV charges'!$A:$P,7,0))</f>
        <v/>
      </c>
      <c r="E155" s="83" t="str">
        <f>IFERROR(IF(VLOOKUP($A155,'Annex 2 Designated EHV charges'!$A:$O,COLUMN(E155)+4,FALSE)=0,"",VLOOKUP($A155,'Annex 2 Designated EHV charges'!$A:$O,COLUMN(E155)+4,FALSE)),"")</f>
        <v/>
      </c>
      <c r="F155" s="84" t="str">
        <f>IFERROR(IF(VLOOKUP($A155,'Annex 2 Designated EHV charges'!$A:$O,COLUMN(F155)+4,FALSE)=0,"",VLOOKUP($A155,'Annex 2 Designated EHV charges'!$A:$O,COLUMN(F155)+4,FALSE)),"")</f>
        <v/>
      </c>
      <c r="G155" s="85" t="str">
        <f>IFERROR(IF(VLOOKUP($A155,'Annex 2 Designated EHV charges'!$A:$O,COLUMN(G155)+4,FALSE)=0,"",VLOOKUP($A155,'Annex 2 Designated EHV charges'!$A:$O,COLUMN(G155)+4,FALSE)),"")</f>
        <v/>
      </c>
      <c r="H155" s="85" t="str">
        <f>IFERROR(IF(VLOOKUP($A155,'Annex 2 Designated EHV charges'!$A:$O,COLUMN(H155)+4,FALSE)=0,"",VLOOKUP($A155,'Annex 2 Designated EHV charges'!$A:$O,COLUMN(H155)+4,FALSE)),"")</f>
        <v/>
      </c>
    </row>
    <row r="156" spans="1:8" x14ac:dyDescent="0.25">
      <c r="A156" s="78" t="str">
        <f t="array" ref="A156">IFERROR(INDEX('Annex 2 Designated EHV charges'!$A$11:$A$11, MATCH(0, IF(ISBLANK('Annex 2 Designated EHV charges'!$A$11:$A$11),1, COUNTIF(A$4:$A155, 'Annex 2 Designated EHV charges'!$A$11:$A$11)), 0)),"")</f>
        <v/>
      </c>
      <c r="B156" s="78" t="str">
        <f>IF($A156="","",VLOOKUP($A156,'Annex 2 Designated EHV charges'!$A:$P,2,0))</f>
        <v/>
      </c>
      <c r="C156" s="79" t="str">
        <f>IF($A156="","",VLOOKUP($A156,'Annex 2 Designated EHV charges'!$A:$P,3,0))</f>
        <v/>
      </c>
      <c r="D156" s="78" t="str">
        <f>IF($A156="","",VLOOKUP($A156,'Annex 2 Designated EHV charges'!$A:$P,7,0))</f>
        <v/>
      </c>
      <c r="E156" s="83" t="str">
        <f>IFERROR(IF(VLOOKUP($A156,'Annex 2 Designated EHV charges'!$A:$O,COLUMN(E156)+4,FALSE)=0,"",VLOOKUP($A156,'Annex 2 Designated EHV charges'!$A:$O,COLUMN(E156)+4,FALSE)),"")</f>
        <v/>
      </c>
      <c r="F156" s="84" t="str">
        <f>IFERROR(IF(VLOOKUP($A156,'Annex 2 Designated EHV charges'!$A:$O,COLUMN(F156)+4,FALSE)=0,"",VLOOKUP($A156,'Annex 2 Designated EHV charges'!$A:$O,COLUMN(F156)+4,FALSE)),"")</f>
        <v/>
      </c>
      <c r="G156" s="85" t="str">
        <f>IFERROR(IF(VLOOKUP($A156,'Annex 2 Designated EHV charges'!$A:$O,COLUMN(G156)+4,FALSE)=0,"",VLOOKUP($A156,'Annex 2 Designated EHV charges'!$A:$O,COLUMN(G156)+4,FALSE)),"")</f>
        <v/>
      </c>
      <c r="H156" s="85" t="str">
        <f>IFERROR(IF(VLOOKUP($A156,'Annex 2 Designated EHV charges'!$A:$O,COLUMN(H156)+4,FALSE)=0,"",VLOOKUP($A156,'Annex 2 Designated EHV charges'!$A:$O,COLUMN(H156)+4,FALSE)),"")</f>
        <v/>
      </c>
    </row>
    <row r="157" spans="1:8" x14ac:dyDescent="0.25">
      <c r="A157" s="78" t="str">
        <f t="array" ref="A157">IFERROR(INDEX('Annex 2 Designated EHV charges'!$A$11:$A$11, MATCH(0, IF(ISBLANK('Annex 2 Designated EHV charges'!$A$11:$A$11),1, COUNTIF(A$4:$A156, 'Annex 2 Designated EHV charges'!$A$11:$A$11)), 0)),"")</f>
        <v/>
      </c>
      <c r="B157" s="78" t="str">
        <f>IF($A157="","",VLOOKUP($A157,'Annex 2 Designated EHV charges'!$A:$P,2,0))</f>
        <v/>
      </c>
      <c r="C157" s="79" t="str">
        <f>IF($A157="","",VLOOKUP($A157,'Annex 2 Designated EHV charges'!$A:$P,3,0))</f>
        <v/>
      </c>
      <c r="D157" s="78" t="str">
        <f>IF($A157="","",VLOOKUP($A157,'Annex 2 Designated EHV charges'!$A:$P,7,0))</f>
        <v/>
      </c>
      <c r="E157" s="83" t="str">
        <f>IFERROR(IF(VLOOKUP($A157,'Annex 2 Designated EHV charges'!$A:$O,COLUMN(E157)+4,FALSE)=0,"",VLOOKUP($A157,'Annex 2 Designated EHV charges'!$A:$O,COLUMN(E157)+4,FALSE)),"")</f>
        <v/>
      </c>
      <c r="F157" s="84" t="str">
        <f>IFERROR(IF(VLOOKUP($A157,'Annex 2 Designated EHV charges'!$A:$O,COLUMN(F157)+4,FALSE)=0,"",VLOOKUP($A157,'Annex 2 Designated EHV charges'!$A:$O,COLUMN(F157)+4,FALSE)),"")</f>
        <v/>
      </c>
      <c r="G157" s="85" t="str">
        <f>IFERROR(IF(VLOOKUP($A157,'Annex 2 Designated EHV charges'!$A:$O,COLUMN(G157)+4,FALSE)=0,"",VLOOKUP($A157,'Annex 2 Designated EHV charges'!$A:$O,COLUMN(G157)+4,FALSE)),"")</f>
        <v/>
      </c>
      <c r="H157" s="85" t="str">
        <f>IFERROR(IF(VLOOKUP($A157,'Annex 2 Designated EHV charges'!$A:$O,COLUMN(H157)+4,FALSE)=0,"",VLOOKUP($A157,'Annex 2 Designated EHV charges'!$A:$O,COLUMN(H157)+4,FALSE)),"")</f>
        <v/>
      </c>
    </row>
    <row r="158" spans="1:8" x14ac:dyDescent="0.25">
      <c r="A158" s="78" t="str">
        <f t="array" ref="A158">IFERROR(INDEX('Annex 2 Designated EHV charges'!$A$11:$A$11, MATCH(0, IF(ISBLANK('Annex 2 Designated EHV charges'!$A$11:$A$11),1, COUNTIF(A$4:$A157, 'Annex 2 Designated EHV charges'!$A$11:$A$11)), 0)),"")</f>
        <v/>
      </c>
      <c r="B158" s="78" t="str">
        <f>IF($A158="","",VLOOKUP($A158,'Annex 2 Designated EHV charges'!$A:$P,2,0))</f>
        <v/>
      </c>
      <c r="C158" s="79" t="str">
        <f>IF($A158="","",VLOOKUP($A158,'Annex 2 Designated EHV charges'!$A:$P,3,0))</f>
        <v/>
      </c>
      <c r="D158" s="78" t="str">
        <f>IF($A158="","",VLOOKUP($A158,'Annex 2 Designated EHV charges'!$A:$P,7,0))</f>
        <v/>
      </c>
      <c r="E158" s="83" t="str">
        <f>IFERROR(IF(VLOOKUP($A158,'Annex 2 Designated EHV charges'!$A:$O,COLUMN(E158)+4,FALSE)=0,"",VLOOKUP($A158,'Annex 2 Designated EHV charges'!$A:$O,COLUMN(E158)+4,FALSE)),"")</f>
        <v/>
      </c>
      <c r="F158" s="84" t="str">
        <f>IFERROR(IF(VLOOKUP($A158,'Annex 2 Designated EHV charges'!$A:$O,COLUMN(F158)+4,FALSE)=0,"",VLOOKUP($A158,'Annex 2 Designated EHV charges'!$A:$O,COLUMN(F158)+4,FALSE)),"")</f>
        <v/>
      </c>
      <c r="G158" s="85" t="str">
        <f>IFERROR(IF(VLOOKUP($A158,'Annex 2 Designated EHV charges'!$A:$O,COLUMN(G158)+4,FALSE)=0,"",VLOOKUP($A158,'Annex 2 Designated EHV charges'!$A:$O,COLUMN(G158)+4,FALSE)),"")</f>
        <v/>
      </c>
      <c r="H158" s="85" t="str">
        <f>IFERROR(IF(VLOOKUP($A158,'Annex 2 Designated EHV charges'!$A:$O,COLUMN(H158)+4,FALSE)=0,"",VLOOKUP($A158,'Annex 2 Designated EHV charges'!$A:$O,COLUMN(H158)+4,FALSE)),"")</f>
        <v/>
      </c>
    </row>
    <row r="159" spans="1:8" x14ac:dyDescent="0.25">
      <c r="A159" s="78" t="str">
        <f t="array" ref="A159">IFERROR(INDEX('Annex 2 Designated EHV charges'!$A$11:$A$11, MATCH(0, IF(ISBLANK('Annex 2 Designated EHV charges'!$A$11:$A$11),1, COUNTIF(A$4:$A158, 'Annex 2 Designated EHV charges'!$A$11:$A$11)), 0)),"")</f>
        <v/>
      </c>
      <c r="B159" s="78" t="str">
        <f>IF($A159="","",VLOOKUP($A159,'Annex 2 Designated EHV charges'!$A:$P,2,0))</f>
        <v/>
      </c>
      <c r="C159" s="79" t="str">
        <f>IF($A159="","",VLOOKUP($A159,'Annex 2 Designated EHV charges'!$A:$P,3,0))</f>
        <v/>
      </c>
      <c r="D159" s="78" t="str">
        <f>IF($A159="","",VLOOKUP($A159,'Annex 2 Designated EHV charges'!$A:$P,7,0))</f>
        <v/>
      </c>
      <c r="E159" s="83" t="str">
        <f>IFERROR(IF(VLOOKUP($A159,'Annex 2 Designated EHV charges'!$A:$O,COLUMN(E159)+4,FALSE)=0,"",VLOOKUP($A159,'Annex 2 Designated EHV charges'!$A:$O,COLUMN(E159)+4,FALSE)),"")</f>
        <v/>
      </c>
      <c r="F159" s="84" t="str">
        <f>IFERROR(IF(VLOOKUP($A159,'Annex 2 Designated EHV charges'!$A:$O,COLUMN(F159)+4,FALSE)=0,"",VLOOKUP($A159,'Annex 2 Designated EHV charges'!$A:$O,COLUMN(F159)+4,FALSE)),"")</f>
        <v/>
      </c>
      <c r="G159" s="85" t="str">
        <f>IFERROR(IF(VLOOKUP($A159,'Annex 2 Designated EHV charges'!$A:$O,COLUMN(G159)+4,FALSE)=0,"",VLOOKUP($A159,'Annex 2 Designated EHV charges'!$A:$O,COLUMN(G159)+4,FALSE)),"")</f>
        <v/>
      </c>
      <c r="H159" s="85" t="str">
        <f>IFERROR(IF(VLOOKUP($A159,'Annex 2 Designated EHV charges'!$A:$O,COLUMN(H159)+4,FALSE)=0,"",VLOOKUP($A159,'Annex 2 Designated EHV charges'!$A:$O,COLUMN(H159)+4,FALSE)),"")</f>
        <v/>
      </c>
    </row>
    <row r="160" spans="1:8" x14ac:dyDescent="0.25">
      <c r="A160" s="78" t="str">
        <f t="array" ref="A160">IFERROR(INDEX('Annex 2 Designated EHV charges'!$A$11:$A$11, MATCH(0, IF(ISBLANK('Annex 2 Designated EHV charges'!$A$11:$A$11),1, COUNTIF(A$4:$A159, 'Annex 2 Designated EHV charges'!$A$11:$A$11)), 0)),"")</f>
        <v/>
      </c>
      <c r="B160" s="78" t="str">
        <f>IF($A160="","",VLOOKUP($A160,'Annex 2 Designated EHV charges'!$A:$P,2,0))</f>
        <v/>
      </c>
      <c r="C160" s="79" t="str">
        <f>IF($A160="","",VLOOKUP($A160,'Annex 2 Designated EHV charges'!$A:$P,3,0))</f>
        <v/>
      </c>
      <c r="D160" s="78" t="str">
        <f>IF($A160="","",VLOOKUP($A160,'Annex 2 Designated EHV charges'!$A:$P,7,0))</f>
        <v/>
      </c>
      <c r="E160" s="83" t="str">
        <f>IFERROR(IF(VLOOKUP($A160,'Annex 2 Designated EHV charges'!$A:$O,COLUMN(E160)+4,FALSE)=0,"",VLOOKUP($A160,'Annex 2 Designated EHV charges'!$A:$O,COLUMN(E160)+4,FALSE)),"")</f>
        <v/>
      </c>
      <c r="F160" s="84" t="str">
        <f>IFERROR(IF(VLOOKUP($A160,'Annex 2 Designated EHV charges'!$A:$O,COLUMN(F160)+4,FALSE)=0,"",VLOOKUP($A160,'Annex 2 Designated EHV charges'!$A:$O,COLUMN(F160)+4,FALSE)),"")</f>
        <v/>
      </c>
      <c r="G160" s="85" t="str">
        <f>IFERROR(IF(VLOOKUP($A160,'Annex 2 Designated EHV charges'!$A:$O,COLUMN(G160)+4,FALSE)=0,"",VLOOKUP($A160,'Annex 2 Designated EHV charges'!$A:$O,COLUMN(G160)+4,FALSE)),"")</f>
        <v/>
      </c>
      <c r="H160" s="85" t="str">
        <f>IFERROR(IF(VLOOKUP($A160,'Annex 2 Designated EHV charges'!$A:$O,COLUMN(H160)+4,FALSE)=0,"",VLOOKUP($A160,'Annex 2 Designated EHV charges'!$A:$O,COLUMN(H160)+4,FALSE)),"")</f>
        <v/>
      </c>
    </row>
    <row r="161" spans="1:8" x14ac:dyDescent="0.25">
      <c r="A161" s="78" t="str">
        <f t="array" ref="A161">IFERROR(INDEX('Annex 2 Designated EHV charges'!$A$11:$A$11, MATCH(0, IF(ISBLANK('Annex 2 Designated EHV charges'!$A$11:$A$11),1, COUNTIF(A$4:$A160, 'Annex 2 Designated EHV charges'!$A$11:$A$11)), 0)),"")</f>
        <v/>
      </c>
      <c r="B161" s="78" t="str">
        <f>IF($A161="","",VLOOKUP($A161,'Annex 2 Designated EHV charges'!$A:$P,2,0))</f>
        <v/>
      </c>
      <c r="C161" s="79" t="str">
        <f>IF($A161="","",VLOOKUP($A161,'Annex 2 Designated EHV charges'!$A:$P,3,0))</f>
        <v/>
      </c>
      <c r="D161" s="78" t="str">
        <f>IF($A161="","",VLOOKUP($A161,'Annex 2 Designated EHV charges'!$A:$P,7,0))</f>
        <v/>
      </c>
      <c r="E161" s="83" t="str">
        <f>IFERROR(IF(VLOOKUP($A161,'Annex 2 Designated EHV charges'!$A:$O,COLUMN(E161)+4,FALSE)=0,"",VLOOKUP($A161,'Annex 2 Designated EHV charges'!$A:$O,COLUMN(E161)+4,FALSE)),"")</f>
        <v/>
      </c>
      <c r="F161" s="84" t="str">
        <f>IFERROR(IF(VLOOKUP($A161,'Annex 2 Designated EHV charges'!$A:$O,COLUMN(F161)+4,FALSE)=0,"",VLOOKUP($A161,'Annex 2 Designated EHV charges'!$A:$O,COLUMN(F161)+4,FALSE)),"")</f>
        <v/>
      </c>
      <c r="G161" s="85" t="str">
        <f>IFERROR(IF(VLOOKUP($A161,'Annex 2 Designated EHV charges'!$A:$O,COLUMN(G161)+4,FALSE)=0,"",VLOOKUP($A161,'Annex 2 Designated EHV charges'!$A:$O,COLUMN(G161)+4,FALSE)),"")</f>
        <v/>
      </c>
      <c r="H161" s="85" t="str">
        <f>IFERROR(IF(VLOOKUP($A161,'Annex 2 Designated EHV charges'!$A:$O,COLUMN(H161)+4,FALSE)=0,"",VLOOKUP($A161,'Annex 2 Designated EHV charges'!$A:$O,COLUMN(H161)+4,FALSE)),"")</f>
        <v/>
      </c>
    </row>
    <row r="162" spans="1:8" x14ac:dyDescent="0.25">
      <c r="A162" s="78" t="str">
        <f t="array" ref="A162">IFERROR(INDEX('Annex 2 Designated EHV charges'!$A$11:$A$11, MATCH(0, IF(ISBLANK('Annex 2 Designated EHV charges'!$A$11:$A$11),1, COUNTIF(A$4:$A161, 'Annex 2 Designated EHV charges'!$A$11:$A$11)), 0)),"")</f>
        <v/>
      </c>
      <c r="B162" s="78" t="str">
        <f>IF($A162="","",VLOOKUP($A162,'Annex 2 Designated EHV charges'!$A:$P,2,0))</f>
        <v/>
      </c>
      <c r="C162" s="79" t="str">
        <f>IF($A162="","",VLOOKUP($A162,'Annex 2 Designated EHV charges'!$A:$P,3,0))</f>
        <v/>
      </c>
      <c r="D162" s="78" t="str">
        <f>IF($A162="","",VLOOKUP($A162,'Annex 2 Designated EHV charges'!$A:$P,7,0))</f>
        <v/>
      </c>
      <c r="E162" s="83" t="str">
        <f>IFERROR(IF(VLOOKUP($A162,'Annex 2 Designated EHV charges'!$A:$O,COLUMN(E162)+4,FALSE)=0,"",VLOOKUP($A162,'Annex 2 Designated EHV charges'!$A:$O,COLUMN(E162)+4,FALSE)),"")</f>
        <v/>
      </c>
      <c r="F162" s="84" t="str">
        <f>IFERROR(IF(VLOOKUP($A162,'Annex 2 Designated EHV charges'!$A:$O,COLUMN(F162)+4,FALSE)=0,"",VLOOKUP($A162,'Annex 2 Designated EHV charges'!$A:$O,COLUMN(F162)+4,FALSE)),"")</f>
        <v/>
      </c>
      <c r="G162" s="85" t="str">
        <f>IFERROR(IF(VLOOKUP($A162,'Annex 2 Designated EHV charges'!$A:$O,COLUMN(G162)+4,FALSE)=0,"",VLOOKUP($A162,'Annex 2 Designated EHV charges'!$A:$O,COLUMN(G162)+4,FALSE)),"")</f>
        <v/>
      </c>
      <c r="H162" s="85" t="str">
        <f>IFERROR(IF(VLOOKUP($A162,'Annex 2 Designated EHV charges'!$A:$O,COLUMN(H162)+4,FALSE)=0,"",VLOOKUP($A162,'Annex 2 Designated EHV charges'!$A:$O,COLUMN(H162)+4,FALSE)),"")</f>
        <v/>
      </c>
    </row>
    <row r="163" spans="1:8" x14ac:dyDescent="0.25">
      <c r="A163" s="78" t="str">
        <f t="array" ref="A163">IFERROR(INDEX('Annex 2 Designated EHV charges'!$A$11:$A$11, MATCH(0, IF(ISBLANK('Annex 2 Designated EHV charges'!$A$11:$A$11),1, COUNTIF(A$4:$A162, 'Annex 2 Designated EHV charges'!$A$11:$A$11)), 0)),"")</f>
        <v/>
      </c>
      <c r="B163" s="78" t="str">
        <f>IF($A163="","",VLOOKUP($A163,'Annex 2 Designated EHV charges'!$A:$P,2,0))</f>
        <v/>
      </c>
      <c r="C163" s="79" t="str">
        <f>IF($A163="","",VLOOKUP($A163,'Annex 2 Designated EHV charges'!$A:$P,3,0))</f>
        <v/>
      </c>
      <c r="D163" s="78" t="str">
        <f>IF($A163="","",VLOOKUP($A163,'Annex 2 Designated EHV charges'!$A:$P,7,0))</f>
        <v/>
      </c>
      <c r="E163" s="83" t="str">
        <f>IFERROR(IF(VLOOKUP($A163,'Annex 2 Designated EHV charges'!$A:$O,COLUMN(E163)+4,FALSE)=0,"",VLOOKUP($A163,'Annex 2 Designated EHV charges'!$A:$O,COLUMN(E163)+4,FALSE)),"")</f>
        <v/>
      </c>
      <c r="F163" s="84" t="str">
        <f>IFERROR(IF(VLOOKUP($A163,'Annex 2 Designated EHV charges'!$A:$O,COLUMN(F163)+4,FALSE)=0,"",VLOOKUP($A163,'Annex 2 Designated EHV charges'!$A:$O,COLUMN(F163)+4,FALSE)),"")</f>
        <v/>
      </c>
      <c r="G163" s="85" t="str">
        <f>IFERROR(IF(VLOOKUP($A163,'Annex 2 Designated EHV charges'!$A:$O,COLUMN(G163)+4,FALSE)=0,"",VLOOKUP($A163,'Annex 2 Designated EHV charges'!$A:$O,COLUMN(G163)+4,FALSE)),"")</f>
        <v/>
      </c>
      <c r="H163" s="85" t="str">
        <f>IFERROR(IF(VLOOKUP($A163,'Annex 2 Designated EHV charges'!$A:$O,COLUMN(H163)+4,FALSE)=0,"",VLOOKUP($A163,'Annex 2 Designated EHV charges'!$A:$O,COLUMN(H163)+4,FALSE)),"")</f>
        <v/>
      </c>
    </row>
    <row r="164" spans="1:8" x14ac:dyDescent="0.25">
      <c r="A164" s="78" t="str">
        <f t="array" ref="A164">IFERROR(INDEX('Annex 2 Designated EHV charges'!$A$11:$A$11, MATCH(0, IF(ISBLANK('Annex 2 Designated EHV charges'!$A$11:$A$11),1, COUNTIF(A$4:$A163, 'Annex 2 Designated EHV charges'!$A$11:$A$11)), 0)),"")</f>
        <v/>
      </c>
      <c r="B164" s="78" t="str">
        <f>IF($A164="","",VLOOKUP($A164,'Annex 2 Designated EHV charges'!$A:$P,2,0))</f>
        <v/>
      </c>
      <c r="C164" s="79" t="str">
        <f>IF($A164="","",VLOOKUP($A164,'Annex 2 Designated EHV charges'!$A:$P,3,0))</f>
        <v/>
      </c>
      <c r="D164" s="78" t="str">
        <f>IF($A164="","",VLOOKUP($A164,'Annex 2 Designated EHV charges'!$A:$P,7,0))</f>
        <v/>
      </c>
      <c r="E164" s="83" t="str">
        <f>IFERROR(IF(VLOOKUP($A164,'Annex 2 Designated EHV charges'!$A:$O,COLUMN(E164)+4,FALSE)=0,"",VLOOKUP($A164,'Annex 2 Designated EHV charges'!$A:$O,COLUMN(E164)+4,FALSE)),"")</f>
        <v/>
      </c>
      <c r="F164" s="84" t="str">
        <f>IFERROR(IF(VLOOKUP($A164,'Annex 2 Designated EHV charges'!$A:$O,COLUMN(F164)+4,FALSE)=0,"",VLOOKUP($A164,'Annex 2 Designated EHV charges'!$A:$O,COLUMN(F164)+4,FALSE)),"")</f>
        <v/>
      </c>
      <c r="G164" s="85" t="str">
        <f>IFERROR(IF(VLOOKUP($A164,'Annex 2 Designated EHV charges'!$A:$O,COLUMN(G164)+4,FALSE)=0,"",VLOOKUP($A164,'Annex 2 Designated EHV charges'!$A:$O,COLUMN(G164)+4,FALSE)),"")</f>
        <v/>
      </c>
      <c r="H164" s="85" t="str">
        <f>IFERROR(IF(VLOOKUP($A164,'Annex 2 Designated EHV charges'!$A:$O,COLUMN(H164)+4,FALSE)=0,"",VLOOKUP($A164,'Annex 2 Designated EHV charges'!$A:$O,COLUMN(H164)+4,FALSE)),"")</f>
        <v/>
      </c>
    </row>
    <row r="165" spans="1:8" x14ac:dyDescent="0.25">
      <c r="A165" s="78" t="str">
        <f t="array" ref="A165">IFERROR(INDEX('Annex 2 Designated EHV charges'!$A$11:$A$11, MATCH(0, IF(ISBLANK('Annex 2 Designated EHV charges'!$A$11:$A$11),1, COUNTIF(A$4:$A164, 'Annex 2 Designated EHV charges'!$A$11:$A$11)), 0)),"")</f>
        <v/>
      </c>
      <c r="B165" s="78" t="str">
        <f>IF($A165="","",VLOOKUP($A165,'Annex 2 Designated EHV charges'!$A:$P,2,0))</f>
        <v/>
      </c>
      <c r="C165" s="79" t="str">
        <f>IF($A165="","",VLOOKUP($A165,'Annex 2 Designated EHV charges'!$A:$P,3,0))</f>
        <v/>
      </c>
      <c r="D165" s="78" t="str">
        <f>IF($A165="","",VLOOKUP($A165,'Annex 2 Designated EHV charges'!$A:$P,7,0))</f>
        <v/>
      </c>
      <c r="E165" s="83" t="str">
        <f>IFERROR(IF(VLOOKUP($A165,'Annex 2 Designated EHV charges'!$A:$O,COLUMN(E165)+4,FALSE)=0,"",VLOOKUP($A165,'Annex 2 Designated EHV charges'!$A:$O,COLUMN(E165)+4,FALSE)),"")</f>
        <v/>
      </c>
      <c r="F165" s="84" t="str">
        <f>IFERROR(IF(VLOOKUP($A165,'Annex 2 Designated EHV charges'!$A:$O,COLUMN(F165)+4,FALSE)=0,"",VLOOKUP($A165,'Annex 2 Designated EHV charges'!$A:$O,COLUMN(F165)+4,FALSE)),"")</f>
        <v/>
      </c>
      <c r="G165" s="85" t="str">
        <f>IFERROR(IF(VLOOKUP($A165,'Annex 2 Designated EHV charges'!$A:$O,COLUMN(G165)+4,FALSE)=0,"",VLOOKUP($A165,'Annex 2 Designated EHV charges'!$A:$O,COLUMN(G165)+4,FALSE)),"")</f>
        <v/>
      </c>
      <c r="H165" s="85" t="str">
        <f>IFERROR(IF(VLOOKUP($A165,'Annex 2 Designated EHV charges'!$A:$O,COLUMN(H165)+4,FALSE)=0,"",VLOOKUP($A165,'Annex 2 Designated EHV charges'!$A:$O,COLUMN(H165)+4,FALSE)),"")</f>
        <v/>
      </c>
    </row>
    <row r="166" spans="1:8" x14ac:dyDescent="0.25">
      <c r="A166" s="78" t="str">
        <f t="array" ref="A166">IFERROR(INDEX('Annex 2 Designated EHV charges'!$A$11:$A$11, MATCH(0, IF(ISBLANK('Annex 2 Designated EHV charges'!$A$11:$A$11),1, COUNTIF(A$4:$A165, 'Annex 2 Designated EHV charges'!$A$11:$A$11)), 0)),"")</f>
        <v/>
      </c>
      <c r="B166" s="78" t="str">
        <f>IF($A166="","",VLOOKUP($A166,'Annex 2 Designated EHV charges'!$A:$P,2,0))</f>
        <v/>
      </c>
      <c r="C166" s="79" t="str">
        <f>IF($A166="","",VLOOKUP($A166,'Annex 2 Designated EHV charges'!$A:$P,3,0))</f>
        <v/>
      </c>
      <c r="D166" s="78" t="str">
        <f>IF($A166="","",VLOOKUP($A166,'Annex 2 Designated EHV charges'!$A:$P,7,0))</f>
        <v/>
      </c>
      <c r="E166" s="83" t="str">
        <f>IFERROR(IF(VLOOKUP($A166,'Annex 2 Designated EHV charges'!$A:$O,COLUMN(E166)+4,FALSE)=0,"",VLOOKUP($A166,'Annex 2 Designated EHV charges'!$A:$O,COLUMN(E166)+4,FALSE)),"")</f>
        <v/>
      </c>
      <c r="F166" s="84" t="str">
        <f>IFERROR(IF(VLOOKUP($A166,'Annex 2 Designated EHV charges'!$A:$O,COLUMN(F166)+4,FALSE)=0,"",VLOOKUP($A166,'Annex 2 Designated EHV charges'!$A:$O,COLUMN(F166)+4,FALSE)),"")</f>
        <v/>
      </c>
      <c r="G166" s="85" t="str">
        <f>IFERROR(IF(VLOOKUP($A166,'Annex 2 Designated EHV charges'!$A:$O,COLUMN(G166)+4,FALSE)=0,"",VLOOKUP($A166,'Annex 2 Designated EHV charges'!$A:$O,COLUMN(G166)+4,FALSE)),"")</f>
        <v/>
      </c>
      <c r="H166" s="85" t="str">
        <f>IFERROR(IF(VLOOKUP($A166,'Annex 2 Designated EHV charges'!$A:$O,COLUMN(H166)+4,FALSE)=0,"",VLOOKUP($A166,'Annex 2 Designated EHV charges'!$A:$O,COLUMN(H166)+4,FALSE)),"")</f>
        <v/>
      </c>
    </row>
    <row r="167" spans="1:8" x14ac:dyDescent="0.25">
      <c r="A167" s="78" t="str">
        <f t="array" ref="A167">IFERROR(INDEX('Annex 2 Designated EHV charges'!$A$11:$A$11, MATCH(0, IF(ISBLANK('Annex 2 Designated EHV charges'!$A$11:$A$11),1, COUNTIF(A$4:$A166, 'Annex 2 Designated EHV charges'!$A$11:$A$11)), 0)),"")</f>
        <v/>
      </c>
      <c r="B167" s="78" t="str">
        <f>IF($A167="","",VLOOKUP($A167,'Annex 2 Designated EHV charges'!$A:$P,2,0))</f>
        <v/>
      </c>
      <c r="C167" s="79" t="str">
        <f>IF($A167="","",VLOOKUP($A167,'Annex 2 Designated EHV charges'!$A:$P,3,0))</f>
        <v/>
      </c>
      <c r="D167" s="78" t="str">
        <f>IF($A167="","",VLOOKUP($A167,'Annex 2 Designated EHV charges'!$A:$P,7,0))</f>
        <v/>
      </c>
      <c r="E167" s="83" t="str">
        <f>IFERROR(IF(VLOOKUP($A167,'Annex 2 Designated EHV charges'!$A:$O,COLUMN(E167)+4,FALSE)=0,"",VLOOKUP($A167,'Annex 2 Designated EHV charges'!$A:$O,COLUMN(E167)+4,FALSE)),"")</f>
        <v/>
      </c>
      <c r="F167" s="84" t="str">
        <f>IFERROR(IF(VLOOKUP($A167,'Annex 2 Designated EHV charges'!$A:$O,COLUMN(F167)+4,FALSE)=0,"",VLOOKUP($A167,'Annex 2 Designated EHV charges'!$A:$O,COLUMN(F167)+4,FALSE)),"")</f>
        <v/>
      </c>
      <c r="G167" s="85" t="str">
        <f>IFERROR(IF(VLOOKUP($A167,'Annex 2 Designated EHV charges'!$A:$O,COLUMN(G167)+4,FALSE)=0,"",VLOOKUP($A167,'Annex 2 Designated EHV charges'!$A:$O,COLUMN(G167)+4,FALSE)),"")</f>
        <v/>
      </c>
      <c r="H167" s="85" t="str">
        <f>IFERROR(IF(VLOOKUP($A167,'Annex 2 Designated EHV charges'!$A:$O,COLUMN(H167)+4,FALSE)=0,"",VLOOKUP($A167,'Annex 2 Designated EHV charges'!$A:$O,COLUMN(H167)+4,FALSE)),"")</f>
        <v/>
      </c>
    </row>
    <row r="168" spans="1:8" x14ac:dyDescent="0.25">
      <c r="A168" s="78" t="str">
        <f t="array" ref="A168">IFERROR(INDEX('Annex 2 Designated EHV charges'!$A$11:$A$11, MATCH(0, IF(ISBLANK('Annex 2 Designated EHV charges'!$A$11:$A$11),1, COUNTIF(A$4:$A167, 'Annex 2 Designated EHV charges'!$A$11:$A$11)), 0)),"")</f>
        <v/>
      </c>
      <c r="B168" s="78" t="str">
        <f>IF($A168="","",VLOOKUP($A168,'Annex 2 Designated EHV charges'!$A:$P,2,0))</f>
        <v/>
      </c>
      <c r="C168" s="79" t="str">
        <f>IF($A168="","",VLOOKUP($A168,'Annex 2 Designated EHV charges'!$A:$P,3,0))</f>
        <v/>
      </c>
      <c r="D168" s="78" t="str">
        <f>IF($A168="","",VLOOKUP($A168,'Annex 2 Designated EHV charges'!$A:$P,7,0))</f>
        <v/>
      </c>
      <c r="E168" s="83" t="str">
        <f>IFERROR(IF(VLOOKUP($A168,'Annex 2 Designated EHV charges'!$A:$O,COLUMN(E168)+4,FALSE)=0,"",VLOOKUP($A168,'Annex 2 Designated EHV charges'!$A:$O,COLUMN(E168)+4,FALSE)),"")</f>
        <v/>
      </c>
      <c r="F168" s="84" t="str">
        <f>IFERROR(IF(VLOOKUP($A168,'Annex 2 Designated EHV charges'!$A:$O,COLUMN(F168)+4,FALSE)=0,"",VLOOKUP($A168,'Annex 2 Designated EHV charges'!$A:$O,COLUMN(F168)+4,FALSE)),"")</f>
        <v/>
      </c>
      <c r="G168" s="85" t="str">
        <f>IFERROR(IF(VLOOKUP($A168,'Annex 2 Designated EHV charges'!$A:$O,COLUMN(G168)+4,FALSE)=0,"",VLOOKUP($A168,'Annex 2 Designated EHV charges'!$A:$O,COLUMN(G168)+4,FALSE)),"")</f>
        <v/>
      </c>
      <c r="H168" s="85" t="str">
        <f>IFERROR(IF(VLOOKUP($A168,'Annex 2 Designated EHV charges'!$A:$O,COLUMN(H168)+4,FALSE)=0,"",VLOOKUP($A168,'Annex 2 Designated EHV charges'!$A:$O,COLUMN(H168)+4,FALSE)),"")</f>
        <v/>
      </c>
    </row>
    <row r="169" spans="1:8" x14ac:dyDescent="0.25">
      <c r="A169" s="78" t="str">
        <f t="array" ref="A169">IFERROR(INDEX('Annex 2 Designated EHV charges'!$A$11:$A$11, MATCH(0, IF(ISBLANK('Annex 2 Designated EHV charges'!$A$11:$A$11),1, COUNTIF(A$4:$A168, 'Annex 2 Designated EHV charges'!$A$11:$A$11)), 0)),"")</f>
        <v/>
      </c>
      <c r="B169" s="78" t="str">
        <f>IF($A169="","",VLOOKUP($A169,'Annex 2 Designated EHV charges'!$A:$P,2,0))</f>
        <v/>
      </c>
      <c r="C169" s="79" t="str">
        <f>IF($A169="","",VLOOKUP($A169,'Annex 2 Designated EHV charges'!$A:$P,3,0))</f>
        <v/>
      </c>
      <c r="D169" s="78" t="str">
        <f>IF($A169="","",VLOOKUP($A169,'Annex 2 Designated EHV charges'!$A:$P,7,0))</f>
        <v/>
      </c>
      <c r="E169" s="83" t="str">
        <f>IFERROR(IF(VLOOKUP($A169,'Annex 2 Designated EHV charges'!$A:$O,COLUMN(E169)+4,FALSE)=0,"",VLOOKUP($A169,'Annex 2 Designated EHV charges'!$A:$O,COLUMN(E169)+4,FALSE)),"")</f>
        <v/>
      </c>
      <c r="F169" s="84" t="str">
        <f>IFERROR(IF(VLOOKUP($A169,'Annex 2 Designated EHV charges'!$A:$O,COLUMN(F169)+4,FALSE)=0,"",VLOOKUP($A169,'Annex 2 Designated EHV charges'!$A:$O,COLUMN(F169)+4,FALSE)),"")</f>
        <v/>
      </c>
      <c r="G169" s="85" t="str">
        <f>IFERROR(IF(VLOOKUP($A169,'Annex 2 Designated EHV charges'!$A:$O,COLUMN(G169)+4,FALSE)=0,"",VLOOKUP($A169,'Annex 2 Designated EHV charges'!$A:$O,COLUMN(G169)+4,FALSE)),"")</f>
        <v/>
      </c>
      <c r="H169" s="85" t="str">
        <f>IFERROR(IF(VLOOKUP($A169,'Annex 2 Designated EHV charges'!$A:$O,COLUMN(H169)+4,FALSE)=0,"",VLOOKUP($A169,'Annex 2 Designated EHV charges'!$A:$O,COLUMN(H169)+4,FALSE)),"")</f>
        <v/>
      </c>
    </row>
    <row r="170" spans="1:8" x14ac:dyDescent="0.25">
      <c r="A170" s="78" t="str">
        <f t="array" ref="A170">IFERROR(INDEX('Annex 2 Designated EHV charges'!$A$11:$A$11, MATCH(0, IF(ISBLANK('Annex 2 Designated EHV charges'!$A$11:$A$11),1, COUNTIF(A$4:$A169, 'Annex 2 Designated EHV charges'!$A$11:$A$11)), 0)),"")</f>
        <v/>
      </c>
      <c r="B170" s="78" t="str">
        <f>IF($A170="","",VLOOKUP($A170,'Annex 2 Designated EHV charges'!$A:$P,2,0))</f>
        <v/>
      </c>
      <c r="C170" s="79" t="str">
        <f>IF($A170="","",VLOOKUP($A170,'Annex 2 Designated EHV charges'!$A:$P,3,0))</f>
        <v/>
      </c>
      <c r="D170" s="78" t="str">
        <f>IF($A170="","",VLOOKUP($A170,'Annex 2 Designated EHV charges'!$A:$P,7,0))</f>
        <v/>
      </c>
      <c r="E170" s="83" t="str">
        <f>IFERROR(IF(VLOOKUP($A170,'Annex 2 Designated EHV charges'!$A:$O,COLUMN(E170)+4,FALSE)=0,"",VLOOKUP($A170,'Annex 2 Designated EHV charges'!$A:$O,COLUMN(E170)+4,FALSE)),"")</f>
        <v/>
      </c>
      <c r="F170" s="84" t="str">
        <f>IFERROR(IF(VLOOKUP($A170,'Annex 2 Designated EHV charges'!$A:$O,COLUMN(F170)+4,FALSE)=0,"",VLOOKUP($A170,'Annex 2 Designated EHV charges'!$A:$O,COLUMN(F170)+4,FALSE)),"")</f>
        <v/>
      </c>
      <c r="G170" s="85" t="str">
        <f>IFERROR(IF(VLOOKUP($A170,'Annex 2 Designated EHV charges'!$A:$O,COLUMN(G170)+4,FALSE)=0,"",VLOOKUP($A170,'Annex 2 Designated EHV charges'!$A:$O,COLUMN(G170)+4,FALSE)),"")</f>
        <v/>
      </c>
      <c r="H170" s="85" t="str">
        <f>IFERROR(IF(VLOOKUP($A170,'Annex 2 Designated EHV charges'!$A:$O,COLUMN(H170)+4,FALSE)=0,"",VLOOKUP($A170,'Annex 2 Designated EHV charges'!$A:$O,COLUMN(H170)+4,FALSE)),"")</f>
        <v/>
      </c>
    </row>
    <row r="171" spans="1:8" x14ac:dyDescent="0.25">
      <c r="A171" s="78" t="str">
        <f t="array" ref="A171">IFERROR(INDEX('Annex 2 Designated EHV charges'!$A$11:$A$11, MATCH(0, IF(ISBLANK('Annex 2 Designated EHV charges'!$A$11:$A$11),1, COUNTIF(A$4:$A170, 'Annex 2 Designated EHV charges'!$A$11:$A$11)), 0)),"")</f>
        <v/>
      </c>
      <c r="B171" s="78" t="str">
        <f>IF($A171="","",VLOOKUP($A171,'Annex 2 Designated EHV charges'!$A:$P,2,0))</f>
        <v/>
      </c>
      <c r="C171" s="79" t="str">
        <f>IF($A171="","",VLOOKUP($A171,'Annex 2 Designated EHV charges'!$A:$P,3,0))</f>
        <v/>
      </c>
      <c r="D171" s="78" t="str">
        <f>IF($A171="","",VLOOKUP($A171,'Annex 2 Designated EHV charges'!$A:$P,7,0))</f>
        <v/>
      </c>
      <c r="E171" s="83" t="str">
        <f>IFERROR(IF(VLOOKUP($A171,'Annex 2 Designated EHV charges'!$A:$O,COLUMN(E171)+4,FALSE)=0,"",VLOOKUP($A171,'Annex 2 Designated EHV charges'!$A:$O,COLUMN(E171)+4,FALSE)),"")</f>
        <v/>
      </c>
      <c r="F171" s="84" t="str">
        <f>IFERROR(IF(VLOOKUP($A171,'Annex 2 Designated EHV charges'!$A:$O,COLUMN(F171)+4,FALSE)=0,"",VLOOKUP($A171,'Annex 2 Designated EHV charges'!$A:$O,COLUMN(F171)+4,FALSE)),"")</f>
        <v/>
      </c>
      <c r="G171" s="85" t="str">
        <f>IFERROR(IF(VLOOKUP($A171,'Annex 2 Designated EHV charges'!$A:$O,COLUMN(G171)+4,FALSE)=0,"",VLOOKUP($A171,'Annex 2 Designated EHV charges'!$A:$O,COLUMN(G171)+4,FALSE)),"")</f>
        <v/>
      </c>
      <c r="H171" s="85" t="str">
        <f>IFERROR(IF(VLOOKUP($A171,'Annex 2 Designated EHV charges'!$A:$O,COLUMN(H171)+4,FALSE)=0,"",VLOOKUP($A171,'Annex 2 Designated EHV charges'!$A:$O,COLUMN(H171)+4,FALSE)),"")</f>
        <v/>
      </c>
    </row>
    <row r="172" spans="1:8" x14ac:dyDescent="0.25">
      <c r="A172" s="78" t="str">
        <f t="array" ref="A172">IFERROR(INDEX('Annex 2 Designated EHV charges'!$A$11:$A$11, MATCH(0, IF(ISBLANK('Annex 2 Designated EHV charges'!$A$11:$A$11),1, COUNTIF(A$4:$A171, 'Annex 2 Designated EHV charges'!$A$11:$A$11)), 0)),"")</f>
        <v/>
      </c>
      <c r="B172" s="78" t="str">
        <f>IF($A172="","",VLOOKUP($A172,'Annex 2 Designated EHV charges'!$A:$P,2,0))</f>
        <v/>
      </c>
      <c r="C172" s="79" t="str">
        <f>IF($A172="","",VLOOKUP($A172,'Annex 2 Designated EHV charges'!$A:$P,3,0))</f>
        <v/>
      </c>
      <c r="D172" s="78" t="str">
        <f>IF($A172="","",VLOOKUP($A172,'Annex 2 Designated EHV charges'!$A:$P,7,0))</f>
        <v/>
      </c>
      <c r="E172" s="83" t="str">
        <f>IFERROR(IF(VLOOKUP($A172,'Annex 2 Designated EHV charges'!$A:$O,COLUMN(E172)+4,FALSE)=0,"",VLOOKUP($A172,'Annex 2 Designated EHV charges'!$A:$O,COLUMN(E172)+4,FALSE)),"")</f>
        <v/>
      </c>
      <c r="F172" s="84" t="str">
        <f>IFERROR(IF(VLOOKUP($A172,'Annex 2 Designated EHV charges'!$A:$O,COLUMN(F172)+4,FALSE)=0,"",VLOOKUP($A172,'Annex 2 Designated EHV charges'!$A:$O,COLUMN(F172)+4,FALSE)),"")</f>
        <v/>
      </c>
      <c r="G172" s="85" t="str">
        <f>IFERROR(IF(VLOOKUP($A172,'Annex 2 Designated EHV charges'!$A:$O,COLUMN(G172)+4,FALSE)=0,"",VLOOKUP($A172,'Annex 2 Designated EHV charges'!$A:$O,COLUMN(G172)+4,FALSE)),"")</f>
        <v/>
      </c>
      <c r="H172" s="85" t="str">
        <f>IFERROR(IF(VLOOKUP($A172,'Annex 2 Designated EHV charges'!$A:$O,COLUMN(H172)+4,FALSE)=0,"",VLOOKUP($A172,'Annex 2 Designated EHV charges'!$A:$O,COLUMN(H172)+4,FALSE)),"")</f>
        <v/>
      </c>
    </row>
    <row r="173" spans="1:8" x14ac:dyDescent="0.25">
      <c r="A173" s="78" t="str">
        <f t="array" ref="A173">IFERROR(INDEX('Annex 2 Designated EHV charges'!$A$11:$A$11, MATCH(0, IF(ISBLANK('Annex 2 Designated EHV charges'!$A$11:$A$11),1, COUNTIF(A$4:$A172, 'Annex 2 Designated EHV charges'!$A$11:$A$11)), 0)),"")</f>
        <v/>
      </c>
      <c r="B173" s="78" t="str">
        <f>IF($A173="","",VLOOKUP($A173,'Annex 2 Designated EHV charges'!$A:$P,2,0))</f>
        <v/>
      </c>
      <c r="C173" s="79" t="str">
        <f>IF($A173="","",VLOOKUP($A173,'Annex 2 Designated EHV charges'!$A:$P,3,0))</f>
        <v/>
      </c>
      <c r="D173" s="78" t="str">
        <f>IF($A173="","",VLOOKUP($A173,'Annex 2 Designated EHV charges'!$A:$P,7,0))</f>
        <v/>
      </c>
      <c r="E173" s="83" t="str">
        <f>IFERROR(IF(VLOOKUP($A173,'Annex 2 Designated EHV charges'!$A:$O,COLUMN(E173)+4,FALSE)=0,"",VLOOKUP($A173,'Annex 2 Designated EHV charges'!$A:$O,COLUMN(E173)+4,FALSE)),"")</f>
        <v/>
      </c>
      <c r="F173" s="84" t="str">
        <f>IFERROR(IF(VLOOKUP($A173,'Annex 2 Designated EHV charges'!$A:$O,COLUMN(F173)+4,FALSE)=0,"",VLOOKUP($A173,'Annex 2 Designated EHV charges'!$A:$O,COLUMN(F173)+4,FALSE)),"")</f>
        <v/>
      </c>
      <c r="G173" s="85" t="str">
        <f>IFERROR(IF(VLOOKUP($A173,'Annex 2 Designated EHV charges'!$A:$O,COLUMN(G173)+4,FALSE)=0,"",VLOOKUP($A173,'Annex 2 Designated EHV charges'!$A:$O,COLUMN(G173)+4,FALSE)),"")</f>
        <v/>
      </c>
      <c r="H173" s="85" t="str">
        <f>IFERROR(IF(VLOOKUP($A173,'Annex 2 Designated EHV charges'!$A:$O,COLUMN(H173)+4,FALSE)=0,"",VLOOKUP($A173,'Annex 2 Designated EHV charges'!$A:$O,COLUMN(H173)+4,FALSE)),"")</f>
        <v/>
      </c>
    </row>
    <row r="174" spans="1:8" x14ac:dyDescent="0.25">
      <c r="A174" s="78" t="str">
        <f t="array" ref="A174">IFERROR(INDEX('Annex 2 Designated EHV charges'!$A$11:$A$11, MATCH(0, IF(ISBLANK('Annex 2 Designated EHV charges'!$A$11:$A$11),1, COUNTIF(A$4:$A173, 'Annex 2 Designated EHV charges'!$A$11:$A$11)), 0)),"")</f>
        <v/>
      </c>
      <c r="B174" s="78" t="str">
        <f>IF($A174="","",VLOOKUP($A174,'Annex 2 Designated EHV charges'!$A:$P,2,0))</f>
        <v/>
      </c>
      <c r="C174" s="79" t="str">
        <f>IF($A174="","",VLOOKUP($A174,'Annex 2 Designated EHV charges'!$A:$P,3,0))</f>
        <v/>
      </c>
      <c r="D174" s="78" t="str">
        <f>IF($A174="","",VLOOKUP($A174,'Annex 2 Designated EHV charges'!$A:$P,7,0))</f>
        <v/>
      </c>
      <c r="E174" s="83" t="str">
        <f>IFERROR(IF(VLOOKUP($A174,'Annex 2 Designated EHV charges'!$A:$O,COLUMN(E174)+4,FALSE)=0,"",VLOOKUP($A174,'Annex 2 Designated EHV charges'!$A:$O,COLUMN(E174)+4,FALSE)),"")</f>
        <v/>
      </c>
      <c r="F174" s="84" t="str">
        <f>IFERROR(IF(VLOOKUP($A174,'Annex 2 Designated EHV charges'!$A:$O,COLUMN(F174)+4,FALSE)=0,"",VLOOKUP($A174,'Annex 2 Designated EHV charges'!$A:$O,COLUMN(F174)+4,FALSE)),"")</f>
        <v/>
      </c>
      <c r="G174" s="85" t="str">
        <f>IFERROR(IF(VLOOKUP($A174,'Annex 2 Designated EHV charges'!$A:$O,COLUMN(G174)+4,FALSE)=0,"",VLOOKUP($A174,'Annex 2 Designated EHV charges'!$A:$O,COLUMN(G174)+4,FALSE)),"")</f>
        <v/>
      </c>
      <c r="H174" s="85" t="str">
        <f>IFERROR(IF(VLOOKUP($A174,'Annex 2 Designated EHV charges'!$A:$O,COLUMN(H174)+4,FALSE)=0,"",VLOOKUP($A174,'Annex 2 Designated EHV charges'!$A:$O,COLUMN(H174)+4,FALSE)),"")</f>
        <v/>
      </c>
    </row>
    <row r="175" spans="1:8" x14ac:dyDescent="0.25">
      <c r="A175" s="78" t="str">
        <f t="array" ref="A175">IFERROR(INDEX('Annex 2 Designated EHV charges'!$A$11:$A$11, MATCH(0, IF(ISBLANK('Annex 2 Designated EHV charges'!$A$11:$A$11),1, COUNTIF(A$4:$A174, 'Annex 2 Designated EHV charges'!$A$11:$A$11)), 0)),"")</f>
        <v/>
      </c>
      <c r="B175" s="78" t="str">
        <f>IF($A175="","",VLOOKUP($A175,'Annex 2 Designated EHV charges'!$A:$P,2,0))</f>
        <v/>
      </c>
      <c r="C175" s="79" t="str">
        <f>IF($A175="","",VLOOKUP($A175,'Annex 2 Designated EHV charges'!$A:$P,3,0))</f>
        <v/>
      </c>
      <c r="D175" s="78" t="str">
        <f>IF($A175="","",VLOOKUP($A175,'Annex 2 Designated EHV charges'!$A:$P,7,0))</f>
        <v/>
      </c>
      <c r="E175" s="83" t="str">
        <f>IFERROR(IF(VLOOKUP($A175,'Annex 2 Designated EHV charges'!$A:$O,COLUMN(E175)+4,FALSE)=0,"",VLOOKUP($A175,'Annex 2 Designated EHV charges'!$A:$O,COLUMN(E175)+4,FALSE)),"")</f>
        <v/>
      </c>
      <c r="F175" s="84" t="str">
        <f>IFERROR(IF(VLOOKUP($A175,'Annex 2 Designated EHV charges'!$A:$O,COLUMN(F175)+4,FALSE)=0,"",VLOOKUP($A175,'Annex 2 Designated EHV charges'!$A:$O,COLUMN(F175)+4,FALSE)),"")</f>
        <v/>
      </c>
      <c r="G175" s="85" t="str">
        <f>IFERROR(IF(VLOOKUP($A175,'Annex 2 Designated EHV charges'!$A:$O,COLUMN(G175)+4,FALSE)=0,"",VLOOKUP($A175,'Annex 2 Designated EHV charges'!$A:$O,COLUMN(G175)+4,FALSE)),"")</f>
        <v/>
      </c>
      <c r="H175" s="85" t="str">
        <f>IFERROR(IF(VLOOKUP($A175,'Annex 2 Designated EHV charges'!$A:$O,COLUMN(H175)+4,FALSE)=0,"",VLOOKUP($A175,'Annex 2 Designated EHV charges'!$A:$O,COLUMN(H175)+4,FALSE)),"")</f>
        <v/>
      </c>
    </row>
    <row r="176" spans="1:8" x14ac:dyDescent="0.25">
      <c r="A176" s="78" t="str">
        <f t="array" ref="A176">IFERROR(INDEX('Annex 2 Designated EHV charges'!$A$11:$A$11, MATCH(0, IF(ISBLANK('Annex 2 Designated EHV charges'!$A$11:$A$11),1, COUNTIF(A$4:$A175, 'Annex 2 Designated EHV charges'!$A$11:$A$11)), 0)),"")</f>
        <v/>
      </c>
      <c r="B176" s="78" t="str">
        <f>IF($A176="","",VLOOKUP($A176,'Annex 2 Designated EHV charges'!$A:$P,2,0))</f>
        <v/>
      </c>
      <c r="C176" s="79" t="str">
        <f>IF($A176="","",VLOOKUP($A176,'Annex 2 Designated EHV charges'!$A:$P,3,0))</f>
        <v/>
      </c>
      <c r="D176" s="78" t="str">
        <f>IF($A176="","",VLOOKUP($A176,'Annex 2 Designated EHV charges'!$A:$P,7,0))</f>
        <v/>
      </c>
      <c r="E176" s="83" t="str">
        <f>IFERROR(IF(VLOOKUP($A176,'Annex 2 Designated EHV charges'!$A:$O,COLUMN(E176)+4,FALSE)=0,"",VLOOKUP($A176,'Annex 2 Designated EHV charges'!$A:$O,COLUMN(E176)+4,FALSE)),"")</f>
        <v/>
      </c>
      <c r="F176" s="84" t="str">
        <f>IFERROR(IF(VLOOKUP($A176,'Annex 2 Designated EHV charges'!$A:$O,COLUMN(F176)+4,FALSE)=0,"",VLOOKUP($A176,'Annex 2 Designated EHV charges'!$A:$O,COLUMN(F176)+4,FALSE)),"")</f>
        <v/>
      </c>
      <c r="G176" s="85" t="str">
        <f>IFERROR(IF(VLOOKUP($A176,'Annex 2 Designated EHV charges'!$A:$O,COLUMN(G176)+4,FALSE)=0,"",VLOOKUP($A176,'Annex 2 Designated EHV charges'!$A:$O,COLUMN(G176)+4,FALSE)),"")</f>
        <v/>
      </c>
      <c r="H176" s="85" t="str">
        <f>IFERROR(IF(VLOOKUP($A176,'Annex 2 Designated EHV charges'!$A:$O,COLUMN(H176)+4,FALSE)=0,"",VLOOKUP($A176,'Annex 2 Designated EHV charges'!$A:$O,COLUMN(H176)+4,FALSE)),"")</f>
        <v/>
      </c>
    </row>
    <row r="177" spans="1:8" x14ac:dyDescent="0.25">
      <c r="A177" s="78" t="str">
        <f t="array" ref="A177">IFERROR(INDEX('Annex 2 Designated EHV charges'!$A$11:$A$11, MATCH(0, IF(ISBLANK('Annex 2 Designated EHV charges'!$A$11:$A$11),1, COUNTIF(A$4:$A176, 'Annex 2 Designated EHV charges'!$A$11:$A$11)), 0)),"")</f>
        <v/>
      </c>
      <c r="B177" s="78" t="str">
        <f>IF($A177="","",VLOOKUP($A177,'Annex 2 Designated EHV charges'!$A:$P,2,0))</f>
        <v/>
      </c>
      <c r="C177" s="79" t="str">
        <f>IF($A177="","",VLOOKUP($A177,'Annex 2 Designated EHV charges'!$A:$P,3,0))</f>
        <v/>
      </c>
      <c r="D177" s="78" t="str">
        <f>IF($A177="","",VLOOKUP($A177,'Annex 2 Designated EHV charges'!$A:$P,7,0))</f>
        <v/>
      </c>
      <c r="E177" s="83" t="str">
        <f>IFERROR(IF(VLOOKUP($A177,'Annex 2 Designated EHV charges'!$A:$O,COLUMN(E177)+4,FALSE)=0,"",VLOOKUP($A177,'Annex 2 Designated EHV charges'!$A:$O,COLUMN(E177)+4,FALSE)),"")</f>
        <v/>
      </c>
      <c r="F177" s="84" t="str">
        <f>IFERROR(IF(VLOOKUP($A177,'Annex 2 Designated EHV charges'!$A:$O,COLUMN(F177)+4,FALSE)=0,"",VLOOKUP($A177,'Annex 2 Designated EHV charges'!$A:$O,COLUMN(F177)+4,FALSE)),"")</f>
        <v/>
      </c>
      <c r="G177" s="85" t="str">
        <f>IFERROR(IF(VLOOKUP($A177,'Annex 2 Designated EHV charges'!$A:$O,COLUMN(G177)+4,FALSE)=0,"",VLOOKUP($A177,'Annex 2 Designated EHV charges'!$A:$O,COLUMN(G177)+4,FALSE)),"")</f>
        <v/>
      </c>
      <c r="H177" s="85" t="str">
        <f>IFERROR(IF(VLOOKUP($A177,'Annex 2 Designated EHV charges'!$A:$O,COLUMN(H177)+4,FALSE)=0,"",VLOOKUP($A177,'Annex 2 Designated EHV charges'!$A:$O,COLUMN(H177)+4,FALSE)),"")</f>
        <v/>
      </c>
    </row>
    <row r="178" spans="1:8" x14ac:dyDescent="0.25">
      <c r="A178" s="78" t="str">
        <f t="array" ref="A178">IFERROR(INDEX('Annex 2 Designated EHV charges'!$A$11:$A$11, MATCH(0, IF(ISBLANK('Annex 2 Designated EHV charges'!$A$11:$A$11),1, COUNTIF(A$4:$A177, 'Annex 2 Designated EHV charges'!$A$11:$A$11)), 0)),"")</f>
        <v/>
      </c>
      <c r="B178" s="78" t="str">
        <f>IF($A178="","",VLOOKUP($A178,'Annex 2 Designated EHV charges'!$A:$P,2,0))</f>
        <v/>
      </c>
      <c r="C178" s="79" t="str">
        <f>IF($A178="","",VLOOKUP($A178,'Annex 2 Designated EHV charges'!$A:$P,3,0))</f>
        <v/>
      </c>
      <c r="D178" s="78" t="str">
        <f>IF($A178="","",VLOOKUP($A178,'Annex 2 Designated EHV charges'!$A:$P,7,0))</f>
        <v/>
      </c>
      <c r="E178" s="83" t="str">
        <f>IFERROR(IF(VLOOKUP($A178,'Annex 2 Designated EHV charges'!$A:$O,COLUMN(E178)+4,FALSE)=0,"",VLOOKUP($A178,'Annex 2 Designated EHV charges'!$A:$O,COLUMN(E178)+4,FALSE)),"")</f>
        <v/>
      </c>
      <c r="F178" s="84" t="str">
        <f>IFERROR(IF(VLOOKUP($A178,'Annex 2 Designated EHV charges'!$A:$O,COLUMN(F178)+4,FALSE)=0,"",VLOOKUP($A178,'Annex 2 Designated EHV charges'!$A:$O,COLUMN(F178)+4,FALSE)),"")</f>
        <v/>
      </c>
      <c r="G178" s="85" t="str">
        <f>IFERROR(IF(VLOOKUP($A178,'Annex 2 Designated EHV charges'!$A:$O,COLUMN(G178)+4,FALSE)=0,"",VLOOKUP($A178,'Annex 2 Designated EHV charges'!$A:$O,COLUMN(G178)+4,FALSE)),"")</f>
        <v/>
      </c>
      <c r="H178" s="85" t="str">
        <f>IFERROR(IF(VLOOKUP($A178,'Annex 2 Designated EHV charges'!$A:$O,COLUMN(H178)+4,FALSE)=0,"",VLOOKUP($A178,'Annex 2 Designated EHV charges'!$A:$O,COLUMN(H178)+4,FALSE)),"")</f>
        <v/>
      </c>
    </row>
    <row r="179" spans="1:8" x14ac:dyDescent="0.25">
      <c r="A179" s="78" t="str">
        <f t="array" ref="A179">IFERROR(INDEX('Annex 2 Designated EHV charges'!$A$11:$A$11, MATCH(0, IF(ISBLANK('Annex 2 Designated EHV charges'!$A$11:$A$11),1, COUNTIF(A$4:$A178, 'Annex 2 Designated EHV charges'!$A$11:$A$11)), 0)),"")</f>
        <v/>
      </c>
      <c r="B179" s="78" t="str">
        <f>IF($A179="","",VLOOKUP($A179,'Annex 2 Designated EHV charges'!$A:$P,2,0))</f>
        <v/>
      </c>
      <c r="C179" s="79" t="str">
        <f>IF($A179="","",VLOOKUP($A179,'Annex 2 Designated EHV charges'!$A:$P,3,0))</f>
        <v/>
      </c>
      <c r="D179" s="78" t="str">
        <f>IF($A179="","",VLOOKUP($A179,'Annex 2 Designated EHV charges'!$A:$P,7,0))</f>
        <v/>
      </c>
      <c r="E179" s="83" t="str">
        <f>IFERROR(IF(VLOOKUP($A179,'Annex 2 Designated EHV charges'!$A:$O,COLUMN(E179)+4,FALSE)=0,"",VLOOKUP($A179,'Annex 2 Designated EHV charges'!$A:$O,COLUMN(E179)+4,FALSE)),"")</f>
        <v/>
      </c>
      <c r="F179" s="84" t="str">
        <f>IFERROR(IF(VLOOKUP($A179,'Annex 2 Designated EHV charges'!$A:$O,COLUMN(F179)+4,FALSE)=0,"",VLOOKUP($A179,'Annex 2 Designated EHV charges'!$A:$O,COLUMN(F179)+4,FALSE)),"")</f>
        <v/>
      </c>
      <c r="G179" s="85" t="str">
        <f>IFERROR(IF(VLOOKUP($A179,'Annex 2 Designated EHV charges'!$A:$O,COLUMN(G179)+4,FALSE)=0,"",VLOOKUP($A179,'Annex 2 Designated EHV charges'!$A:$O,COLUMN(G179)+4,FALSE)),"")</f>
        <v/>
      </c>
      <c r="H179" s="85" t="str">
        <f>IFERROR(IF(VLOOKUP($A179,'Annex 2 Designated EHV charges'!$A:$O,COLUMN(H179)+4,FALSE)=0,"",VLOOKUP($A179,'Annex 2 Designated EHV charges'!$A:$O,COLUMN(H179)+4,FALSE)),"")</f>
        <v/>
      </c>
    </row>
    <row r="180" spans="1:8" x14ac:dyDescent="0.25">
      <c r="A180" s="78" t="str">
        <f t="array" ref="A180">IFERROR(INDEX('Annex 2 Designated EHV charges'!$A$11:$A$11, MATCH(0, IF(ISBLANK('Annex 2 Designated EHV charges'!$A$11:$A$11),1, COUNTIF(A$4:$A179, 'Annex 2 Designated EHV charges'!$A$11:$A$11)), 0)),"")</f>
        <v/>
      </c>
      <c r="B180" s="78" t="str">
        <f>IF($A180="","",VLOOKUP($A180,'Annex 2 Designated EHV charges'!$A:$P,2,0))</f>
        <v/>
      </c>
      <c r="C180" s="79" t="str">
        <f>IF($A180="","",VLOOKUP($A180,'Annex 2 Designated EHV charges'!$A:$P,3,0))</f>
        <v/>
      </c>
      <c r="D180" s="78" t="str">
        <f>IF($A180="","",VLOOKUP($A180,'Annex 2 Designated EHV charges'!$A:$P,7,0))</f>
        <v/>
      </c>
      <c r="E180" s="83" t="str">
        <f>IFERROR(IF(VLOOKUP($A180,'Annex 2 Designated EHV charges'!$A:$O,COLUMN(E180)+4,FALSE)=0,"",VLOOKUP($A180,'Annex 2 Designated EHV charges'!$A:$O,COLUMN(E180)+4,FALSE)),"")</f>
        <v/>
      </c>
      <c r="F180" s="84" t="str">
        <f>IFERROR(IF(VLOOKUP($A180,'Annex 2 Designated EHV charges'!$A:$O,COLUMN(F180)+4,FALSE)=0,"",VLOOKUP($A180,'Annex 2 Designated EHV charges'!$A:$O,COLUMN(F180)+4,FALSE)),"")</f>
        <v/>
      </c>
      <c r="G180" s="85" t="str">
        <f>IFERROR(IF(VLOOKUP($A180,'Annex 2 Designated EHV charges'!$A:$O,COLUMN(G180)+4,FALSE)=0,"",VLOOKUP($A180,'Annex 2 Designated EHV charges'!$A:$O,COLUMN(G180)+4,FALSE)),"")</f>
        <v/>
      </c>
      <c r="H180" s="85" t="str">
        <f>IFERROR(IF(VLOOKUP($A180,'Annex 2 Designated EHV charges'!$A:$O,COLUMN(H180)+4,FALSE)=0,"",VLOOKUP($A180,'Annex 2 Designated EHV charges'!$A:$O,COLUMN(H180)+4,FALSE)),"")</f>
        <v/>
      </c>
    </row>
    <row r="181" spans="1:8" x14ac:dyDescent="0.25">
      <c r="A181" s="78" t="str">
        <f t="array" ref="A181">IFERROR(INDEX('Annex 2 Designated EHV charges'!$A$11:$A$11, MATCH(0, IF(ISBLANK('Annex 2 Designated EHV charges'!$A$11:$A$11),1, COUNTIF(A$4:$A180, 'Annex 2 Designated EHV charges'!$A$11:$A$11)), 0)),"")</f>
        <v/>
      </c>
      <c r="B181" s="78" t="str">
        <f>IF($A181="","",VLOOKUP($A181,'Annex 2 Designated EHV charges'!$A:$P,2,0))</f>
        <v/>
      </c>
      <c r="C181" s="79" t="str">
        <f>IF($A181="","",VLOOKUP($A181,'Annex 2 Designated EHV charges'!$A:$P,3,0))</f>
        <v/>
      </c>
      <c r="D181" s="78" t="str">
        <f>IF($A181="","",VLOOKUP($A181,'Annex 2 Designated EHV charges'!$A:$P,7,0))</f>
        <v/>
      </c>
      <c r="E181" s="83" t="str">
        <f>IFERROR(IF(VLOOKUP($A181,'Annex 2 Designated EHV charges'!$A:$O,COLUMN(E181)+4,FALSE)=0,"",VLOOKUP($A181,'Annex 2 Designated EHV charges'!$A:$O,COLUMN(E181)+4,FALSE)),"")</f>
        <v/>
      </c>
      <c r="F181" s="84" t="str">
        <f>IFERROR(IF(VLOOKUP($A181,'Annex 2 Designated EHV charges'!$A:$O,COLUMN(F181)+4,FALSE)=0,"",VLOOKUP($A181,'Annex 2 Designated EHV charges'!$A:$O,COLUMN(F181)+4,FALSE)),"")</f>
        <v/>
      </c>
      <c r="G181" s="85" t="str">
        <f>IFERROR(IF(VLOOKUP($A181,'Annex 2 Designated EHV charges'!$A:$O,COLUMN(G181)+4,FALSE)=0,"",VLOOKUP($A181,'Annex 2 Designated EHV charges'!$A:$O,COLUMN(G181)+4,FALSE)),"")</f>
        <v/>
      </c>
      <c r="H181" s="85" t="str">
        <f>IFERROR(IF(VLOOKUP($A181,'Annex 2 Designated EHV charges'!$A:$O,COLUMN(H181)+4,FALSE)=0,"",VLOOKUP($A181,'Annex 2 Designated EHV charges'!$A:$O,COLUMN(H181)+4,FALSE)),"")</f>
        <v/>
      </c>
    </row>
    <row r="182" spans="1:8" x14ac:dyDescent="0.25">
      <c r="A182" s="78" t="str">
        <f t="array" ref="A182">IFERROR(INDEX('Annex 2 Designated EHV charges'!$A$11:$A$11, MATCH(0, IF(ISBLANK('Annex 2 Designated EHV charges'!$A$11:$A$11),1, COUNTIF(A$4:$A181, 'Annex 2 Designated EHV charges'!$A$11:$A$11)), 0)),"")</f>
        <v/>
      </c>
      <c r="B182" s="78" t="str">
        <f>IF($A182="","",VLOOKUP($A182,'Annex 2 Designated EHV charges'!$A:$P,2,0))</f>
        <v/>
      </c>
      <c r="C182" s="79" t="str">
        <f>IF($A182="","",VLOOKUP($A182,'Annex 2 Designated EHV charges'!$A:$P,3,0))</f>
        <v/>
      </c>
      <c r="D182" s="78" t="str">
        <f>IF($A182="","",VLOOKUP($A182,'Annex 2 Designated EHV charges'!$A:$P,7,0))</f>
        <v/>
      </c>
      <c r="E182" s="83" t="str">
        <f>IFERROR(IF(VLOOKUP($A182,'Annex 2 Designated EHV charges'!$A:$O,COLUMN(E182)+4,FALSE)=0,"",VLOOKUP($A182,'Annex 2 Designated EHV charges'!$A:$O,COLUMN(E182)+4,FALSE)),"")</f>
        <v/>
      </c>
      <c r="F182" s="84" t="str">
        <f>IFERROR(IF(VLOOKUP($A182,'Annex 2 Designated EHV charges'!$A:$O,COLUMN(F182)+4,FALSE)=0,"",VLOOKUP($A182,'Annex 2 Designated EHV charges'!$A:$O,COLUMN(F182)+4,FALSE)),"")</f>
        <v/>
      </c>
      <c r="G182" s="85" t="str">
        <f>IFERROR(IF(VLOOKUP($A182,'Annex 2 Designated EHV charges'!$A:$O,COLUMN(G182)+4,FALSE)=0,"",VLOOKUP($A182,'Annex 2 Designated EHV charges'!$A:$O,COLUMN(G182)+4,FALSE)),"")</f>
        <v/>
      </c>
      <c r="H182" s="85" t="str">
        <f>IFERROR(IF(VLOOKUP($A182,'Annex 2 Designated EHV charges'!$A:$O,COLUMN(H182)+4,FALSE)=0,"",VLOOKUP($A182,'Annex 2 Designated EHV charges'!$A:$O,COLUMN(H182)+4,FALSE)),"")</f>
        <v/>
      </c>
    </row>
    <row r="183" spans="1:8" x14ac:dyDescent="0.25">
      <c r="A183" s="78" t="str">
        <f t="array" ref="A183">IFERROR(INDEX('Annex 2 Designated EHV charges'!$A$11:$A$11, MATCH(0, IF(ISBLANK('Annex 2 Designated EHV charges'!$A$11:$A$11),1, COUNTIF(A$4:$A182, 'Annex 2 Designated EHV charges'!$A$11:$A$11)), 0)),"")</f>
        <v/>
      </c>
      <c r="B183" s="78" t="str">
        <f>IF($A183="","",VLOOKUP($A183,'Annex 2 Designated EHV charges'!$A:$P,2,0))</f>
        <v/>
      </c>
      <c r="C183" s="79" t="str">
        <f>IF($A183="","",VLOOKUP($A183,'Annex 2 Designated EHV charges'!$A:$P,3,0))</f>
        <v/>
      </c>
      <c r="D183" s="78" t="str">
        <f>IF($A183="","",VLOOKUP($A183,'Annex 2 Designated EHV charges'!$A:$P,7,0))</f>
        <v/>
      </c>
      <c r="E183" s="83" t="str">
        <f>IFERROR(IF(VLOOKUP($A183,'Annex 2 Designated EHV charges'!$A:$O,COLUMN(E183)+4,FALSE)=0,"",VLOOKUP($A183,'Annex 2 Designated EHV charges'!$A:$O,COLUMN(E183)+4,FALSE)),"")</f>
        <v/>
      </c>
      <c r="F183" s="84" t="str">
        <f>IFERROR(IF(VLOOKUP($A183,'Annex 2 Designated EHV charges'!$A:$O,COLUMN(F183)+4,FALSE)=0,"",VLOOKUP($A183,'Annex 2 Designated EHV charges'!$A:$O,COLUMN(F183)+4,FALSE)),"")</f>
        <v/>
      </c>
      <c r="G183" s="85" t="str">
        <f>IFERROR(IF(VLOOKUP($A183,'Annex 2 Designated EHV charges'!$A:$O,COLUMN(G183)+4,FALSE)=0,"",VLOOKUP($A183,'Annex 2 Designated EHV charges'!$A:$O,COLUMN(G183)+4,FALSE)),"")</f>
        <v/>
      </c>
      <c r="H183" s="85" t="str">
        <f>IFERROR(IF(VLOOKUP($A183,'Annex 2 Designated EHV charges'!$A:$O,COLUMN(H183)+4,FALSE)=0,"",VLOOKUP($A183,'Annex 2 Designated EHV charges'!$A:$O,COLUMN(H183)+4,FALSE)),"")</f>
        <v/>
      </c>
    </row>
    <row r="184" spans="1:8" x14ac:dyDescent="0.25">
      <c r="A184" s="78" t="str">
        <f t="array" ref="A184">IFERROR(INDEX('Annex 2 Designated EHV charges'!$A$11:$A$11, MATCH(0, IF(ISBLANK('Annex 2 Designated EHV charges'!$A$11:$A$11),1, COUNTIF(A$4:$A183, 'Annex 2 Designated EHV charges'!$A$11:$A$11)), 0)),"")</f>
        <v/>
      </c>
      <c r="B184" s="78" t="str">
        <f>IF($A184="","",VLOOKUP($A184,'Annex 2 Designated EHV charges'!$A:$P,2,0))</f>
        <v/>
      </c>
      <c r="C184" s="79" t="str">
        <f>IF($A184="","",VLOOKUP($A184,'Annex 2 Designated EHV charges'!$A:$P,3,0))</f>
        <v/>
      </c>
      <c r="D184" s="78" t="str">
        <f>IF($A184="","",VLOOKUP($A184,'Annex 2 Designated EHV charges'!$A:$P,7,0))</f>
        <v/>
      </c>
      <c r="E184" s="83" t="str">
        <f>IFERROR(IF(VLOOKUP($A184,'Annex 2 Designated EHV charges'!$A:$O,COLUMN(E184)+4,FALSE)=0,"",VLOOKUP($A184,'Annex 2 Designated EHV charges'!$A:$O,COLUMN(E184)+4,FALSE)),"")</f>
        <v/>
      </c>
      <c r="F184" s="84" t="str">
        <f>IFERROR(IF(VLOOKUP($A184,'Annex 2 Designated EHV charges'!$A:$O,COLUMN(F184)+4,FALSE)=0,"",VLOOKUP($A184,'Annex 2 Designated EHV charges'!$A:$O,COLUMN(F184)+4,FALSE)),"")</f>
        <v/>
      </c>
      <c r="G184" s="85" t="str">
        <f>IFERROR(IF(VLOOKUP($A184,'Annex 2 Designated EHV charges'!$A:$O,COLUMN(G184)+4,FALSE)=0,"",VLOOKUP($A184,'Annex 2 Designated EHV charges'!$A:$O,COLUMN(G184)+4,FALSE)),"")</f>
        <v/>
      </c>
      <c r="H184" s="85" t="str">
        <f>IFERROR(IF(VLOOKUP($A184,'Annex 2 Designated EHV charges'!$A:$O,COLUMN(H184)+4,FALSE)=0,"",VLOOKUP($A184,'Annex 2 Designated EHV charges'!$A:$O,COLUMN(H184)+4,FALSE)),"")</f>
        <v/>
      </c>
    </row>
    <row r="185" spans="1:8" x14ac:dyDescent="0.25">
      <c r="A185" s="78" t="str">
        <f t="array" ref="A185">IFERROR(INDEX('Annex 2 Designated EHV charges'!$A$11:$A$11, MATCH(0, IF(ISBLANK('Annex 2 Designated EHV charges'!$A$11:$A$11),1, COUNTIF(A$4:$A184, 'Annex 2 Designated EHV charges'!$A$11:$A$11)), 0)),"")</f>
        <v/>
      </c>
      <c r="B185" s="78" t="str">
        <f>IF($A185="","",VLOOKUP($A185,'Annex 2 Designated EHV charges'!$A:$P,2,0))</f>
        <v/>
      </c>
      <c r="C185" s="79" t="str">
        <f>IF($A185="","",VLOOKUP($A185,'Annex 2 Designated EHV charges'!$A:$P,3,0))</f>
        <v/>
      </c>
      <c r="D185" s="78" t="str">
        <f>IF($A185="","",VLOOKUP($A185,'Annex 2 Designated EHV charges'!$A:$P,7,0))</f>
        <v/>
      </c>
      <c r="E185" s="83" t="str">
        <f>IFERROR(IF(VLOOKUP($A185,'Annex 2 Designated EHV charges'!$A:$O,COLUMN(E185)+4,FALSE)=0,"",VLOOKUP($A185,'Annex 2 Designated EHV charges'!$A:$O,COLUMN(E185)+4,FALSE)),"")</f>
        <v/>
      </c>
      <c r="F185" s="84" t="str">
        <f>IFERROR(IF(VLOOKUP($A185,'Annex 2 Designated EHV charges'!$A:$O,COLUMN(F185)+4,FALSE)=0,"",VLOOKUP($A185,'Annex 2 Designated EHV charges'!$A:$O,COLUMN(F185)+4,FALSE)),"")</f>
        <v/>
      </c>
      <c r="G185" s="85" t="str">
        <f>IFERROR(IF(VLOOKUP($A185,'Annex 2 Designated EHV charges'!$A:$O,COLUMN(G185)+4,FALSE)=0,"",VLOOKUP($A185,'Annex 2 Designated EHV charges'!$A:$O,COLUMN(G185)+4,FALSE)),"")</f>
        <v/>
      </c>
      <c r="H185" s="85" t="str">
        <f>IFERROR(IF(VLOOKUP($A185,'Annex 2 Designated EHV charges'!$A:$O,COLUMN(H185)+4,FALSE)=0,"",VLOOKUP($A185,'Annex 2 Designated EHV charges'!$A:$O,COLUMN(H185)+4,FALSE)),"")</f>
        <v/>
      </c>
    </row>
    <row r="186" spans="1:8" x14ac:dyDescent="0.25">
      <c r="A186" s="78" t="str">
        <f t="array" ref="A186">IFERROR(INDEX('Annex 2 Designated EHV charges'!$A$11:$A$11, MATCH(0, IF(ISBLANK('Annex 2 Designated EHV charges'!$A$11:$A$11),1, COUNTIF(A$4:$A185, 'Annex 2 Designated EHV charges'!$A$11:$A$11)), 0)),"")</f>
        <v/>
      </c>
      <c r="B186" s="78" t="str">
        <f>IF($A186="","",VLOOKUP($A186,'Annex 2 Designated EHV charges'!$A:$P,2,0))</f>
        <v/>
      </c>
      <c r="C186" s="79" t="str">
        <f>IF($A186="","",VLOOKUP($A186,'Annex 2 Designated EHV charges'!$A:$P,3,0))</f>
        <v/>
      </c>
      <c r="D186" s="78" t="str">
        <f>IF($A186="","",VLOOKUP($A186,'Annex 2 Designated EHV charges'!$A:$P,7,0))</f>
        <v/>
      </c>
      <c r="E186" s="83" t="str">
        <f>IFERROR(IF(VLOOKUP($A186,'Annex 2 Designated EHV charges'!$A:$O,COLUMN(E186)+4,FALSE)=0,"",VLOOKUP($A186,'Annex 2 Designated EHV charges'!$A:$O,COLUMN(E186)+4,FALSE)),"")</f>
        <v/>
      </c>
      <c r="F186" s="84" t="str">
        <f>IFERROR(IF(VLOOKUP($A186,'Annex 2 Designated EHV charges'!$A:$O,COLUMN(F186)+4,FALSE)=0,"",VLOOKUP($A186,'Annex 2 Designated EHV charges'!$A:$O,COLUMN(F186)+4,FALSE)),"")</f>
        <v/>
      </c>
      <c r="G186" s="85" t="str">
        <f>IFERROR(IF(VLOOKUP($A186,'Annex 2 Designated EHV charges'!$A:$O,COLUMN(G186)+4,FALSE)=0,"",VLOOKUP($A186,'Annex 2 Designated EHV charges'!$A:$O,COLUMN(G186)+4,FALSE)),"")</f>
        <v/>
      </c>
      <c r="H186" s="85" t="str">
        <f>IFERROR(IF(VLOOKUP($A186,'Annex 2 Designated EHV charges'!$A:$O,COLUMN(H186)+4,FALSE)=0,"",VLOOKUP($A186,'Annex 2 Designated EHV charges'!$A:$O,COLUMN(H186)+4,FALSE)),"")</f>
        <v/>
      </c>
    </row>
    <row r="187" spans="1:8" x14ac:dyDescent="0.25">
      <c r="A187" s="78" t="str">
        <f t="array" ref="A187">IFERROR(INDEX('Annex 2 Designated EHV charges'!$A$11:$A$11, MATCH(0, IF(ISBLANK('Annex 2 Designated EHV charges'!$A$11:$A$11),1, COUNTIF(A$4:$A186, 'Annex 2 Designated EHV charges'!$A$11:$A$11)), 0)),"")</f>
        <v/>
      </c>
      <c r="B187" s="78" t="str">
        <f>IF($A187="","",VLOOKUP($A187,'Annex 2 Designated EHV charges'!$A:$P,2,0))</f>
        <v/>
      </c>
      <c r="C187" s="79" t="str">
        <f>IF($A187="","",VLOOKUP($A187,'Annex 2 Designated EHV charges'!$A:$P,3,0))</f>
        <v/>
      </c>
      <c r="D187" s="78" t="str">
        <f>IF($A187="","",VLOOKUP($A187,'Annex 2 Designated EHV charges'!$A:$P,7,0))</f>
        <v/>
      </c>
      <c r="E187" s="83" t="str">
        <f>IFERROR(IF(VLOOKUP($A187,'Annex 2 Designated EHV charges'!$A:$O,COLUMN(E187)+4,FALSE)=0,"",VLOOKUP($A187,'Annex 2 Designated EHV charges'!$A:$O,COLUMN(E187)+4,FALSE)),"")</f>
        <v/>
      </c>
      <c r="F187" s="84" t="str">
        <f>IFERROR(IF(VLOOKUP($A187,'Annex 2 Designated EHV charges'!$A:$O,COLUMN(F187)+4,FALSE)=0,"",VLOOKUP($A187,'Annex 2 Designated EHV charges'!$A:$O,COLUMN(F187)+4,FALSE)),"")</f>
        <v/>
      </c>
      <c r="G187" s="85" t="str">
        <f>IFERROR(IF(VLOOKUP($A187,'Annex 2 Designated EHV charges'!$A:$O,COLUMN(G187)+4,FALSE)=0,"",VLOOKUP($A187,'Annex 2 Designated EHV charges'!$A:$O,COLUMN(G187)+4,FALSE)),"")</f>
        <v/>
      </c>
      <c r="H187" s="85" t="str">
        <f>IFERROR(IF(VLOOKUP($A187,'Annex 2 Designated EHV charges'!$A:$O,COLUMN(H187)+4,FALSE)=0,"",VLOOKUP($A187,'Annex 2 Designated EHV charges'!$A:$O,COLUMN(H187)+4,FALSE)),"")</f>
        <v/>
      </c>
    </row>
    <row r="188" spans="1:8" x14ac:dyDescent="0.25">
      <c r="A188" s="78" t="str">
        <f t="array" ref="A188">IFERROR(INDEX('Annex 2 Designated EHV charges'!$A$11:$A$11, MATCH(0, IF(ISBLANK('Annex 2 Designated EHV charges'!$A$11:$A$11),1, COUNTIF(A$4:$A187, 'Annex 2 Designated EHV charges'!$A$11:$A$11)), 0)),"")</f>
        <v/>
      </c>
      <c r="B188" s="78" t="str">
        <f>IF($A188="","",VLOOKUP($A188,'Annex 2 Designated EHV charges'!$A:$P,2,0))</f>
        <v/>
      </c>
      <c r="C188" s="79" t="str">
        <f>IF($A188="","",VLOOKUP($A188,'Annex 2 Designated EHV charges'!$A:$P,3,0))</f>
        <v/>
      </c>
      <c r="D188" s="78" t="str">
        <f>IF($A188="","",VLOOKUP($A188,'Annex 2 Designated EHV charges'!$A:$P,7,0))</f>
        <v/>
      </c>
      <c r="E188" s="83" t="str">
        <f>IFERROR(IF(VLOOKUP($A188,'Annex 2 Designated EHV charges'!$A:$O,COLUMN(E188)+4,FALSE)=0,"",VLOOKUP($A188,'Annex 2 Designated EHV charges'!$A:$O,COLUMN(E188)+4,FALSE)),"")</f>
        <v/>
      </c>
      <c r="F188" s="84" t="str">
        <f>IFERROR(IF(VLOOKUP($A188,'Annex 2 Designated EHV charges'!$A:$O,COLUMN(F188)+4,FALSE)=0,"",VLOOKUP($A188,'Annex 2 Designated EHV charges'!$A:$O,COLUMN(F188)+4,FALSE)),"")</f>
        <v/>
      </c>
      <c r="G188" s="85" t="str">
        <f>IFERROR(IF(VLOOKUP($A188,'Annex 2 Designated EHV charges'!$A:$O,COLUMN(G188)+4,FALSE)=0,"",VLOOKUP($A188,'Annex 2 Designated EHV charges'!$A:$O,COLUMN(G188)+4,FALSE)),"")</f>
        <v/>
      </c>
      <c r="H188" s="85" t="str">
        <f>IFERROR(IF(VLOOKUP($A188,'Annex 2 Designated EHV charges'!$A:$O,COLUMN(H188)+4,FALSE)=0,"",VLOOKUP($A188,'Annex 2 Designated EHV charges'!$A:$O,COLUMN(H188)+4,FALSE)),"")</f>
        <v/>
      </c>
    </row>
    <row r="189" spans="1:8" x14ac:dyDescent="0.25">
      <c r="A189" s="78" t="str">
        <f t="array" ref="A189">IFERROR(INDEX('Annex 2 Designated EHV charges'!$A$11:$A$11, MATCH(0, IF(ISBLANK('Annex 2 Designated EHV charges'!$A$11:$A$11),1, COUNTIF(A$4:$A188, 'Annex 2 Designated EHV charges'!$A$11:$A$11)), 0)),"")</f>
        <v/>
      </c>
      <c r="B189" s="78" t="str">
        <f>IF($A189="","",VLOOKUP($A189,'Annex 2 Designated EHV charges'!$A:$P,2,0))</f>
        <v/>
      </c>
      <c r="C189" s="79" t="str">
        <f>IF($A189="","",VLOOKUP($A189,'Annex 2 Designated EHV charges'!$A:$P,3,0))</f>
        <v/>
      </c>
      <c r="D189" s="78" t="str">
        <f>IF($A189="","",VLOOKUP($A189,'Annex 2 Designated EHV charges'!$A:$P,7,0))</f>
        <v/>
      </c>
      <c r="E189" s="83" t="str">
        <f>IFERROR(IF(VLOOKUP($A189,'Annex 2 Designated EHV charges'!$A:$O,COLUMN(E189)+4,FALSE)=0,"",VLOOKUP($A189,'Annex 2 Designated EHV charges'!$A:$O,COLUMN(E189)+4,FALSE)),"")</f>
        <v/>
      </c>
      <c r="F189" s="84" t="str">
        <f>IFERROR(IF(VLOOKUP($A189,'Annex 2 Designated EHV charges'!$A:$O,COLUMN(F189)+4,FALSE)=0,"",VLOOKUP($A189,'Annex 2 Designated EHV charges'!$A:$O,COLUMN(F189)+4,FALSE)),"")</f>
        <v/>
      </c>
      <c r="G189" s="85" t="str">
        <f>IFERROR(IF(VLOOKUP($A189,'Annex 2 Designated EHV charges'!$A:$O,COLUMN(G189)+4,FALSE)=0,"",VLOOKUP($A189,'Annex 2 Designated EHV charges'!$A:$O,COLUMN(G189)+4,FALSE)),"")</f>
        <v/>
      </c>
      <c r="H189" s="85" t="str">
        <f>IFERROR(IF(VLOOKUP($A189,'Annex 2 Designated EHV charges'!$A:$O,COLUMN(H189)+4,FALSE)=0,"",VLOOKUP($A189,'Annex 2 Designated EHV charges'!$A:$O,COLUMN(H189)+4,FALSE)),"")</f>
        <v/>
      </c>
    </row>
    <row r="190" spans="1:8" x14ac:dyDescent="0.25">
      <c r="A190" s="78" t="str">
        <f t="array" ref="A190">IFERROR(INDEX('Annex 2 Designated EHV charges'!$A$11:$A$11, MATCH(0, IF(ISBLANK('Annex 2 Designated EHV charges'!$A$11:$A$11),1, COUNTIF(A$4:$A189, 'Annex 2 Designated EHV charges'!$A$11:$A$11)), 0)),"")</f>
        <v/>
      </c>
      <c r="B190" s="78" t="str">
        <f>IF($A190="","",VLOOKUP($A190,'Annex 2 Designated EHV charges'!$A:$P,2,0))</f>
        <v/>
      </c>
      <c r="C190" s="79" t="str">
        <f>IF($A190="","",VLOOKUP($A190,'Annex 2 Designated EHV charges'!$A:$P,3,0))</f>
        <v/>
      </c>
      <c r="D190" s="78" t="str">
        <f>IF($A190="","",VLOOKUP($A190,'Annex 2 Designated EHV charges'!$A:$P,7,0))</f>
        <v/>
      </c>
      <c r="E190" s="83" t="str">
        <f>IFERROR(IF(VLOOKUP($A190,'Annex 2 Designated EHV charges'!$A:$O,COLUMN(E190)+4,FALSE)=0,"",VLOOKUP($A190,'Annex 2 Designated EHV charges'!$A:$O,COLUMN(E190)+4,FALSE)),"")</f>
        <v/>
      </c>
      <c r="F190" s="84" t="str">
        <f>IFERROR(IF(VLOOKUP($A190,'Annex 2 Designated EHV charges'!$A:$O,COLUMN(F190)+4,FALSE)=0,"",VLOOKUP($A190,'Annex 2 Designated EHV charges'!$A:$O,COLUMN(F190)+4,FALSE)),"")</f>
        <v/>
      </c>
      <c r="G190" s="85" t="str">
        <f>IFERROR(IF(VLOOKUP($A190,'Annex 2 Designated EHV charges'!$A:$O,COLUMN(G190)+4,FALSE)=0,"",VLOOKUP($A190,'Annex 2 Designated EHV charges'!$A:$O,COLUMN(G190)+4,FALSE)),"")</f>
        <v/>
      </c>
      <c r="H190" s="85" t="str">
        <f>IFERROR(IF(VLOOKUP($A190,'Annex 2 Designated EHV charges'!$A:$O,COLUMN(H190)+4,FALSE)=0,"",VLOOKUP($A190,'Annex 2 Designated EHV charges'!$A:$O,COLUMN(H190)+4,FALSE)),"")</f>
        <v/>
      </c>
    </row>
    <row r="191" spans="1:8" x14ac:dyDescent="0.25">
      <c r="A191" s="78" t="str">
        <f t="array" ref="A191">IFERROR(INDEX('Annex 2 Designated EHV charges'!$A$11:$A$11, MATCH(0, IF(ISBLANK('Annex 2 Designated EHV charges'!$A$11:$A$11),1, COUNTIF(A$4:$A190, 'Annex 2 Designated EHV charges'!$A$11:$A$11)), 0)),"")</f>
        <v/>
      </c>
      <c r="B191" s="78" t="str">
        <f>IF($A191="","",VLOOKUP($A191,'Annex 2 Designated EHV charges'!$A:$P,2,0))</f>
        <v/>
      </c>
      <c r="C191" s="79" t="str">
        <f>IF($A191="","",VLOOKUP($A191,'Annex 2 Designated EHV charges'!$A:$P,3,0))</f>
        <v/>
      </c>
      <c r="D191" s="78" t="str">
        <f>IF($A191="","",VLOOKUP($A191,'Annex 2 Designated EHV charges'!$A:$P,7,0))</f>
        <v/>
      </c>
      <c r="E191" s="83" t="str">
        <f>IFERROR(IF(VLOOKUP($A191,'Annex 2 Designated EHV charges'!$A:$O,COLUMN(E191)+4,FALSE)=0,"",VLOOKUP($A191,'Annex 2 Designated EHV charges'!$A:$O,COLUMN(E191)+4,FALSE)),"")</f>
        <v/>
      </c>
      <c r="F191" s="84" t="str">
        <f>IFERROR(IF(VLOOKUP($A191,'Annex 2 Designated EHV charges'!$A:$O,COLUMN(F191)+4,FALSE)=0,"",VLOOKUP($A191,'Annex 2 Designated EHV charges'!$A:$O,COLUMN(F191)+4,FALSE)),"")</f>
        <v/>
      </c>
      <c r="G191" s="85" t="str">
        <f>IFERROR(IF(VLOOKUP($A191,'Annex 2 Designated EHV charges'!$A:$O,COLUMN(G191)+4,FALSE)=0,"",VLOOKUP($A191,'Annex 2 Designated EHV charges'!$A:$O,COLUMN(G191)+4,FALSE)),"")</f>
        <v/>
      </c>
      <c r="H191" s="85" t="str">
        <f>IFERROR(IF(VLOOKUP($A191,'Annex 2 Designated EHV charges'!$A:$O,COLUMN(H191)+4,FALSE)=0,"",VLOOKUP($A191,'Annex 2 Designated EHV charges'!$A:$O,COLUMN(H191)+4,FALSE)),"")</f>
        <v/>
      </c>
    </row>
    <row r="192" spans="1:8" x14ac:dyDescent="0.25">
      <c r="A192" s="78" t="str">
        <f t="array" ref="A192">IFERROR(INDEX('Annex 2 Designated EHV charges'!$A$11:$A$11, MATCH(0, IF(ISBLANK('Annex 2 Designated EHV charges'!$A$11:$A$11),1, COUNTIF(A$4:$A191, 'Annex 2 Designated EHV charges'!$A$11:$A$11)), 0)),"")</f>
        <v/>
      </c>
      <c r="B192" s="78" t="str">
        <f>IF($A192="","",VLOOKUP($A192,'Annex 2 Designated EHV charges'!$A:$P,2,0))</f>
        <v/>
      </c>
      <c r="C192" s="79" t="str">
        <f>IF($A192="","",VLOOKUP($A192,'Annex 2 Designated EHV charges'!$A:$P,3,0))</f>
        <v/>
      </c>
      <c r="D192" s="78" t="str">
        <f>IF($A192="","",VLOOKUP($A192,'Annex 2 Designated EHV charges'!$A:$P,7,0))</f>
        <v/>
      </c>
      <c r="E192" s="83" t="str">
        <f>IFERROR(IF(VLOOKUP($A192,'Annex 2 Designated EHV charges'!$A:$O,COLUMN(E192)+4,FALSE)=0,"",VLOOKUP($A192,'Annex 2 Designated EHV charges'!$A:$O,COLUMN(E192)+4,FALSE)),"")</f>
        <v/>
      </c>
      <c r="F192" s="84" t="str">
        <f>IFERROR(IF(VLOOKUP($A192,'Annex 2 Designated EHV charges'!$A:$O,COLUMN(F192)+4,FALSE)=0,"",VLOOKUP($A192,'Annex 2 Designated EHV charges'!$A:$O,COLUMN(F192)+4,FALSE)),"")</f>
        <v/>
      </c>
      <c r="G192" s="85" t="str">
        <f>IFERROR(IF(VLOOKUP($A192,'Annex 2 Designated EHV charges'!$A:$O,COLUMN(G192)+4,FALSE)=0,"",VLOOKUP($A192,'Annex 2 Designated EHV charges'!$A:$O,COLUMN(G192)+4,FALSE)),"")</f>
        <v/>
      </c>
      <c r="H192" s="85" t="str">
        <f>IFERROR(IF(VLOOKUP($A192,'Annex 2 Designated EHV charges'!$A:$O,COLUMN(H192)+4,FALSE)=0,"",VLOOKUP($A192,'Annex 2 Designated EHV charges'!$A:$O,COLUMN(H192)+4,FALSE)),"")</f>
        <v/>
      </c>
    </row>
    <row r="193" spans="1:8" x14ac:dyDescent="0.25">
      <c r="A193" s="78" t="str">
        <f t="array" ref="A193">IFERROR(INDEX('Annex 2 Designated EHV charges'!$A$11:$A$11, MATCH(0, IF(ISBLANK('Annex 2 Designated EHV charges'!$A$11:$A$11),1, COUNTIF(A$4:$A192, 'Annex 2 Designated EHV charges'!$A$11:$A$11)), 0)),"")</f>
        <v/>
      </c>
      <c r="B193" s="78" t="str">
        <f>IF($A193="","",VLOOKUP($A193,'Annex 2 Designated EHV charges'!$A:$P,2,0))</f>
        <v/>
      </c>
      <c r="C193" s="79" t="str">
        <f>IF($A193="","",VLOOKUP($A193,'Annex 2 Designated EHV charges'!$A:$P,3,0))</f>
        <v/>
      </c>
      <c r="D193" s="78" t="str">
        <f>IF($A193="","",VLOOKUP($A193,'Annex 2 Designated EHV charges'!$A:$P,7,0))</f>
        <v/>
      </c>
      <c r="E193" s="83" t="str">
        <f>IFERROR(IF(VLOOKUP($A193,'Annex 2 Designated EHV charges'!$A:$O,COLUMN(E193)+4,FALSE)=0,"",VLOOKUP($A193,'Annex 2 Designated EHV charges'!$A:$O,COLUMN(E193)+4,FALSE)),"")</f>
        <v/>
      </c>
      <c r="F193" s="84" t="str">
        <f>IFERROR(IF(VLOOKUP($A193,'Annex 2 Designated EHV charges'!$A:$O,COLUMN(F193)+4,FALSE)=0,"",VLOOKUP($A193,'Annex 2 Designated EHV charges'!$A:$O,COLUMN(F193)+4,FALSE)),"")</f>
        <v/>
      </c>
      <c r="G193" s="85" t="str">
        <f>IFERROR(IF(VLOOKUP($A193,'Annex 2 Designated EHV charges'!$A:$O,COLUMN(G193)+4,FALSE)=0,"",VLOOKUP($A193,'Annex 2 Designated EHV charges'!$A:$O,COLUMN(G193)+4,FALSE)),"")</f>
        <v/>
      </c>
      <c r="H193" s="85" t="str">
        <f>IFERROR(IF(VLOOKUP($A193,'Annex 2 Designated EHV charges'!$A:$O,COLUMN(H193)+4,FALSE)=0,"",VLOOKUP($A193,'Annex 2 Designated EHV charges'!$A:$O,COLUMN(H193)+4,FALSE)),"")</f>
        <v/>
      </c>
    </row>
    <row r="194" spans="1:8" x14ac:dyDescent="0.25">
      <c r="A194" s="78" t="str">
        <f t="array" ref="A194">IFERROR(INDEX('Annex 2 Designated EHV charges'!$A$11:$A$11, MATCH(0, IF(ISBLANK('Annex 2 Designated EHV charges'!$A$11:$A$11),1, COUNTIF(A$4:$A193, 'Annex 2 Designated EHV charges'!$A$11:$A$11)), 0)),"")</f>
        <v/>
      </c>
      <c r="B194" s="78" t="str">
        <f>IF($A194="","",VLOOKUP($A194,'Annex 2 Designated EHV charges'!$A:$P,2,0))</f>
        <v/>
      </c>
      <c r="C194" s="79" t="str">
        <f>IF($A194="","",VLOOKUP($A194,'Annex 2 Designated EHV charges'!$A:$P,3,0))</f>
        <v/>
      </c>
      <c r="D194" s="78" t="str">
        <f>IF($A194="","",VLOOKUP($A194,'Annex 2 Designated EHV charges'!$A:$P,7,0))</f>
        <v/>
      </c>
      <c r="E194" s="83" t="str">
        <f>IFERROR(IF(VLOOKUP($A194,'Annex 2 Designated EHV charges'!$A:$O,COLUMN(E194)+4,FALSE)=0,"",VLOOKUP($A194,'Annex 2 Designated EHV charges'!$A:$O,COLUMN(E194)+4,FALSE)),"")</f>
        <v/>
      </c>
      <c r="F194" s="84" t="str">
        <f>IFERROR(IF(VLOOKUP($A194,'Annex 2 Designated EHV charges'!$A:$O,COLUMN(F194)+4,FALSE)=0,"",VLOOKUP($A194,'Annex 2 Designated EHV charges'!$A:$O,COLUMN(F194)+4,FALSE)),"")</f>
        <v/>
      </c>
      <c r="G194" s="85" t="str">
        <f>IFERROR(IF(VLOOKUP($A194,'Annex 2 Designated EHV charges'!$A:$O,COLUMN(G194)+4,FALSE)=0,"",VLOOKUP($A194,'Annex 2 Designated EHV charges'!$A:$O,COLUMN(G194)+4,FALSE)),"")</f>
        <v/>
      </c>
      <c r="H194" s="85" t="str">
        <f>IFERROR(IF(VLOOKUP($A194,'Annex 2 Designated EHV charges'!$A:$O,COLUMN(H194)+4,FALSE)=0,"",VLOOKUP($A194,'Annex 2 Designated EHV charges'!$A:$O,COLUMN(H194)+4,FALSE)),"")</f>
        <v/>
      </c>
    </row>
    <row r="195" spans="1:8" x14ac:dyDescent="0.25">
      <c r="A195" s="78" t="str">
        <f t="array" ref="A195">IFERROR(INDEX('Annex 2 Designated EHV charges'!$A$11:$A$11, MATCH(0, IF(ISBLANK('Annex 2 Designated EHV charges'!$A$11:$A$11),1, COUNTIF(A$4:$A194, 'Annex 2 Designated EHV charges'!$A$11:$A$11)), 0)),"")</f>
        <v/>
      </c>
      <c r="B195" s="78" t="str">
        <f>IF($A195="","",VLOOKUP($A195,'Annex 2 Designated EHV charges'!$A:$P,2,0))</f>
        <v/>
      </c>
      <c r="C195" s="79" t="str">
        <f>IF($A195="","",VLOOKUP($A195,'Annex 2 Designated EHV charges'!$A:$P,3,0))</f>
        <v/>
      </c>
      <c r="D195" s="78" t="str">
        <f>IF($A195="","",VLOOKUP($A195,'Annex 2 Designated EHV charges'!$A:$P,7,0))</f>
        <v/>
      </c>
      <c r="E195" s="83" t="str">
        <f>IFERROR(IF(VLOOKUP($A195,'Annex 2 Designated EHV charges'!$A:$O,COLUMN(E195)+4,FALSE)=0,"",VLOOKUP($A195,'Annex 2 Designated EHV charges'!$A:$O,COLUMN(E195)+4,FALSE)),"")</f>
        <v/>
      </c>
      <c r="F195" s="84" t="str">
        <f>IFERROR(IF(VLOOKUP($A195,'Annex 2 Designated EHV charges'!$A:$O,COLUMN(F195)+4,FALSE)=0,"",VLOOKUP($A195,'Annex 2 Designated EHV charges'!$A:$O,COLUMN(F195)+4,FALSE)),"")</f>
        <v/>
      </c>
      <c r="G195" s="85" t="str">
        <f>IFERROR(IF(VLOOKUP($A195,'Annex 2 Designated EHV charges'!$A:$O,COLUMN(G195)+4,FALSE)=0,"",VLOOKUP($A195,'Annex 2 Designated EHV charges'!$A:$O,COLUMN(G195)+4,FALSE)),"")</f>
        <v/>
      </c>
      <c r="H195" s="85" t="str">
        <f>IFERROR(IF(VLOOKUP($A195,'Annex 2 Designated EHV charges'!$A:$O,COLUMN(H195)+4,FALSE)=0,"",VLOOKUP($A195,'Annex 2 Designated EHV charges'!$A:$O,COLUMN(H195)+4,FALSE)),"")</f>
        <v/>
      </c>
    </row>
    <row r="196" spans="1:8" x14ac:dyDescent="0.25">
      <c r="A196" s="78" t="str">
        <f t="array" ref="A196">IFERROR(INDEX('Annex 2 Designated EHV charges'!$A$11:$A$11, MATCH(0, IF(ISBLANK('Annex 2 Designated EHV charges'!$A$11:$A$11),1, COUNTIF(A$4:$A195, 'Annex 2 Designated EHV charges'!$A$11:$A$11)), 0)),"")</f>
        <v/>
      </c>
      <c r="B196" s="78" t="str">
        <f>IF($A196="","",VLOOKUP($A196,'Annex 2 Designated EHV charges'!$A:$P,2,0))</f>
        <v/>
      </c>
      <c r="C196" s="79" t="str">
        <f>IF($A196="","",VLOOKUP($A196,'Annex 2 Designated EHV charges'!$A:$P,3,0))</f>
        <v/>
      </c>
      <c r="D196" s="78" t="str">
        <f>IF($A196="","",VLOOKUP($A196,'Annex 2 Designated EHV charges'!$A:$P,7,0))</f>
        <v/>
      </c>
      <c r="E196" s="83" t="str">
        <f>IFERROR(IF(VLOOKUP($A196,'Annex 2 Designated EHV charges'!$A:$O,COLUMN(E196)+4,FALSE)=0,"",VLOOKUP($A196,'Annex 2 Designated EHV charges'!$A:$O,COLUMN(E196)+4,FALSE)),"")</f>
        <v/>
      </c>
      <c r="F196" s="84" t="str">
        <f>IFERROR(IF(VLOOKUP($A196,'Annex 2 Designated EHV charges'!$A:$O,COLUMN(F196)+4,FALSE)=0,"",VLOOKUP($A196,'Annex 2 Designated EHV charges'!$A:$O,COLUMN(F196)+4,FALSE)),"")</f>
        <v/>
      </c>
      <c r="G196" s="85" t="str">
        <f>IFERROR(IF(VLOOKUP($A196,'Annex 2 Designated EHV charges'!$A:$O,COLUMN(G196)+4,FALSE)=0,"",VLOOKUP($A196,'Annex 2 Designated EHV charges'!$A:$O,COLUMN(G196)+4,FALSE)),"")</f>
        <v/>
      </c>
      <c r="H196" s="85" t="str">
        <f>IFERROR(IF(VLOOKUP($A196,'Annex 2 Designated EHV charges'!$A:$O,COLUMN(H196)+4,FALSE)=0,"",VLOOKUP($A196,'Annex 2 Designated EHV charges'!$A:$O,COLUMN(H196)+4,FALSE)),"")</f>
        <v/>
      </c>
    </row>
    <row r="197" spans="1:8" x14ac:dyDescent="0.25">
      <c r="A197" s="78" t="str">
        <f t="array" ref="A197">IFERROR(INDEX('Annex 2 Designated EHV charges'!$A$11:$A$11, MATCH(0, IF(ISBLANK('Annex 2 Designated EHV charges'!$A$11:$A$11),1, COUNTIF(A$4:$A196, 'Annex 2 Designated EHV charges'!$A$11:$A$11)), 0)),"")</f>
        <v/>
      </c>
      <c r="B197" s="78" t="str">
        <f>IF($A197="","",VLOOKUP($A197,'Annex 2 Designated EHV charges'!$A:$P,2,0))</f>
        <v/>
      </c>
      <c r="C197" s="79" t="str">
        <f>IF($A197="","",VLOOKUP($A197,'Annex 2 Designated EHV charges'!$A:$P,3,0))</f>
        <v/>
      </c>
      <c r="D197" s="78" t="str">
        <f>IF($A197="","",VLOOKUP($A197,'Annex 2 Designated EHV charges'!$A:$P,7,0))</f>
        <v/>
      </c>
      <c r="E197" s="83" t="str">
        <f>IFERROR(IF(VLOOKUP($A197,'Annex 2 Designated EHV charges'!$A:$O,COLUMN(E197)+4,FALSE)=0,"",VLOOKUP($A197,'Annex 2 Designated EHV charges'!$A:$O,COLUMN(E197)+4,FALSE)),"")</f>
        <v/>
      </c>
      <c r="F197" s="84" t="str">
        <f>IFERROR(IF(VLOOKUP($A197,'Annex 2 Designated EHV charges'!$A:$O,COLUMN(F197)+4,FALSE)=0,"",VLOOKUP($A197,'Annex 2 Designated EHV charges'!$A:$O,COLUMN(F197)+4,FALSE)),"")</f>
        <v/>
      </c>
      <c r="G197" s="85" t="str">
        <f>IFERROR(IF(VLOOKUP($A197,'Annex 2 Designated EHV charges'!$A:$O,COLUMN(G197)+4,FALSE)=0,"",VLOOKUP($A197,'Annex 2 Designated EHV charges'!$A:$O,COLUMN(G197)+4,FALSE)),"")</f>
        <v/>
      </c>
      <c r="H197" s="85" t="str">
        <f>IFERROR(IF(VLOOKUP($A197,'Annex 2 Designated EHV charges'!$A:$O,COLUMN(H197)+4,FALSE)=0,"",VLOOKUP($A197,'Annex 2 Designated EHV charges'!$A:$O,COLUMN(H197)+4,FALSE)),"")</f>
        <v/>
      </c>
    </row>
    <row r="198" spans="1:8" x14ac:dyDescent="0.25">
      <c r="A198" s="78" t="str">
        <f t="array" ref="A198">IFERROR(INDEX('Annex 2 Designated EHV charges'!$A$11:$A$11, MATCH(0, IF(ISBLANK('Annex 2 Designated EHV charges'!$A$11:$A$11),1, COUNTIF(A$4:$A197, 'Annex 2 Designated EHV charges'!$A$11:$A$11)), 0)),"")</f>
        <v/>
      </c>
      <c r="B198" s="78" t="str">
        <f>IF($A198="","",VLOOKUP($A198,'Annex 2 Designated EHV charges'!$A:$P,2,0))</f>
        <v/>
      </c>
      <c r="C198" s="79" t="str">
        <f>IF($A198="","",VLOOKUP($A198,'Annex 2 Designated EHV charges'!$A:$P,3,0))</f>
        <v/>
      </c>
      <c r="D198" s="78" t="str">
        <f>IF($A198="","",VLOOKUP($A198,'Annex 2 Designated EHV charges'!$A:$P,7,0))</f>
        <v/>
      </c>
      <c r="E198" s="83" t="str">
        <f>IFERROR(IF(VLOOKUP($A198,'Annex 2 Designated EHV charges'!$A:$O,COLUMN(E198)+4,FALSE)=0,"",VLOOKUP($A198,'Annex 2 Designated EHV charges'!$A:$O,COLUMN(E198)+4,FALSE)),"")</f>
        <v/>
      </c>
      <c r="F198" s="84" t="str">
        <f>IFERROR(IF(VLOOKUP($A198,'Annex 2 Designated EHV charges'!$A:$O,COLUMN(F198)+4,FALSE)=0,"",VLOOKUP($A198,'Annex 2 Designated EHV charges'!$A:$O,COLUMN(F198)+4,FALSE)),"")</f>
        <v/>
      </c>
      <c r="G198" s="85" t="str">
        <f>IFERROR(IF(VLOOKUP($A198,'Annex 2 Designated EHV charges'!$A:$O,COLUMN(G198)+4,FALSE)=0,"",VLOOKUP($A198,'Annex 2 Designated EHV charges'!$A:$O,COLUMN(G198)+4,FALSE)),"")</f>
        <v/>
      </c>
      <c r="H198" s="85" t="str">
        <f>IFERROR(IF(VLOOKUP($A198,'Annex 2 Designated EHV charges'!$A:$O,COLUMN(H198)+4,FALSE)=0,"",VLOOKUP($A198,'Annex 2 Designated EHV charges'!$A:$O,COLUMN(H198)+4,FALSE)),"")</f>
        <v/>
      </c>
    </row>
    <row r="199" spans="1:8" x14ac:dyDescent="0.25">
      <c r="A199" s="78" t="str">
        <f t="array" ref="A199">IFERROR(INDEX('Annex 2 Designated EHV charges'!$A$11:$A$11, MATCH(0, IF(ISBLANK('Annex 2 Designated EHV charges'!$A$11:$A$11),1, COUNTIF(A$4:$A198, 'Annex 2 Designated EHV charges'!$A$11:$A$11)), 0)),"")</f>
        <v/>
      </c>
      <c r="B199" s="78" t="str">
        <f>IF($A199="","",VLOOKUP($A199,'Annex 2 Designated EHV charges'!$A:$P,2,0))</f>
        <v/>
      </c>
      <c r="C199" s="79" t="str">
        <f>IF($A199="","",VLOOKUP($A199,'Annex 2 Designated EHV charges'!$A:$P,3,0))</f>
        <v/>
      </c>
      <c r="D199" s="78" t="str">
        <f>IF($A199="","",VLOOKUP($A199,'Annex 2 Designated EHV charges'!$A:$P,7,0))</f>
        <v/>
      </c>
      <c r="E199" s="83" t="str">
        <f>IFERROR(IF(VLOOKUP($A199,'Annex 2 Designated EHV charges'!$A:$O,COLUMN(E199)+4,FALSE)=0,"",VLOOKUP($A199,'Annex 2 Designated EHV charges'!$A:$O,COLUMN(E199)+4,FALSE)),"")</f>
        <v/>
      </c>
      <c r="F199" s="84" t="str">
        <f>IFERROR(IF(VLOOKUP($A199,'Annex 2 Designated EHV charges'!$A:$O,COLUMN(F199)+4,FALSE)=0,"",VLOOKUP($A199,'Annex 2 Designated EHV charges'!$A:$O,COLUMN(F199)+4,FALSE)),"")</f>
        <v/>
      </c>
      <c r="G199" s="85" t="str">
        <f>IFERROR(IF(VLOOKUP($A199,'Annex 2 Designated EHV charges'!$A:$O,COLUMN(G199)+4,FALSE)=0,"",VLOOKUP($A199,'Annex 2 Designated EHV charges'!$A:$O,COLUMN(G199)+4,FALSE)),"")</f>
        <v/>
      </c>
      <c r="H199" s="85" t="str">
        <f>IFERROR(IF(VLOOKUP($A199,'Annex 2 Designated EHV charges'!$A:$O,COLUMN(H199)+4,FALSE)=0,"",VLOOKUP($A199,'Annex 2 Designated EHV charges'!$A:$O,COLUMN(H199)+4,FALSE)),"")</f>
        <v/>
      </c>
    </row>
    <row r="200" spans="1:8" x14ac:dyDescent="0.25">
      <c r="A200" s="78" t="str">
        <f t="array" ref="A200">IFERROR(INDEX('Annex 2 Designated EHV charges'!$A$11:$A$11, MATCH(0, IF(ISBLANK('Annex 2 Designated EHV charges'!$A$11:$A$11),1, COUNTIF(A$4:$A199, 'Annex 2 Designated EHV charges'!$A$11:$A$11)), 0)),"")</f>
        <v/>
      </c>
      <c r="B200" s="78" t="str">
        <f>IF($A200="","",VLOOKUP($A200,'Annex 2 Designated EHV charges'!$A:$P,2,0))</f>
        <v/>
      </c>
      <c r="C200" s="79" t="str">
        <f>IF($A200="","",VLOOKUP($A200,'Annex 2 Designated EHV charges'!$A:$P,3,0))</f>
        <v/>
      </c>
      <c r="D200" s="78" t="str">
        <f>IF($A200="","",VLOOKUP($A200,'Annex 2 Designated EHV charges'!$A:$P,7,0))</f>
        <v/>
      </c>
      <c r="E200" s="83" t="str">
        <f>IFERROR(IF(VLOOKUP($A200,'Annex 2 Designated EHV charges'!$A:$O,COLUMN(E200)+4,FALSE)=0,"",VLOOKUP($A200,'Annex 2 Designated EHV charges'!$A:$O,COLUMN(E200)+4,FALSE)),"")</f>
        <v/>
      </c>
      <c r="F200" s="84" t="str">
        <f>IFERROR(IF(VLOOKUP($A200,'Annex 2 Designated EHV charges'!$A:$O,COLUMN(F200)+4,FALSE)=0,"",VLOOKUP($A200,'Annex 2 Designated EHV charges'!$A:$O,COLUMN(F200)+4,FALSE)),"")</f>
        <v/>
      </c>
      <c r="G200" s="85" t="str">
        <f>IFERROR(IF(VLOOKUP($A200,'Annex 2 Designated EHV charges'!$A:$O,COLUMN(G200)+4,FALSE)=0,"",VLOOKUP($A200,'Annex 2 Designated EHV charges'!$A:$O,COLUMN(G200)+4,FALSE)),"")</f>
        <v/>
      </c>
      <c r="H200" s="85" t="str">
        <f>IFERROR(IF(VLOOKUP($A200,'Annex 2 Designated EHV charges'!$A:$O,COLUMN(H200)+4,FALSE)=0,"",VLOOKUP($A200,'Annex 2 Designated EHV charges'!$A:$O,COLUMN(H200)+4,FALSE)),"")</f>
        <v/>
      </c>
    </row>
    <row r="201" spans="1:8" x14ac:dyDescent="0.25">
      <c r="A201" s="78" t="str">
        <f t="array" ref="A201">IFERROR(INDEX('Annex 2 Designated EHV charges'!$A$11:$A$11, MATCH(0, IF(ISBLANK('Annex 2 Designated EHV charges'!$A$11:$A$11),1, COUNTIF(A$4:$A200, 'Annex 2 Designated EHV charges'!$A$11:$A$11)), 0)),"")</f>
        <v/>
      </c>
      <c r="B201" s="78" t="str">
        <f>IF($A201="","",VLOOKUP($A201,'Annex 2 Designated EHV charges'!$A:$P,2,0))</f>
        <v/>
      </c>
      <c r="C201" s="79" t="str">
        <f>IF($A201="","",VLOOKUP($A201,'Annex 2 Designated EHV charges'!$A:$P,3,0))</f>
        <v/>
      </c>
      <c r="D201" s="78" t="str">
        <f>IF($A201="","",VLOOKUP($A201,'Annex 2 Designated EHV charges'!$A:$P,7,0))</f>
        <v/>
      </c>
      <c r="E201" s="83" t="str">
        <f>IFERROR(IF(VLOOKUP($A201,'Annex 2 Designated EHV charges'!$A:$O,COLUMN(E201)+4,FALSE)=0,"",VLOOKUP($A201,'Annex 2 Designated EHV charges'!$A:$O,COLUMN(E201)+4,FALSE)),"")</f>
        <v/>
      </c>
      <c r="F201" s="84" t="str">
        <f>IFERROR(IF(VLOOKUP($A201,'Annex 2 Designated EHV charges'!$A:$O,COLUMN(F201)+4,FALSE)=0,"",VLOOKUP($A201,'Annex 2 Designated EHV charges'!$A:$O,COLUMN(F201)+4,FALSE)),"")</f>
        <v/>
      </c>
      <c r="G201" s="85" t="str">
        <f>IFERROR(IF(VLOOKUP($A201,'Annex 2 Designated EHV charges'!$A:$O,COLUMN(G201)+4,FALSE)=0,"",VLOOKUP($A201,'Annex 2 Designated EHV charges'!$A:$O,COLUMN(G201)+4,FALSE)),"")</f>
        <v/>
      </c>
      <c r="H201" s="85" t="str">
        <f>IFERROR(IF(VLOOKUP($A201,'Annex 2 Designated EHV charges'!$A:$O,COLUMN(H201)+4,FALSE)=0,"",VLOOKUP($A201,'Annex 2 Designated EHV charges'!$A:$O,COLUMN(H201)+4,FALSE)),"")</f>
        <v/>
      </c>
    </row>
    <row r="202" spans="1:8" x14ac:dyDescent="0.25">
      <c r="A202" s="78" t="str">
        <f t="array" ref="A202">IFERROR(INDEX('Annex 2 Designated EHV charges'!$A$11:$A$11, MATCH(0, IF(ISBLANK('Annex 2 Designated EHV charges'!$A$11:$A$11),1, COUNTIF(A$4:$A201, 'Annex 2 Designated EHV charges'!$A$11:$A$11)), 0)),"")</f>
        <v/>
      </c>
      <c r="B202" s="78" t="str">
        <f>IF($A202="","",VLOOKUP($A202,'Annex 2 Designated EHV charges'!$A:$P,2,0))</f>
        <v/>
      </c>
      <c r="C202" s="79" t="str">
        <f>IF($A202="","",VLOOKUP($A202,'Annex 2 Designated EHV charges'!$A:$P,3,0))</f>
        <v/>
      </c>
      <c r="D202" s="78" t="str">
        <f>IF($A202="","",VLOOKUP($A202,'Annex 2 Designated EHV charges'!$A:$P,7,0))</f>
        <v/>
      </c>
      <c r="E202" s="83" t="str">
        <f>IFERROR(IF(VLOOKUP($A202,'Annex 2 Designated EHV charges'!$A:$O,COLUMN(E202)+4,FALSE)=0,"",VLOOKUP($A202,'Annex 2 Designated EHV charges'!$A:$O,COLUMN(E202)+4,FALSE)),"")</f>
        <v/>
      </c>
      <c r="F202" s="84" t="str">
        <f>IFERROR(IF(VLOOKUP($A202,'Annex 2 Designated EHV charges'!$A:$O,COLUMN(F202)+4,FALSE)=0,"",VLOOKUP($A202,'Annex 2 Designated EHV charges'!$A:$O,COLUMN(F202)+4,FALSE)),"")</f>
        <v/>
      </c>
      <c r="G202" s="85" t="str">
        <f>IFERROR(IF(VLOOKUP($A202,'Annex 2 Designated EHV charges'!$A:$O,COLUMN(G202)+4,FALSE)=0,"",VLOOKUP($A202,'Annex 2 Designated EHV charges'!$A:$O,COLUMN(G202)+4,FALSE)),"")</f>
        <v/>
      </c>
      <c r="H202" s="85" t="str">
        <f>IFERROR(IF(VLOOKUP($A202,'Annex 2 Designated EHV charges'!$A:$O,COLUMN(H202)+4,FALSE)=0,"",VLOOKUP($A202,'Annex 2 Designated EHV charges'!$A:$O,COLUMN(H202)+4,FALSE)),"")</f>
        <v/>
      </c>
    </row>
    <row r="203" spans="1:8" x14ac:dyDescent="0.25">
      <c r="A203" s="78" t="str">
        <f t="array" ref="A203">IFERROR(INDEX('Annex 2 Designated EHV charges'!$A$11:$A$11, MATCH(0, IF(ISBLANK('Annex 2 Designated EHV charges'!$A$11:$A$11),1, COUNTIF(A$4:$A202, 'Annex 2 Designated EHV charges'!$A$11:$A$11)), 0)),"")</f>
        <v/>
      </c>
      <c r="B203" s="78" t="str">
        <f>IF($A203="","",VLOOKUP($A203,'Annex 2 Designated EHV charges'!$A:$P,2,0))</f>
        <v/>
      </c>
      <c r="C203" s="79" t="str">
        <f>IF($A203="","",VLOOKUP($A203,'Annex 2 Designated EHV charges'!$A:$P,3,0))</f>
        <v/>
      </c>
      <c r="D203" s="78" t="str">
        <f>IF($A203="","",VLOOKUP($A203,'Annex 2 Designated EHV charges'!$A:$P,7,0))</f>
        <v/>
      </c>
      <c r="E203" s="83" t="str">
        <f>IFERROR(IF(VLOOKUP($A203,'Annex 2 Designated EHV charges'!$A:$O,COLUMN(E203)+4,FALSE)=0,"",VLOOKUP($A203,'Annex 2 Designated EHV charges'!$A:$O,COLUMN(E203)+4,FALSE)),"")</f>
        <v/>
      </c>
      <c r="F203" s="84" t="str">
        <f>IFERROR(IF(VLOOKUP($A203,'Annex 2 Designated EHV charges'!$A:$O,COLUMN(F203)+4,FALSE)=0,"",VLOOKUP($A203,'Annex 2 Designated EHV charges'!$A:$O,COLUMN(F203)+4,FALSE)),"")</f>
        <v/>
      </c>
      <c r="G203" s="85" t="str">
        <f>IFERROR(IF(VLOOKUP($A203,'Annex 2 Designated EHV charges'!$A:$O,COLUMN(G203)+4,FALSE)=0,"",VLOOKUP($A203,'Annex 2 Designated EHV charges'!$A:$O,COLUMN(G203)+4,FALSE)),"")</f>
        <v/>
      </c>
      <c r="H203" s="85" t="str">
        <f>IFERROR(IF(VLOOKUP($A203,'Annex 2 Designated EHV charges'!$A:$O,COLUMN(H203)+4,FALSE)=0,"",VLOOKUP($A203,'Annex 2 Designated EHV charges'!$A:$O,COLUMN(H203)+4,FALSE)),"")</f>
        <v/>
      </c>
    </row>
    <row r="204" spans="1:8" x14ac:dyDescent="0.25">
      <c r="A204" s="78" t="str">
        <f t="array" ref="A204">IFERROR(INDEX('Annex 2 Designated EHV charges'!$A$11:$A$11, MATCH(0, IF(ISBLANK('Annex 2 Designated EHV charges'!$A$11:$A$11),1, COUNTIF(A$4:$A203, 'Annex 2 Designated EHV charges'!$A$11:$A$11)), 0)),"")</f>
        <v/>
      </c>
      <c r="B204" s="78" t="str">
        <f>IF($A204="","",VLOOKUP($A204,'Annex 2 Designated EHV charges'!$A:$P,2,0))</f>
        <v/>
      </c>
      <c r="C204" s="79" t="str">
        <f>IF($A204="","",VLOOKUP($A204,'Annex 2 Designated EHV charges'!$A:$P,3,0))</f>
        <v/>
      </c>
      <c r="D204" s="78" t="str">
        <f>IF($A204="","",VLOOKUP($A204,'Annex 2 Designated EHV charges'!$A:$P,7,0))</f>
        <v/>
      </c>
      <c r="E204" s="83" t="str">
        <f>IFERROR(IF(VLOOKUP($A204,'Annex 2 Designated EHV charges'!$A:$O,COLUMN(E204)+4,FALSE)=0,"",VLOOKUP($A204,'Annex 2 Designated EHV charges'!$A:$O,COLUMN(E204)+4,FALSE)),"")</f>
        <v/>
      </c>
      <c r="F204" s="84" t="str">
        <f>IFERROR(IF(VLOOKUP($A204,'Annex 2 Designated EHV charges'!$A:$O,COLUMN(F204)+4,FALSE)=0,"",VLOOKUP($A204,'Annex 2 Designated EHV charges'!$A:$O,COLUMN(F204)+4,FALSE)),"")</f>
        <v/>
      </c>
      <c r="G204" s="85" t="str">
        <f>IFERROR(IF(VLOOKUP($A204,'Annex 2 Designated EHV charges'!$A:$O,COLUMN(G204)+4,FALSE)=0,"",VLOOKUP($A204,'Annex 2 Designated EHV charges'!$A:$O,COLUMN(G204)+4,FALSE)),"")</f>
        <v/>
      </c>
      <c r="H204" s="85" t="str">
        <f>IFERROR(IF(VLOOKUP($A204,'Annex 2 Designated EHV charges'!$A:$O,COLUMN(H204)+4,FALSE)=0,"",VLOOKUP($A204,'Annex 2 Designated EHV charges'!$A:$O,COLUMN(H204)+4,FALSE)),"")</f>
        <v/>
      </c>
    </row>
    <row r="205" spans="1:8" x14ac:dyDescent="0.25">
      <c r="A205" s="78" t="str">
        <f t="array" ref="A205">IFERROR(INDEX('Annex 2 Designated EHV charges'!$A$11:$A$11, MATCH(0, IF(ISBLANK('Annex 2 Designated EHV charges'!$A$11:$A$11),1, COUNTIF(A$4:$A204, 'Annex 2 Designated EHV charges'!$A$11:$A$11)), 0)),"")</f>
        <v/>
      </c>
      <c r="B205" s="78" t="str">
        <f>IF($A205="","",VLOOKUP($A205,'Annex 2 Designated EHV charges'!$A:$P,2,0))</f>
        <v/>
      </c>
      <c r="C205" s="79" t="str">
        <f>IF($A205="","",VLOOKUP($A205,'Annex 2 Designated EHV charges'!$A:$P,3,0))</f>
        <v/>
      </c>
      <c r="D205" s="78" t="str">
        <f>IF($A205="","",VLOOKUP($A205,'Annex 2 Designated EHV charges'!$A:$P,7,0))</f>
        <v/>
      </c>
      <c r="E205" s="83" t="str">
        <f>IFERROR(IF(VLOOKUP($A205,'Annex 2 Designated EHV charges'!$A:$O,COLUMN(E205)+4,FALSE)=0,"",VLOOKUP($A205,'Annex 2 Designated EHV charges'!$A:$O,COLUMN(E205)+4,FALSE)),"")</f>
        <v/>
      </c>
      <c r="F205" s="84" t="str">
        <f>IFERROR(IF(VLOOKUP($A205,'Annex 2 Designated EHV charges'!$A:$O,COLUMN(F205)+4,FALSE)=0,"",VLOOKUP($A205,'Annex 2 Designated EHV charges'!$A:$O,COLUMN(F205)+4,FALSE)),"")</f>
        <v/>
      </c>
      <c r="G205" s="85" t="str">
        <f>IFERROR(IF(VLOOKUP($A205,'Annex 2 Designated EHV charges'!$A:$O,COLUMN(G205)+4,FALSE)=0,"",VLOOKUP($A205,'Annex 2 Designated EHV charges'!$A:$O,COLUMN(G205)+4,FALSE)),"")</f>
        <v/>
      </c>
      <c r="H205" s="85" t="str">
        <f>IFERROR(IF(VLOOKUP($A205,'Annex 2 Designated EHV charges'!$A:$O,COLUMN(H205)+4,FALSE)=0,"",VLOOKUP($A205,'Annex 2 Designated EHV charges'!$A:$O,COLUMN(H205)+4,FALSE)),"")</f>
        <v/>
      </c>
    </row>
    <row r="206" spans="1:8" x14ac:dyDescent="0.25">
      <c r="A206" s="78" t="str">
        <f t="array" ref="A206">IFERROR(INDEX('Annex 2 Designated EHV charges'!$A$11:$A$11, MATCH(0, IF(ISBLANK('Annex 2 Designated EHV charges'!$A$11:$A$11),1, COUNTIF(A$4:$A205, 'Annex 2 Designated EHV charges'!$A$11:$A$11)), 0)),"")</f>
        <v/>
      </c>
      <c r="B206" s="78" t="str">
        <f>IF($A206="","",VLOOKUP($A206,'Annex 2 Designated EHV charges'!$A:$P,2,0))</f>
        <v/>
      </c>
      <c r="C206" s="79" t="str">
        <f>IF($A206="","",VLOOKUP($A206,'Annex 2 Designated EHV charges'!$A:$P,3,0))</f>
        <v/>
      </c>
      <c r="D206" s="78" t="str">
        <f>IF($A206="","",VLOOKUP($A206,'Annex 2 Designated EHV charges'!$A:$P,7,0))</f>
        <v/>
      </c>
      <c r="E206" s="83" t="str">
        <f>IFERROR(IF(VLOOKUP($A206,'Annex 2 Designated EHV charges'!$A:$O,COLUMN(E206)+4,FALSE)=0,"",VLOOKUP($A206,'Annex 2 Designated EHV charges'!$A:$O,COLUMN(E206)+4,FALSE)),"")</f>
        <v/>
      </c>
      <c r="F206" s="84" t="str">
        <f>IFERROR(IF(VLOOKUP($A206,'Annex 2 Designated EHV charges'!$A:$O,COLUMN(F206)+4,FALSE)=0,"",VLOOKUP($A206,'Annex 2 Designated EHV charges'!$A:$O,COLUMN(F206)+4,FALSE)),"")</f>
        <v/>
      </c>
      <c r="G206" s="85" t="str">
        <f>IFERROR(IF(VLOOKUP($A206,'Annex 2 Designated EHV charges'!$A:$O,COLUMN(G206)+4,FALSE)=0,"",VLOOKUP($A206,'Annex 2 Designated EHV charges'!$A:$O,COLUMN(G206)+4,FALSE)),"")</f>
        <v/>
      </c>
      <c r="H206" s="85" t="str">
        <f>IFERROR(IF(VLOOKUP($A206,'Annex 2 Designated EHV charges'!$A:$O,COLUMN(H206)+4,FALSE)=0,"",VLOOKUP($A206,'Annex 2 Designated EHV charges'!$A:$O,COLUMN(H206)+4,FALSE)),"")</f>
        <v/>
      </c>
    </row>
    <row r="207" spans="1:8" x14ac:dyDescent="0.25">
      <c r="A207" s="78" t="str">
        <f t="array" ref="A207">IFERROR(INDEX('Annex 2 Designated EHV charges'!$A$11:$A$11, MATCH(0, IF(ISBLANK('Annex 2 Designated EHV charges'!$A$11:$A$11),1, COUNTIF(A$4:$A206, 'Annex 2 Designated EHV charges'!$A$11:$A$11)), 0)),"")</f>
        <v/>
      </c>
      <c r="B207" s="78" t="str">
        <f>IF($A207="","",VLOOKUP($A207,'Annex 2 Designated EHV charges'!$A:$P,2,0))</f>
        <v/>
      </c>
      <c r="C207" s="79" t="str">
        <f>IF($A207="","",VLOOKUP($A207,'Annex 2 Designated EHV charges'!$A:$P,3,0))</f>
        <v/>
      </c>
      <c r="D207" s="78" t="str">
        <f>IF($A207="","",VLOOKUP($A207,'Annex 2 Designated EHV charges'!$A:$P,7,0))</f>
        <v/>
      </c>
      <c r="E207" s="83" t="str">
        <f>IFERROR(IF(VLOOKUP($A207,'Annex 2 Designated EHV charges'!$A:$O,COLUMN(E207)+4,FALSE)=0,"",VLOOKUP($A207,'Annex 2 Designated EHV charges'!$A:$O,COLUMN(E207)+4,FALSE)),"")</f>
        <v/>
      </c>
      <c r="F207" s="84" t="str">
        <f>IFERROR(IF(VLOOKUP($A207,'Annex 2 Designated EHV charges'!$A:$O,COLUMN(F207)+4,FALSE)=0,"",VLOOKUP($A207,'Annex 2 Designated EHV charges'!$A:$O,COLUMN(F207)+4,FALSE)),"")</f>
        <v/>
      </c>
      <c r="G207" s="85" t="str">
        <f>IFERROR(IF(VLOOKUP($A207,'Annex 2 Designated EHV charges'!$A:$O,COLUMN(G207)+4,FALSE)=0,"",VLOOKUP($A207,'Annex 2 Designated EHV charges'!$A:$O,COLUMN(G207)+4,FALSE)),"")</f>
        <v/>
      </c>
      <c r="H207" s="85" t="str">
        <f>IFERROR(IF(VLOOKUP($A207,'Annex 2 Designated EHV charges'!$A:$O,COLUMN(H207)+4,FALSE)=0,"",VLOOKUP($A207,'Annex 2 Designated EHV charges'!$A:$O,COLUMN(H207)+4,FALSE)),"")</f>
        <v/>
      </c>
    </row>
    <row r="208" spans="1:8" x14ac:dyDescent="0.25">
      <c r="A208" s="78" t="str">
        <f t="array" ref="A208">IFERROR(INDEX('Annex 2 Designated EHV charges'!$A$11:$A$11, MATCH(0, IF(ISBLANK('Annex 2 Designated EHV charges'!$A$11:$A$11),1, COUNTIF(A$4:$A207, 'Annex 2 Designated EHV charges'!$A$11:$A$11)), 0)),"")</f>
        <v/>
      </c>
      <c r="B208" s="78" t="str">
        <f>IF($A208="","",VLOOKUP($A208,'Annex 2 Designated EHV charges'!$A:$P,2,0))</f>
        <v/>
      </c>
      <c r="C208" s="79" t="str">
        <f>IF($A208="","",VLOOKUP($A208,'Annex 2 Designated EHV charges'!$A:$P,3,0))</f>
        <v/>
      </c>
      <c r="D208" s="78" t="str">
        <f>IF($A208="","",VLOOKUP($A208,'Annex 2 Designated EHV charges'!$A:$P,7,0))</f>
        <v/>
      </c>
      <c r="E208" s="83" t="str">
        <f>IFERROR(IF(VLOOKUP($A208,'Annex 2 Designated EHV charges'!$A:$O,COLUMN(E208)+4,FALSE)=0,"",VLOOKUP($A208,'Annex 2 Designated EHV charges'!$A:$O,COLUMN(E208)+4,FALSE)),"")</f>
        <v/>
      </c>
      <c r="F208" s="84" t="str">
        <f>IFERROR(IF(VLOOKUP($A208,'Annex 2 Designated EHV charges'!$A:$O,COLUMN(F208)+4,FALSE)=0,"",VLOOKUP($A208,'Annex 2 Designated EHV charges'!$A:$O,COLUMN(F208)+4,FALSE)),"")</f>
        <v/>
      </c>
      <c r="G208" s="85" t="str">
        <f>IFERROR(IF(VLOOKUP($A208,'Annex 2 Designated EHV charges'!$A:$O,COLUMN(G208)+4,FALSE)=0,"",VLOOKUP($A208,'Annex 2 Designated EHV charges'!$A:$O,COLUMN(G208)+4,FALSE)),"")</f>
        <v/>
      </c>
      <c r="H208" s="85" t="str">
        <f>IFERROR(IF(VLOOKUP($A208,'Annex 2 Designated EHV charges'!$A:$O,COLUMN(H208)+4,FALSE)=0,"",VLOOKUP($A208,'Annex 2 Designated EHV charges'!$A:$O,COLUMN(H208)+4,FALSE)),"")</f>
        <v/>
      </c>
    </row>
    <row r="209" spans="1:8" x14ac:dyDescent="0.25">
      <c r="A209" s="78" t="str">
        <f t="array" ref="A209">IFERROR(INDEX('Annex 2 Designated EHV charges'!$A$11:$A$11, MATCH(0, IF(ISBLANK('Annex 2 Designated EHV charges'!$A$11:$A$11),1, COUNTIF(A$4:$A208, 'Annex 2 Designated EHV charges'!$A$11:$A$11)), 0)),"")</f>
        <v/>
      </c>
      <c r="B209" s="78" t="str">
        <f>IF($A209="","",VLOOKUP($A209,'Annex 2 Designated EHV charges'!$A:$P,2,0))</f>
        <v/>
      </c>
      <c r="C209" s="79" t="str">
        <f>IF($A209="","",VLOOKUP($A209,'Annex 2 Designated EHV charges'!$A:$P,3,0))</f>
        <v/>
      </c>
      <c r="D209" s="78" t="str">
        <f>IF($A209="","",VLOOKUP($A209,'Annex 2 Designated EHV charges'!$A:$P,7,0))</f>
        <v/>
      </c>
      <c r="E209" s="83" t="str">
        <f>IFERROR(IF(VLOOKUP($A209,'Annex 2 Designated EHV charges'!$A:$O,COLUMN(E209)+4,FALSE)=0,"",VLOOKUP($A209,'Annex 2 Designated EHV charges'!$A:$O,COLUMN(E209)+4,FALSE)),"")</f>
        <v/>
      </c>
      <c r="F209" s="84" t="str">
        <f>IFERROR(IF(VLOOKUP($A209,'Annex 2 Designated EHV charges'!$A:$O,COLUMN(F209)+4,FALSE)=0,"",VLOOKUP($A209,'Annex 2 Designated EHV charges'!$A:$O,COLUMN(F209)+4,FALSE)),"")</f>
        <v/>
      </c>
      <c r="G209" s="85" t="str">
        <f>IFERROR(IF(VLOOKUP($A209,'Annex 2 Designated EHV charges'!$A:$O,COLUMN(G209)+4,FALSE)=0,"",VLOOKUP($A209,'Annex 2 Designated EHV charges'!$A:$O,COLUMN(G209)+4,FALSE)),"")</f>
        <v/>
      </c>
      <c r="H209" s="85" t="str">
        <f>IFERROR(IF(VLOOKUP($A209,'Annex 2 Designated EHV charges'!$A:$O,COLUMN(H209)+4,FALSE)=0,"",VLOOKUP($A209,'Annex 2 Designated EHV charges'!$A:$O,COLUMN(H209)+4,FALSE)),"")</f>
        <v/>
      </c>
    </row>
    <row r="210" spans="1:8" x14ac:dyDescent="0.25">
      <c r="A210" s="78" t="str">
        <f t="array" ref="A210">IFERROR(INDEX('Annex 2 Designated EHV charges'!$A$11:$A$11, MATCH(0, IF(ISBLANK('Annex 2 Designated EHV charges'!$A$11:$A$11),1, COUNTIF(A$4:$A209, 'Annex 2 Designated EHV charges'!$A$11:$A$11)), 0)),"")</f>
        <v/>
      </c>
      <c r="B210" s="78" t="str">
        <f>IF($A210="","",VLOOKUP($A210,'Annex 2 Designated EHV charges'!$A:$P,2,0))</f>
        <v/>
      </c>
      <c r="C210" s="79" t="str">
        <f>IF($A210="","",VLOOKUP($A210,'Annex 2 Designated EHV charges'!$A:$P,3,0))</f>
        <v/>
      </c>
      <c r="D210" s="78" t="str">
        <f>IF($A210="","",VLOOKUP($A210,'Annex 2 Designated EHV charges'!$A:$P,7,0))</f>
        <v/>
      </c>
      <c r="E210" s="83" t="str">
        <f>IFERROR(IF(VLOOKUP($A210,'Annex 2 Designated EHV charges'!$A:$O,COLUMN(E210)+4,FALSE)=0,"",VLOOKUP($A210,'Annex 2 Designated EHV charges'!$A:$O,COLUMN(E210)+4,FALSE)),"")</f>
        <v/>
      </c>
      <c r="F210" s="84" t="str">
        <f>IFERROR(IF(VLOOKUP($A210,'Annex 2 Designated EHV charges'!$A:$O,COLUMN(F210)+4,FALSE)=0,"",VLOOKUP($A210,'Annex 2 Designated EHV charges'!$A:$O,COLUMN(F210)+4,FALSE)),"")</f>
        <v/>
      </c>
      <c r="G210" s="85" t="str">
        <f>IFERROR(IF(VLOOKUP($A210,'Annex 2 Designated EHV charges'!$A:$O,COLUMN(G210)+4,FALSE)=0,"",VLOOKUP($A210,'Annex 2 Designated EHV charges'!$A:$O,COLUMN(G210)+4,FALSE)),"")</f>
        <v/>
      </c>
      <c r="H210" s="85" t="str">
        <f>IFERROR(IF(VLOOKUP($A210,'Annex 2 Designated EHV charges'!$A:$O,COLUMN(H210)+4,FALSE)=0,"",VLOOKUP($A210,'Annex 2 Designated EHV charges'!$A:$O,COLUMN(H210)+4,FALSE)),"")</f>
        <v/>
      </c>
    </row>
    <row r="211" spans="1:8" x14ac:dyDescent="0.25">
      <c r="A211" s="78" t="str">
        <f t="array" ref="A211">IFERROR(INDEX('Annex 2 Designated EHV charges'!$A$11:$A$11, MATCH(0, IF(ISBLANK('Annex 2 Designated EHV charges'!$A$11:$A$11),1, COUNTIF(A$4:$A210, 'Annex 2 Designated EHV charges'!$A$11:$A$11)), 0)),"")</f>
        <v/>
      </c>
      <c r="B211" s="78" t="str">
        <f>IF($A211="","",VLOOKUP($A211,'Annex 2 Designated EHV charges'!$A:$P,2,0))</f>
        <v/>
      </c>
      <c r="C211" s="79" t="str">
        <f>IF($A211="","",VLOOKUP($A211,'Annex 2 Designated EHV charges'!$A:$P,3,0))</f>
        <v/>
      </c>
      <c r="D211" s="78" t="str">
        <f>IF($A211="","",VLOOKUP($A211,'Annex 2 Designated EHV charges'!$A:$P,7,0))</f>
        <v/>
      </c>
      <c r="E211" s="83" t="str">
        <f>IFERROR(IF(VLOOKUP($A211,'Annex 2 Designated EHV charges'!$A:$O,COLUMN(E211)+4,FALSE)=0,"",VLOOKUP($A211,'Annex 2 Designated EHV charges'!$A:$O,COLUMN(E211)+4,FALSE)),"")</f>
        <v/>
      </c>
      <c r="F211" s="84" t="str">
        <f>IFERROR(IF(VLOOKUP($A211,'Annex 2 Designated EHV charges'!$A:$O,COLUMN(F211)+4,FALSE)=0,"",VLOOKUP($A211,'Annex 2 Designated EHV charges'!$A:$O,COLUMN(F211)+4,FALSE)),"")</f>
        <v/>
      </c>
      <c r="G211" s="85" t="str">
        <f>IFERROR(IF(VLOOKUP($A211,'Annex 2 Designated EHV charges'!$A:$O,COLUMN(G211)+4,FALSE)=0,"",VLOOKUP($A211,'Annex 2 Designated EHV charges'!$A:$O,COLUMN(G211)+4,FALSE)),"")</f>
        <v/>
      </c>
      <c r="H211" s="85" t="str">
        <f>IFERROR(IF(VLOOKUP($A211,'Annex 2 Designated EHV charges'!$A:$O,COLUMN(H211)+4,FALSE)=0,"",VLOOKUP($A211,'Annex 2 Designated EHV charges'!$A:$O,COLUMN(H211)+4,FALSE)),"")</f>
        <v/>
      </c>
    </row>
    <row r="212" spans="1:8" x14ac:dyDescent="0.25">
      <c r="A212" s="78" t="str">
        <f t="array" ref="A212">IFERROR(INDEX('Annex 2 Designated EHV charges'!$A$11:$A$11, MATCH(0, IF(ISBLANK('Annex 2 Designated EHV charges'!$A$11:$A$11),1, COUNTIF(A$4:$A211, 'Annex 2 Designated EHV charges'!$A$11:$A$11)), 0)),"")</f>
        <v/>
      </c>
      <c r="B212" s="78" t="str">
        <f>IF($A212="","",VLOOKUP($A212,'Annex 2 Designated EHV charges'!$A:$P,2,0))</f>
        <v/>
      </c>
      <c r="C212" s="79" t="str">
        <f>IF($A212="","",VLOOKUP($A212,'Annex 2 Designated EHV charges'!$A:$P,3,0))</f>
        <v/>
      </c>
      <c r="D212" s="78" t="str">
        <f>IF($A212="","",VLOOKUP($A212,'Annex 2 Designated EHV charges'!$A:$P,7,0))</f>
        <v/>
      </c>
      <c r="E212" s="83" t="str">
        <f>IFERROR(IF(VLOOKUP($A212,'Annex 2 Designated EHV charges'!$A:$O,COLUMN(E212)+4,FALSE)=0,"",VLOOKUP($A212,'Annex 2 Designated EHV charges'!$A:$O,COLUMN(E212)+4,FALSE)),"")</f>
        <v/>
      </c>
      <c r="F212" s="84" t="str">
        <f>IFERROR(IF(VLOOKUP($A212,'Annex 2 Designated EHV charges'!$A:$O,COLUMN(F212)+4,FALSE)=0,"",VLOOKUP($A212,'Annex 2 Designated EHV charges'!$A:$O,COLUMN(F212)+4,FALSE)),"")</f>
        <v/>
      </c>
      <c r="G212" s="85" t="str">
        <f>IFERROR(IF(VLOOKUP($A212,'Annex 2 Designated EHV charges'!$A:$O,COLUMN(G212)+4,FALSE)=0,"",VLOOKUP($A212,'Annex 2 Designated EHV charges'!$A:$O,COLUMN(G212)+4,FALSE)),"")</f>
        <v/>
      </c>
      <c r="H212" s="85" t="str">
        <f>IFERROR(IF(VLOOKUP($A212,'Annex 2 Designated EHV charges'!$A:$O,COLUMN(H212)+4,FALSE)=0,"",VLOOKUP($A212,'Annex 2 Designated EHV charges'!$A:$O,COLUMN(H212)+4,FALSE)),"")</f>
        <v/>
      </c>
    </row>
    <row r="213" spans="1:8" x14ac:dyDescent="0.25">
      <c r="A213" s="78" t="str">
        <f t="array" ref="A213">IFERROR(INDEX('Annex 2 Designated EHV charges'!$A$11:$A$11, MATCH(0, IF(ISBLANK('Annex 2 Designated EHV charges'!$A$11:$A$11),1, COUNTIF(A$4:$A212, 'Annex 2 Designated EHV charges'!$A$11:$A$11)), 0)),"")</f>
        <v/>
      </c>
      <c r="B213" s="78" t="str">
        <f>IF($A213="","",VLOOKUP($A213,'Annex 2 Designated EHV charges'!$A:$P,2,0))</f>
        <v/>
      </c>
      <c r="C213" s="79" t="str">
        <f>IF($A213="","",VLOOKUP($A213,'Annex 2 Designated EHV charges'!$A:$P,3,0))</f>
        <v/>
      </c>
      <c r="D213" s="78" t="str">
        <f>IF($A213="","",VLOOKUP($A213,'Annex 2 Designated EHV charges'!$A:$P,7,0))</f>
        <v/>
      </c>
      <c r="E213" s="83" t="str">
        <f>IFERROR(IF(VLOOKUP($A213,'Annex 2 Designated EHV charges'!$A:$O,COLUMN(E213)+4,FALSE)=0,"",VLOOKUP($A213,'Annex 2 Designated EHV charges'!$A:$O,COLUMN(E213)+4,FALSE)),"")</f>
        <v/>
      </c>
      <c r="F213" s="84" t="str">
        <f>IFERROR(IF(VLOOKUP($A213,'Annex 2 Designated EHV charges'!$A:$O,COLUMN(F213)+4,FALSE)=0,"",VLOOKUP($A213,'Annex 2 Designated EHV charges'!$A:$O,COLUMN(F213)+4,FALSE)),"")</f>
        <v/>
      </c>
      <c r="G213" s="85" t="str">
        <f>IFERROR(IF(VLOOKUP($A213,'Annex 2 Designated EHV charges'!$A:$O,COLUMN(G213)+4,FALSE)=0,"",VLOOKUP($A213,'Annex 2 Designated EHV charges'!$A:$O,COLUMN(G213)+4,FALSE)),"")</f>
        <v/>
      </c>
      <c r="H213" s="85" t="str">
        <f>IFERROR(IF(VLOOKUP($A213,'Annex 2 Designated EHV charges'!$A:$O,COLUMN(H213)+4,FALSE)=0,"",VLOOKUP($A213,'Annex 2 Designated EHV charges'!$A:$O,COLUMN(H213)+4,FALSE)),"")</f>
        <v/>
      </c>
    </row>
    <row r="214" spans="1:8" x14ac:dyDescent="0.25">
      <c r="A214" s="78" t="str">
        <f t="array" ref="A214">IFERROR(INDEX('Annex 2 Designated EHV charges'!$A$11:$A$11, MATCH(0, IF(ISBLANK('Annex 2 Designated EHV charges'!$A$11:$A$11),1, COUNTIF(A$4:$A213, 'Annex 2 Designated EHV charges'!$A$11:$A$11)), 0)),"")</f>
        <v/>
      </c>
      <c r="B214" s="78" t="str">
        <f>IF($A214="","",VLOOKUP($A214,'Annex 2 Designated EHV charges'!$A:$P,2,0))</f>
        <v/>
      </c>
      <c r="C214" s="79" t="str">
        <f>IF($A214="","",VLOOKUP($A214,'Annex 2 Designated EHV charges'!$A:$P,3,0))</f>
        <v/>
      </c>
      <c r="D214" s="78" t="str">
        <f>IF($A214="","",VLOOKUP($A214,'Annex 2 Designated EHV charges'!$A:$P,7,0))</f>
        <v/>
      </c>
      <c r="E214" s="83" t="str">
        <f>IFERROR(IF(VLOOKUP($A214,'Annex 2 Designated EHV charges'!$A:$O,COLUMN(E214)+4,FALSE)=0,"",VLOOKUP($A214,'Annex 2 Designated EHV charges'!$A:$O,COLUMN(E214)+4,FALSE)),"")</f>
        <v/>
      </c>
      <c r="F214" s="84" t="str">
        <f>IFERROR(IF(VLOOKUP($A214,'Annex 2 Designated EHV charges'!$A:$O,COLUMN(F214)+4,FALSE)=0,"",VLOOKUP($A214,'Annex 2 Designated EHV charges'!$A:$O,COLUMN(F214)+4,FALSE)),"")</f>
        <v/>
      </c>
      <c r="G214" s="85" t="str">
        <f>IFERROR(IF(VLOOKUP($A214,'Annex 2 Designated EHV charges'!$A:$O,COLUMN(G214)+4,FALSE)=0,"",VLOOKUP($A214,'Annex 2 Designated EHV charges'!$A:$O,COLUMN(G214)+4,FALSE)),"")</f>
        <v/>
      </c>
      <c r="H214" s="85" t="str">
        <f>IFERROR(IF(VLOOKUP($A214,'Annex 2 Designated EHV charges'!$A:$O,COLUMN(H214)+4,FALSE)=0,"",VLOOKUP($A214,'Annex 2 Designated EHV charges'!$A:$O,COLUMN(H214)+4,FALSE)),"")</f>
        <v/>
      </c>
    </row>
    <row r="215" spans="1:8" x14ac:dyDescent="0.25">
      <c r="A215" s="78" t="str">
        <f t="array" ref="A215">IFERROR(INDEX('Annex 2 Designated EHV charges'!$A$11:$A$11, MATCH(0, IF(ISBLANK('Annex 2 Designated EHV charges'!$A$11:$A$11),1, COUNTIF(A$4:$A214, 'Annex 2 Designated EHV charges'!$A$11:$A$11)), 0)),"")</f>
        <v/>
      </c>
      <c r="B215" s="78" t="str">
        <f>IF($A215="","",VLOOKUP($A215,'Annex 2 Designated EHV charges'!$A:$P,2,0))</f>
        <v/>
      </c>
      <c r="C215" s="79" t="str">
        <f>IF($A215="","",VLOOKUP($A215,'Annex 2 Designated EHV charges'!$A:$P,3,0))</f>
        <v/>
      </c>
      <c r="D215" s="78" t="str">
        <f>IF($A215="","",VLOOKUP($A215,'Annex 2 Designated EHV charges'!$A:$P,7,0))</f>
        <v/>
      </c>
      <c r="E215" s="83" t="str">
        <f>IFERROR(IF(VLOOKUP($A215,'Annex 2 Designated EHV charges'!$A:$O,COLUMN(E215)+4,FALSE)=0,"",VLOOKUP($A215,'Annex 2 Designated EHV charges'!$A:$O,COLUMN(E215)+4,FALSE)),"")</f>
        <v/>
      </c>
      <c r="F215" s="84" t="str">
        <f>IFERROR(IF(VLOOKUP($A215,'Annex 2 Designated EHV charges'!$A:$O,COLUMN(F215)+4,FALSE)=0,"",VLOOKUP($A215,'Annex 2 Designated EHV charges'!$A:$O,COLUMN(F215)+4,FALSE)),"")</f>
        <v/>
      </c>
      <c r="G215" s="85" t="str">
        <f>IFERROR(IF(VLOOKUP($A215,'Annex 2 Designated EHV charges'!$A:$O,COLUMN(G215)+4,FALSE)=0,"",VLOOKUP($A215,'Annex 2 Designated EHV charges'!$A:$O,COLUMN(G215)+4,FALSE)),"")</f>
        <v/>
      </c>
      <c r="H215" s="85" t="str">
        <f>IFERROR(IF(VLOOKUP($A215,'Annex 2 Designated EHV charges'!$A:$O,COLUMN(H215)+4,FALSE)=0,"",VLOOKUP($A215,'Annex 2 Designated EHV charges'!$A:$O,COLUMN(H215)+4,FALSE)),"")</f>
        <v/>
      </c>
    </row>
    <row r="216" spans="1:8" x14ac:dyDescent="0.25">
      <c r="A216" s="78" t="str">
        <f t="array" ref="A216">IFERROR(INDEX('Annex 2 Designated EHV charges'!$A$11:$A$11, MATCH(0, IF(ISBLANK('Annex 2 Designated EHV charges'!$A$11:$A$11),1, COUNTIF(A$4:$A215, 'Annex 2 Designated EHV charges'!$A$11:$A$11)), 0)),"")</f>
        <v/>
      </c>
      <c r="B216" s="78" t="str">
        <f>IF($A216="","",VLOOKUP($A216,'Annex 2 Designated EHV charges'!$A:$P,2,0))</f>
        <v/>
      </c>
      <c r="C216" s="79" t="str">
        <f>IF($A216="","",VLOOKUP($A216,'Annex 2 Designated EHV charges'!$A:$P,3,0))</f>
        <v/>
      </c>
      <c r="D216" s="78" t="str">
        <f>IF($A216="","",VLOOKUP($A216,'Annex 2 Designated EHV charges'!$A:$P,7,0))</f>
        <v/>
      </c>
      <c r="E216" s="83" t="str">
        <f>IFERROR(IF(VLOOKUP($A216,'Annex 2 Designated EHV charges'!$A:$O,COLUMN(E216)+4,FALSE)=0,"",VLOOKUP($A216,'Annex 2 Designated EHV charges'!$A:$O,COLUMN(E216)+4,FALSE)),"")</f>
        <v/>
      </c>
      <c r="F216" s="84" t="str">
        <f>IFERROR(IF(VLOOKUP($A216,'Annex 2 Designated EHV charges'!$A:$O,COLUMN(F216)+4,FALSE)=0,"",VLOOKUP($A216,'Annex 2 Designated EHV charges'!$A:$O,COLUMN(F216)+4,FALSE)),"")</f>
        <v/>
      </c>
      <c r="G216" s="85" t="str">
        <f>IFERROR(IF(VLOOKUP($A216,'Annex 2 Designated EHV charges'!$A:$O,COLUMN(G216)+4,FALSE)=0,"",VLOOKUP($A216,'Annex 2 Designated EHV charges'!$A:$O,COLUMN(G216)+4,FALSE)),"")</f>
        <v/>
      </c>
      <c r="H216" s="85" t="str">
        <f>IFERROR(IF(VLOOKUP($A216,'Annex 2 Designated EHV charges'!$A:$O,COLUMN(H216)+4,FALSE)=0,"",VLOOKUP($A216,'Annex 2 Designated EHV charges'!$A:$O,COLUMN(H216)+4,FALSE)),"")</f>
        <v/>
      </c>
    </row>
    <row r="217" spans="1:8" x14ac:dyDescent="0.25">
      <c r="A217" s="78" t="str">
        <f t="array" ref="A217">IFERROR(INDEX('Annex 2 Designated EHV charges'!$A$11:$A$11, MATCH(0, IF(ISBLANK('Annex 2 Designated EHV charges'!$A$11:$A$11),1, COUNTIF(A$4:$A216, 'Annex 2 Designated EHV charges'!$A$11:$A$11)), 0)),"")</f>
        <v/>
      </c>
      <c r="B217" s="78" t="str">
        <f>IF($A217="","",VLOOKUP($A217,'Annex 2 Designated EHV charges'!$A:$P,2,0))</f>
        <v/>
      </c>
      <c r="C217" s="79" t="str">
        <f>IF($A217="","",VLOOKUP($A217,'Annex 2 Designated EHV charges'!$A:$P,3,0))</f>
        <v/>
      </c>
      <c r="D217" s="78" t="str">
        <f>IF($A217="","",VLOOKUP($A217,'Annex 2 Designated EHV charges'!$A:$P,7,0))</f>
        <v/>
      </c>
      <c r="E217" s="83" t="str">
        <f>IFERROR(IF(VLOOKUP($A217,'Annex 2 Designated EHV charges'!$A:$O,COLUMN(E217)+4,FALSE)=0,"",VLOOKUP($A217,'Annex 2 Designated EHV charges'!$A:$O,COLUMN(E217)+4,FALSE)),"")</f>
        <v/>
      </c>
      <c r="F217" s="84" t="str">
        <f>IFERROR(IF(VLOOKUP($A217,'Annex 2 Designated EHV charges'!$A:$O,COLUMN(F217)+4,FALSE)=0,"",VLOOKUP($A217,'Annex 2 Designated EHV charges'!$A:$O,COLUMN(F217)+4,FALSE)),"")</f>
        <v/>
      </c>
      <c r="G217" s="85" t="str">
        <f>IFERROR(IF(VLOOKUP($A217,'Annex 2 Designated EHV charges'!$A:$O,COLUMN(G217)+4,FALSE)=0,"",VLOOKUP($A217,'Annex 2 Designated EHV charges'!$A:$O,COLUMN(G217)+4,FALSE)),"")</f>
        <v/>
      </c>
      <c r="H217" s="85" t="str">
        <f>IFERROR(IF(VLOOKUP($A217,'Annex 2 Designated EHV charges'!$A:$O,COLUMN(H217)+4,FALSE)=0,"",VLOOKUP($A217,'Annex 2 Designated EHV charges'!$A:$O,COLUMN(H217)+4,FALSE)),"")</f>
        <v/>
      </c>
    </row>
    <row r="218" spans="1:8" x14ac:dyDescent="0.25">
      <c r="A218" s="78" t="str">
        <f t="array" ref="A218">IFERROR(INDEX('Annex 2 Designated EHV charges'!$A$11:$A$11, MATCH(0, IF(ISBLANK('Annex 2 Designated EHV charges'!$A$11:$A$11),1, COUNTIF(A$4:$A217, 'Annex 2 Designated EHV charges'!$A$11:$A$11)), 0)),"")</f>
        <v/>
      </c>
      <c r="B218" s="78" t="str">
        <f>IF($A218="","",VLOOKUP($A218,'Annex 2 Designated EHV charges'!$A:$P,2,0))</f>
        <v/>
      </c>
      <c r="C218" s="79" t="str">
        <f>IF($A218="","",VLOOKUP($A218,'Annex 2 Designated EHV charges'!$A:$P,3,0))</f>
        <v/>
      </c>
      <c r="D218" s="78" t="str">
        <f>IF($A218="","",VLOOKUP($A218,'Annex 2 Designated EHV charges'!$A:$P,7,0))</f>
        <v/>
      </c>
      <c r="E218" s="83" t="str">
        <f>IFERROR(IF(VLOOKUP($A218,'Annex 2 Designated EHV charges'!$A:$O,COLUMN(E218)+4,FALSE)=0,"",VLOOKUP($A218,'Annex 2 Designated EHV charges'!$A:$O,COLUMN(E218)+4,FALSE)),"")</f>
        <v/>
      </c>
      <c r="F218" s="84" t="str">
        <f>IFERROR(IF(VLOOKUP($A218,'Annex 2 Designated EHV charges'!$A:$O,COLUMN(F218)+4,FALSE)=0,"",VLOOKUP($A218,'Annex 2 Designated EHV charges'!$A:$O,COLUMN(F218)+4,FALSE)),"")</f>
        <v/>
      </c>
      <c r="G218" s="85" t="str">
        <f>IFERROR(IF(VLOOKUP($A218,'Annex 2 Designated EHV charges'!$A:$O,COLUMN(G218)+4,FALSE)=0,"",VLOOKUP($A218,'Annex 2 Designated EHV charges'!$A:$O,COLUMN(G218)+4,FALSE)),"")</f>
        <v/>
      </c>
      <c r="H218" s="85" t="str">
        <f>IFERROR(IF(VLOOKUP($A218,'Annex 2 Designated EHV charges'!$A:$O,COLUMN(H218)+4,FALSE)=0,"",VLOOKUP($A218,'Annex 2 Designated EHV charges'!$A:$O,COLUMN(H218)+4,FALSE)),"")</f>
        <v/>
      </c>
    </row>
    <row r="219" spans="1:8" x14ac:dyDescent="0.25">
      <c r="A219" s="78" t="str">
        <f t="array" ref="A219">IFERROR(INDEX('Annex 2 Designated EHV charges'!$A$11:$A$11, MATCH(0, IF(ISBLANK('Annex 2 Designated EHV charges'!$A$11:$A$11),1, COUNTIF(A$4:$A218, 'Annex 2 Designated EHV charges'!$A$11:$A$11)), 0)),"")</f>
        <v/>
      </c>
      <c r="B219" s="78" t="str">
        <f>IF($A219="","",VLOOKUP($A219,'Annex 2 Designated EHV charges'!$A:$P,2,0))</f>
        <v/>
      </c>
      <c r="C219" s="79" t="str">
        <f>IF($A219="","",VLOOKUP($A219,'Annex 2 Designated EHV charges'!$A:$P,3,0))</f>
        <v/>
      </c>
      <c r="D219" s="78" t="str">
        <f>IF($A219="","",VLOOKUP($A219,'Annex 2 Designated EHV charges'!$A:$P,7,0))</f>
        <v/>
      </c>
      <c r="E219" s="83" t="str">
        <f>IFERROR(IF(VLOOKUP($A219,'Annex 2 Designated EHV charges'!$A:$O,COLUMN(E219)+4,FALSE)=0,"",VLOOKUP($A219,'Annex 2 Designated EHV charges'!$A:$O,COLUMN(E219)+4,FALSE)),"")</f>
        <v/>
      </c>
      <c r="F219" s="84" t="str">
        <f>IFERROR(IF(VLOOKUP($A219,'Annex 2 Designated EHV charges'!$A:$O,COLUMN(F219)+4,FALSE)=0,"",VLOOKUP($A219,'Annex 2 Designated EHV charges'!$A:$O,COLUMN(F219)+4,FALSE)),"")</f>
        <v/>
      </c>
      <c r="G219" s="85" t="str">
        <f>IFERROR(IF(VLOOKUP($A219,'Annex 2 Designated EHV charges'!$A:$O,COLUMN(G219)+4,FALSE)=0,"",VLOOKUP($A219,'Annex 2 Designated EHV charges'!$A:$O,COLUMN(G219)+4,FALSE)),"")</f>
        <v/>
      </c>
      <c r="H219" s="85" t="str">
        <f>IFERROR(IF(VLOOKUP($A219,'Annex 2 Designated EHV charges'!$A:$O,COLUMN(H219)+4,FALSE)=0,"",VLOOKUP($A219,'Annex 2 Designated EHV charges'!$A:$O,COLUMN(H219)+4,FALSE)),"")</f>
        <v/>
      </c>
    </row>
    <row r="220" spans="1:8" x14ac:dyDescent="0.25">
      <c r="A220" s="78" t="str">
        <f t="array" ref="A220">IFERROR(INDEX('Annex 2 Designated EHV charges'!$A$11:$A$11, MATCH(0, IF(ISBLANK('Annex 2 Designated EHV charges'!$A$11:$A$11),1, COUNTIF(A$4:$A219, 'Annex 2 Designated EHV charges'!$A$11:$A$11)), 0)),"")</f>
        <v/>
      </c>
      <c r="B220" s="78" t="str">
        <f>IF($A220="","",VLOOKUP($A220,'Annex 2 Designated EHV charges'!$A:$P,2,0))</f>
        <v/>
      </c>
      <c r="C220" s="79" t="str">
        <f>IF($A220="","",VLOOKUP($A220,'Annex 2 Designated EHV charges'!$A:$P,3,0))</f>
        <v/>
      </c>
      <c r="D220" s="78" t="str">
        <f>IF($A220="","",VLOOKUP($A220,'Annex 2 Designated EHV charges'!$A:$P,7,0))</f>
        <v/>
      </c>
      <c r="E220" s="83" t="str">
        <f>IFERROR(IF(VLOOKUP($A220,'Annex 2 Designated EHV charges'!$A:$O,COLUMN(E220)+4,FALSE)=0,"",VLOOKUP($A220,'Annex 2 Designated EHV charges'!$A:$O,COLUMN(E220)+4,FALSE)),"")</f>
        <v/>
      </c>
      <c r="F220" s="84" t="str">
        <f>IFERROR(IF(VLOOKUP($A220,'Annex 2 Designated EHV charges'!$A:$O,COLUMN(F220)+4,FALSE)=0,"",VLOOKUP($A220,'Annex 2 Designated EHV charges'!$A:$O,COLUMN(F220)+4,FALSE)),"")</f>
        <v/>
      </c>
      <c r="G220" s="85" t="str">
        <f>IFERROR(IF(VLOOKUP($A220,'Annex 2 Designated EHV charges'!$A:$O,COLUMN(G220)+4,FALSE)=0,"",VLOOKUP($A220,'Annex 2 Designated EHV charges'!$A:$O,COLUMN(G220)+4,FALSE)),"")</f>
        <v/>
      </c>
      <c r="H220" s="85" t="str">
        <f>IFERROR(IF(VLOOKUP($A220,'Annex 2 Designated EHV charges'!$A:$O,COLUMN(H220)+4,FALSE)=0,"",VLOOKUP($A220,'Annex 2 Designated EHV charges'!$A:$O,COLUMN(H220)+4,FALSE)),"")</f>
        <v/>
      </c>
    </row>
    <row r="221" spans="1:8" x14ac:dyDescent="0.25">
      <c r="A221" s="78" t="str">
        <f t="array" ref="A221">IFERROR(INDEX('Annex 2 Designated EHV charges'!$A$11:$A$11, MATCH(0, IF(ISBLANK('Annex 2 Designated EHV charges'!$A$11:$A$11),1, COUNTIF(A$4:$A220, 'Annex 2 Designated EHV charges'!$A$11:$A$11)), 0)),"")</f>
        <v/>
      </c>
      <c r="B221" s="78" t="str">
        <f>IF($A221="","",VLOOKUP($A221,'Annex 2 Designated EHV charges'!$A:$P,2,0))</f>
        <v/>
      </c>
      <c r="C221" s="79" t="str">
        <f>IF($A221="","",VLOOKUP($A221,'Annex 2 Designated EHV charges'!$A:$P,3,0))</f>
        <v/>
      </c>
      <c r="D221" s="78" t="str">
        <f>IF($A221="","",VLOOKUP($A221,'Annex 2 Designated EHV charges'!$A:$P,7,0))</f>
        <v/>
      </c>
      <c r="E221" s="83" t="str">
        <f>IFERROR(IF(VLOOKUP($A221,'Annex 2 Designated EHV charges'!$A:$O,COLUMN(E221)+4,FALSE)=0,"",VLOOKUP($A221,'Annex 2 Designated EHV charges'!$A:$O,COLUMN(E221)+4,FALSE)),"")</f>
        <v/>
      </c>
      <c r="F221" s="84" t="str">
        <f>IFERROR(IF(VLOOKUP($A221,'Annex 2 Designated EHV charges'!$A:$O,COLUMN(F221)+4,FALSE)=0,"",VLOOKUP($A221,'Annex 2 Designated EHV charges'!$A:$O,COLUMN(F221)+4,FALSE)),"")</f>
        <v/>
      </c>
      <c r="G221" s="85" t="str">
        <f>IFERROR(IF(VLOOKUP($A221,'Annex 2 Designated EHV charges'!$A:$O,COLUMN(G221)+4,FALSE)=0,"",VLOOKUP($A221,'Annex 2 Designated EHV charges'!$A:$O,COLUMN(G221)+4,FALSE)),"")</f>
        <v/>
      </c>
      <c r="H221" s="85" t="str">
        <f>IFERROR(IF(VLOOKUP($A221,'Annex 2 Designated EHV charges'!$A:$O,COLUMN(H221)+4,FALSE)=0,"",VLOOKUP($A221,'Annex 2 Designated EHV charges'!$A:$O,COLUMN(H221)+4,FALSE)),"")</f>
        <v/>
      </c>
    </row>
    <row r="222" spans="1:8" x14ac:dyDescent="0.25">
      <c r="A222" s="78" t="str">
        <f t="array" ref="A222">IFERROR(INDEX('Annex 2 Designated EHV charges'!$A$11:$A$11, MATCH(0, IF(ISBLANK('Annex 2 Designated EHV charges'!$A$11:$A$11),1, COUNTIF(A$4:$A221, 'Annex 2 Designated EHV charges'!$A$11:$A$11)), 0)),"")</f>
        <v/>
      </c>
      <c r="B222" s="78" t="str">
        <f>IF($A222="","",VLOOKUP($A222,'Annex 2 Designated EHV charges'!$A:$P,2,0))</f>
        <v/>
      </c>
      <c r="C222" s="79" t="str">
        <f>IF($A222="","",VLOOKUP($A222,'Annex 2 Designated EHV charges'!$A:$P,3,0))</f>
        <v/>
      </c>
      <c r="D222" s="78" t="str">
        <f>IF($A222="","",VLOOKUP($A222,'Annex 2 Designated EHV charges'!$A:$P,7,0))</f>
        <v/>
      </c>
      <c r="E222" s="83" t="str">
        <f>IFERROR(IF(VLOOKUP($A222,'Annex 2 Designated EHV charges'!$A:$O,COLUMN(E222)+4,FALSE)=0,"",VLOOKUP($A222,'Annex 2 Designated EHV charges'!$A:$O,COLUMN(E222)+4,FALSE)),"")</f>
        <v/>
      </c>
      <c r="F222" s="84" t="str">
        <f>IFERROR(IF(VLOOKUP($A222,'Annex 2 Designated EHV charges'!$A:$O,COLUMN(F222)+4,FALSE)=0,"",VLOOKUP($A222,'Annex 2 Designated EHV charges'!$A:$O,COLUMN(F222)+4,FALSE)),"")</f>
        <v/>
      </c>
      <c r="G222" s="85" t="str">
        <f>IFERROR(IF(VLOOKUP($A222,'Annex 2 Designated EHV charges'!$A:$O,COLUMN(G222)+4,FALSE)=0,"",VLOOKUP($A222,'Annex 2 Designated EHV charges'!$A:$O,COLUMN(G222)+4,FALSE)),"")</f>
        <v/>
      </c>
      <c r="H222" s="85" t="str">
        <f>IFERROR(IF(VLOOKUP($A222,'Annex 2 Designated EHV charges'!$A:$O,COLUMN(H222)+4,FALSE)=0,"",VLOOKUP($A222,'Annex 2 Designated EHV charges'!$A:$O,COLUMN(H222)+4,FALSE)),"")</f>
        <v/>
      </c>
    </row>
    <row r="223" spans="1:8" x14ac:dyDescent="0.25">
      <c r="A223" s="78" t="str">
        <f t="array" ref="A223">IFERROR(INDEX('Annex 2 Designated EHV charges'!$A$11:$A$11, MATCH(0, IF(ISBLANK('Annex 2 Designated EHV charges'!$A$11:$A$11),1, COUNTIF(A$4:$A222, 'Annex 2 Designated EHV charges'!$A$11:$A$11)), 0)),"")</f>
        <v/>
      </c>
      <c r="B223" s="78" t="str">
        <f>IF($A223="","",VLOOKUP($A223,'Annex 2 Designated EHV charges'!$A:$P,2,0))</f>
        <v/>
      </c>
      <c r="C223" s="79" t="str">
        <f>IF($A223="","",VLOOKUP($A223,'Annex 2 Designated EHV charges'!$A:$P,3,0))</f>
        <v/>
      </c>
      <c r="D223" s="78" t="str">
        <f>IF($A223="","",VLOOKUP($A223,'Annex 2 Designated EHV charges'!$A:$P,7,0))</f>
        <v/>
      </c>
      <c r="E223" s="83" t="str">
        <f>IFERROR(IF(VLOOKUP($A223,'Annex 2 Designated EHV charges'!$A:$O,COLUMN(E223)+4,FALSE)=0,"",VLOOKUP($A223,'Annex 2 Designated EHV charges'!$A:$O,COLUMN(E223)+4,FALSE)),"")</f>
        <v/>
      </c>
      <c r="F223" s="84" t="str">
        <f>IFERROR(IF(VLOOKUP($A223,'Annex 2 Designated EHV charges'!$A:$O,COLUMN(F223)+4,FALSE)=0,"",VLOOKUP($A223,'Annex 2 Designated EHV charges'!$A:$O,COLUMN(F223)+4,FALSE)),"")</f>
        <v/>
      </c>
      <c r="G223" s="85" t="str">
        <f>IFERROR(IF(VLOOKUP($A223,'Annex 2 Designated EHV charges'!$A:$O,COLUMN(G223)+4,FALSE)=0,"",VLOOKUP($A223,'Annex 2 Designated EHV charges'!$A:$O,COLUMN(G223)+4,FALSE)),"")</f>
        <v/>
      </c>
      <c r="H223" s="85" t="str">
        <f>IFERROR(IF(VLOOKUP($A223,'Annex 2 Designated EHV charges'!$A:$O,COLUMN(H223)+4,FALSE)=0,"",VLOOKUP($A223,'Annex 2 Designated EHV charges'!$A:$O,COLUMN(H223)+4,FALSE)),"")</f>
        <v/>
      </c>
    </row>
    <row r="224" spans="1:8" x14ac:dyDescent="0.25">
      <c r="A224" s="78" t="str">
        <f t="array" ref="A224">IFERROR(INDEX('Annex 2 Designated EHV charges'!$A$11:$A$11, MATCH(0, IF(ISBLANK('Annex 2 Designated EHV charges'!$A$11:$A$11),1, COUNTIF(A$4:$A223, 'Annex 2 Designated EHV charges'!$A$11:$A$11)), 0)),"")</f>
        <v/>
      </c>
      <c r="B224" s="78" t="str">
        <f>IF($A224="","",VLOOKUP($A224,'Annex 2 Designated EHV charges'!$A:$P,2,0))</f>
        <v/>
      </c>
      <c r="C224" s="79" t="str">
        <f>IF($A224="","",VLOOKUP($A224,'Annex 2 Designated EHV charges'!$A:$P,3,0))</f>
        <v/>
      </c>
      <c r="D224" s="78" t="str">
        <f>IF($A224="","",VLOOKUP($A224,'Annex 2 Designated EHV charges'!$A:$P,7,0))</f>
        <v/>
      </c>
      <c r="E224" s="83" t="str">
        <f>IFERROR(IF(VLOOKUP($A224,'Annex 2 Designated EHV charges'!$A:$O,COLUMN(E224)+4,FALSE)=0,"",VLOOKUP($A224,'Annex 2 Designated EHV charges'!$A:$O,COLUMN(E224)+4,FALSE)),"")</f>
        <v/>
      </c>
      <c r="F224" s="84" t="str">
        <f>IFERROR(IF(VLOOKUP($A224,'Annex 2 Designated EHV charges'!$A:$O,COLUMN(F224)+4,FALSE)=0,"",VLOOKUP($A224,'Annex 2 Designated EHV charges'!$A:$O,COLUMN(F224)+4,FALSE)),"")</f>
        <v/>
      </c>
      <c r="G224" s="85" t="str">
        <f>IFERROR(IF(VLOOKUP($A224,'Annex 2 Designated EHV charges'!$A:$O,COLUMN(G224)+4,FALSE)=0,"",VLOOKUP($A224,'Annex 2 Designated EHV charges'!$A:$O,COLUMN(G224)+4,FALSE)),"")</f>
        <v/>
      </c>
      <c r="H224" s="85" t="str">
        <f>IFERROR(IF(VLOOKUP($A224,'Annex 2 Designated EHV charges'!$A:$O,COLUMN(H224)+4,FALSE)=0,"",VLOOKUP($A224,'Annex 2 Designated EHV charges'!$A:$O,COLUMN(H224)+4,FALSE)),"")</f>
        <v/>
      </c>
    </row>
    <row r="225" spans="1:8" x14ac:dyDescent="0.25">
      <c r="A225" s="78" t="str">
        <f t="array" ref="A225">IFERROR(INDEX('Annex 2 Designated EHV charges'!$A$11:$A$11, MATCH(0, IF(ISBLANK('Annex 2 Designated EHV charges'!$A$11:$A$11),1, COUNTIF(A$4:$A224, 'Annex 2 Designated EHV charges'!$A$11:$A$11)), 0)),"")</f>
        <v/>
      </c>
      <c r="B225" s="78" t="str">
        <f>IF($A225="","",VLOOKUP($A225,'Annex 2 Designated EHV charges'!$A:$P,2,0))</f>
        <v/>
      </c>
      <c r="C225" s="79" t="str">
        <f>IF($A225="","",VLOOKUP($A225,'Annex 2 Designated EHV charges'!$A:$P,3,0))</f>
        <v/>
      </c>
      <c r="D225" s="78" t="str">
        <f>IF($A225="","",VLOOKUP($A225,'Annex 2 Designated EHV charges'!$A:$P,7,0))</f>
        <v/>
      </c>
      <c r="E225" s="83" t="str">
        <f>IFERROR(IF(VLOOKUP($A225,'Annex 2 Designated EHV charges'!$A:$O,COLUMN(E225)+4,FALSE)=0,"",VLOOKUP($A225,'Annex 2 Designated EHV charges'!$A:$O,COLUMN(E225)+4,FALSE)),"")</f>
        <v/>
      </c>
      <c r="F225" s="84" t="str">
        <f>IFERROR(IF(VLOOKUP($A225,'Annex 2 Designated EHV charges'!$A:$O,COLUMN(F225)+4,FALSE)=0,"",VLOOKUP($A225,'Annex 2 Designated EHV charges'!$A:$O,COLUMN(F225)+4,FALSE)),"")</f>
        <v/>
      </c>
      <c r="G225" s="85" t="str">
        <f>IFERROR(IF(VLOOKUP($A225,'Annex 2 Designated EHV charges'!$A:$O,COLUMN(G225)+4,FALSE)=0,"",VLOOKUP($A225,'Annex 2 Designated EHV charges'!$A:$O,COLUMN(G225)+4,FALSE)),"")</f>
        <v/>
      </c>
      <c r="H225" s="85" t="str">
        <f>IFERROR(IF(VLOOKUP($A225,'Annex 2 Designated EHV charges'!$A:$O,COLUMN(H225)+4,FALSE)=0,"",VLOOKUP($A225,'Annex 2 Designated EHV charges'!$A:$O,COLUMN(H225)+4,FALSE)),"")</f>
        <v/>
      </c>
    </row>
    <row r="226" spans="1:8" x14ac:dyDescent="0.25">
      <c r="A226" s="78" t="str">
        <f t="array" ref="A226">IFERROR(INDEX('Annex 2 Designated EHV charges'!$A$11:$A$11, MATCH(0, IF(ISBLANK('Annex 2 Designated EHV charges'!$A$11:$A$11),1, COUNTIF(A$4:$A225, 'Annex 2 Designated EHV charges'!$A$11:$A$11)), 0)),"")</f>
        <v/>
      </c>
      <c r="B226" s="78" t="str">
        <f>IF($A226="","",VLOOKUP($A226,'Annex 2 Designated EHV charges'!$A:$P,2,0))</f>
        <v/>
      </c>
      <c r="C226" s="79" t="str">
        <f>IF($A226="","",VLOOKUP($A226,'Annex 2 Designated EHV charges'!$A:$P,3,0))</f>
        <v/>
      </c>
      <c r="D226" s="78" t="str">
        <f>IF($A226="","",VLOOKUP($A226,'Annex 2 Designated EHV charges'!$A:$P,7,0))</f>
        <v/>
      </c>
      <c r="E226" s="83" t="str">
        <f>IFERROR(IF(VLOOKUP($A226,'Annex 2 Designated EHV charges'!$A:$O,COLUMN(E226)+4,FALSE)=0,"",VLOOKUP($A226,'Annex 2 Designated EHV charges'!$A:$O,COLUMN(E226)+4,FALSE)),"")</f>
        <v/>
      </c>
      <c r="F226" s="84" t="str">
        <f>IFERROR(IF(VLOOKUP($A226,'Annex 2 Designated EHV charges'!$A:$O,COLUMN(F226)+4,FALSE)=0,"",VLOOKUP($A226,'Annex 2 Designated EHV charges'!$A:$O,COLUMN(F226)+4,FALSE)),"")</f>
        <v/>
      </c>
      <c r="G226" s="85" t="str">
        <f>IFERROR(IF(VLOOKUP($A226,'Annex 2 Designated EHV charges'!$A:$O,COLUMN(G226)+4,FALSE)=0,"",VLOOKUP($A226,'Annex 2 Designated EHV charges'!$A:$O,COLUMN(G226)+4,FALSE)),"")</f>
        <v/>
      </c>
      <c r="H226" s="85" t="str">
        <f>IFERROR(IF(VLOOKUP($A226,'Annex 2 Designated EHV charges'!$A:$O,COLUMN(H226)+4,FALSE)=0,"",VLOOKUP($A226,'Annex 2 Designated EHV charges'!$A:$O,COLUMN(H226)+4,FALSE)),"")</f>
        <v/>
      </c>
    </row>
    <row r="227" spans="1:8" x14ac:dyDescent="0.25">
      <c r="A227" s="78" t="str">
        <f t="array" ref="A227">IFERROR(INDEX('Annex 2 Designated EHV charges'!$A$11:$A$11, MATCH(0, IF(ISBLANK('Annex 2 Designated EHV charges'!$A$11:$A$11),1, COUNTIF(A$4:$A226, 'Annex 2 Designated EHV charges'!$A$11:$A$11)), 0)),"")</f>
        <v/>
      </c>
      <c r="B227" s="78" t="str">
        <f>IF($A227="","",VLOOKUP($A227,'Annex 2 Designated EHV charges'!$A:$P,2,0))</f>
        <v/>
      </c>
      <c r="C227" s="79" t="str">
        <f>IF($A227="","",VLOOKUP($A227,'Annex 2 Designated EHV charges'!$A:$P,3,0))</f>
        <v/>
      </c>
      <c r="D227" s="78" t="str">
        <f>IF($A227="","",VLOOKUP($A227,'Annex 2 Designated EHV charges'!$A:$P,7,0))</f>
        <v/>
      </c>
      <c r="E227" s="83" t="str">
        <f>IFERROR(IF(VLOOKUP($A227,'Annex 2 Designated EHV charges'!$A:$O,COLUMN(E227)+4,FALSE)=0,"",VLOOKUP($A227,'Annex 2 Designated EHV charges'!$A:$O,COLUMN(E227)+4,FALSE)),"")</f>
        <v/>
      </c>
      <c r="F227" s="84" t="str">
        <f>IFERROR(IF(VLOOKUP($A227,'Annex 2 Designated EHV charges'!$A:$O,COLUMN(F227)+4,FALSE)=0,"",VLOOKUP($A227,'Annex 2 Designated EHV charges'!$A:$O,COLUMN(F227)+4,FALSE)),"")</f>
        <v/>
      </c>
      <c r="G227" s="85" t="str">
        <f>IFERROR(IF(VLOOKUP($A227,'Annex 2 Designated EHV charges'!$A:$O,COLUMN(G227)+4,FALSE)=0,"",VLOOKUP($A227,'Annex 2 Designated EHV charges'!$A:$O,COLUMN(G227)+4,FALSE)),"")</f>
        <v/>
      </c>
      <c r="H227" s="85" t="str">
        <f>IFERROR(IF(VLOOKUP($A227,'Annex 2 Designated EHV charges'!$A:$O,COLUMN(H227)+4,FALSE)=0,"",VLOOKUP($A227,'Annex 2 Designated EHV charges'!$A:$O,COLUMN(H227)+4,FALSE)),"")</f>
        <v/>
      </c>
    </row>
    <row r="228" spans="1:8" x14ac:dyDescent="0.25">
      <c r="A228" s="78" t="str">
        <f t="array" ref="A228">IFERROR(INDEX('Annex 2 Designated EHV charges'!$A$11:$A$11, MATCH(0, IF(ISBLANK('Annex 2 Designated EHV charges'!$A$11:$A$11),1, COUNTIF(A$4:$A227, 'Annex 2 Designated EHV charges'!$A$11:$A$11)), 0)),"")</f>
        <v/>
      </c>
      <c r="B228" s="78" t="str">
        <f>IF($A228="","",VLOOKUP($A228,'Annex 2 Designated EHV charges'!$A:$P,2,0))</f>
        <v/>
      </c>
      <c r="C228" s="79" t="str">
        <f>IF($A228="","",VLOOKUP($A228,'Annex 2 Designated EHV charges'!$A:$P,3,0))</f>
        <v/>
      </c>
      <c r="D228" s="78" t="str">
        <f>IF($A228="","",VLOOKUP($A228,'Annex 2 Designated EHV charges'!$A:$P,7,0))</f>
        <v/>
      </c>
      <c r="E228" s="83" t="str">
        <f>IFERROR(IF(VLOOKUP($A228,'Annex 2 Designated EHV charges'!$A:$O,COLUMN(E228)+4,FALSE)=0,"",VLOOKUP($A228,'Annex 2 Designated EHV charges'!$A:$O,COLUMN(E228)+4,FALSE)),"")</f>
        <v/>
      </c>
      <c r="F228" s="84" t="str">
        <f>IFERROR(IF(VLOOKUP($A228,'Annex 2 Designated EHV charges'!$A:$O,COLUMN(F228)+4,FALSE)=0,"",VLOOKUP($A228,'Annex 2 Designated EHV charges'!$A:$O,COLUMN(F228)+4,FALSE)),"")</f>
        <v/>
      </c>
      <c r="G228" s="85" t="str">
        <f>IFERROR(IF(VLOOKUP($A228,'Annex 2 Designated EHV charges'!$A:$O,COLUMN(G228)+4,FALSE)=0,"",VLOOKUP($A228,'Annex 2 Designated EHV charges'!$A:$O,COLUMN(G228)+4,FALSE)),"")</f>
        <v/>
      </c>
      <c r="H228" s="85" t="str">
        <f>IFERROR(IF(VLOOKUP($A228,'Annex 2 Designated EHV charges'!$A:$O,COLUMN(H228)+4,FALSE)=0,"",VLOOKUP($A228,'Annex 2 Designated EHV charges'!$A:$O,COLUMN(H228)+4,FALSE)),"")</f>
        <v/>
      </c>
    </row>
    <row r="229" spans="1:8" x14ac:dyDescent="0.25">
      <c r="A229" s="78" t="str">
        <f t="array" ref="A229">IFERROR(INDEX('Annex 2 Designated EHV charges'!$A$11:$A$11, MATCH(0, IF(ISBLANK('Annex 2 Designated EHV charges'!$A$11:$A$11),1, COUNTIF(A$4:$A228, 'Annex 2 Designated EHV charges'!$A$11:$A$11)), 0)),"")</f>
        <v/>
      </c>
      <c r="B229" s="78" t="str">
        <f>IF($A229="","",VLOOKUP($A229,'Annex 2 Designated EHV charges'!$A:$P,2,0))</f>
        <v/>
      </c>
      <c r="C229" s="79" t="str">
        <f>IF($A229="","",VLOOKUP($A229,'Annex 2 Designated EHV charges'!$A:$P,3,0))</f>
        <v/>
      </c>
      <c r="D229" s="78" t="str">
        <f>IF($A229="","",VLOOKUP($A229,'Annex 2 Designated EHV charges'!$A:$P,7,0))</f>
        <v/>
      </c>
      <c r="E229" s="83" t="str">
        <f>IFERROR(IF(VLOOKUP($A229,'Annex 2 Designated EHV charges'!$A:$O,COLUMN(E229)+4,FALSE)=0,"",VLOOKUP($A229,'Annex 2 Designated EHV charges'!$A:$O,COLUMN(E229)+4,FALSE)),"")</f>
        <v/>
      </c>
      <c r="F229" s="84" t="str">
        <f>IFERROR(IF(VLOOKUP($A229,'Annex 2 Designated EHV charges'!$A:$O,COLUMN(F229)+4,FALSE)=0,"",VLOOKUP($A229,'Annex 2 Designated EHV charges'!$A:$O,COLUMN(F229)+4,FALSE)),"")</f>
        <v/>
      </c>
      <c r="G229" s="85" t="str">
        <f>IFERROR(IF(VLOOKUP($A229,'Annex 2 Designated EHV charges'!$A:$O,COLUMN(G229)+4,FALSE)=0,"",VLOOKUP($A229,'Annex 2 Designated EHV charges'!$A:$O,COLUMN(G229)+4,FALSE)),"")</f>
        <v/>
      </c>
      <c r="H229" s="85" t="str">
        <f>IFERROR(IF(VLOOKUP($A229,'Annex 2 Designated EHV charges'!$A:$O,COLUMN(H229)+4,FALSE)=0,"",VLOOKUP($A229,'Annex 2 Designated EHV charges'!$A:$O,COLUMN(H229)+4,FALSE)),"")</f>
        <v/>
      </c>
    </row>
    <row r="230" spans="1:8" x14ac:dyDescent="0.25">
      <c r="A230" s="78" t="str">
        <f t="array" ref="A230">IFERROR(INDEX('Annex 2 Designated EHV charges'!$A$11:$A$11, MATCH(0, IF(ISBLANK('Annex 2 Designated EHV charges'!$A$11:$A$11),1, COUNTIF(A$4:$A229, 'Annex 2 Designated EHV charges'!$A$11:$A$11)), 0)),"")</f>
        <v/>
      </c>
      <c r="B230" s="78" t="str">
        <f>IF($A230="","",VLOOKUP($A230,'Annex 2 Designated EHV charges'!$A:$P,2,0))</f>
        <v/>
      </c>
      <c r="C230" s="79" t="str">
        <f>IF($A230="","",VLOOKUP($A230,'Annex 2 Designated EHV charges'!$A:$P,3,0))</f>
        <v/>
      </c>
      <c r="D230" s="78" t="str">
        <f>IF($A230="","",VLOOKUP($A230,'Annex 2 Designated EHV charges'!$A:$P,7,0))</f>
        <v/>
      </c>
      <c r="E230" s="83" t="str">
        <f>IFERROR(IF(VLOOKUP($A230,'Annex 2 Designated EHV charges'!$A:$O,COLUMN(E230)+4,FALSE)=0,"",VLOOKUP($A230,'Annex 2 Designated EHV charges'!$A:$O,COLUMN(E230)+4,FALSE)),"")</f>
        <v/>
      </c>
      <c r="F230" s="84" t="str">
        <f>IFERROR(IF(VLOOKUP($A230,'Annex 2 Designated EHV charges'!$A:$O,COLUMN(F230)+4,FALSE)=0,"",VLOOKUP($A230,'Annex 2 Designated EHV charges'!$A:$O,COLUMN(F230)+4,FALSE)),"")</f>
        <v/>
      </c>
      <c r="G230" s="85" t="str">
        <f>IFERROR(IF(VLOOKUP($A230,'Annex 2 Designated EHV charges'!$A:$O,COLUMN(G230)+4,FALSE)=0,"",VLOOKUP($A230,'Annex 2 Designated EHV charges'!$A:$O,COLUMN(G230)+4,FALSE)),"")</f>
        <v/>
      </c>
      <c r="H230" s="85" t="str">
        <f>IFERROR(IF(VLOOKUP($A230,'Annex 2 Designated EHV charges'!$A:$O,COLUMN(H230)+4,FALSE)=0,"",VLOOKUP($A230,'Annex 2 Designated EHV charges'!$A:$O,COLUMN(H230)+4,FALSE)),"")</f>
        <v/>
      </c>
    </row>
    <row r="231" spans="1:8" x14ac:dyDescent="0.25">
      <c r="A231" s="78" t="str">
        <f t="array" ref="A231">IFERROR(INDEX('Annex 2 Designated EHV charges'!$A$11:$A$11, MATCH(0, IF(ISBLANK('Annex 2 Designated EHV charges'!$A$11:$A$11),1, COUNTIF(A$4:$A230, 'Annex 2 Designated EHV charges'!$A$11:$A$11)), 0)),"")</f>
        <v/>
      </c>
      <c r="B231" s="78" t="str">
        <f>IF($A231="","",VLOOKUP($A231,'Annex 2 Designated EHV charges'!$A:$P,2,0))</f>
        <v/>
      </c>
      <c r="C231" s="79" t="str">
        <f>IF($A231="","",VLOOKUP($A231,'Annex 2 Designated EHV charges'!$A:$P,3,0))</f>
        <v/>
      </c>
      <c r="D231" s="78" t="str">
        <f>IF($A231="","",VLOOKUP($A231,'Annex 2 Designated EHV charges'!$A:$P,7,0))</f>
        <v/>
      </c>
      <c r="E231" s="83" t="str">
        <f>IFERROR(IF(VLOOKUP($A231,'Annex 2 Designated EHV charges'!$A:$O,COLUMN(E231)+4,FALSE)=0,"",VLOOKUP($A231,'Annex 2 Designated EHV charges'!$A:$O,COLUMN(E231)+4,FALSE)),"")</f>
        <v/>
      </c>
      <c r="F231" s="84" t="str">
        <f>IFERROR(IF(VLOOKUP($A231,'Annex 2 Designated EHV charges'!$A:$O,COLUMN(F231)+4,FALSE)=0,"",VLOOKUP($A231,'Annex 2 Designated EHV charges'!$A:$O,COLUMN(F231)+4,FALSE)),"")</f>
        <v/>
      </c>
      <c r="G231" s="85" t="str">
        <f>IFERROR(IF(VLOOKUP($A231,'Annex 2 Designated EHV charges'!$A:$O,COLUMN(G231)+4,FALSE)=0,"",VLOOKUP($A231,'Annex 2 Designated EHV charges'!$A:$O,COLUMN(G231)+4,FALSE)),"")</f>
        <v/>
      </c>
      <c r="H231" s="85" t="str">
        <f>IFERROR(IF(VLOOKUP($A231,'Annex 2 Designated EHV charges'!$A:$O,COLUMN(H231)+4,FALSE)=0,"",VLOOKUP($A231,'Annex 2 Designated EHV charges'!$A:$O,COLUMN(H231)+4,FALSE)),"")</f>
        <v/>
      </c>
    </row>
    <row r="232" spans="1:8" x14ac:dyDescent="0.25">
      <c r="A232" s="78" t="str">
        <f t="array" ref="A232">IFERROR(INDEX('Annex 2 Designated EHV charges'!$A$11:$A$11, MATCH(0, IF(ISBLANK('Annex 2 Designated EHV charges'!$A$11:$A$11),1, COUNTIF(A$4:$A231, 'Annex 2 Designated EHV charges'!$A$11:$A$11)), 0)),"")</f>
        <v/>
      </c>
      <c r="B232" s="78" t="str">
        <f>IF($A232="","",VLOOKUP($A232,'Annex 2 Designated EHV charges'!$A:$P,2,0))</f>
        <v/>
      </c>
      <c r="C232" s="79" t="str">
        <f>IF($A232="","",VLOOKUP($A232,'Annex 2 Designated EHV charges'!$A:$P,3,0))</f>
        <v/>
      </c>
      <c r="D232" s="78" t="str">
        <f>IF($A232="","",VLOOKUP($A232,'Annex 2 Designated EHV charges'!$A:$P,7,0))</f>
        <v/>
      </c>
      <c r="E232" s="83" t="str">
        <f>IFERROR(IF(VLOOKUP($A232,'Annex 2 Designated EHV charges'!$A:$O,COLUMN(E232)+4,FALSE)=0,"",VLOOKUP($A232,'Annex 2 Designated EHV charges'!$A:$O,COLUMN(E232)+4,FALSE)),"")</f>
        <v/>
      </c>
      <c r="F232" s="84" t="str">
        <f>IFERROR(IF(VLOOKUP($A232,'Annex 2 Designated EHV charges'!$A:$O,COLUMN(F232)+4,FALSE)=0,"",VLOOKUP($A232,'Annex 2 Designated EHV charges'!$A:$O,COLUMN(F232)+4,FALSE)),"")</f>
        <v/>
      </c>
      <c r="G232" s="85" t="str">
        <f>IFERROR(IF(VLOOKUP($A232,'Annex 2 Designated EHV charges'!$A:$O,COLUMN(G232)+4,FALSE)=0,"",VLOOKUP($A232,'Annex 2 Designated EHV charges'!$A:$O,COLUMN(G232)+4,FALSE)),"")</f>
        <v/>
      </c>
      <c r="H232" s="85" t="str">
        <f>IFERROR(IF(VLOOKUP($A232,'Annex 2 Designated EHV charges'!$A:$O,COLUMN(H232)+4,FALSE)=0,"",VLOOKUP($A232,'Annex 2 Designated EHV charges'!$A:$O,COLUMN(H232)+4,FALSE)),"")</f>
        <v/>
      </c>
    </row>
    <row r="233" spans="1:8" x14ac:dyDescent="0.25">
      <c r="A233" s="78" t="str">
        <f t="array" ref="A233">IFERROR(INDEX('Annex 2 Designated EHV charges'!$A$11:$A$11, MATCH(0, IF(ISBLANK('Annex 2 Designated EHV charges'!$A$11:$A$11),1, COUNTIF(A$4:$A232, 'Annex 2 Designated EHV charges'!$A$11:$A$11)), 0)),"")</f>
        <v/>
      </c>
      <c r="B233" s="78" t="str">
        <f>IF($A233="","",VLOOKUP($A233,'Annex 2 Designated EHV charges'!$A:$P,2,0))</f>
        <v/>
      </c>
      <c r="C233" s="79" t="str">
        <f>IF($A233="","",VLOOKUP($A233,'Annex 2 Designated EHV charges'!$A:$P,3,0))</f>
        <v/>
      </c>
      <c r="D233" s="78" t="str">
        <f>IF($A233="","",VLOOKUP($A233,'Annex 2 Designated EHV charges'!$A:$P,7,0))</f>
        <v/>
      </c>
      <c r="E233" s="83" t="str">
        <f>IFERROR(IF(VLOOKUP($A233,'Annex 2 Designated EHV charges'!$A:$O,COLUMN(E233)+4,FALSE)=0,"",VLOOKUP($A233,'Annex 2 Designated EHV charges'!$A:$O,COLUMN(E233)+4,FALSE)),"")</f>
        <v/>
      </c>
      <c r="F233" s="84" t="str">
        <f>IFERROR(IF(VLOOKUP($A233,'Annex 2 Designated EHV charges'!$A:$O,COLUMN(F233)+4,FALSE)=0,"",VLOOKUP($A233,'Annex 2 Designated EHV charges'!$A:$O,COLUMN(F233)+4,FALSE)),"")</f>
        <v/>
      </c>
      <c r="G233" s="85" t="str">
        <f>IFERROR(IF(VLOOKUP($A233,'Annex 2 Designated EHV charges'!$A:$O,COLUMN(G233)+4,FALSE)=0,"",VLOOKUP($A233,'Annex 2 Designated EHV charges'!$A:$O,COLUMN(G233)+4,FALSE)),"")</f>
        <v/>
      </c>
      <c r="H233" s="85" t="str">
        <f>IFERROR(IF(VLOOKUP($A233,'Annex 2 Designated EHV charges'!$A:$O,COLUMN(H233)+4,FALSE)=0,"",VLOOKUP($A233,'Annex 2 Designated EHV charges'!$A:$O,COLUMN(H233)+4,FALSE)),"")</f>
        <v/>
      </c>
    </row>
    <row r="234" spans="1:8" x14ac:dyDescent="0.25">
      <c r="A234" s="78" t="str">
        <f t="array" ref="A234">IFERROR(INDEX('Annex 2 Designated EHV charges'!$A$11:$A$11, MATCH(0, IF(ISBLANK('Annex 2 Designated EHV charges'!$A$11:$A$11),1, COUNTIF(A$4:$A233, 'Annex 2 Designated EHV charges'!$A$11:$A$11)), 0)),"")</f>
        <v/>
      </c>
      <c r="B234" s="78" t="str">
        <f>IF($A234="","",VLOOKUP($A234,'Annex 2 Designated EHV charges'!$A:$P,2,0))</f>
        <v/>
      </c>
      <c r="C234" s="79" t="str">
        <f>IF($A234="","",VLOOKUP($A234,'Annex 2 Designated EHV charges'!$A:$P,3,0))</f>
        <v/>
      </c>
      <c r="D234" s="78" t="str">
        <f>IF($A234="","",VLOOKUP($A234,'Annex 2 Designated EHV charges'!$A:$P,7,0))</f>
        <v/>
      </c>
      <c r="E234" s="83" t="str">
        <f>IFERROR(IF(VLOOKUP($A234,'Annex 2 Designated EHV charges'!$A:$O,COLUMN(E234)+4,FALSE)=0,"",VLOOKUP($A234,'Annex 2 Designated EHV charges'!$A:$O,COLUMN(E234)+4,FALSE)),"")</f>
        <v/>
      </c>
      <c r="F234" s="84" t="str">
        <f>IFERROR(IF(VLOOKUP($A234,'Annex 2 Designated EHV charges'!$A:$O,COLUMN(F234)+4,FALSE)=0,"",VLOOKUP($A234,'Annex 2 Designated EHV charges'!$A:$O,COLUMN(F234)+4,FALSE)),"")</f>
        <v/>
      </c>
      <c r="G234" s="85" t="str">
        <f>IFERROR(IF(VLOOKUP($A234,'Annex 2 Designated EHV charges'!$A:$O,COLUMN(G234)+4,FALSE)=0,"",VLOOKUP($A234,'Annex 2 Designated EHV charges'!$A:$O,COLUMN(G234)+4,FALSE)),"")</f>
        <v/>
      </c>
      <c r="H234" s="85" t="str">
        <f>IFERROR(IF(VLOOKUP($A234,'Annex 2 Designated EHV charges'!$A:$O,COLUMN(H234)+4,FALSE)=0,"",VLOOKUP($A234,'Annex 2 Designated EHV charges'!$A:$O,COLUMN(H234)+4,FALSE)),"")</f>
        <v/>
      </c>
    </row>
    <row r="235" spans="1:8" x14ac:dyDescent="0.25">
      <c r="A235" s="78" t="str">
        <f t="array" ref="A235">IFERROR(INDEX('Annex 2 Designated EHV charges'!$A$11:$A$11, MATCH(0, IF(ISBLANK('Annex 2 Designated EHV charges'!$A$11:$A$11),1, COUNTIF(A$4:$A234, 'Annex 2 Designated EHV charges'!$A$11:$A$11)), 0)),"")</f>
        <v/>
      </c>
      <c r="B235" s="78" t="str">
        <f>IF($A235="","",VLOOKUP($A235,'Annex 2 Designated EHV charges'!$A:$P,2,0))</f>
        <v/>
      </c>
      <c r="C235" s="79" t="str">
        <f>IF($A235="","",VLOOKUP($A235,'Annex 2 Designated EHV charges'!$A:$P,3,0))</f>
        <v/>
      </c>
      <c r="D235" s="78" t="str">
        <f>IF($A235="","",VLOOKUP($A235,'Annex 2 Designated EHV charges'!$A:$P,7,0))</f>
        <v/>
      </c>
      <c r="E235" s="83" t="str">
        <f>IFERROR(IF(VLOOKUP($A235,'Annex 2 Designated EHV charges'!$A:$O,COLUMN(E235)+4,FALSE)=0,"",VLOOKUP($A235,'Annex 2 Designated EHV charges'!$A:$O,COLUMN(E235)+4,FALSE)),"")</f>
        <v/>
      </c>
      <c r="F235" s="84" t="str">
        <f>IFERROR(IF(VLOOKUP($A235,'Annex 2 Designated EHV charges'!$A:$O,COLUMN(F235)+4,FALSE)=0,"",VLOOKUP($A235,'Annex 2 Designated EHV charges'!$A:$O,COLUMN(F235)+4,FALSE)),"")</f>
        <v/>
      </c>
      <c r="G235" s="85" t="str">
        <f>IFERROR(IF(VLOOKUP($A235,'Annex 2 Designated EHV charges'!$A:$O,COLUMN(G235)+4,FALSE)=0,"",VLOOKUP($A235,'Annex 2 Designated EHV charges'!$A:$O,COLUMN(G235)+4,FALSE)),"")</f>
        <v/>
      </c>
      <c r="H235" s="85" t="str">
        <f>IFERROR(IF(VLOOKUP($A235,'Annex 2 Designated EHV charges'!$A:$O,COLUMN(H235)+4,FALSE)=0,"",VLOOKUP($A235,'Annex 2 Designated EHV charges'!$A:$O,COLUMN(H235)+4,FALSE)),"")</f>
        <v/>
      </c>
    </row>
    <row r="236" spans="1:8" x14ac:dyDescent="0.25">
      <c r="A236" s="78" t="str">
        <f t="array" ref="A236">IFERROR(INDEX('Annex 2 Designated EHV charges'!$A$11:$A$11, MATCH(0, IF(ISBLANK('Annex 2 Designated EHV charges'!$A$11:$A$11),1, COUNTIF(A$4:$A235, 'Annex 2 Designated EHV charges'!$A$11:$A$11)), 0)),"")</f>
        <v/>
      </c>
      <c r="B236" s="78" t="str">
        <f>IF($A236="","",VLOOKUP($A236,'Annex 2 Designated EHV charges'!$A:$P,2,0))</f>
        <v/>
      </c>
      <c r="C236" s="79" t="str">
        <f>IF($A236="","",VLOOKUP($A236,'Annex 2 Designated EHV charges'!$A:$P,3,0))</f>
        <v/>
      </c>
      <c r="D236" s="78" t="str">
        <f>IF($A236="","",VLOOKUP($A236,'Annex 2 Designated EHV charges'!$A:$P,7,0))</f>
        <v/>
      </c>
      <c r="E236" s="83" t="str">
        <f>IFERROR(IF(VLOOKUP($A236,'Annex 2 Designated EHV charges'!$A:$O,COLUMN(E236)+4,FALSE)=0,"",VLOOKUP($A236,'Annex 2 Designated EHV charges'!$A:$O,COLUMN(E236)+4,FALSE)),"")</f>
        <v/>
      </c>
      <c r="F236" s="84" t="str">
        <f>IFERROR(IF(VLOOKUP($A236,'Annex 2 Designated EHV charges'!$A:$O,COLUMN(F236)+4,FALSE)=0,"",VLOOKUP($A236,'Annex 2 Designated EHV charges'!$A:$O,COLUMN(F236)+4,FALSE)),"")</f>
        <v/>
      </c>
      <c r="G236" s="85" t="str">
        <f>IFERROR(IF(VLOOKUP($A236,'Annex 2 Designated EHV charges'!$A:$O,COLUMN(G236)+4,FALSE)=0,"",VLOOKUP($A236,'Annex 2 Designated EHV charges'!$A:$O,COLUMN(G236)+4,FALSE)),"")</f>
        <v/>
      </c>
      <c r="H236" s="85" t="str">
        <f>IFERROR(IF(VLOOKUP($A236,'Annex 2 Designated EHV charges'!$A:$O,COLUMN(H236)+4,FALSE)=0,"",VLOOKUP($A236,'Annex 2 Designated EHV charges'!$A:$O,COLUMN(H236)+4,FALSE)),"")</f>
        <v/>
      </c>
    </row>
    <row r="237" spans="1:8" x14ac:dyDescent="0.25">
      <c r="A237" s="78" t="str">
        <f t="array" ref="A237">IFERROR(INDEX('Annex 2 Designated EHV charges'!$A$11:$A$11, MATCH(0, IF(ISBLANK('Annex 2 Designated EHV charges'!$A$11:$A$11),1, COUNTIF(A$4:$A236, 'Annex 2 Designated EHV charges'!$A$11:$A$11)), 0)),"")</f>
        <v/>
      </c>
      <c r="B237" s="78" t="str">
        <f>IF($A237="","",VLOOKUP($A237,'Annex 2 Designated EHV charges'!$A:$P,2,0))</f>
        <v/>
      </c>
      <c r="C237" s="79" t="str">
        <f>IF($A237="","",VLOOKUP($A237,'Annex 2 Designated EHV charges'!$A:$P,3,0))</f>
        <v/>
      </c>
      <c r="D237" s="78" t="str">
        <f>IF($A237="","",VLOOKUP($A237,'Annex 2 Designated EHV charges'!$A:$P,7,0))</f>
        <v/>
      </c>
      <c r="E237" s="83" t="str">
        <f>IFERROR(IF(VLOOKUP($A237,'Annex 2 Designated EHV charges'!$A:$O,COLUMN(E237)+4,FALSE)=0,"",VLOOKUP($A237,'Annex 2 Designated EHV charges'!$A:$O,COLUMN(E237)+4,FALSE)),"")</f>
        <v/>
      </c>
      <c r="F237" s="84" t="str">
        <f>IFERROR(IF(VLOOKUP($A237,'Annex 2 Designated EHV charges'!$A:$O,COLUMN(F237)+4,FALSE)=0,"",VLOOKUP($A237,'Annex 2 Designated EHV charges'!$A:$O,COLUMN(F237)+4,FALSE)),"")</f>
        <v/>
      </c>
      <c r="G237" s="85" t="str">
        <f>IFERROR(IF(VLOOKUP($A237,'Annex 2 Designated EHV charges'!$A:$O,COLUMN(G237)+4,FALSE)=0,"",VLOOKUP($A237,'Annex 2 Designated EHV charges'!$A:$O,COLUMN(G237)+4,FALSE)),"")</f>
        <v/>
      </c>
      <c r="H237" s="85" t="str">
        <f>IFERROR(IF(VLOOKUP($A237,'Annex 2 Designated EHV charges'!$A:$O,COLUMN(H237)+4,FALSE)=0,"",VLOOKUP($A237,'Annex 2 Designated EHV charges'!$A:$O,COLUMN(H237)+4,FALSE)),"")</f>
        <v/>
      </c>
    </row>
    <row r="238" spans="1:8" x14ac:dyDescent="0.25">
      <c r="A238" s="78" t="str">
        <f t="array" ref="A238">IFERROR(INDEX('Annex 2 Designated EHV charges'!$A$11:$A$11, MATCH(0, IF(ISBLANK('Annex 2 Designated EHV charges'!$A$11:$A$11),1, COUNTIF(A$4:$A237, 'Annex 2 Designated EHV charges'!$A$11:$A$11)), 0)),"")</f>
        <v/>
      </c>
      <c r="B238" s="78" t="str">
        <f>IF($A238="","",VLOOKUP($A238,'Annex 2 Designated EHV charges'!$A:$P,2,0))</f>
        <v/>
      </c>
      <c r="C238" s="79" t="str">
        <f>IF($A238="","",VLOOKUP($A238,'Annex 2 Designated EHV charges'!$A:$P,3,0))</f>
        <v/>
      </c>
      <c r="D238" s="78" t="str">
        <f>IF($A238="","",VLOOKUP($A238,'Annex 2 Designated EHV charges'!$A:$P,7,0))</f>
        <v/>
      </c>
      <c r="E238" s="83" t="str">
        <f>IFERROR(IF(VLOOKUP($A238,'Annex 2 Designated EHV charges'!$A:$O,COLUMN(E238)+4,FALSE)=0,"",VLOOKUP($A238,'Annex 2 Designated EHV charges'!$A:$O,COLUMN(E238)+4,FALSE)),"")</f>
        <v/>
      </c>
      <c r="F238" s="84" t="str">
        <f>IFERROR(IF(VLOOKUP($A238,'Annex 2 Designated EHV charges'!$A:$O,COLUMN(F238)+4,FALSE)=0,"",VLOOKUP($A238,'Annex 2 Designated EHV charges'!$A:$O,COLUMN(F238)+4,FALSE)),"")</f>
        <v/>
      </c>
      <c r="G238" s="85" t="str">
        <f>IFERROR(IF(VLOOKUP($A238,'Annex 2 Designated EHV charges'!$A:$O,COLUMN(G238)+4,FALSE)=0,"",VLOOKUP($A238,'Annex 2 Designated EHV charges'!$A:$O,COLUMN(G238)+4,FALSE)),"")</f>
        <v/>
      </c>
      <c r="H238" s="85" t="str">
        <f>IFERROR(IF(VLOOKUP($A238,'Annex 2 Designated EHV charges'!$A:$O,COLUMN(H238)+4,FALSE)=0,"",VLOOKUP($A238,'Annex 2 Designated EHV charges'!$A:$O,COLUMN(H238)+4,FALSE)),"")</f>
        <v/>
      </c>
    </row>
    <row r="239" spans="1:8" x14ac:dyDescent="0.25">
      <c r="A239" s="78" t="str">
        <f t="array" ref="A239">IFERROR(INDEX('Annex 2 Designated EHV charges'!$A$11:$A$11, MATCH(0, IF(ISBLANK('Annex 2 Designated EHV charges'!$A$11:$A$11),1, COUNTIF(A$4:$A238, 'Annex 2 Designated EHV charges'!$A$11:$A$11)), 0)),"")</f>
        <v/>
      </c>
      <c r="B239" s="78" t="str">
        <f>IF($A239="","",VLOOKUP($A239,'Annex 2 Designated EHV charges'!$A:$P,2,0))</f>
        <v/>
      </c>
      <c r="C239" s="79" t="str">
        <f>IF($A239="","",VLOOKUP($A239,'Annex 2 Designated EHV charges'!$A:$P,3,0))</f>
        <v/>
      </c>
      <c r="D239" s="78" t="str">
        <f>IF($A239="","",VLOOKUP($A239,'Annex 2 Designated EHV charges'!$A:$P,7,0))</f>
        <v/>
      </c>
      <c r="E239" s="83" t="str">
        <f>IFERROR(IF(VLOOKUP($A239,'Annex 2 Designated EHV charges'!$A:$O,COLUMN(E239)+4,FALSE)=0,"",VLOOKUP($A239,'Annex 2 Designated EHV charges'!$A:$O,COLUMN(E239)+4,FALSE)),"")</f>
        <v/>
      </c>
      <c r="F239" s="84" t="str">
        <f>IFERROR(IF(VLOOKUP($A239,'Annex 2 Designated EHV charges'!$A:$O,COLUMN(F239)+4,FALSE)=0,"",VLOOKUP($A239,'Annex 2 Designated EHV charges'!$A:$O,COLUMN(F239)+4,FALSE)),"")</f>
        <v/>
      </c>
      <c r="G239" s="85" t="str">
        <f>IFERROR(IF(VLOOKUP($A239,'Annex 2 Designated EHV charges'!$A:$O,COLUMN(G239)+4,FALSE)=0,"",VLOOKUP($A239,'Annex 2 Designated EHV charges'!$A:$O,COLUMN(G239)+4,FALSE)),"")</f>
        <v/>
      </c>
      <c r="H239" s="85" t="str">
        <f>IFERROR(IF(VLOOKUP($A239,'Annex 2 Designated EHV charges'!$A:$O,COLUMN(H239)+4,FALSE)=0,"",VLOOKUP($A239,'Annex 2 Designated EHV charges'!$A:$O,COLUMN(H239)+4,FALSE)),"")</f>
        <v/>
      </c>
    </row>
    <row r="240" spans="1:8" x14ac:dyDescent="0.25">
      <c r="A240" s="78" t="str">
        <f t="array" ref="A240">IFERROR(INDEX('Annex 2 Designated EHV charges'!$A$11:$A$11, MATCH(0, IF(ISBLANK('Annex 2 Designated EHV charges'!$A$11:$A$11),1, COUNTIF(A$4:$A239, 'Annex 2 Designated EHV charges'!$A$11:$A$11)), 0)),"")</f>
        <v/>
      </c>
      <c r="B240" s="78" t="str">
        <f>IF($A240="","",VLOOKUP($A240,'Annex 2 Designated EHV charges'!$A:$P,2,0))</f>
        <v/>
      </c>
      <c r="C240" s="79" t="str">
        <f>IF($A240="","",VLOOKUP($A240,'Annex 2 Designated EHV charges'!$A:$P,3,0))</f>
        <v/>
      </c>
      <c r="D240" s="78" t="str">
        <f>IF($A240="","",VLOOKUP($A240,'Annex 2 Designated EHV charges'!$A:$P,7,0))</f>
        <v/>
      </c>
      <c r="E240" s="83" t="str">
        <f>IFERROR(IF(VLOOKUP($A240,'Annex 2 Designated EHV charges'!$A:$O,COLUMN(E240)+4,FALSE)=0,"",VLOOKUP($A240,'Annex 2 Designated EHV charges'!$A:$O,COLUMN(E240)+4,FALSE)),"")</f>
        <v/>
      </c>
      <c r="F240" s="84" t="str">
        <f>IFERROR(IF(VLOOKUP($A240,'Annex 2 Designated EHV charges'!$A:$O,COLUMN(F240)+4,FALSE)=0,"",VLOOKUP($A240,'Annex 2 Designated EHV charges'!$A:$O,COLUMN(F240)+4,FALSE)),"")</f>
        <v/>
      </c>
      <c r="G240" s="85" t="str">
        <f>IFERROR(IF(VLOOKUP($A240,'Annex 2 Designated EHV charges'!$A:$O,COLUMN(G240)+4,FALSE)=0,"",VLOOKUP($A240,'Annex 2 Designated EHV charges'!$A:$O,COLUMN(G240)+4,FALSE)),"")</f>
        <v/>
      </c>
      <c r="H240" s="85" t="str">
        <f>IFERROR(IF(VLOOKUP($A240,'Annex 2 Designated EHV charges'!$A:$O,COLUMN(H240)+4,FALSE)=0,"",VLOOKUP($A240,'Annex 2 Designated EHV charges'!$A:$O,COLUMN(H240)+4,FALSE)),"")</f>
        <v/>
      </c>
    </row>
    <row r="241" spans="1:8" x14ac:dyDescent="0.25">
      <c r="A241" s="78" t="str">
        <f t="array" ref="A241">IFERROR(INDEX('Annex 2 Designated EHV charges'!$A$11:$A$11, MATCH(0, IF(ISBLANK('Annex 2 Designated EHV charges'!$A$11:$A$11),1, COUNTIF(A$4:$A240, 'Annex 2 Designated EHV charges'!$A$11:$A$11)), 0)),"")</f>
        <v/>
      </c>
      <c r="B241" s="78" t="str">
        <f>IF($A241="","",VLOOKUP($A241,'Annex 2 Designated EHV charges'!$A:$P,2,0))</f>
        <v/>
      </c>
      <c r="C241" s="79" t="str">
        <f>IF($A241="","",VLOOKUP($A241,'Annex 2 Designated EHV charges'!$A:$P,3,0))</f>
        <v/>
      </c>
      <c r="D241" s="78" t="str">
        <f>IF($A241="","",VLOOKUP($A241,'Annex 2 Designated EHV charges'!$A:$P,7,0))</f>
        <v/>
      </c>
      <c r="E241" s="83" t="str">
        <f>IFERROR(IF(VLOOKUP($A241,'Annex 2 Designated EHV charges'!$A:$O,COLUMN(E241)+4,FALSE)=0,"",VLOOKUP($A241,'Annex 2 Designated EHV charges'!$A:$O,COLUMN(E241)+4,FALSE)),"")</f>
        <v/>
      </c>
      <c r="F241" s="84" t="str">
        <f>IFERROR(IF(VLOOKUP($A241,'Annex 2 Designated EHV charges'!$A:$O,COLUMN(F241)+4,FALSE)=0,"",VLOOKUP($A241,'Annex 2 Designated EHV charges'!$A:$O,COLUMN(F241)+4,FALSE)),"")</f>
        <v/>
      </c>
      <c r="G241" s="85" t="str">
        <f>IFERROR(IF(VLOOKUP($A241,'Annex 2 Designated EHV charges'!$A:$O,COLUMN(G241)+4,FALSE)=0,"",VLOOKUP($A241,'Annex 2 Designated EHV charges'!$A:$O,COLUMN(G241)+4,FALSE)),"")</f>
        <v/>
      </c>
      <c r="H241" s="85" t="str">
        <f>IFERROR(IF(VLOOKUP($A241,'Annex 2 Designated EHV charges'!$A:$O,COLUMN(H241)+4,FALSE)=0,"",VLOOKUP($A241,'Annex 2 Designated EHV charges'!$A:$O,COLUMN(H241)+4,FALSE)),"")</f>
        <v/>
      </c>
    </row>
    <row r="242" spans="1:8" x14ac:dyDescent="0.25">
      <c r="A242" s="78" t="str">
        <f t="array" ref="A242">IFERROR(INDEX('Annex 2 Designated EHV charges'!$A$11:$A$11, MATCH(0, IF(ISBLANK('Annex 2 Designated EHV charges'!$A$11:$A$11),1, COUNTIF(A$4:$A241, 'Annex 2 Designated EHV charges'!$A$11:$A$11)), 0)),"")</f>
        <v/>
      </c>
      <c r="B242" s="78" t="str">
        <f>IF($A242="","",VLOOKUP($A242,'Annex 2 Designated EHV charges'!$A:$P,2,0))</f>
        <v/>
      </c>
      <c r="C242" s="79" t="str">
        <f>IF($A242="","",VLOOKUP($A242,'Annex 2 Designated EHV charges'!$A:$P,3,0))</f>
        <v/>
      </c>
      <c r="D242" s="78" t="str">
        <f>IF($A242="","",VLOOKUP($A242,'Annex 2 Designated EHV charges'!$A:$P,7,0))</f>
        <v/>
      </c>
      <c r="E242" s="83" t="str">
        <f>IFERROR(IF(VLOOKUP($A242,'Annex 2 Designated EHV charges'!$A:$O,COLUMN(E242)+4,FALSE)=0,"",VLOOKUP($A242,'Annex 2 Designated EHV charges'!$A:$O,COLUMN(E242)+4,FALSE)),"")</f>
        <v/>
      </c>
      <c r="F242" s="84" t="str">
        <f>IFERROR(IF(VLOOKUP($A242,'Annex 2 Designated EHV charges'!$A:$O,COLUMN(F242)+4,FALSE)=0,"",VLOOKUP($A242,'Annex 2 Designated EHV charges'!$A:$O,COLUMN(F242)+4,FALSE)),"")</f>
        <v/>
      </c>
      <c r="G242" s="85" t="str">
        <f>IFERROR(IF(VLOOKUP($A242,'Annex 2 Designated EHV charges'!$A:$O,COLUMN(G242)+4,FALSE)=0,"",VLOOKUP($A242,'Annex 2 Designated EHV charges'!$A:$O,COLUMN(G242)+4,FALSE)),"")</f>
        <v/>
      </c>
      <c r="H242" s="85" t="str">
        <f>IFERROR(IF(VLOOKUP($A242,'Annex 2 Designated EHV charges'!$A:$O,COLUMN(H242)+4,FALSE)=0,"",VLOOKUP($A242,'Annex 2 Designated EHV charges'!$A:$O,COLUMN(H242)+4,FALSE)),"")</f>
        <v/>
      </c>
    </row>
    <row r="243" spans="1:8" x14ac:dyDescent="0.25">
      <c r="A243" s="78" t="str">
        <f t="array" ref="A243">IFERROR(INDEX('Annex 2 Designated EHV charges'!$A$11:$A$11, MATCH(0, IF(ISBLANK('Annex 2 Designated EHV charges'!$A$11:$A$11),1, COUNTIF(A$4:$A242, 'Annex 2 Designated EHV charges'!$A$11:$A$11)), 0)),"")</f>
        <v/>
      </c>
      <c r="B243" s="78" t="str">
        <f>IF($A243="","",VLOOKUP($A243,'Annex 2 Designated EHV charges'!$A:$P,2,0))</f>
        <v/>
      </c>
      <c r="C243" s="79" t="str">
        <f>IF($A243="","",VLOOKUP($A243,'Annex 2 Designated EHV charges'!$A:$P,3,0))</f>
        <v/>
      </c>
      <c r="D243" s="78" t="str">
        <f>IF($A243="","",VLOOKUP($A243,'Annex 2 Designated EHV charges'!$A:$P,7,0))</f>
        <v/>
      </c>
      <c r="E243" s="83" t="str">
        <f>IFERROR(IF(VLOOKUP($A243,'Annex 2 Designated EHV charges'!$A:$O,COLUMN(E243)+4,FALSE)=0,"",VLOOKUP($A243,'Annex 2 Designated EHV charges'!$A:$O,COLUMN(E243)+4,FALSE)),"")</f>
        <v/>
      </c>
      <c r="F243" s="84" t="str">
        <f>IFERROR(IF(VLOOKUP($A243,'Annex 2 Designated EHV charges'!$A:$O,COLUMN(F243)+4,FALSE)=0,"",VLOOKUP($A243,'Annex 2 Designated EHV charges'!$A:$O,COLUMN(F243)+4,FALSE)),"")</f>
        <v/>
      </c>
      <c r="G243" s="85" t="str">
        <f>IFERROR(IF(VLOOKUP($A243,'Annex 2 Designated EHV charges'!$A:$O,COLUMN(G243)+4,FALSE)=0,"",VLOOKUP($A243,'Annex 2 Designated EHV charges'!$A:$O,COLUMN(G243)+4,FALSE)),"")</f>
        <v/>
      </c>
      <c r="H243" s="85" t="str">
        <f>IFERROR(IF(VLOOKUP($A243,'Annex 2 Designated EHV charges'!$A:$O,COLUMN(H243)+4,FALSE)=0,"",VLOOKUP($A243,'Annex 2 Designated EHV charges'!$A:$O,COLUMN(H243)+4,FALSE)),"")</f>
        <v/>
      </c>
    </row>
    <row r="244" spans="1:8" x14ac:dyDescent="0.25">
      <c r="A244" s="78" t="str">
        <f t="array" ref="A244">IFERROR(INDEX('Annex 2 Designated EHV charges'!$A$11:$A$11, MATCH(0, IF(ISBLANK('Annex 2 Designated EHV charges'!$A$11:$A$11),1, COUNTIF(A$4:$A243, 'Annex 2 Designated EHV charges'!$A$11:$A$11)), 0)),"")</f>
        <v/>
      </c>
      <c r="B244" s="78" t="str">
        <f>IF($A244="","",VLOOKUP($A244,'Annex 2 Designated EHV charges'!$A:$P,2,0))</f>
        <v/>
      </c>
      <c r="C244" s="79" t="str">
        <f>IF($A244="","",VLOOKUP($A244,'Annex 2 Designated EHV charges'!$A:$P,3,0))</f>
        <v/>
      </c>
      <c r="D244" s="78" t="str">
        <f>IF($A244="","",VLOOKUP($A244,'Annex 2 Designated EHV charges'!$A:$P,7,0))</f>
        <v/>
      </c>
      <c r="E244" s="83" t="str">
        <f>IFERROR(IF(VLOOKUP($A244,'Annex 2 Designated EHV charges'!$A:$O,COLUMN(E244)+4,FALSE)=0,"",VLOOKUP($A244,'Annex 2 Designated EHV charges'!$A:$O,COLUMN(E244)+4,FALSE)),"")</f>
        <v/>
      </c>
      <c r="F244" s="84" t="str">
        <f>IFERROR(IF(VLOOKUP($A244,'Annex 2 Designated EHV charges'!$A:$O,COLUMN(F244)+4,FALSE)=0,"",VLOOKUP($A244,'Annex 2 Designated EHV charges'!$A:$O,COLUMN(F244)+4,FALSE)),"")</f>
        <v/>
      </c>
      <c r="G244" s="85" t="str">
        <f>IFERROR(IF(VLOOKUP($A244,'Annex 2 Designated EHV charges'!$A:$O,COLUMN(G244)+4,FALSE)=0,"",VLOOKUP($A244,'Annex 2 Designated EHV charges'!$A:$O,COLUMN(G244)+4,FALSE)),"")</f>
        <v/>
      </c>
      <c r="H244" s="85" t="str">
        <f>IFERROR(IF(VLOOKUP($A244,'Annex 2 Designated EHV charges'!$A:$O,COLUMN(H244)+4,FALSE)=0,"",VLOOKUP($A244,'Annex 2 Designated EHV charges'!$A:$O,COLUMN(H244)+4,FALSE)),"")</f>
        <v/>
      </c>
    </row>
    <row r="245" spans="1:8" x14ac:dyDescent="0.25">
      <c r="A245" s="78" t="str">
        <f t="array" ref="A245">IFERROR(INDEX('Annex 2 Designated EHV charges'!$A$11:$A$11, MATCH(0, IF(ISBLANK('Annex 2 Designated EHV charges'!$A$11:$A$11),1, COUNTIF(A$4:$A244, 'Annex 2 Designated EHV charges'!$A$11:$A$11)), 0)),"")</f>
        <v/>
      </c>
      <c r="B245" s="78" t="str">
        <f>IF($A245="","",VLOOKUP($A245,'Annex 2 Designated EHV charges'!$A:$P,2,0))</f>
        <v/>
      </c>
      <c r="C245" s="79" t="str">
        <f>IF($A245="","",VLOOKUP($A245,'Annex 2 Designated EHV charges'!$A:$P,3,0))</f>
        <v/>
      </c>
      <c r="D245" s="78" t="str">
        <f>IF($A245="","",VLOOKUP($A245,'Annex 2 Designated EHV charges'!$A:$P,7,0))</f>
        <v/>
      </c>
      <c r="E245" s="83" t="str">
        <f>IFERROR(IF(VLOOKUP($A245,'Annex 2 Designated EHV charges'!$A:$O,COLUMN(E245)+4,FALSE)=0,"",VLOOKUP($A245,'Annex 2 Designated EHV charges'!$A:$O,COLUMN(E245)+4,FALSE)),"")</f>
        <v/>
      </c>
      <c r="F245" s="84" t="str">
        <f>IFERROR(IF(VLOOKUP($A245,'Annex 2 Designated EHV charges'!$A:$O,COLUMN(F245)+4,FALSE)=0,"",VLOOKUP($A245,'Annex 2 Designated EHV charges'!$A:$O,COLUMN(F245)+4,FALSE)),"")</f>
        <v/>
      </c>
      <c r="G245" s="85" t="str">
        <f>IFERROR(IF(VLOOKUP($A245,'Annex 2 Designated EHV charges'!$A:$O,COLUMN(G245)+4,FALSE)=0,"",VLOOKUP($A245,'Annex 2 Designated EHV charges'!$A:$O,COLUMN(G245)+4,FALSE)),"")</f>
        <v/>
      </c>
      <c r="H245" s="85" t="str">
        <f>IFERROR(IF(VLOOKUP($A245,'Annex 2 Designated EHV charges'!$A:$O,COLUMN(H245)+4,FALSE)=0,"",VLOOKUP($A245,'Annex 2 Designated EHV charges'!$A:$O,COLUMN(H245)+4,FALSE)),"")</f>
        <v/>
      </c>
    </row>
    <row r="246" spans="1:8" x14ac:dyDescent="0.25">
      <c r="A246" s="78" t="str">
        <f t="array" ref="A246">IFERROR(INDEX('Annex 2 Designated EHV charges'!$A$11:$A$11, MATCH(0, IF(ISBLANK('Annex 2 Designated EHV charges'!$A$11:$A$11),1, COUNTIF(A$4:$A245, 'Annex 2 Designated EHV charges'!$A$11:$A$11)), 0)),"")</f>
        <v/>
      </c>
      <c r="B246" s="78" t="str">
        <f>IF($A246="","",VLOOKUP($A246,'Annex 2 Designated EHV charges'!$A:$P,2,0))</f>
        <v/>
      </c>
      <c r="C246" s="79" t="str">
        <f>IF($A246="","",VLOOKUP($A246,'Annex 2 Designated EHV charges'!$A:$P,3,0))</f>
        <v/>
      </c>
      <c r="D246" s="78" t="str">
        <f>IF($A246="","",VLOOKUP($A246,'Annex 2 Designated EHV charges'!$A:$P,7,0))</f>
        <v/>
      </c>
      <c r="E246" s="83" t="str">
        <f>IFERROR(IF(VLOOKUP($A246,'Annex 2 Designated EHV charges'!$A:$O,COLUMN(E246)+4,FALSE)=0,"",VLOOKUP($A246,'Annex 2 Designated EHV charges'!$A:$O,COLUMN(E246)+4,FALSE)),"")</f>
        <v/>
      </c>
      <c r="F246" s="84" t="str">
        <f>IFERROR(IF(VLOOKUP($A246,'Annex 2 Designated EHV charges'!$A:$O,COLUMN(F246)+4,FALSE)=0,"",VLOOKUP($A246,'Annex 2 Designated EHV charges'!$A:$O,COLUMN(F246)+4,FALSE)),"")</f>
        <v/>
      </c>
      <c r="G246" s="85" t="str">
        <f>IFERROR(IF(VLOOKUP($A246,'Annex 2 Designated EHV charges'!$A:$O,COLUMN(G246)+4,FALSE)=0,"",VLOOKUP($A246,'Annex 2 Designated EHV charges'!$A:$O,COLUMN(G246)+4,FALSE)),"")</f>
        <v/>
      </c>
      <c r="H246" s="85" t="str">
        <f>IFERROR(IF(VLOOKUP($A246,'Annex 2 Designated EHV charges'!$A:$O,COLUMN(H246)+4,FALSE)=0,"",VLOOKUP($A246,'Annex 2 Designated EHV charges'!$A:$O,COLUMN(H246)+4,FALSE)),"")</f>
        <v/>
      </c>
    </row>
    <row r="247" spans="1:8" x14ac:dyDescent="0.25">
      <c r="A247" s="78" t="str">
        <f t="array" ref="A247">IFERROR(INDEX('Annex 2 Designated EHV charges'!$A$11:$A$11, MATCH(0, IF(ISBLANK('Annex 2 Designated EHV charges'!$A$11:$A$11),1, COUNTIF(A$4:$A246, 'Annex 2 Designated EHV charges'!$A$11:$A$11)), 0)),"")</f>
        <v/>
      </c>
      <c r="B247" s="78" t="str">
        <f>IF($A247="","",VLOOKUP($A247,'Annex 2 Designated EHV charges'!$A:$P,2,0))</f>
        <v/>
      </c>
      <c r="C247" s="79" t="str">
        <f>IF($A247="","",VLOOKUP($A247,'Annex 2 Designated EHV charges'!$A:$P,3,0))</f>
        <v/>
      </c>
      <c r="D247" s="78" t="str">
        <f>IF($A247="","",VLOOKUP($A247,'Annex 2 Designated EHV charges'!$A:$P,7,0))</f>
        <v/>
      </c>
      <c r="E247" s="83" t="str">
        <f>IFERROR(IF(VLOOKUP($A247,'Annex 2 Designated EHV charges'!$A:$O,COLUMN(E247)+4,FALSE)=0,"",VLOOKUP($A247,'Annex 2 Designated EHV charges'!$A:$O,COLUMN(E247)+4,FALSE)),"")</f>
        <v/>
      </c>
      <c r="F247" s="84" t="str">
        <f>IFERROR(IF(VLOOKUP($A247,'Annex 2 Designated EHV charges'!$A:$O,COLUMN(F247)+4,FALSE)=0,"",VLOOKUP($A247,'Annex 2 Designated EHV charges'!$A:$O,COLUMN(F247)+4,FALSE)),"")</f>
        <v/>
      </c>
      <c r="G247" s="85" t="str">
        <f>IFERROR(IF(VLOOKUP($A247,'Annex 2 Designated EHV charges'!$A:$O,COLUMN(G247)+4,FALSE)=0,"",VLOOKUP($A247,'Annex 2 Designated EHV charges'!$A:$O,COLUMN(G247)+4,FALSE)),"")</f>
        <v/>
      </c>
      <c r="H247" s="85" t="str">
        <f>IFERROR(IF(VLOOKUP($A247,'Annex 2 Designated EHV charges'!$A:$O,COLUMN(H247)+4,FALSE)=0,"",VLOOKUP($A247,'Annex 2 Designated EHV charges'!$A:$O,COLUMN(H247)+4,FALSE)),"")</f>
        <v/>
      </c>
    </row>
    <row r="248" spans="1:8" x14ac:dyDescent="0.25">
      <c r="A248" s="78" t="str">
        <f t="array" ref="A248">IFERROR(INDEX('Annex 2 Designated EHV charges'!$A$11:$A$11, MATCH(0, IF(ISBLANK('Annex 2 Designated EHV charges'!$A$11:$A$11),1, COUNTIF(A$4:$A247, 'Annex 2 Designated EHV charges'!$A$11:$A$11)), 0)),"")</f>
        <v/>
      </c>
      <c r="B248" s="78" t="str">
        <f>IF($A248="","",VLOOKUP($A248,'Annex 2 Designated EHV charges'!$A:$P,2,0))</f>
        <v/>
      </c>
      <c r="C248" s="79" t="str">
        <f>IF($A248="","",VLOOKUP($A248,'Annex 2 Designated EHV charges'!$A:$P,3,0))</f>
        <v/>
      </c>
      <c r="D248" s="78" t="str">
        <f>IF($A248="","",VLOOKUP($A248,'Annex 2 Designated EHV charges'!$A:$P,7,0))</f>
        <v/>
      </c>
      <c r="E248" s="83" t="str">
        <f>IFERROR(IF(VLOOKUP($A248,'Annex 2 Designated EHV charges'!$A:$O,COLUMN(E248)+4,FALSE)=0,"",VLOOKUP($A248,'Annex 2 Designated EHV charges'!$A:$O,COLUMN(E248)+4,FALSE)),"")</f>
        <v/>
      </c>
      <c r="F248" s="84" t="str">
        <f>IFERROR(IF(VLOOKUP($A248,'Annex 2 Designated EHV charges'!$A:$O,COLUMN(F248)+4,FALSE)=0,"",VLOOKUP($A248,'Annex 2 Designated EHV charges'!$A:$O,COLUMN(F248)+4,FALSE)),"")</f>
        <v/>
      </c>
      <c r="G248" s="85" t="str">
        <f>IFERROR(IF(VLOOKUP($A248,'Annex 2 Designated EHV charges'!$A:$O,COLUMN(G248)+4,FALSE)=0,"",VLOOKUP($A248,'Annex 2 Designated EHV charges'!$A:$O,COLUMN(G248)+4,FALSE)),"")</f>
        <v/>
      </c>
      <c r="H248" s="85" t="str">
        <f>IFERROR(IF(VLOOKUP($A248,'Annex 2 Designated EHV charges'!$A:$O,COLUMN(H248)+4,FALSE)=0,"",VLOOKUP($A248,'Annex 2 Designated EHV charges'!$A:$O,COLUMN(H248)+4,FALSE)),"")</f>
        <v/>
      </c>
    </row>
    <row r="249" spans="1:8" x14ac:dyDescent="0.25">
      <c r="A249" s="78" t="str">
        <f t="array" ref="A249">IFERROR(INDEX('Annex 2 Designated EHV charges'!$A$11:$A$11, MATCH(0, IF(ISBLANK('Annex 2 Designated EHV charges'!$A$11:$A$11),1, COUNTIF(A$4:$A248, 'Annex 2 Designated EHV charges'!$A$11:$A$11)), 0)),"")</f>
        <v/>
      </c>
      <c r="B249" s="78" t="str">
        <f>IF($A249="","",VLOOKUP($A249,'Annex 2 Designated EHV charges'!$A:$P,2,0))</f>
        <v/>
      </c>
      <c r="C249" s="79" t="str">
        <f>IF($A249="","",VLOOKUP($A249,'Annex 2 Designated EHV charges'!$A:$P,3,0))</f>
        <v/>
      </c>
      <c r="D249" s="78" t="str">
        <f>IF($A249="","",VLOOKUP($A249,'Annex 2 Designated EHV charges'!$A:$P,7,0))</f>
        <v/>
      </c>
      <c r="E249" s="83" t="str">
        <f>IFERROR(IF(VLOOKUP($A249,'Annex 2 Designated EHV charges'!$A:$O,COLUMN(E249)+4,FALSE)=0,"",VLOOKUP($A249,'Annex 2 Designated EHV charges'!$A:$O,COLUMN(E249)+4,FALSE)),"")</f>
        <v/>
      </c>
      <c r="F249" s="84" t="str">
        <f>IFERROR(IF(VLOOKUP($A249,'Annex 2 Designated EHV charges'!$A:$O,COLUMN(F249)+4,FALSE)=0,"",VLOOKUP($A249,'Annex 2 Designated EHV charges'!$A:$O,COLUMN(F249)+4,FALSE)),"")</f>
        <v/>
      </c>
      <c r="G249" s="85" t="str">
        <f>IFERROR(IF(VLOOKUP($A249,'Annex 2 Designated EHV charges'!$A:$O,COLUMN(G249)+4,FALSE)=0,"",VLOOKUP($A249,'Annex 2 Designated EHV charges'!$A:$O,COLUMN(G249)+4,FALSE)),"")</f>
        <v/>
      </c>
      <c r="H249" s="85" t="str">
        <f>IFERROR(IF(VLOOKUP($A249,'Annex 2 Designated EHV charges'!$A:$O,COLUMN(H249)+4,FALSE)=0,"",VLOOKUP($A249,'Annex 2 Designated EHV charges'!$A:$O,COLUMN(H249)+4,FALSE)),"")</f>
        <v/>
      </c>
    </row>
    <row r="250" spans="1:8" x14ac:dyDescent="0.25">
      <c r="A250" s="78" t="str">
        <f t="array" ref="A250">IFERROR(INDEX('Annex 2 Designated EHV charges'!$A$11:$A$11, MATCH(0, IF(ISBLANK('Annex 2 Designated EHV charges'!$A$11:$A$11),1, COUNTIF(A$4:$A249, 'Annex 2 Designated EHV charges'!$A$11:$A$11)), 0)),"")</f>
        <v/>
      </c>
      <c r="B250" s="78" t="str">
        <f>IF($A250="","",VLOOKUP($A250,'Annex 2 Designated EHV charges'!$A:$P,2,0))</f>
        <v/>
      </c>
      <c r="C250" s="79" t="str">
        <f>IF($A250="","",VLOOKUP($A250,'Annex 2 Designated EHV charges'!$A:$P,3,0))</f>
        <v/>
      </c>
      <c r="D250" s="78" t="str">
        <f>IF($A250="","",VLOOKUP($A250,'Annex 2 Designated EHV charges'!$A:$P,7,0))</f>
        <v/>
      </c>
      <c r="E250" s="83" t="str">
        <f>IFERROR(IF(VLOOKUP($A250,'Annex 2 Designated EHV charges'!$A:$O,COLUMN(E250)+4,FALSE)=0,"",VLOOKUP($A250,'Annex 2 Designated EHV charges'!$A:$O,COLUMN(E250)+4,FALSE)),"")</f>
        <v/>
      </c>
      <c r="F250" s="84" t="str">
        <f>IFERROR(IF(VLOOKUP($A250,'Annex 2 Designated EHV charges'!$A:$O,COLUMN(F250)+4,FALSE)=0,"",VLOOKUP($A250,'Annex 2 Designated EHV charges'!$A:$O,COLUMN(F250)+4,FALSE)),"")</f>
        <v/>
      </c>
      <c r="G250" s="85" t="str">
        <f>IFERROR(IF(VLOOKUP($A250,'Annex 2 Designated EHV charges'!$A:$O,COLUMN(G250)+4,FALSE)=0,"",VLOOKUP($A250,'Annex 2 Designated EHV charges'!$A:$O,COLUMN(G250)+4,FALSE)),"")</f>
        <v/>
      </c>
      <c r="H250" s="85" t="str">
        <f>IFERROR(IF(VLOOKUP($A250,'Annex 2 Designated EHV charges'!$A:$O,COLUMN(H250)+4,FALSE)=0,"",VLOOKUP($A250,'Annex 2 Designated EHV charges'!$A:$O,COLUMN(H250)+4,FALSE)),"")</f>
        <v/>
      </c>
    </row>
    <row r="251" spans="1:8" x14ac:dyDescent="0.25">
      <c r="A251" s="78" t="str">
        <f t="array" ref="A251">IFERROR(INDEX('Annex 2 Designated EHV charges'!$A$11:$A$11, MATCH(0, IF(ISBLANK('Annex 2 Designated EHV charges'!$A$11:$A$11),1, COUNTIF(A$4:$A250, 'Annex 2 Designated EHV charges'!$A$11:$A$11)), 0)),"")</f>
        <v/>
      </c>
      <c r="B251" s="78" t="str">
        <f>IF($A251="","",VLOOKUP($A251,'Annex 2 Designated EHV charges'!$A:$P,2,0))</f>
        <v/>
      </c>
      <c r="C251" s="79" t="str">
        <f>IF($A251="","",VLOOKUP($A251,'Annex 2 Designated EHV charges'!$A:$P,3,0))</f>
        <v/>
      </c>
      <c r="D251" s="78" t="str">
        <f>IF($A251="","",VLOOKUP($A251,'Annex 2 Designated EHV charges'!$A:$P,7,0))</f>
        <v/>
      </c>
      <c r="E251" s="83" t="str">
        <f>IFERROR(IF(VLOOKUP($A251,'Annex 2 Designated EHV charges'!$A:$O,COLUMN(E251)+4,FALSE)=0,"",VLOOKUP($A251,'Annex 2 Designated EHV charges'!$A:$O,COLUMN(E251)+4,FALSE)),"")</f>
        <v/>
      </c>
      <c r="F251" s="84" t="str">
        <f>IFERROR(IF(VLOOKUP($A251,'Annex 2 Designated EHV charges'!$A:$O,COLUMN(F251)+4,FALSE)=0,"",VLOOKUP($A251,'Annex 2 Designated EHV charges'!$A:$O,COLUMN(F251)+4,FALSE)),"")</f>
        <v/>
      </c>
      <c r="G251" s="85" t="str">
        <f>IFERROR(IF(VLOOKUP($A251,'Annex 2 Designated EHV charges'!$A:$O,COLUMN(G251)+4,FALSE)=0,"",VLOOKUP($A251,'Annex 2 Designated EHV charges'!$A:$O,COLUMN(G251)+4,FALSE)),"")</f>
        <v/>
      </c>
      <c r="H251" s="85" t="str">
        <f>IFERROR(IF(VLOOKUP($A251,'Annex 2 Designated EHV charges'!$A:$O,COLUMN(H251)+4,FALSE)=0,"",VLOOKUP($A251,'Annex 2 Designated EHV charges'!$A:$O,COLUMN(H251)+4,FALSE)),"")</f>
        <v/>
      </c>
    </row>
    <row r="252" spans="1:8" x14ac:dyDescent="0.25">
      <c r="A252" s="78" t="str">
        <f t="array" ref="A252">IFERROR(INDEX('Annex 2 Designated EHV charges'!$A$11:$A$11, MATCH(0, IF(ISBLANK('Annex 2 Designated EHV charges'!$A$11:$A$11),1, COUNTIF(A$4:$A251, 'Annex 2 Designated EHV charges'!$A$11:$A$11)), 0)),"")</f>
        <v/>
      </c>
      <c r="B252" s="78" t="str">
        <f>IF($A252="","",VLOOKUP($A252,'Annex 2 Designated EHV charges'!$A:$P,2,0))</f>
        <v/>
      </c>
      <c r="C252" s="79" t="str">
        <f>IF($A252="","",VLOOKUP($A252,'Annex 2 Designated EHV charges'!$A:$P,3,0))</f>
        <v/>
      </c>
      <c r="D252" s="78" t="str">
        <f>IF($A252="","",VLOOKUP($A252,'Annex 2 Designated EHV charges'!$A:$P,7,0))</f>
        <v/>
      </c>
      <c r="E252" s="83" t="str">
        <f>IFERROR(IF(VLOOKUP($A252,'Annex 2 Designated EHV charges'!$A:$O,COLUMN(E252)+4,FALSE)=0,"",VLOOKUP($A252,'Annex 2 Designated EHV charges'!$A:$O,COLUMN(E252)+4,FALSE)),"")</f>
        <v/>
      </c>
      <c r="F252" s="84" t="str">
        <f>IFERROR(IF(VLOOKUP($A252,'Annex 2 Designated EHV charges'!$A:$O,COLUMN(F252)+4,FALSE)=0,"",VLOOKUP($A252,'Annex 2 Designated EHV charges'!$A:$O,COLUMN(F252)+4,FALSE)),"")</f>
        <v/>
      </c>
      <c r="G252" s="85" t="str">
        <f>IFERROR(IF(VLOOKUP($A252,'Annex 2 Designated EHV charges'!$A:$O,COLUMN(G252)+4,FALSE)=0,"",VLOOKUP($A252,'Annex 2 Designated EHV charges'!$A:$O,COLUMN(G252)+4,FALSE)),"")</f>
        <v/>
      </c>
      <c r="H252" s="85" t="str">
        <f>IFERROR(IF(VLOOKUP($A252,'Annex 2 Designated EHV charges'!$A:$O,COLUMN(H252)+4,FALSE)=0,"",VLOOKUP($A252,'Annex 2 Designated EHV charges'!$A:$O,COLUMN(H252)+4,FALSE)),"")</f>
        <v/>
      </c>
    </row>
    <row r="253" spans="1:8" x14ac:dyDescent="0.25">
      <c r="A253" s="78" t="str">
        <f t="array" ref="A253">IFERROR(INDEX('Annex 2 Designated EHV charges'!$A$11:$A$11, MATCH(0, IF(ISBLANK('Annex 2 Designated EHV charges'!$A$11:$A$11),1, COUNTIF(A$4:$A252, 'Annex 2 Designated EHV charges'!$A$11:$A$11)), 0)),"")</f>
        <v/>
      </c>
      <c r="B253" s="78" t="str">
        <f>IF($A253="","",VLOOKUP($A253,'Annex 2 Designated EHV charges'!$A:$P,2,0))</f>
        <v/>
      </c>
      <c r="C253" s="79" t="str">
        <f>IF($A253="","",VLOOKUP($A253,'Annex 2 Designated EHV charges'!$A:$P,3,0))</f>
        <v/>
      </c>
      <c r="D253" s="78" t="str">
        <f>IF($A253="","",VLOOKUP($A253,'Annex 2 Designated EHV charges'!$A:$P,7,0))</f>
        <v/>
      </c>
      <c r="E253" s="83" t="str">
        <f>IFERROR(IF(VLOOKUP($A253,'Annex 2 Designated EHV charges'!$A:$O,COLUMN(E253)+4,FALSE)=0,"",VLOOKUP($A253,'Annex 2 Designated EHV charges'!$A:$O,COLUMN(E253)+4,FALSE)),"")</f>
        <v/>
      </c>
      <c r="F253" s="84" t="str">
        <f>IFERROR(IF(VLOOKUP($A253,'Annex 2 Designated EHV charges'!$A:$O,COLUMN(F253)+4,FALSE)=0,"",VLOOKUP($A253,'Annex 2 Designated EHV charges'!$A:$O,COLUMN(F253)+4,FALSE)),"")</f>
        <v/>
      </c>
      <c r="G253" s="85" t="str">
        <f>IFERROR(IF(VLOOKUP($A253,'Annex 2 Designated EHV charges'!$A:$O,COLUMN(G253)+4,FALSE)=0,"",VLOOKUP($A253,'Annex 2 Designated EHV charges'!$A:$O,COLUMN(G253)+4,FALSE)),"")</f>
        <v/>
      </c>
      <c r="H253" s="85" t="str">
        <f>IFERROR(IF(VLOOKUP($A253,'Annex 2 Designated EHV charges'!$A:$O,COLUMN(H253)+4,FALSE)=0,"",VLOOKUP($A253,'Annex 2 Designated EHV charges'!$A:$O,COLUMN(H253)+4,FALSE)),"")</f>
        <v/>
      </c>
    </row>
    <row r="254" spans="1:8" x14ac:dyDescent="0.25">
      <c r="A254" s="78" t="str">
        <f t="array" ref="A254">IFERROR(INDEX('Annex 2 Designated EHV charges'!$A$11:$A$11, MATCH(0, IF(ISBLANK('Annex 2 Designated EHV charges'!$A$11:$A$11),1, COUNTIF(A$4:$A253, 'Annex 2 Designated EHV charges'!$A$11:$A$11)), 0)),"")</f>
        <v/>
      </c>
      <c r="B254" s="78" t="str">
        <f>IF($A254="","",VLOOKUP($A254,'Annex 2 Designated EHV charges'!$A:$P,2,0))</f>
        <v/>
      </c>
      <c r="C254" s="79" t="str">
        <f>IF($A254="","",VLOOKUP($A254,'Annex 2 Designated EHV charges'!$A:$P,3,0))</f>
        <v/>
      </c>
      <c r="D254" s="78" t="str">
        <f>IF($A254="","",VLOOKUP($A254,'Annex 2 Designated EHV charges'!$A:$P,7,0))</f>
        <v/>
      </c>
      <c r="E254" s="83" t="str">
        <f>IFERROR(IF(VLOOKUP($A254,'Annex 2 Designated EHV charges'!$A:$O,COLUMN(E254)+4,FALSE)=0,"",VLOOKUP($A254,'Annex 2 Designated EHV charges'!$A:$O,COLUMN(E254)+4,FALSE)),"")</f>
        <v/>
      </c>
      <c r="F254" s="84" t="str">
        <f>IFERROR(IF(VLOOKUP($A254,'Annex 2 Designated EHV charges'!$A:$O,COLUMN(F254)+4,FALSE)=0,"",VLOOKUP($A254,'Annex 2 Designated EHV charges'!$A:$O,COLUMN(F254)+4,FALSE)),"")</f>
        <v/>
      </c>
      <c r="G254" s="85" t="str">
        <f>IFERROR(IF(VLOOKUP($A254,'Annex 2 Designated EHV charges'!$A:$O,COLUMN(G254)+4,FALSE)=0,"",VLOOKUP($A254,'Annex 2 Designated EHV charges'!$A:$O,COLUMN(G254)+4,FALSE)),"")</f>
        <v/>
      </c>
      <c r="H254" s="85" t="str">
        <f>IFERROR(IF(VLOOKUP($A254,'Annex 2 Designated EHV charges'!$A:$O,COLUMN(H254)+4,FALSE)=0,"",VLOOKUP($A254,'Annex 2 Designated EHV charges'!$A:$O,COLUMN(H254)+4,FALSE)),"")</f>
        <v/>
      </c>
    </row>
  </sheetData>
  <autoFilter ref="A4:H128" xr:uid="{00000000-0009-0000-0000-000003000000}"/>
  <mergeCells count="2">
    <mergeCell ref="A2:H2"/>
    <mergeCell ref="A1:H1"/>
  </mergeCells>
  <pageMargins left="0.39370078740157483" right="0.39370078740157483" top="0.51181102362204722" bottom="0.74803149606299213" header="0.27559055118110237" footer="0.27559055118110237"/>
  <pageSetup paperSize="9" scale="90" fitToHeight="0" orientation="landscape" r:id="rId1"/>
  <headerFooter scaleWithDoc="0">
    <oddHeader>&amp;L&amp;"Arial,Bold"&amp;9Annex 2a&amp;"Arial,Regular" - Schedule of Import Charges for use of the Distribution System by Designated EHV Properties (including LDNOs with Designated EHV Properties/end-users).</oddHeader>
    <oddFooter xml:space="preserve">&amp;L&amp;8Note: The list of MPANs / MSIDs provided may be incomplete; the DNO reserves the right to apply the listed charges to any other MPANs / MSIDs associated with the site.
</oddFooter>
    <firstFooter>&amp;L&amp;8Note: The list of MPANs / MSIDs provided may be incomplete; the DNO reserves the right to apply the listed charges to any other MPANs / MSIDs associated with the site.&amp;R&amp;P of &amp;N</first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6">
    <pageSetUpPr fitToPage="1"/>
  </sheetPr>
  <dimension ref="A1:O254"/>
  <sheetViews>
    <sheetView zoomScale="90" zoomScaleNormal="90" zoomScaleSheetLayoutView="100" workbookViewId="0">
      <selection activeCell="E14" sqref="E14"/>
    </sheetView>
  </sheetViews>
  <sheetFormatPr defaultColWidth="9.109375" defaultRowHeight="13.2" x14ac:dyDescent="0.25"/>
  <cols>
    <col min="1" max="1" width="15.88671875" style="44" bestFit="1" customWidth="1"/>
    <col min="2" max="2" width="15" style="44" bestFit="1" customWidth="1"/>
    <col min="3" max="3" width="15.6640625" style="52" bestFit="1" customWidth="1"/>
    <col min="4" max="4" width="50.6640625" style="52" customWidth="1"/>
    <col min="5" max="5" width="14.6640625" style="53" customWidth="1"/>
    <col min="6" max="7" width="14.6640625" style="54" customWidth="1"/>
    <col min="8" max="8" width="14.6640625" style="44" customWidth="1"/>
    <col min="9" max="9" width="15.5546875" style="44" customWidth="1"/>
    <col min="10" max="16384" width="9.109375" style="44"/>
  </cols>
  <sheetData>
    <row r="1" spans="1:15" ht="66.75" customHeight="1" x14ac:dyDescent="0.25">
      <c r="A1" s="266" t="s">
        <v>112</v>
      </c>
      <c r="B1" s="266"/>
      <c r="C1" s="266"/>
      <c r="D1" s="266"/>
      <c r="E1" s="266"/>
      <c r="F1" s="266"/>
      <c r="G1" s="266"/>
      <c r="H1" s="266"/>
    </row>
    <row r="2" spans="1:15" s="45" customFormat="1" ht="25.5" customHeight="1" x14ac:dyDescent="0.25">
      <c r="A2" s="268" t="str">
        <f>Overview!B4&amp; " - Effective from "&amp;TEXT(Overview!D4,"D MMMM YYYY")&amp;" - "&amp;Overview!E4&amp;" EDCM export charges"</f>
        <v>Eclipse Power Distribution Limited - GSP E - Effective from 1 April 2025 - Final EDCM export charges</v>
      </c>
      <c r="B2" s="269"/>
      <c r="C2" s="269"/>
      <c r="D2" s="269"/>
      <c r="E2" s="269"/>
      <c r="F2" s="269"/>
      <c r="G2" s="269"/>
      <c r="H2" s="270"/>
    </row>
    <row r="3" spans="1:15" s="70" customFormat="1" ht="17.399999999999999" x14ac:dyDescent="0.25">
      <c r="A3" s="71"/>
      <c r="B3" s="71"/>
      <c r="C3" s="71"/>
      <c r="D3" s="72"/>
      <c r="E3" s="73"/>
      <c r="F3" s="73"/>
      <c r="G3" s="74"/>
      <c r="H3" s="74"/>
      <c r="I3" s="69"/>
      <c r="J3" s="69"/>
      <c r="K3" s="69"/>
      <c r="L3" s="69"/>
      <c r="M3" s="69"/>
      <c r="N3" s="69"/>
      <c r="O3" s="69"/>
    </row>
    <row r="4" spans="1:15" ht="60.75" customHeight="1" x14ac:dyDescent="0.25">
      <c r="A4" s="46" t="s">
        <v>113</v>
      </c>
      <c r="B4" s="47" t="s">
        <v>98</v>
      </c>
      <c r="C4" s="46" t="s">
        <v>101</v>
      </c>
      <c r="D4" s="48" t="s">
        <v>102</v>
      </c>
      <c r="E4" s="48" t="str">
        <f>'Annex 2 Designated EHV charges'!M10</f>
        <v>Export
Super Red
unit charge
(p/kWh)</v>
      </c>
      <c r="F4" s="48" t="str">
        <f>'Annex 2 Designated EHV charges'!N10</f>
        <v>Export
fixed charge
(p/day)</v>
      </c>
      <c r="G4" s="48" t="str">
        <f>'Annex 2 Designated EHV charges'!O10</f>
        <v>Export
capacity charge
(p/kVA/day)</v>
      </c>
      <c r="H4" s="48" t="str">
        <f>'Annex 2 Designated EHV charges'!P10</f>
        <v>Export
exceeded capacity charge
(p/kVA/day)</v>
      </c>
    </row>
    <row r="5" spans="1:15" x14ac:dyDescent="0.25">
      <c r="A5" s="78" t="s">
        <v>816</v>
      </c>
      <c r="B5" s="78" t="s">
        <v>816</v>
      </c>
      <c r="C5" s="79">
        <v>3600001009269</v>
      </c>
      <c r="D5" s="78" t="s">
        <v>820</v>
      </c>
      <c r="E5" s="80">
        <v>0</v>
      </c>
      <c r="F5" s="81">
        <v>23318.05</v>
      </c>
      <c r="G5" s="82">
        <v>0.05</v>
      </c>
      <c r="H5" s="82">
        <v>0.05</v>
      </c>
    </row>
    <row r="6" spans="1:15" x14ac:dyDescent="0.25">
      <c r="A6" s="79" t="str">
        <f t="array" ref="A6">IFERROR(INDEX('Annex 2 Designated EHV charges'!$D$11:$D$11, MATCH(0, IF(ISBLANK('Annex 2 Designated EHV charges'!$D$11:$D$11),1, COUNTIF(A$4:$A5, 'Annex 2 Designated EHV charges'!$D$11:$D$11)), 0)),"")</f>
        <v/>
      </c>
      <c r="B6" s="78" t="str">
        <f>IF($A6="","",VLOOKUP($A6,'Annex 2 Designated EHV charges'!$D:$P,2,0))</f>
        <v/>
      </c>
      <c r="C6" s="79" t="str">
        <f>IF($A6="","",VLOOKUP($A6,'Annex 2 Designated EHV charges'!$D:$P,3,0))</f>
        <v/>
      </c>
      <c r="D6" s="78" t="str">
        <f>IF($A6="","",VLOOKUP($A6,'Annex 2 Designated EHV charges'!$D:$P,4,0))</f>
        <v/>
      </c>
      <c r="E6" s="80" t="str">
        <f>IFERROR(IF(VLOOKUP($A6,'Annex 2 Designated EHV charges'!$D:$P,COLUMN(E6)+5,FALSE)=0,"",VLOOKUP($A6,'Annex 2 Designated EHV charges'!$D:$P,COLUMN(E6)+5,FALSE)),"")</f>
        <v/>
      </c>
      <c r="F6" s="81" t="str">
        <f>IFERROR(IF(VLOOKUP($A6,'Annex 2 Designated EHV charges'!$D:$P,COLUMN(F6)+5,FALSE)=0,"",VLOOKUP($A6,'Annex 2 Designated EHV charges'!$D:$P,COLUMN(F6)+5,FALSE)),"")</f>
        <v/>
      </c>
      <c r="G6" s="82" t="str">
        <f>IFERROR(IF(VLOOKUP($A6,'Annex 2 Designated EHV charges'!$D:$P,COLUMN(G6)+5,FALSE)=0,"",VLOOKUP($A6,'Annex 2 Designated EHV charges'!$D:$P,COLUMN(G6)+5,FALSE)),"")</f>
        <v/>
      </c>
      <c r="H6" s="82" t="str">
        <f>IFERROR(IF(VLOOKUP($A6,'Annex 2 Designated EHV charges'!$D:$P,COLUMN(H6)+5,FALSE)=0,"",VLOOKUP($A6,'Annex 2 Designated EHV charges'!$D:$P,COLUMN(H6)+5,FALSE)),"")</f>
        <v/>
      </c>
    </row>
    <row r="7" spans="1:15" x14ac:dyDescent="0.25">
      <c r="A7" s="79" t="str">
        <f t="array" ref="A7">IFERROR(INDEX('Annex 2 Designated EHV charges'!$D$11:$D$11, MATCH(0, IF(ISBLANK('Annex 2 Designated EHV charges'!$D$11:$D$11),1, COUNTIF(A$4:$A6, 'Annex 2 Designated EHV charges'!$D$11:$D$11)), 0)),"")</f>
        <v/>
      </c>
      <c r="B7" s="78" t="str">
        <f>IF($A7="","",VLOOKUP($A7,'Annex 2 Designated EHV charges'!$D:$P,2,0))</f>
        <v/>
      </c>
      <c r="C7" s="79" t="str">
        <f>IF($A7="","",VLOOKUP($A7,'Annex 2 Designated EHV charges'!$D:$P,3,0))</f>
        <v/>
      </c>
      <c r="D7" s="78" t="str">
        <f>IF($A7="","",VLOOKUP($A7,'Annex 2 Designated EHV charges'!$D:$P,4,0))</f>
        <v/>
      </c>
      <c r="E7" s="80" t="str">
        <f>IFERROR(IF(VLOOKUP($A7,'Annex 2 Designated EHV charges'!$D:$P,COLUMN(E7)+5,FALSE)=0,"",VLOOKUP($A7,'Annex 2 Designated EHV charges'!$D:$P,COLUMN(E7)+5,FALSE)),"")</f>
        <v/>
      </c>
      <c r="F7" s="81" t="str">
        <f>IFERROR(IF(VLOOKUP($A7,'Annex 2 Designated EHV charges'!$D:$P,COLUMN(F7)+5,FALSE)=0,"",VLOOKUP($A7,'Annex 2 Designated EHV charges'!$D:$P,COLUMN(F7)+5,FALSE)),"")</f>
        <v/>
      </c>
      <c r="G7" s="82" t="str">
        <f>IFERROR(IF(VLOOKUP($A7,'Annex 2 Designated EHV charges'!$D:$P,COLUMN(G7)+5,FALSE)=0,"",VLOOKUP($A7,'Annex 2 Designated EHV charges'!$D:$P,COLUMN(G7)+5,FALSE)),"")</f>
        <v/>
      </c>
      <c r="H7" s="82" t="str">
        <f>IFERROR(IF(VLOOKUP($A7,'Annex 2 Designated EHV charges'!$D:$P,COLUMN(H7)+5,FALSE)=0,"",VLOOKUP($A7,'Annex 2 Designated EHV charges'!$D:$P,COLUMN(H7)+5,FALSE)),"")</f>
        <v/>
      </c>
    </row>
    <row r="8" spans="1:15" x14ac:dyDescent="0.25">
      <c r="A8" s="79" t="str">
        <f t="array" ref="A8">IFERROR(INDEX('Annex 2 Designated EHV charges'!$D$11:$D$11, MATCH(0, IF(ISBLANK('Annex 2 Designated EHV charges'!$D$11:$D$11),1, COUNTIF(A$4:$A7, 'Annex 2 Designated EHV charges'!$D$11:$D$11)), 0)),"")</f>
        <v/>
      </c>
      <c r="B8" s="78" t="str">
        <f>IF($A8="","",VLOOKUP($A8,'Annex 2 Designated EHV charges'!$D:$P,2,0))</f>
        <v/>
      </c>
      <c r="C8" s="79" t="str">
        <f>IF($A8="","",VLOOKUP($A8,'Annex 2 Designated EHV charges'!$D:$P,3,0))</f>
        <v/>
      </c>
      <c r="D8" s="78" t="str">
        <f>IF($A8="","",VLOOKUP($A8,'Annex 2 Designated EHV charges'!$D:$P,4,0))</f>
        <v/>
      </c>
      <c r="E8" s="80" t="str">
        <f>IFERROR(IF(VLOOKUP($A8,'Annex 2 Designated EHV charges'!$D:$P,COLUMN(E8)+5,FALSE)=0,"",VLOOKUP($A8,'Annex 2 Designated EHV charges'!$D:$P,COLUMN(E8)+5,FALSE)),"")</f>
        <v/>
      </c>
      <c r="F8" s="81" t="str">
        <f>IFERROR(IF(VLOOKUP($A8,'Annex 2 Designated EHV charges'!$D:$P,COLUMN(F8)+5,FALSE)=0,"",VLOOKUP($A8,'Annex 2 Designated EHV charges'!$D:$P,COLUMN(F8)+5,FALSE)),"")</f>
        <v/>
      </c>
      <c r="G8" s="82" t="str">
        <f>IFERROR(IF(VLOOKUP($A8,'Annex 2 Designated EHV charges'!$D:$P,COLUMN(G8)+5,FALSE)=0,"",VLOOKUP($A8,'Annex 2 Designated EHV charges'!$D:$P,COLUMN(G8)+5,FALSE)),"")</f>
        <v/>
      </c>
      <c r="H8" s="82" t="str">
        <f>IFERROR(IF(VLOOKUP($A8,'Annex 2 Designated EHV charges'!$D:$P,COLUMN(H8)+5,FALSE)=0,"",VLOOKUP($A8,'Annex 2 Designated EHV charges'!$D:$P,COLUMN(H8)+5,FALSE)),"")</f>
        <v/>
      </c>
    </row>
    <row r="9" spans="1:15" x14ac:dyDescent="0.25">
      <c r="A9" s="79" t="str">
        <f t="array" ref="A9">IFERROR(INDEX('Annex 2 Designated EHV charges'!$D$11:$D$11, MATCH(0, IF(ISBLANK('Annex 2 Designated EHV charges'!$D$11:$D$11),1, COUNTIF(A$4:$A8, 'Annex 2 Designated EHV charges'!$D$11:$D$11)), 0)),"")</f>
        <v/>
      </c>
      <c r="B9" s="78" t="str">
        <f>IF($A9="","",VLOOKUP($A9,'Annex 2 Designated EHV charges'!$D:$P,2,0))</f>
        <v/>
      </c>
      <c r="C9" s="79" t="str">
        <f>IF($A9="","",VLOOKUP($A9,'Annex 2 Designated EHV charges'!$D:$P,3,0))</f>
        <v/>
      </c>
      <c r="D9" s="78" t="str">
        <f>IF($A9="","",VLOOKUP($A9,'Annex 2 Designated EHV charges'!$D:$P,4,0))</f>
        <v/>
      </c>
      <c r="E9" s="80" t="str">
        <f>IFERROR(IF(VLOOKUP($A9,'Annex 2 Designated EHV charges'!$D:$P,COLUMN(E9)+5,FALSE)=0,"",VLOOKUP($A9,'Annex 2 Designated EHV charges'!$D:$P,COLUMN(E9)+5,FALSE)),"")</f>
        <v/>
      </c>
      <c r="F9" s="81" t="str">
        <f>IFERROR(IF(VLOOKUP($A9,'Annex 2 Designated EHV charges'!$D:$P,COLUMN(F9)+5,FALSE)=0,"",VLOOKUP($A9,'Annex 2 Designated EHV charges'!$D:$P,COLUMN(F9)+5,FALSE)),"")</f>
        <v/>
      </c>
      <c r="G9" s="82" t="str">
        <f>IFERROR(IF(VLOOKUP($A9,'Annex 2 Designated EHV charges'!$D:$P,COLUMN(G9)+5,FALSE)=0,"",VLOOKUP($A9,'Annex 2 Designated EHV charges'!$D:$P,COLUMN(G9)+5,FALSE)),"")</f>
        <v/>
      </c>
      <c r="H9" s="82" t="str">
        <f>IFERROR(IF(VLOOKUP($A9,'Annex 2 Designated EHV charges'!$D:$P,COLUMN(H9)+5,FALSE)=0,"",VLOOKUP($A9,'Annex 2 Designated EHV charges'!$D:$P,COLUMN(H9)+5,FALSE)),"")</f>
        <v/>
      </c>
    </row>
    <row r="10" spans="1:15" x14ac:dyDescent="0.25">
      <c r="A10" s="79" t="str">
        <f t="array" ref="A10">IFERROR(INDEX('Annex 2 Designated EHV charges'!$D$11:$D$11, MATCH(0, IF(ISBLANK('Annex 2 Designated EHV charges'!$D$11:$D$11),1, COUNTIF(A$4:$A9, 'Annex 2 Designated EHV charges'!$D$11:$D$11)), 0)),"")</f>
        <v/>
      </c>
      <c r="B10" s="78" t="str">
        <f>IF($A10="","",VLOOKUP($A10,'Annex 2 Designated EHV charges'!$D:$P,2,0))</f>
        <v/>
      </c>
      <c r="C10" s="79" t="str">
        <f>IF($A10="","",VLOOKUP($A10,'Annex 2 Designated EHV charges'!$D:$P,3,0))</f>
        <v/>
      </c>
      <c r="D10" s="78" t="str">
        <f>IF($A10="","",VLOOKUP($A10,'Annex 2 Designated EHV charges'!$D:$P,4,0))</f>
        <v/>
      </c>
      <c r="E10" s="80" t="str">
        <f>IFERROR(IF(VLOOKUP($A10,'Annex 2 Designated EHV charges'!$D:$P,COLUMN(E10)+5,FALSE)=0,"",VLOOKUP($A10,'Annex 2 Designated EHV charges'!$D:$P,COLUMN(E10)+5,FALSE)),"")</f>
        <v/>
      </c>
      <c r="F10" s="81" t="str">
        <f>IFERROR(IF(VLOOKUP($A10,'Annex 2 Designated EHV charges'!$D:$P,COLUMN(F10)+5,FALSE)=0,"",VLOOKUP($A10,'Annex 2 Designated EHV charges'!$D:$P,COLUMN(F10)+5,FALSE)),"")</f>
        <v/>
      </c>
      <c r="G10" s="82" t="str">
        <f>IFERROR(IF(VLOOKUP($A10,'Annex 2 Designated EHV charges'!$D:$P,COLUMN(G10)+5,FALSE)=0,"",VLOOKUP($A10,'Annex 2 Designated EHV charges'!$D:$P,COLUMN(G10)+5,FALSE)),"")</f>
        <v/>
      </c>
      <c r="H10" s="82" t="str">
        <f>IFERROR(IF(VLOOKUP($A10,'Annex 2 Designated EHV charges'!$D:$P,COLUMN(H10)+5,FALSE)=0,"",VLOOKUP($A10,'Annex 2 Designated EHV charges'!$D:$P,COLUMN(H10)+5,FALSE)),"")</f>
        <v/>
      </c>
    </row>
    <row r="11" spans="1:15" x14ac:dyDescent="0.25">
      <c r="A11" s="79" t="str">
        <f t="array" ref="A11">IFERROR(INDEX('Annex 2 Designated EHV charges'!$D$11:$D$11, MATCH(0, IF(ISBLANK('Annex 2 Designated EHV charges'!$D$11:$D$11),1, COUNTIF(A$4:$A10, 'Annex 2 Designated EHV charges'!$D$11:$D$11)), 0)),"")</f>
        <v/>
      </c>
      <c r="B11" s="78" t="str">
        <f>IF($A11="","",VLOOKUP($A11,'Annex 2 Designated EHV charges'!$D:$P,2,0))</f>
        <v/>
      </c>
      <c r="C11" s="79" t="str">
        <f>IF($A11="","",VLOOKUP($A11,'Annex 2 Designated EHV charges'!$D:$P,3,0))</f>
        <v/>
      </c>
      <c r="D11" s="78" t="str">
        <f>IF($A11="","",VLOOKUP($A11,'Annex 2 Designated EHV charges'!$D:$P,4,0))</f>
        <v/>
      </c>
      <c r="E11" s="80" t="str">
        <f>IFERROR(IF(VLOOKUP($A11,'Annex 2 Designated EHV charges'!$D:$P,COLUMN(E11)+5,FALSE)=0,"",VLOOKUP($A11,'Annex 2 Designated EHV charges'!$D:$P,COLUMN(E11)+5,FALSE)),"")</f>
        <v/>
      </c>
      <c r="F11" s="81" t="str">
        <f>IFERROR(IF(VLOOKUP($A11,'Annex 2 Designated EHV charges'!$D:$P,COLUMN(F11)+5,FALSE)=0,"",VLOOKUP($A11,'Annex 2 Designated EHV charges'!$D:$P,COLUMN(F11)+5,FALSE)),"")</f>
        <v/>
      </c>
      <c r="G11" s="82" t="str">
        <f>IFERROR(IF(VLOOKUP($A11,'Annex 2 Designated EHV charges'!$D:$P,COLUMN(G11)+5,FALSE)=0,"",VLOOKUP($A11,'Annex 2 Designated EHV charges'!$D:$P,COLUMN(G11)+5,FALSE)),"")</f>
        <v/>
      </c>
      <c r="H11" s="82" t="str">
        <f>IFERROR(IF(VLOOKUP($A11,'Annex 2 Designated EHV charges'!$D:$P,COLUMN(H11)+5,FALSE)=0,"",VLOOKUP($A11,'Annex 2 Designated EHV charges'!$D:$P,COLUMN(H11)+5,FALSE)),"")</f>
        <v/>
      </c>
    </row>
    <row r="12" spans="1:15" x14ac:dyDescent="0.25">
      <c r="A12" s="79" t="str">
        <f t="array" ref="A12">IFERROR(INDEX('Annex 2 Designated EHV charges'!$D$11:$D$11, MATCH(0, IF(ISBLANK('Annex 2 Designated EHV charges'!$D$11:$D$11),1, COUNTIF(A$4:$A11, 'Annex 2 Designated EHV charges'!$D$11:$D$11)), 0)),"")</f>
        <v/>
      </c>
      <c r="B12" s="78" t="str">
        <f>IF($A12="","",VLOOKUP($A12,'Annex 2 Designated EHV charges'!$D:$P,2,0))</f>
        <v/>
      </c>
      <c r="C12" s="79" t="str">
        <f>IF($A12="","",VLOOKUP($A12,'Annex 2 Designated EHV charges'!$D:$P,3,0))</f>
        <v/>
      </c>
      <c r="D12" s="78" t="str">
        <f>IF($A12="","",VLOOKUP($A12,'Annex 2 Designated EHV charges'!$D:$P,4,0))</f>
        <v/>
      </c>
      <c r="E12" s="80" t="str">
        <f>IFERROR(IF(VLOOKUP($A12,'Annex 2 Designated EHV charges'!$D:$P,COLUMN(E12)+5,FALSE)=0,"",VLOOKUP($A12,'Annex 2 Designated EHV charges'!$D:$P,COLUMN(E12)+5,FALSE)),"")</f>
        <v/>
      </c>
      <c r="F12" s="81" t="str">
        <f>IFERROR(IF(VLOOKUP($A12,'Annex 2 Designated EHV charges'!$D:$P,COLUMN(F12)+5,FALSE)=0,"",VLOOKUP($A12,'Annex 2 Designated EHV charges'!$D:$P,COLUMN(F12)+5,FALSE)),"")</f>
        <v/>
      </c>
      <c r="G12" s="82" t="str">
        <f>IFERROR(IF(VLOOKUP($A12,'Annex 2 Designated EHV charges'!$D:$P,COLUMN(G12)+5,FALSE)=0,"",VLOOKUP($A12,'Annex 2 Designated EHV charges'!$D:$P,COLUMN(G12)+5,FALSE)),"")</f>
        <v/>
      </c>
      <c r="H12" s="82" t="str">
        <f>IFERROR(IF(VLOOKUP($A12,'Annex 2 Designated EHV charges'!$D:$P,COLUMN(H12)+5,FALSE)=0,"",VLOOKUP($A12,'Annex 2 Designated EHV charges'!$D:$P,COLUMN(H12)+5,FALSE)),"")</f>
        <v/>
      </c>
    </row>
    <row r="13" spans="1:15" x14ac:dyDescent="0.25">
      <c r="A13" s="79" t="str">
        <f t="array" ref="A13">IFERROR(INDEX('Annex 2 Designated EHV charges'!$D$11:$D$11, MATCH(0, IF(ISBLANK('Annex 2 Designated EHV charges'!$D$11:$D$11),1, COUNTIF(A$4:$A12, 'Annex 2 Designated EHV charges'!$D$11:$D$11)), 0)),"")</f>
        <v/>
      </c>
      <c r="B13" s="78" t="str">
        <f>IF($A13="","",VLOOKUP($A13,'Annex 2 Designated EHV charges'!$D:$P,2,0))</f>
        <v/>
      </c>
      <c r="C13" s="79" t="str">
        <f>IF($A13="","",VLOOKUP($A13,'Annex 2 Designated EHV charges'!$D:$P,3,0))</f>
        <v/>
      </c>
      <c r="D13" s="78" t="str">
        <f>IF($A13="","",VLOOKUP($A13,'Annex 2 Designated EHV charges'!$D:$P,4,0))</f>
        <v/>
      </c>
      <c r="E13" s="80" t="str">
        <f>IFERROR(IF(VLOOKUP($A13,'Annex 2 Designated EHV charges'!$D:$P,COLUMN(E13)+5,FALSE)=0,"",VLOOKUP($A13,'Annex 2 Designated EHV charges'!$D:$P,COLUMN(E13)+5,FALSE)),"")</f>
        <v/>
      </c>
      <c r="F13" s="81" t="str">
        <f>IFERROR(IF(VLOOKUP($A13,'Annex 2 Designated EHV charges'!$D:$P,COLUMN(F13)+5,FALSE)=0,"",VLOOKUP($A13,'Annex 2 Designated EHV charges'!$D:$P,COLUMN(F13)+5,FALSE)),"")</f>
        <v/>
      </c>
      <c r="G13" s="82" t="str">
        <f>IFERROR(IF(VLOOKUP($A13,'Annex 2 Designated EHV charges'!$D:$P,COLUMN(G13)+5,FALSE)=0,"",VLOOKUP($A13,'Annex 2 Designated EHV charges'!$D:$P,COLUMN(G13)+5,FALSE)),"")</f>
        <v/>
      </c>
      <c r="H13" s="82" t="str">
        <f>IFERROR(IF(VLOOKUP($A13,'Annex 2 Designated EHV charges'!$D:$P,COLUMN(H13)+5,FALSE)=0,"",VLOOKUP($A13,'Annex 2 Designated EHV charges'!$D:$P,COLUMN(H13)+5,FALSE)),"")</f>
        <v/>
      </c>
    </row>
    <row r="14" spans="1:15" x14ac:dyDescent="0.25">
      <c r="A14" s="79" t="str">
        <f t="array" ref="A14">IFERROR(INDEX('Annex 2 Designated EHV charges'!$D$11:$D$11, MATCH(0, IF(ISBLANK('Annex 2 Designated EHV charges'!$D$11:$D$11),1, COUNTIF(A$4:$A13, 'Annex 2 Designated EHV charges'!$D$11:$D$11)), 0)),"")</f>
        <v/>
      </c>
      <c r="B14" s="78" t="str">
        <f>IF($A14="","",VLOOKUP($A14,'Annex 2 Designated EHV charges'!$D:$P,2,0))</f>
        <v/>
      </c>
      <c r="C14" s="79" t="str">
        <f>IF($A14="","",VLOOKUP($A14,'Annex 2 Designated EHV charges'!$D:$P,3,0))</f>
        <v/>
      </c>
      <c r="D14" s="78" t="str">
        <f>IF($A14="","",VLOOKUP($A14,'Annex 2 Designated EHV charges'!$D:$P,4,0))</f>
        <v/>
      </c>
      <c r="E14" s="80" t="str">
        <f>IFERROR(IF(VLOOKUP($A14,'Annex 2 Designated EHV charges'!$D:$P,COLUMN(E14)+5,FALSE)=0,"",VLOOKUP($A14,'Annex 2 Designated EHV charges'!$D:$P,COLUMN(E14)+5,FALSE)),"")</f>
        <v/>
      </c>
      <c r="F14" s="81" t="str">
        <f>IFERROR(IF(VLOOKUP($A14,'Annex 2 Designated EHV charges'!$D:$P,COLUMN(F14)+5,FALSE)=0,"",VLOOKUP($A14,'Annex 2 Designated EHV charges'!$D:$P,COLUMN(F14)+5,FALSE)),"")</f>
        <v/>
      </c>
      <c r="G14" s="82" t="str">
        <f>IFERROR(IF(VLOOKUP($A14,'Annex 2 Designated EHV charges'!$D:$P,COLUMN(G14)+5,FALSE)=0,"",VLOOKUP($A14,'Annex 2 Designated EHV charges'!$D:$P,COLUMN(G14)+5,FALSE)),"")</f>
        <v/>
      </c>
      <c r="H14" s="82" t="str">
        <f>IFERROR(IF(VLOOKUP($A14,'Annex 2 Designated EHV charges'!$D:$P,COLUMN(H14)+5,FALSE)=0,"",VLOOKUP($A14,'Annex 2 Designated EHV charges'!$D:$P,COLUMN(H14)+5,FALSE)),"")</f>
        <v/>
      </c>
    </row>
    <row r="15" spans="1:15" x14ac:dyDescent="0.25">
      <c r="A15" s="79" t="str">
        <f t="array" ref="A15">IFERROR(INDEX('Annex 2 Designated EHV charges'!$D$11:$D$11, MATCH(0, IF(ISBLANK('Annex 2 Designated EHV charges'!$D$11:$D$11),1, COUNTIF(A$4:$A14, 'Annex 2 Designated EHV charges'!$D$11:$D$11)), 0)),"")</f>
        <v/>
      </c>
      <c r="B15" s="78" t="str">
        <f>IF($A15="","",VLOOKUP($A15,'Annex 2 Designated EHV charges'!$D:$P,2,0))</f>
        <v/>
      </c>
      <c r="C15" s="79" t="str">
        <f>IF($A15="","",VLOOKUP($A15,'Annex 2 Designated EHV charges'!$D:$P,3,0))</f>
        <v/>
      </c>
      <c r="D15" s="78" t="str">
        <f>IF($A15="","",VLOOKUP($A15,'Annex 2 Designated EHV charges'!$D:$P,4,0))</f>
        <v/>
      </c>
      <c r="E15" s="80" t="str">
        <f>IFERROR(IF(VLOOKUP($A15,'Annex 2 Designated EHV charges'!$D:$P,COLUMN(E15)+5,FALSE)=0,"",VLOOKUP($A15,'Annex 2 Designated EHV charges'!$D:$P,COLUMN(E15)+5,FALSE)),"")</f>
        <v/>
      </c>
      <c r="F15" s="81" t="str">
        <f>IFERROR(IF(VLOOKUP($A15,'Annex 2 Designated EHV charges'!$D:$P,COLUMN(F15)+5,FALSE)=0,"",VLOOKUP($A15,'Annex 2 Designated EHV charges'!$D:$P,COLUMN(F15)+5,FALSE)),"")</f>
        <v/>
      </c>
      <c r="G15" s="82" t="str">
        <f>IFERROR(IF(VLOOKUP($A15,'Annex 2 Designated EHV charges'!$D:$P,COLUMN(G15)+5,FALSE)=0,"",VLOOKUP($A15,'Annex 2 Designated EHV charges'!$D:$P,COLUMN(G15)+5,FALSE)),"")</f>
        <v/>
      </c>
      <c r="H15" s="82" t="str">
        <f>IFERROR(IF(VLOOKUP($A15,'Annex 2 Designated EHV charges'!$D:$P,COLUMN(H15)+5,FALSE)=0,"",VLOOKUP($A15,'Annex 2 Designated EHV charges'!$D:$P,COLUMN(H15)+5,FALSE)),"")</f>
        <v/>
      </c>
    </row>
    <row r="16" spans="1:15" x14ac:dyDescent="0.25">
      <c r="A16" s="79" t="str">
        <f t="array" ref="A16">IFERROR(INDEX('Annex 2 Designated EHV charges'!$D$11:$D$11, MATCH(0, IF(ISBLANK('Annex 2 Designated EHV charges'!$D$11:$D$11),1, COUNTIF(A$4:$A15, 'Annex 2 Designated EHV charges'!$D$11:$D$11)), 0)),"")</f>
        <v/>
      </c>
      <c r="B16" s="78" t="str">
        <f>IF($A16="","",VLOOKUP($A16,'Annex 2 Designated EHV charges'!$D:$P,2,0))</f>
        <v/>
      </c>
      <c r="C16" s="79" t="str">
        <f>IF($A16="","",VLOOKUP($A16,'Annex 2 Designated EHV charges'!$D:$P,3,0))</f>
        <v/>
      </c>
      <c r="D16" s="78" t="str">
        <f>IF($A16="","",VLOOKUP($A16,'Annex 2 Designated EHV charges'!$D:$P,4,0))</f>
        <v/>
      </c>
      <c r="E16" s="80" t="str">
        <f>IFERROR(IF(VLOOKUP($A16,'Annex 2 Designated EHV charges'!$D:$P,COLUMN(E16)+5,FALSE)=0,"",VLOOKUP($A16,'Annex 2 Designated EHV charges'!$D:$P,COLUMN(E16)+5,FALSE)),"")</f>
        <v/>
      </c>
      <c r="F16" s="81" t="str">
        <f>IFERROR(IF(VLOOKUP($A16,'Annex 2 Designated EHV charges'!$D:$P,COLUMN(F16)+5,FALSE)=0,"",VLOOKUP($A16,'Annex 2 Designated EHV charges'!$D:$P,COLUMN(F16)+5,FALSE)),"")</f>
        <v/>
      </c>
      <c r="G16" s="82" t="str">
        <f>IFERROR(IF(VLOOKUP($A16,'Annex 2 Designated EHV charges'!$D:$P,COLUMN(G16)+5,FALSE)=0,"",VLOOKUP($A16,'Annex 2 Designated EHV charges'!$D:$P,COLUMN(G16)+5,FALSE)),"")</f>
        <v/>
      </c>
      <c r="H16" s="82" t="str">
        <f>IFERROR(IF(VLOOKUP($A16,'Annex 2 Designated EHV charges'!$D:$P,COLUMN(H16)+5,FALSE)=0,"",VLOOKUP($A16,'Annex 2 Designated EHV charges'!$D:$P,COLUMN(H16)+5,FALSE)),"")</f>
        <v/>
      </c>
    </row>
    <row r="17" spans="1:8" x14ac:dyDescent="0.25">
      <c r="A17" s="79" t="str">
        <f t="array" ref="A17">IFERROR(INDEX('Annex 2 Designated EHV charges'!$D$11:$D$11, MATCH(0, IF(ISBLANK('Annex 2 Designated EHV charges'!$D$11:$D$11),1, COUNTIF(A$4:$A16, 'Annex 2 Designated EHV charges'!$D$11:$D$11)), 0)),"")</f>
        <v/>
      </c>
      <c r="B17" s="78" t="str">
        <f>IF($A17="","",VLOOKUP($A17,'Annex 2 Designated EHV charges'!$D:$P,2,0))</f>
        <v/>
      </c>
      <c r="C17" s="79" t="str">
        <f>IF($A17="","",VLOOKUP($A17,'Annex 2 Designated EHV charges'!$D:$P,3,0))</f>
        <v/>
      </c>
      <c r="D17" s="78" t="str">
        <f>IF($A17="","",VLOOKUP($A17,'Annex 2 Designated EHV charges'!$D:$P,4,0))</f>
        <v/>
      </c>
      <c r="E17" s="80" t="str">
        <f>IFERROR(IF(VLOOKUP($A17,'Annex 2 Designated EHV charges'!$D:$P,COLUMN(E17)+5,FALSE)=0,"",VLOOKUP($A17,'Annex 2 Designated EHV charges'!$D:$P,COLUMN(E17)+5,FALSE)),"")</f>
        <v/>
      </c>
      <c r="F17" s="81" t="str">
        <f>IFERROR(IF(VLOOKUP($A17,'Annex 2 Designated EHV charges'!$D:$P,COLUMN(F17)+5,FALSE)=0,"",VLOOKUP($A17,'Annex 2 Designated EHV charges'!$D:$P,COLUMN(F17)+5,FALSE)),"")</f>
        <v/>
      </c>
      <c r="G17" s="82" t="str">
        <f>IFERROR(IF(VLOOKUP($A17,'Annex 2 Designated EHV charges'!$D:$P,COLUMN(G17)+5,FALSE)=0,"",VLOOKUP($A17,'Annex 2 Designated EHV charges'!$D:$P,COLUMN(G17)+5,FALSE)),"")</f>
        <v/>
      </c>
      <c r="H17" s="82" t="str">
        <f>IFERROR(IF(VLOOKUP($A17,'Annex 2 Designated EHV charges'!$D:$P,COLUMN(H17)+5,FALSE)=0,"",VLOOKUP($A17,'Annex 2 Designated EHV charges'!$D:$P,COLUMN(H17)+5,FALSE)),"")</f>
        <v/>
      </c>
    </row>
    <row r="18" spans="1:8" x14ac:dyDescent="0.25">
      <c r="A18" s="79" t="str">
        <f t="array" ref="A18">IFERROR(INDEX('Annex 2 Designated EHV charges'!$D$11:$D$11, MATCH(0, IF(ISBLANK('Annex 2 Designated EHV charges'!$D$11:$D$11),1, COUNTIF(A$4:$A17, 'Annex 2 Designated EHV charges'!$D$11:$D$11)), 0)),"")</f>
        <v/>
      </c>
      <c r="B18" s="78" t="str">
        <f>IF($A18="","",VLOOKUP($A18,'Annex 2 Designated EHV charges'!$D:$P,2,0))</f>
        <v/>
      </c>
      <c r="C18" s="79" t="str">
        <f>IF($A18="","",VLOOKUP($A18,'Annex 2 Designated EHV charges'!$D:$P,3,0))</f>
        <v/>
      </c>
      <c r="D18" s="78" t="str">
        <f>IF($A18="","",VLOOKUP($A18,'Annex 2 Designated EHV charges'!$D:$P,4,0))</f>
        <v/>
      </c>
      <c r="E18" s="80" t="str">
        <f>IFERROR(IF(VLOOKUP($A18,'Annex 2 Designated EHV charges'!$D:$P,COLUMN(E18)+5,FALSE)=0,"",VLOOKUP($A18,'Annex 2 Designated EHV charges'!$D:$P,COLUMN(E18)+5,FALSE)),"")</f>
        <v/>
      </c>
      <c r="F18" s="81" t="str">
        <f>IFERROR(IF(VLOOKUP($A18,'Annex 2 Designated EHV charges'!$D:$P,COLUMN(F18)+5,FALSE)=0,"",VLOOKUP($A18,'Annex 2 Designated EHV charges'!$D:$P,COLUMN(F18)+5,FALSE)),"")</f>
        <v/>
      </c>
      <c r="G18" s="82" t="str">
        <f>IFERROR(IF(VLOOKUP($A18,'Annex 2 Designated EHV charges'!$D:$P,COLUMN(G18)+5,FALSE)=0,"",VLOOKUP($A18,'Annex 2 Designated EHV charges'!$D:$P,COLUMN(G18)+5,FALSE)),"")</f>
        <v/>
      </c>
      <c r="H18" s="82" t="str">
        <f>IFERROR(IF(VLOOKUP($A18,'Annex 2 Designated EHV charges'!$D:$P,COLUMN(H18)+5,FALSE)=0,"",VLOOKUP($A18,'Annex 2 Designated EHV charges'!$D:$P,COLUMN(H18)+5,FALSE)),"")</f>
        <v/>
      </c>
    </row>
    <row r="19" spans="1:8" x14ac:dyDescent="0.25">
      <c r="A19" s="79" t="str">
        <f t="array" ref="A19">IFERROR(INDEX('Annex 2 Designated EHV charges'!$D$11:$D$11, MATCH(0, IF(ISBLANK('Annex 2 Designated EHV charges'!$D$11:$D$11),1, COUNTIF(A$4:$A18, 'Annex 2 Designated EHV charges'!$D$11:$D$11)), 0)),"")</f>
        <v/>
      </c>
      <c r="B19" s="78" t="str">
        <f>IF($A19="","",VLOOKUP($A19,'Annex 2 Designated EHV charges'!$D:$P,2,0))</f>
        <v/>
      </c>
      <c r="C19" s="79" t="str">
        <f>IF($A19="","",VLOOKUP($A19,'Annex 2 Designated EHV charges'!$D:$P,3,0))</f>
        <v/>
      </c>
      <c r="D19" s="78" t="str">
        <f>IF($A19="","",VLOOKUP($A19,'Annex 2 Designated EHV charges'!$D:$P,4,0))</f>
        <v/>
      </c>
      <c r="E19" s="80" t="str">
        <f>IFERROR(IF(VLOOKUP($A19,'Annex 2 Designated EHV charges'!$D:$P,COLUMN(E19)+5,FALSE)=0,"",VLOOKUP($A19,'Annex 2 Designated EHV charges'!$D:$P,COLUMN(E19)+5,FALSE)),"")</f>
        <v/>
      </c>
      <c r="F19" s="81" t="str">
        <f>IFERROR(IF(VLOOKUP($A19,'Annex 2 Designated EHV charges'!$D:$P,COLUMN(F19)+5,FALSE)=0,"",VLOOKUP($A19,'Annex 2 Designated EHV charges'!$D:$P,COLUMN(F19)+5,FALSE)),"")</f>
        <v/>
      </c>
      <c r="G19" s="82" t="str">
        <f>IFERROR(IF(VLOOKUP($A19,'Annex 2 Designated EHV charges'!$D:$P,COLUMN(G19)+5,FALSE)=0,"",VLOOKUP($A19,'Annex 2 Designated EHV charges'!$D:$P,COLUMN(G19)+5,FALSE)),"")</f>
        <v/>
      </c>
      <c r="H19" s="82" t="str">
        <f>IFERROR(IF(VLOOKUP($A19,'Annex 2 Designated EHV charges'!$D:$P,COLUMN(H19)+5,FALSE)=0,"",VLOOKUP($A19,'Annex 2 Designated EHV charges'!$D:$P,COLUMN(H19)+5,FALSE)),"")</f>
        <v/>
      </c>
    </row>
    <row r="20" spans="1:8" x14ac:dyDescent="0.25">
      <c r="A20" s="79" t="str">
        <f t="array" ref="A20">IFERROR(INDEX('Annex 2 Designated EHV charges'!$D$11:$D$11, MATCH(0, IF(ISBLANK('Annex 2 Designated EHV charges'!$D$11:$D$11),1, COUNTIF(A$4:$A19, 'Annex 2 Designated EHV charges'!$D$11:$D$11)), 0)),"")</f>
        <v/>
      </c>
      <c r="B20" s="78" t="str">
        <f>IF($A20="","",VLOOKUP($A20,'Annex 2 Designated EHV charges'!$D:$P,2,0))</f>
        <v/>
      </c>
      <c r="C20" s="79" t="str">
        <f>IF($A20="","",VLOOKUP($A20,'Annex 2 Designated EHV charges'!$D:$P,3,0))</f>
        <v/>
      </c>
      <c r="D20" s="78" t="str">
        <f>IF($A20="","",VLOOKUP($A20,'Annex 2 Designated EHV charges'!$D:$P,4,0))</f>
        <v/>
      </c>
      <c r="E20" s="80" t="str">
        <f>IFERROR(IF(VLOOKUP($A20,'Annex 2 Designated EHV charges'!$D:$P,COLUMN(E20)+5,FALSE)=0,"",VLOOKUP($A20,'Annex 2 Designated EHV charges'!$D:$P,COLUMN(E20)+5,FALSE)),"")</f>
        <v/>
      </c>
      <c r="F20" s="81" t="str">
        <f>IFERROR(IF(VLOOKUP($A20,'Annex 2 Designated EHV charges'!$D:$P,COLUMN(F20)+5,FALSE)=0,"",VLOOKUP($A20,'Annex 2 Designated EHV charges'!$D:$P,COLUMN(F20)+5,FALSE)),"")</f>
        <v/>
      </c>
      <c r="G20" s="82" t="str">
        <f>IFERROR(IF(VLOOKUP($A20,'Annex 2 Designated EHV charges'!$D:$P,COLUMN(G20)+5,FALSE)=0,"",VLOOKUP($A20,'Annex 2 Designated EHV charges'!$D:$P,COLUMN(G20)+5,FALSE)),"")</f>
        <v/>
      </c>
      <c r="H20" s="82" t="str">
        <f>IFERROR(IF(VLOOKUP($A20,'Annex 2 Designated EHV charges'!$D:$P,COLUMN(H20)+5,FALSE)=0,"",VLOOKUP($A20,'Annex 2 Designated EHV charges'!$D:$P,COLUMN(H20)+5,FALSE)),"")</f>
        <v/>
      </c>
    </row>
    <row r="21" spans="1:8" x14ac:dyDescent="0.25">
      <c r="A21" s="79" t="str">
        <f t="array" ref="A21">IFERROR(INDEX('Annex 2 Designated EHV charges'!$D$11:$D$11, MATCH(0, IF(ISBLANK('Annex 2 Designated EHV charges'!$D$11:$D$11),1, COUNTIF(A$4:$A20, 'Annex 2 Designated EHV charges'!$D$11:$D$11)), 0)),"")</f>
        <v/>
      </c>
      <c r="B21" s="78" t="str">
        <f>IF($A21="","",VLOOKUP($A21,'Annex 2 Designated EHV charges'!$D:$P,2,0))</f>
        <v/>
      </c>
      <c r="C21" s="79" t="str">
        <f>IF($A21="","",VLOOKUP($A21,'Annex 2 Designated EHV charges'!$D:$P,3,0))</f>
        <v/>
      </c>
      <c r="D21" s="78" t="str">
        <f>IF($A21="","",VLOOKUP($A21,'Annex 2 Designated EHV charges'!$D:$P,4,0))</f>
        <v/>
      </c>
      <c r="E21" s="80" t="str">
        <f>IFERROR(IF(VLOOKUP($A21,'Annex 2 Designated EHV charges'!$D:$P,COLUMN(E21)+5,FALSE)=0,"",VLOOKUP($A21,'Annex 2 Designated EHV charges'!$D:$P,COLUMN(E21)+5,FALSE)),"")</f>
        <v/>
      </c>
      <c r="F21" s="81" t="str">
        <f>IFERROR(IF(VLOOKUP($A21,'Annex 2 Designated EHV charges'!$D:$P,COLUMN(F21)+5,FALSE)=0,"",VLOOKUP($A21,'Annex 2 Designated EHV charges'!$D:$P,COLUMN(F21)+5,FALSE)),"")</f>
        <v/>
      </c>
      <c r="G21" s="82" t="str">
        <f>IFERROR(IF(VLOOKUP($A21,'Annex 2 Designated EHV charges'!$D:$P,COLUMN(G21)+5,FALSE)=0,"",VLOOKUP($A21,'Annex 2 Designated EHV charges'!$D:$P,COLUMN(G21)+5,FALSE)),"")</f>
        <v/>
      </c>
      <c r="H21" s="82" t="str">
        <f>IFERROR(IF(VLOOKUP($A21,'Annex 2 Designated EHV charges'!$D:$P,COLUMN(H21)+5,FALSE)=0,"",VLOOKUP($A21,'Annex 2 Designated EHV charges'!$D:$P,COLUMN(H21)+5,FALSE)),"")</f>
        <v/>
      </c>
    </row>
    <row r="22" spans="1:8" x14ac:dyDescent="0.25">
      <c r="A22" s="79" t="str">
        <f t="array" ref="A22">IFERROR(INDEX('Annex 2 Designated EHV charges'!$D$11:$D$11, MATCH(0, IF(ISBLANK('Annex 2 Designated EHV charges'!$D$11:$D$11),1, COUNTIF(A$4:$A21, 'Annex 2 Designated EHV charges'!$D$11:$D$11)), 0)),"")</f>
        <v/>
      </c>
      <c r="B22" s="78" t="str">
        <f>IF($A22="","",VLOOKUP($A22,'Annex 2 Designated EHV charges'!$D:$P,2,0))</f>
        <v/>
      </c>
      <c r="C22" s="79" t="str">
        <f>IF($A22="","",VLOOKUP($A22,'Annex 2 Designated EHV charges'!$D:$P,3,0))</f>
        <v/>
      </c>
      <c r="D22" s="78" t="str">
        <f>IF($A22="","",VLOOKUP($A22,'Annex 2 Designated EHV charges'!$D:$P,4,0))</f>
        <v/>
      </c>
      <c r="E22" s="80" t="str">
        <f>IFERROR(IF(VLOOKUP($A22,'Annex 2 Designated EHV charges'!$D:$P,COLUMN(E22)+5,FALSE)=0,"",VLOOKUP($A22,'Annex 2 Designated EHV charges'!$D:$P,COLUMN(E22)+5,FALSE)),"")</f>
        <v/>
      </c>
      <c r="F22" s="81" t="str">
        <f>IFERROR(IF(VLOOKUP($A22,'Annex 2 Designated EHV charges'!$D:$P,COLUMN(F22)+5,FALSE)=0,"",VLOOKUP($A22,'Annex 2 Designated EHV charges'!$D:$P,COLUMN(F22)+5,FALSE)),"")</f>
        <v/>
      </c>
      <c r="G22" s="82" t="str">
        <f>IFERROR(IF(VLOOKUP($A22,'Annex 2 Designated EHV charges'!$D:$P,COLUMN(G22)+5,FALSE)=0,"",VLOOKUP($A22,'Annex 2 Designated EHV charges'!$D:$P,COLUMN(G22)+5,FALSE)),"")</f>
        <v/>
      </c>
      <c r="H22" s="82" t="str">
        <f>IFERROR(IF(VLOOKUP($A22,'Annex 2 Designated EHV charges'!$D:$P,COLUMN(H22)+5,FALSE)=0,"",VLOOKUP($A22,'Annex 2 Designated EHV charges'!$D:$P,COLUMN(H22)+5,FALSE)),"")</f>
        <v/>
      </c>
    </row>
    <row r="23" spans="1:8" x14ac:dyDescent="0.25">
      <c r="A23" s="79" t="str">
        <f t="array" ref="A23">IFERROR(INDEX('Annex 2 Designated EHV charges'!$D$11:$D$11, MATCH(0, IF(ISBLANK('Annex 2 Designated EHV charges'!$D$11:$D$11),1, COUNTIF(A$4:$A22, 'Annex 2 Designated EHV charges'!$D$11:$D$11)), 0)),"")</f>
        <v/>
      </c>
      <c r="B23" s="78" t="str">
        <f>IF($A23="","",VLOOKUP($A23,'Annex 2 Designated EHV charges'!$D:$P,2,0))</f>
        <v/>
      </c>
      <c r="C23" s="79" t="str">
        <f>IF($A23="","",VLOOKUP($A23,'Annex 2 Designated EHV charges'!$D:$P,3,0))</f>
        <v/>
      </c>
      <c r="D23" s="78" t="str">
        <f>IF($A23="","",VLOOKUP($A23,'Annex 2 Designated EHV charges'!$D:$P,4,0))</f>
        <v/>
      </c>
      <c r="E23" s="80" t="str">
        <f>IFERROR(IF(VLOOKUP($A23,'Annex 2 Designated EHV charges'!$D:$P,COLUMN(E23)+5,FALSE)=0,"",VLOOKUP($A23,'Annex 2 Designated EHV charges'!$D:$P,COLUMN(E23)+5,FALSE)),"")</f>
        <v/>
      </c>
      <c r="F23" s="81" t="str">
        <f>IFERROR(IF(VLOOKUP($A23,'Annex 2 Designated EHV charges'!$D:$P,COLUMN(F23)+5,FALSE)=0,"",VLOOKUP($A23,'Annex 2 Designated EHV charges'!$D:$P,COLUMN(F23)+5,FALSE)),"")</f>
        <v/>
      </c>
      <c r="G23" s="82" t="str">
        <f>IFERROR(IF(VLOOKUP($A23,'Annex 2 Designated EHV charges'!$D:$P,COLUMN(G23)+5,FALSE)=0,"",VLOOKUP($A23,'Annex 2 Designated EHV charges'!$D:$P,COLUMN(G23)+5,FALSE)),"")</f>
        <v/>
      </c>
      <c r="H23" s="82" t="str">
        <f>IFERROR(IF(VLOOKUP($A23,'Annex 2 Designated EHV charges'!$D:$P,COLUMN(H23)+5,FALSE)=0,"",VLOOKUP($A23,'Annex 2 Designated EHV charges'!$D:$P,COLUMN(H23)+5,FALSE)),"")</f>
        <v/>
      </c>
    </row>
    <row r="24" spans="1:8" x14ac:dyDescent="0.25">
      <c r="A24" s="79" t="str">
        <f t="array" ref="A24">IFERROR(INDEX('Annex 2 Designated EHV charges'!$D$11:$D$11, MATCH(0, IF(ISBLANK('Annex 2 Designated EHV charges'!$D$11:$D$11),1, COUNTIF(A$4:$A23, 'Annex 2 Designated EHV charges'!$D$11:$D$11)), 0)),"")</f>
        <v/>
      </c>
      <c r="B24" s="78" t="str">
        <f>IF($A24="","",VLOOKUP($A24,'Annex 2 Designated EHV charges'!$D:$P,2,0))</f>
        <v/>
      </c>
      <c r="C24" s="79" t="str">
        <f>IF($A24="","",VLOOKUP($A24,'Annex 2 Designated EHV charges'!$D:$P,3,0))</f>
        <v/>
      </c>
      <c r="D24" s="78" t="str">
        <f>IF($A24="","",VLOOKUP($A24,'Annex 2 Designated EHV charges'!$D:$P,4,0))</f>
        <v/>
      </c>
      <c r="E24" s="80" t="str">
        <f>IFERROR(IF(VLOOKUP($A24,'Annex 2 Designated EHV charges'!$D:$P,COLUMN(E24)+5,FALSE)=0,"",VLOOKUP($A24,'Annex 2 Designated EHV charges'!$D:$P,COLUMN(E24)+5,FALSE)),"")</f>
        <v/>
      </c>
      <c r="F24" s="81" t="str">
        <f>IFERROR(IF(VLOOKUP($A24,'Annex 2 Designated EHV charges'!$D:$P,COLUMN(F24)+5,FALSE)=0,"",VLOOKUP($A24,'Annex 2 Designated EHV charges'!$D:$P,COLUMN(F24)+5,FALSE)),"")</f>
        <v/>
      </c>
      <c r="G24" s="82" t="str">
        <f>IFERROR(IF(VLOOKUP($A24,'Annex 2 Designated EHV charges'!$D:$P,COLUMN(G24)+5,FALSE)=0,"",VLOOKUP($A24,'Annex 2 Designated EHV charges'!$D:$P,COLUMN(G24)+5,FALSE)),"")</f>
        <v/>
      </c>
      <c r="H24" s="82" t="str">
        <f>IFERROR(IF(VLOOKUP($A24,'Annex 2 Designated EHV charges'!$D:$P,COLUMN(H24)+5,FALSE)=0,"",VLOOKUP($A24,'Annex 2 Designated EHV charges'!$D:$P,COLUMN(H24)+5,FALSE)),"")</f>
        <v/>
      </c>
    </row>
    <row r="25" spans="1:8" x14ac:dyDescent="0.25">
      <c r="A25" s="79" t="str">
        <f t="array" ref="A25">IFERROR(INDEX('Annex 2 Designated EHV charges'!$D$11:$D$11, MATCH(0, IF(ISBLANK('Annex 2 Designated EHV charges'!$D$11:$D$11),1, COUNTIF(A$4:$A24, 'Annex 2 Designated EHV charges'!$D$11:$D$11)), 0)),"")</f>
        <v/>
      </c>
      <c r="B25" s="78" t="str">
        <f>IF($A25="","",VLOOKUP($A25,'Annex 2 Designated EHV charges'!$D:$P,2,0))</f>
        <v/>
      </c>
      <c r="C25" s="79" t="str">
        <f>IF($A25="","",VLOOKUP($A25,'Annex 2 Designated EHV charges'!$D:$P,3,0))</f>
        <v/>
      </c>
      <c r="D25" s="78" t="str">
        <f>IF($A25="","",VLOOKUP($A25,'Annex 2 Designated EHV charges'!$D:$P,4,0))</f>
        <v/>
      </c>
      <c r="E25" s="80" t="str">
        <f>IFERROR(IF(VLOOKUP($A25,'Annex 2 Designated EHV charges'!$D:$P,COLUMN(E25)+5,FALSE)=0,"",VLOOKUP($A25,'Annex 2 Designated EHV charges'!$D:$P,COLUMN(E25)+5,FALSE)),"")</f>
        <v/>
      </c>
      <c r="F25" s="81" t="str">
        <f>IFERROR(IF(VLOOKUP($A25,'Annex 2 Designated EHV charges'!$D:$P,COLUMN(F25)+5,FALSE)=0,"",VLOOKUP($A25,'Annex 2 Designated EHV charges'!$D:$P,COLUMN(F25)+5,FALSE)),"")</f>
        <v/>
      </c>
      <c r="G25" s="82" t="str">
        <f>IFERROR(IF(VLOOKUP($A25,'Annex 2 Designated EHV charges'!$D:$P,COLUMN(G25)+5,FALSE)=0,"",VLOOKUP($A25,'Annex 2 Designated EHV charges'!$D:$P,COLUMN(G25)+5,FALSE)),"")</f>
        <v/>
      </c>
      <c r="H25" s="82" t="str">
        <f>IFERROR(IF(VLOOKUP($A25,'Annex 2 Designated EHV charges'!$D:$P,COLUMN(H25)+5,FALSE)=0,"",VLOOKUP($A25,'Annex 2 Designated EHV charges'!$D:$P,COLUMN(H25)+5,FALSE)),"")</f>
        <v/>
      </c>
    </row>
    <row r="26" spans="1:8" x14ac:dyDescent="0.25">
      <c r="A26" s="79" t="str">
        <f t="array" ref="A26">IFERROR(INDEX('Annex 2 Designated EHV charges'!$D$11:$D$11, MATCH(0, IF(ISBLANK('Annex 2 Designated EHV charges'!$D$11:$D$11),1, COUNTIF(A$4:$A25, 'Annex 2 Designated EHV charges'!$D$11:$D$11)), 0)),"")</f>
        <v/>
      </c>
      <c r="B26" s="78" t="str">
        <f>IF($A26="","",VLOOKUP($A26,'Annex 2 Designated EHV charges'!$D:$P,2,0))</f>
        <v/>
      </c>
      <c r="C26" s="79" t="str">
        <f>IF($A26="","",VLOOKUP($A26,'Annex 2 Designated EHV charges'!$D:$P,3,0))</f>
        <v/>
      </c>
      <c r="D26" s="78" t="str">
        <f>IF($A26="","",VLOOKUP($A26,'Annex 2 Designated EHV charges'!$D:$P,4,0))</f>
        <v/>
      </c>
      <c r="E26" s="80" t="str">
        <f>IFERROR(IF(VLOOKUP($A26,'Annex 2 Designated EHV charges'!$D:$P,COLUMN(E26)+5,FALSE)=0,"",VLOOKUP($A26,'Annex 2 Designated EHV charges'!$D:$P,COLUMN(E26)+5,FALSE)),"")</f>
        <v/>
      </c>
      <c r="F26" s="81" t="str">
        <f>IFERROR(IF(VLOOKUP($A26,'Annex 2 Designated EHV charges'!$D:$P,COLUMN(F26)+5,FALSE)=0,"",VLOOKUP($A26,'Annex 2 Designated EHV charges'!$D:$P,COLUMN(F26)+5,FALSE)),"")</f>
        <v/>
      </c>
      <c r="G26" s="82" t="str">
        <f>IFERROR(IF(VLOOKUP($A26,'Annex 2 Designated EHV charges'!$D:$P,COLUMN(G26)+5,FALSE)=0,"",VLOOKUP($A26,'Annex 2 Designated EHV charges'!$D:$P,COLUMN(G26)+5,FALSE)),"")</f>
        <v/>
      </c>
      <c r="H26" s="82" t="str">
        <f>IFERROR(IF(VLOOKUP($A26,'Annex 2 Designated EHV charges'!$D:$P,COLUMN(H26)+5,FALSE)=0,"",VLOOKUP($A26,'Annex 2 Designated EHV charges'!$D:$P,COLUMN(H26)+5,FALSE)),"")</f>
        <v/>
      </c>
    </row>
    <row r="27" spans="1:8" x14ac:dyDescent="0.25">
      <c r="A27" s="79" t="str">
        <f t="array" ref="A27">IFERROR(INDEX('Annex 2 Designated EHV charges'!$D$11:$D$11, MATCH(0, IF(ISBLANK('Annex 2 Designated EHV charges'!$D$11:$D$11),1, COUNTIF(A$4:$A26, 'Annex 2 Designated EHV charges'!$D$11:$D$11)), 0)),"")</f>
        <v/>
      </c>
      <c r="B27" s="78" t="str">
        <f>IF($A27="","",VLOOKUP($A27,'Annex 2 Designated EHV charges'!$D:$P,2,0))</f>
        <v/>
      </c>
      <c r="C27" s="79" t="str">
        <f>IF($A27="","",VLOOKUP($A27,'Annex 2 Designated EHV charges'!$D:$P,3,0))</f>
        <v/>
      </c>
      <c r="D27" s="78" t="str">
        <f>IF($A27="","",VLOOKUP($A27,'Annex 2 Designated EHV charges'!$D:$P,4,0))</f>
        <v/>
      </c>
      <c r="E27" s="80" t="str">
        <f>IFERROR(IF(VLOOKUP($A27,'Annex 2 Designated EHV charges'!$D:$P,COLUMN(E27)+5,FALSE)=0,"",VLOOKUP($A27,'Annex 2 Designated EHV charges'!$D:$P,COLUMN(E27)+5,FALSE)),"")</f>
        <v/>
      </c>
      <c r="F27" s="81" t="str">
        <f>IFERROR(IF(VLOOKUP($A27,'Annex 2 Designated EHV charges'!$D:$P,COLUMN(F27)+5,FALSE)=0,"",VLOOKUP($A27,'Annex 2 Designated EHV charges'!$D:$P,COLUMN(F27)+5,FALSE)),"")</f>
        <v/>
      </c>
      <c r="G27" s="82" t="str">
        <f>IFERROR(IF(VLOOKUP($A27,'Annex 2 Designated EHV charges'!$D:$P,COLUMN(G27)+5,FALSE)=0,"",VLOOKUP($A27,'Annex 2 Designated EHV charges'!$D:$P,COLUMN(G27)+5,FALSE)),"")</f>
        <v/>
      </c>
      <c r="H27" s="82" t="str">
        <f>IFERROR(IF(VLOOKUP($A27,'Annex 2 Designated EHV charges'!$D:$P,COLUMN(H27)+5,FALSE)=0,"",VLOOKUP($A27,'Annex 2 Designated EHV charges'!$D:$P,COLUMN(H27)+5,FALSE)),"")</f>
        <v/>
      </c>
    </row>
    <row r="28" spans="1:8" x14ac:dyDescent="0.25">
      <c r="A28" s="79" t="str">
        <f t="array" ref="A28">IFERROR(INDEX('Annex 2 Designated EHV charges'!$D$11:$D$11, MATCH(0, IF(ISBLANK('Annex 2 Designated EHV charges'!$D$11:$D$11),1, COUNTIF(A$4:$A27, 'Annex 2 Designated EHV charges'!$D$11:$D$11)), 0)),"")</f>
        <v/>
      </c>
      <c r="B28" s="78" t="str">
        <f>IF($A28="","",VLOOKUP($A28,'Annex 2 Designated EHV charges'!$D:$P,2,0))</f>
        <v/>
      </c>
      <c r="C28" s="79" t="str">
        <f>IF($A28="","",VLOOKUP($A28,'Annex 2 Designated EHV charges'!$D:$P,3,0))</f>
        <v/>
      </c>
      <c r="D28" s="78" t="str">
        <f>IF($A28="","",VLOOKUP($A28,'Annex 2 Designated EHV charges'!$D:$P,4,0))</f>
        <v/>
      </c>
      <c r="E28" s="80" t="str">
        <f>IFERROR(IF(VLOOKUP($A28,'Annex 2 Designated EHV charges'!$D:$P,COLUMN(E28)+5,FALSE)=0,"",VLOOKUP($A28,'Annex 2 Designated EHV charges'!$D:$P,COLUMN(E28)+5,FALSE)),"")</f>
        <v/>
      </c>
      <c r="F28" s="81" t="str">
        <f>IFERROR(IF(VLOOKUP($A28,'Annex 2 Designated EHV charges'!$D:$P,COLUMN(F28)+5,FALSE)=0,"",VLOOKUP($A28,'Annex 2 Designated EHV charges'!$D:$P,COLUMN(F28)+5,FALSE)),"")</f>
        <v/>
      </c>
      <c r="G28" s="82" t="str">
        <f>IFERROR(IF(VLOOKUP($A28,'Annex 2 Designated EHV charges'!$D:$P,COLUMN(G28)+5,FALSE)=0,"",VLOOKUP($A28,'Annex 2 Designated EHV charges'!$D:$P,COLUMN(G28)+5,FALSE)),"")</f>
        <v/>
      </c>
      <c r="H28" s="82" t="str">
        <f>IFERROR(IF(VLOOKUP($A28,'Annex 2 Designated EHV charges'!$D:$P,COLUMN(H28)+5,FALSE)=0,"",VLOOKUP($A28,'Annex 2 Designated EHV charges'!$D:$P,COLUMN(H28)+5,FALSE)),"")</f>
        <v/>
      </c>
    </row>
    <row r="29" spans="1:8" x14ac:dyDescent="0.25">
      <c r="A29" s="79" t="str">
        <f t="array" ref="A29">IFERROR(INDEX('Annex 2 Designated EHV charges'!$D$11:$D$11, MATCH(0, IF(ISBLANK('Annex 2 Designated EHV charges'!$D$11:$D$11),1, COUNTIF(A$4:$A28, 'Annex 2 Designated EHV charges'!$D$11:$D$11)), 0)),"")</f>
        <v/>
      </c>
      <c r="B29" s="78" t="str">
        <f>IF($A29="","",VLOOKUP($A29,'Annex 2 Designated EHV charges'!$D:$P,2,0))</f>
        <v/>
      </c>
      <c r="C29" s="79" t="str">
        <f>IF($A29="","",VLOOKUP($A29,'Annex 2 Designated EHV charges'!$D:$P,3,0))</f>
        <v/>
      </c>
      <c r="D29" s="78" t="str">
        <f>IF($A29="","",VLOOKUP($A29,'Annex 2 Designated EHV charges'!$D:$P,4,0))</f>
        <v/>
      </c>
      <c r="E29" s="80" t="str">
        <f>IFERROR(IF(VLOOKUP($A29,'Annex 2 Designated EHV charges'!$D:$P,COLUMN(E29)+5,FALSE)=0,"",VLOOKUP($A29,'Annex 2 Designated EHV charges'!$D:$P,COLUMN(E29)+5,FALSE)),"")</f>
        <v/>
      </c>
      <c r="F29" s="81" t="str">
        <f>IFERROR(IF(VLOOKUP($A29,'Annex 2 Designated EHV charges'!$D:$P,COLUMN(F29)+5,FALSE)=0,"",VLOOKUP($A29,'Annex 2 Designated EHV charges'!$D:$P,COLUMN(F29)+5,FALSE)),"")</f>
        <v/>
      </c>
      <c r="G29" s="82" t="str">
        <f>IFERROR(IF(VLOOKUP($A29,'Annex 2 Designated EHV charges'!$D:$P,COLUMN(G29)+5,FALSE)=0,"",VLOOKUP($A29,'Annex 2 Designated EHV charges'!$D:$P,COLUMN(G29)+5,FALSE)),"")</f>
        <v/>
      </c>
      <c r="H29" s="82" t="str">
        <f>IFERROR(IF(VLOOKUP($A29,'Annex 2 Designated EHV charges'!$D:$P,COLUMN(H29)+5,FALSE)=0,"",VLOOKUP($A29,'Annex 2 Designated EHV charges'!$D:$P,COLUMN(H29)+5,FALSE)),"")</f>
        <v/>
      </c>
    </row>
    <row r="30" spans="1:8" x14ac:dyDescent="0.25">
      <c r="A30" s="79" t="str">
        <f t="array" ref="A30">IFERROR(INDEX('Annex 2 Designated EHV charges'!$D$11:$D$11, MATCH(0, IF(ISBLANK('Annex 2 Designated EHV charges'!$D$11:$D$11),1, COUNTIF(A$4:$A29, 'Annex 2 Designated EHV charges'!$D$11:$D$11)), 0)),"")</f>
        <v/>
      </c>
      <c r="B30" s="78" t="str">
        <f>IF($A30="","",VLOOKUP($A30,'Annex 2 Designated EHV charges'!$D:$P,2,0))</f>
        <v/>
      </c>
      <c r="C30" s="79" t="str">
        <f>IF($A30="","",VLOOKUP($A30,'Annex 2 Designated EHV charges'!$D:$P,3,0))</f>
        <v/>
      </c>
      <c r="D30" s="78" t="str">
        <f>IF($A30="","",VLOOKUP($A30,'Annex 2 Designated EHV charges'!$D:$P,4,0))</f>
        <v/>
      </c>
      <c r="E30" s="80" t="str">
        <f>IFERROR(IF(VLOOKUP($A30,'Annex 2 Designated EHV charges'!$D:$P,COLUMN(E30)+5,FALSE)=0,"",VLOOKUP($A30,'Annex 2 Designated EHV charges'!$D:$P,COLUMN(E30)+5,FALSE)),"")</f>
        <v/>
      </c>
      <c r="F30" s="81" t="str">
        <f>IFERROR(IF(VLOOKUP($A30,'Annex 2 Designated EHV charges'!$D:$P,COLUMN(F30)+5,FALSE)=0,"",VLOOKUP($A30,'Annex 2 Designated EHV charges'!$D:$P,COLUMN(F30)+5,FALSE)),"")</f>
        <v/>
      </c>
      <c r="G30" s="82" t="str">
        <f>IFERROR(IF(VLOOKUP($A30,'Annex 2 Designated EHV charges'!$D:$P,COLUMN(G30)+5,FALSE)=0,"",VLOOKUP($A30,'Annex 2 Designated EHV charges'!$D:$P,COLUMN(G30)+5,FALSE)),"")</f>
        <v/>
      </c>
      <c r="H30" s="82" t="str">
        <f>IFERROR(IF(VLOOKUP($A30,'Annex 2 Designated EHV charges'!$D:$P,COLUMN(H30)+5,FALSE)=0,"",VLOOKUP($A30,'Annex 2 Designated EHV charges'!$D:$P,COLUMN(H30)+5,FALSE)),"")</f>
        <v/>
      </c>
    </row>
    <row r="31" spans="1:8" x14ac:dyDescent="0.25">
      <c r="A31" s="79" t="str">
        <f t="array" ref="A31">IFERROR(INDEX('Annex 2 Designated EHV charges'!$D$11:$D$11, MATCH(0, IF(ISBLANK('Annex 2 Designated EHV charges'!$D$11:$D$11),1, COUNTIF(A$4:$A30, 'Annex 2 Designated EHV charges'!$D$11:$D$11)), 0)),"")</f>
        <v/>
      </c>
      <c r="B31" s="78" t="str">
        <f>IF($A31="","",VLOOKUP($A31,'Annex 2 Designated EHV charges'!$D:$P,2,0))</f>
        <v/>
      </c>
      <c r="C31" s="79" t="str">
        <f>IF($A31="","",VLOOKUP($A31,'Annex 2 Designated EHV charges'!$D:$P,3,0))</f>
        <v/>
      </c>
      <c r="D31" s="78" t="str">
        <f>IF($A31="","",VLOOKUP($A31,'Annex 2 Designated EHV charges'!$D:$P,4,0))</f>
        <v/>
      </c>
      <c r="E31" s="80" t="str">
        <f>IFERROR(IF(VLOOKUP($A31,'Annex 2 Designated EHV charges'!$D:$P,COLUMN(E31)+5,FALSE)=0,"",VLOOKUP($A31,'Annex 2 Designated EHV charges'!$D:$P,COLUMN(E31)+5,FALSE)),"")</f>
        <v/>
      </c>
      <c r="F31" s="81" t="str">
        <f>IFERROR(IF(VLOOKUP($A31,'Annex 2 Designated EHV charges'!$D:$P,COLUMN(F31)+5,FALSE)=0,"",VLOOKUP($A31,'Annex 2 Designated EHV charges'!$D:$P,COLUMN(F31)+5,FALSE)),"")</f>
        <v/>
      </c>
      <c r="G31" s="82" t="str">
        <f>IFERROR(IF(VLOOKUP($A31,'Annex 2 Designated EHV charges'!$D:$P,COLUMN(G31)+5,FALSE)=0,"",VLOOKUP($A31,'Annex 2 Designated EHV charges'!$D:$P,COLUMN(G31)+5,FALSE)),"")</f>
        <v/>
      </c>
      <c r="H31" s="82" t="str">
        <f>IFERROR(IF(VLOOKUP($A31,'Annex 2 Designated EHV charges'!$D:$P,COLUMN(H31)+5,FALSE)=0,"",VLOOKUP($A31,'Annex 2 Designated EHV charges'!$D:$P,COLUMN(H31)+5,FALSE)),"")</f>
        <v/>
      </c>
    </row>
    <row r="32" spans="1:8" x14ac:dyDescent="0.25">
      <c r="A32" s="79" t="str">
        <f t="array" ref="A32">IFERROR(INDEX('Annex 2 Designated EHV charges'!$D$11:$D$11, MATCH(0, IF(ISBLANK('Annex 2 Designated EHV charges'!$D$11:$D$11),1, COUNTIF(A$4:$A31, 'Annex 2 Designated EHV charges'!$D$11:$D$11)), 0)),"")</f>
        <v/>
      </c>
      <c r="B32" s="78" t="str">
        <f>IF($A32="","",VLOOKUP($A32,'Annex 2 Designated EHV charges'!$D:$P,2,0))</f>
        <v/>
      </c>
      <c r="C32" s="79" t="str">
        <f>IF($A32="","",VLOOKUP($A32,'Annex 2 Designated EHV charges'!$D:$P,3,0))</f>
        <v/>
      </c>
      <c r="D32" s="78" t="str">
        <f>IF($A32="","",VLOOKUP($A32,'Annex 2 Designated EHV charges'!$D:$P,4,0))</f>
        <v/>
      </c>
      <c r="E32" s="80" t="str">
        <f>IFERROR(IF(VLOOKUP($A32,'Annex 2 Designated EHV charges'!$D:$P,COLUMN(E32)+5,FALSE)=0,"",VLOOKUP($A32,'Annex 2 Designated EHV charges'!$D:$P,COLUMN(E32)+5,FALSE)),"")</f>
        <v/>
      </c>
      <c r="F32" s="81" t="str">
        <f>IFERROR(IF(VLOOKUP($A32,'Annex 2 Designated EHV charges'!$D:$P,COLUMN(F32)+5,FALSE)=0,"",VLOOKUP($A32,'Annex 2 Designated EHV charges'!$D:$P,COLUMN(F32)+5,FALSE)),"")</f>
        <v/>
      </c>
      <c r="G32" s="82" t="str">
        <f>IFERROR(IF(VLOOKUP($A32,'Annex 2 Designated EHV charges'!$D:$P,COLUMN(G32)+5,FALSE)=0,"",VLOOKUP($A32,'Annex 2 Designated EHV charges'!$D:$P,COLUMN(G32)+5,FALSE)),"")</f>
        <v/>
      </c>
      <c r="H32" s="82" t="str">
        <f>IFERROR(IF(VLOOKUP($A32,'Annex 2 Designated EHV charges'!$D:$P,COLUMN(H32)+5,FALSE)=0,"",VLOOKUP($A32,'Annex 2 Designated EHV charges'!$D:$P,COLUMN(H32)+5,FALSE)),"")</f>
        <v/>
      </c>
    </row>
    <row r="33" spans="1:8" x14ac:dyDescent="0.25">
      <c r="A33" s="79" t="str">
        <f t="array" ref="A33">IFERROR(INDEX('Annex 2 Designated EHV charges'!$D$11:$D$11, MATCH(0, IF(ISBLANK('Annex 2 Designated EHV charges'!$D$11:$D$11),1, COUNTIF(A$4:$A32, 'Annex 2 Designated EHV charges'!$D$11:$D$11)), 0)),"")</f>
        <v/>
      </c>
      <c r="B33" s="78" t="str">
        <f>IF($A33="","",VLOOKUP($A33,'Annex 2 Designated EHV charges'!$D:$P,2,0))</f>
        <v/>
      </c>
      <c r="C33" s="79" t="str">
        <f>IF($A33="","",VLOOKUP($A33,'Annex 2 Designated EHV charges'!$D:$P,3,0))</f>
        <v/>
      </c>
      <c r="D33" s="78" t="str">
        <f>IF($A33="","",VLOOKUP($A33,'Annex 2 Designated EHV charges'!$D:$P,4,0))</f>
        <v/>
      </c>
      <c r="E33" s="80" t="str">
        <f>IFERROR(IF(VLOOKUP($A33,'Annex 2 Designated EHV charges'!$D:$P,COLUMN(E33)+5,FALSE)=0,"",VLOOKUP($A33,'Annex 2 Designated EHV charges'!$D:$P,COLUMN(E33)+5,FALSE)),"")</f>
        <v/>
      </c>
      <c r="F33" s="81" t="str">
        <f>IFERROR(IF(VLOOKUP($A33,'Annex 2 Designated EHV charges'!$D:$P,COLUMN(F33)+5,FALSE)=0,"",VLOOKUP($A33,'Annex 2 Designated EHV charges'!$D:$P,COLUMN(F33)+5,FALSE)),"")</f>
        <v/>
      </c>
      <c r="G33" s="82" t="str">
        <f>IFERROR(IF(VLOOKUP($A33,'Annex 2 Designated EHV charges'!$D:$P,COLUMN(G33)+5,FALSE)=0,"",VLOOKUP($A33,'Annex 2 Designated EHV charges'!$D:$P,COLUMN(G33)+5,FALSE)),"")</f>
        <v/>
      </c>
      <c r="H33" s="82" t="str">
        <f>IFERROR(IF(VLOOKUP($A33,'Annex 2 Designated EHV charges'!$D:$P,COLUMN(H33)+5,FALSE)=0,"",VLOOKUP($A33,'Annex 2 Designated EHV charges'!$D:$P,COLUMN(H33)+5,FALSE)),"")</f>
        <v/>
      </c>
    </row>
    <row r="34" spans="1:8" x14ac:dyDescent="0.25">
      <c r="A34" s="79" t="str">
        <f t="array" ref="A34">IFERROR(INDEX('Annex 2 Designated EHV charges'!$D$11:$D$11, MATCH(0, IF(ISBLANK('Annex 2 Designated EHV charges'!$D$11:$D$11),1, COUNTIF(A$4:$A33, 'Annex 2 Designated EHV charges'!$D$11:$D$11)), 0)),"")</f>
        <v/>
      </c>
      <c r="B34" s="78" t="str">
        <f>IF($A34="","",VLOOKUP($A34,'Annex 2 Designated EHV charges'!$D:$P,2,0))</f>
        <v/>
      </c>
      <c r="C34" s="79" t="str">
        <f>IF($A34="","",VLOOKUP($A34,'Annex 2 Designated EHV charges'!$D:$P,3,0))</f>
        <v/>
      </c>
      <c r="D34" s="78" t="str">
        <f>IF($A34="","",VLOOKUP($A34,'Annex 2 Designated EHV charges'!$D:$P,4,0))</f>
        <v/>
      </c>
      <c r="E34" s="80" t="str">
        <f>IFERROR(IF(VLOOKUP($A34,'Annex 2 Designated EHV charges'!$D:$P,COLUMN(E34)+5,FALSE)=0,"",VLOOKUP($A34,'Annex 2 Designated EHV charges'!$D:$P,COLUMN(E34)+5,FALSE)),"")</f>
        <v/>
      </c>
      <c r="F34" s="81" t="str">
        <f>IFERROR(IF(VLOOKUP($A34,'Annex 2 Designated EHV charges'!$D:$P,COLUMN(F34)+5,FALSE)=0,"",VLOOKUP($A34,'Annex 2 Designated EHV charges'!$D:$P,COLUMN(F34)+5,FALSE)),"")</f>
        <v/>
      </c>
      <c r="G34" s="82" t="str">
        <f>IFERROR(IF(VLOOKUP($A34,'Annex 2 Designated EHV charges'!$D:$P,COLUMN(G34)+5,FALSE)=0,"",VLOOKUP($A34,'Annex 2 Designated EHV charges'!$D:$P,COLUMN(G34)+5,FALSE)),"")</f>
        <v/>
      </c>
      <c r="H34" s="82" t="str">
        <f>IFERROR(IF(VLOOKUP($A34,'Annex 2 Designated EHV charges'!$D:$P,COLUMN(H34)+5,FALSE)=0,"",VLOOKUP($A34,'Annex 2 Designated EHV charges'!$D:$P,COLUMN(H34)+5,FALSE)),"")</f>
        <v/>
      </c>
    </row>
    <row r="35" spans="1:8" x14ac:dyDescent="0.25">
      <c r="A35" s="79" t="str">
        <f t="array" ref="A35">IFERROR(INDEX('Annex 2 Designated EHV charges'!$D$11:$D$11, MATCH(0, IF(ISBLANK('Annex 2 Designated EHV charges'!$D$11:$D$11),1, COUNTIF(A$4:$A34, 'Annex 2 Designated EHV charges'!$D$11:$D$11)), 0)),"")</f>
        <v/>
      </c>
      <c r="B35" s="78" t="str">
        <f>IF($A35="","",VLOOKUP($A35,'Annex 2 Designated EHV charges'!$D:$P,2,0))</f>
        <v/>
      </c>
      <c r="C35" s="79" t="str">
        <f>IF($A35="","",VLOOKUP($A35,'Annex 2 Designated EHV charges'!$D:$P,3,0))</f>
        <v/>
      </c>
      <c r="D35" s="78" t="str">
        <f>IF($A35="","",VLOOKUP($A35,'Annex 2 Designated EHV charges'!$D:$P,4,0))</f>
        <v/>
      </c>
      <c r="E35" s="80" t="str">
        <f>IFERROR(IF(VLOOKUP($A35,'Annex 2 Designated EHV charges'!$D:$P,COLUMN(E35)+5,FALSE)=0,"",VLOOKUP($A35,'Annex 2 Designated EHV charges'!$D:$P,COLUMN(E35)+5,FALSE)),"")</f>
        <v/>
      </c>
      <c r="F35" s="81" t="str">
        <f>IFERROR(IF(VLOOKUP($A35,'Annex 2 Designated EHV charges'!$D:$P,COLUMN(F35)+5,FALSE)=0,"",VLOOKUP($A35,'Annex 2 Designated EHV charges'!$D:$P,COLUMN(F35)+5,FALSE)),"")</f>
        <v/>
      </c>
      <c r="G35" s="82" t="str">
        <f>IFERROR(IF(VLOOKUP($A35,'Annex 2 Designated EHV charges'!$D:$P,COLUMN(G35)+5,FALSE)=0,"",VLOOKUP($A35,'Annex 2 Designated EHV charges'!$D:$P,COLUMN(G35)+5,FALSE)),"")</f>
        <v/>
      </c>
      <c r="H35" s="82" t="str">
        <f>IFERROR(IF(VLOOKUP($A35,'Annex 2 Designated EHV charges'!$D:$P,COLUMN(H35)+5,FALSE)=0,"",VLOOKUP($A35,'Annex 2 Designated EHV charges'!$D:$P,COLUMN(H35)+5,FALSE)),"")</f>
        <v/>
      </c>
    </row>
    <row r="36" spans="1:8" x14ac:dyDescent="0.25">
      <c r="A36" s="79" t="str">
        <f t="array" ref="A36">IFERROR(INDEX('Annex 2 Designated EHV charges'!$D$11:$D$11, MATCH(0, IF(ISBLANK('Annex 2 Designated EHV charges'!$D$11:$D$11),1, COUNTIF(A$4:$A35, 'Annex 2 Designated EHV charges'!$D$11:$D$11)), 0)),"")</f>
        <v/>
      </c>
      <c r="B36" s="78" t="str">
        <f>IF($A36="","",VLOOKUP($A36,'Annex 2 Designated EHV charges'!$D:$P,2,0))</f>
        <v/>
      </c>
      <c r="C36" s="79" t="str">
        <f>IF($A36="","",VLOOKUP($A36,'Annex 2 Designated EHV charges'!$D:$P,3,0))</f>
        <v/>
      </c>
      <c r="D36" s="78" t="str">
        <f>IF($A36="","",VLOOKUP($A36,'Annex 2 Designated EHV charges'!$D:$P,4,0))</f>
        <v/>
      </c>
      <c r="E36" s="80" t="str">
        <f>IFERROR(IF(VLOOKUP($A36,'Annex 2 Designated EHV charges'!$D:$P,COLUMN(E36)+5,FALSE)=0,"",VLOOKUP($A36,'Annex 2 Designated EHV charges'!$D:$P,COLUMN(E36)+5,FALSE)),"")</f>
        <v/>
      </c>
      <c r="F36" s="81" t="str">
        <f>IFERROR(IF(VLOOKUP($A36,'Annex 2 Designated EHV charges'!$D:$P,COLUMN(F36)+5,FALSE)=0,"",VLOOKUP($A36,'Annex 2 Designated EHV charges'!$D:$P,COLUMN(F36)+5,FALSE)),"")</f>
        <v/>
      </c>
      <c r="G36" s="82" t="str">
        <f>IFERROR(IF(VLOOKUP($A36,'Annex 2 Designated EHV charges'!$D:$P,COLUMN(G36)+5,FALSE)=0,"",VLOOKUP($A36,'Annex 2 Designated EHV charges'!$D:$P,COLUMN(G36)+5,FALSE)),"")</f>
        <v/>
      </c>
      <c r="H36" s="82" t="str">
        <f>IFERROR(IF(VLOOKUP($A36,'Annex 2 Designated EHV charges'!$D:$P,COLUMN(H36)+5,FALSE)=0,"",VLOOKUP($A36,'Annex 2 Designated EHV charges'!$D:$P,COLUMN(H36)+5,FALSE)),"")</f>
        <v/>
      </c>
    </row>
    <row r="37" spans="1:8" x14ac:dyDescent="0.25">
      <c r="A37" s="79" t="str">
        <f t="array" ref="A37">IFERROR(INDEX('Annex 2 Designated EHV charges'!$D$11:$D$11, MATCH(0, IF(ISBLANK('Annex 2 Designated EHV charges'!$D$11:$D$11),1, COUNTIF(A$4:$A36, 'Annex 2 Designated EHV charges'!$D$11:$D$11)), 0)),"")</f>
        <v/>
      </c>
      <c r="B37" s="78" t="str">
        <f>IF($A37="","",VLOOKUP($A37,'Annex 2 Designated EHV charges'!$D:$P,2,0))</f>
        <v/>
      </c>
      <c r="C37" s="79" t="str">
        <f>IF($A37="","",VLOOKUP($A37,'Annex 2 Designated EHV charges'!$D:$P,3,0))</f>
        <v/>
      </c>
      <c r="D37" s="78" t="str">
        <f>IF($A37="","",VLOOKUP($A37,'Annex 2 Designated EHV charges'!$D:$P,4,0))</f>
        <v/>
      </c>
      <c r="E37" s="80" t="str">
        <f>IFERROR(IF(VLOOKUP($A37,'Annex 2 Designated EHV charges'!$D:$P,COLUMN(E37)+5,FALSE)=0,"",VLOOKUP($A37,'Annex 2 Designated EHV charges'!$D:$P,COLUMN(E37)+5,FALSE)),"")</f>
        <v/>
      </c>
      <c r="F37" s="81" t="str">
        <f>IFERROR(IF(VLOOKUP($A37,'Annex 2 Designated EHV charges'!$D:$P,COLUMN(F37)+5,FALSE)=0,"",VLOOKUP($A37,'Annex 2 Designated EHV charges'!$D:$P,COLUMN(F37)+5,FALSE)),"")</f>
        <v/>
      </c>
      <c r="G37" s="82" t="str">
        <f>IFERROR(IF(VLOOKUP($A37,'Annex 2 Designated EHV charges'!$D:$P,COLUMN(G37)+5,FALSE)=0,"",VLOOKUP($A37,'Annex 2 Designated EHV charges'!$D:$P,COLUMN(G37)+5,FALSE)),"")</f>
        <v/>
      </c>
      <c r="H37" s="82" t="str">
        <f>IFERROR(IF(VLOOKUP($A37,'Annex 2 Designated EHV charges'!$D:$P,COLUMN(H37)+5,FALSE)=0,"",VLOOKUP($A37,'Annex 2 Designated EHV charges'!$D:$P,COLUMN(H37)+5,FALSE)),"")</f>
        <v/>
      </c>
    </row>
    <row r="38" spans="1:8" x14ac:dyDescent="0.25">
      <c r="A38" s="79" t="str">
        <f t="array" ref="A38">IFERROR(INDEX('Annex 2 Designated EHV charges'!$D$11:$D$11, MATCH(0, IF(ISBLANK('Annex 2 Designated EHV charges'!$D$11:$D$11),1, COUNTIF(A$4:$A37, 'Annex 2 Designated EHV charges'!$D$11:$D$11)), 0)),"")</f>
        <v/>
      </c>
      <c r="B38" s="78" t="str">
        <f>IF($A38="","",VLOOKUP($A38,'Annex 2 Designated EHV charges'!$D:$P,2,0))</f>
        <v/>
      </c>
      <c r="C38" s="79" t="str">
        <f>IF($A38="","",VLOOKUP($A38,'Annex 2 Designated EHV charges'!$D:$P,3,0))</f>
        <v/>
      </c>
      <c r="D38" s="78" t="str">
        <f>IF($A38="","",VLOOKUP($A38,'Annex 2 Designated EHV charges'!$D:$P,4,0))</f>
        <v/>
      </c>
      <c r="E38" s="80" t="str">
        <f>IFERROR(IF(VLOOKUP($A38,'Annex 2 Designated EHV charges'!$D:$P,COLUMN(E38)+5,FALSE)=0,"",VLOOKUP($A38,'Annex 2 Designated EHV charges'!$D:$P,COLUMN(E38)+5,FALSE)),"")</f>
        <v/>
      </c>
      <c r="F38" s="81" t="str">
        <f>IFERROR(IF(VLOOKUP($A38,'Annex 2 Designated EHV charges'!$D:$P,COLUMN(F38)+5,FALSE)=0,"",VLOOKUP($A38,'Annex 2 Designated EHV charges'!$D:$P,COLUMN(F38)+5,FALSE)),"")</f>
        <v/>
      </c>
      <c r="G38" s="82" t="str">
        <f>IFERROR(IF(VLOOKUP($A38,'Annex 2 Designated EHV charges'!$D:$P,COLUMN(G38)+5,FALSE)=0,"",VLOOKUP($A38,'Annex 2 Designated EHV charges'!$D:$P,COLUMN(G38)+5,FALSE)),"")</f>
        <v/>
      </c>
      <c r="H38" s="82" t="str">
        <f>IFERROR(IF(VLOOKUP($A38,'Annex 2 Designated EHV charges'!$D:$P,COLUMN(H38)+5,FALSE)=0,"",VLOOKUP($A38,'Annex 2 Designated EHV charges'!$D:$P,COLUMN(H38)+5,FALSE)),"")</f>
        <v/>
      </c>
    </row>
    <row r="39" spans="1:8" x14ac:dyDescent="0.25">
      <c r="A39" s="79" t="str">
        <f t="array" ref="A39">IFERROR(INDEX('Annex 2 Designated EHV charges'!$D$11:$D$11, MATCH(0, IF(ISBLANK('Annex 2 Designated EHV charges'!$D$11:$D$11),1, COUNTIF(A$4:$A38, 'Annex 2 Designated EHV charges'!$D$11:$D$11)), 0)),"")</f>
        <v/>
      </c>
      <c r="B39" s="78" t="str">
        <f>IF($A39="","",VLOOKUP($A39,'Annex 2 Designated EHV charges'!$D:$P,2,0))</f>
        <v/>
      </c>
      <c r="C39" s="79" t="str">
        <f>IF($A39="","",VLOOKUP($A39,'Annex 2 Designated EHV charges'!$D:$P,3,0))</f>
        <v/>
      </c>
      <c r="D39" s="78" t="str">
        <f>IF($A39="","",VLOOKUP($A39,'Annex 2 Designated EHV charges'!$D:$P,4,0))</f>
        <v/>
      </c>
      <c r="E39" s="80" t="str">
        <f>IFERROR(IF(VLOOKUP($A39,'Annex 2 Designated EHV charges'!$D:$P,COLUMN(E39)+5,FALSE)=0,"",VLOOKUP($A39,'Annex 2 Designated EHV charges'!$D:$P,COLUMN(E39)+5,FALSE)),"")</f>
        <v/>
      </c>
      <c r="F39" s="81" t="str">
        <f>IFERROR(IF(VLOOKUP($A39,'Annex 2 Designated EHV charges'!$D:$P,COLUMN(F39)+5,FALSE)=0,"",VLOOKUP($A39,'Annex 2 Designated EHV charges'!$D:$P,COLUMN(F39)+5,FALSE)),"")</f>
        <v/>
      </c>
      <c r="G39" s="82" t="str">
        <f>IFERROR(IF(VLOOKUP($A39,'Annex 2 Designated EHV charges'!$D:$P,COLUMN(G39)+5,FALSE)=0,"",VLOOKUP($A39,'Annex 2 Designated EHV charges'!$D:$P,COLUMN(G39)+5,FALSE)),"")</f>
        <v/>
      </c>
      <c r="H39" s="82" t="str">
        <f>IFERROR(IF(VLOOKUP($A39,'Annex 2 Designated EHV charges'!$D:$P,COLUMN(H39)+5,FALSE)=0,"",VLOOKUP($A39,'Annex 2 Designated EHV charges'!$D:$P,COLUMN(H39)+5,FALSE)),"")</f>
        <v/>
      </c>
    </row>
    <row r="40" spans="1:8" x14ac:dyDescent="0.25">
      <c r="A40" s="79" t="str">
        <f t="array" ref="A40">IFERROR(INDEX('Annex 2 Designated EHV charges'!$D$11:$D$11, MATCH(0, IF(ISBLANK('Annex 2 Designated EHV charges'!$D$11:$D$11),1, COUNTIF(A$4:$A39, 'Annex 2 Designated EHV charges'!$D$11:$D$11)), 0)),"")</f>
        <v/>
      </c>
      <c r="B40" s="78" t="str">
        <f>IF($A40="","",VLOOKUP($A40,'Annex 2 Designated EHV charges'!$D:$P,2,0))</f>
        <v/>
      </c>
      <c r="C40" s="79" t="str">
        <f>IF($A40="","",VLOOKUP($A40,'Annex 2 Designated EHV charges'!$D:$P,3,0))</f>
        <v/>
      </c>
      <c r="D40" s="78" t="str">
        <f>IF($A40="","",VLOOKUP($A40,'Annex 2 Designated EHV charges'!$D:$P,4,0))</f>
        <v/>
      </c>
      <c r="E40" s="80" t="str">
        <f>IFERROR(IF(VLOOKUP($A40,'Annex 2 Designated EHV charges'!$D:$P,COLUMN(E40)+5,FALSE)=0,"",VLOOKUP($A40,'Annex 2 Designated EHV charges'!$D:$P,COLUMN(E40)+5,FALSE)),"")</f>
        <v/>
      </c>
      <c r="F40" s="81" t="str">
        <f>IFERROR(IF(VLOOKUP($A40,'Annex 2 Designated EHV charges'!$D:$P,COLUMN(F40)+5,FALSE)=0,"",VLOOKUP($A40,'Annex 2 Designated EHV charges'!$D:$P,COLUMN(F40)+5,FALSE)),"")</f>
        <v/>
      </c>
      <c r="G40" s="82" t="str">
        <f>IFERROR(IF(VLOOKUP($A40,'Annex 2 Designated EHV charges'!$D:$P,COLUMN(G40)+5,FALSE)=0,"",VLOOKUP($A40,'Annex 2 Designated EHV charges'!$D:$P,COLUMN(G40)+5,FALSE)),"")</f>
        <v/>
      </c>
      <c r="H40" s="82" t="str">
        <f>IFERROR(IF(VLOOKUP($A40,'Annex 2 Designated EHV charges'!$D:$P,COLUMN(H40)+5,FALSE)=0,"",VLOOKUP($A40,'Annex 2 Designated EHV charges'!$D:$P,COLUMN(H40)+5,FALSE)),"")</f>
        <v/>
      </c>
    </row>
    <row r="41" spans="1:8" x14ac:dyDescent="0.25">
      <c r="A41" s="79" t="str">
        <f t="array" ref="A41">IFERROR(INDEX('Annex 2 Designated EHV charges'!$D$11:$D$11, MATCH(0, IF(ISBLANK('Annex 2 Designated EHV charges'!$D$11:$D$11),1, COUNTIF(A$4:$A40, 'Annex 2 Designated EHV charges'!$D$11:$D$11)), 0)),"")</f>
        <v/>
      </c>
      <c r="B41" s="78" t="str">
        <f>IF($A41="","",VLOOKUP($A41,'Annex 2 Designated EHV charges'!$D:$P,2,0))</f>
        <v/>
      </c>
      <c r="C41" s="79" t="str">
        <f>IF($A41="","",VLOOKUP($A41,'Annex 2 Designated EHV charges'!$D:$P,3,0))</f>
        <v/>
      </c>
      <c r="D41" s="78" t="str">
        <f>IF($A41="","",VLOOKUP($A41,'Annex 2 Designated EHV charges'!$D:$P,4,0))</f>
        <v/>
      </c>
      <c r="E41" s="80" t="str">
        <f>IFERROR(IF(VLOOKUP($A41,'Annex 2 Designated EHV charges'!$D:$P,COLUMN(E41)+5,FALSE)=0,"",VLOOKUP($A41,'Annex 2 Designated EHV charges'!$D:$P,COLUMN(E41)+5,FALSE)),"")</f>
        <v/>
      </c>
      <c r="F41" s="81" t="str">
        <f>IFERROR(IF(VLOOKUP($A41,'Annex 2 Designated EHV charges'!$D:$P,COLUMN(F41)+5,FALSE)=0,"",VLOOKUP($A41,'Annex 2 Designated EHV charges'!$D:$P,COLUMN(F41)+5,FALSE)),"")</f>
        <v/>
      </c>
      <c r="G41" s="82" t="str">
        <f>IFERROR(IF(VLOOKUP($A41,'Annex 2 Designated EHV charges'!$D:$P,COLUMN(G41)+5,FALSE)=0,"",VLOOKUP($A41,'Annex 2 Designated EHV charges'!$D:$P,COLUMN(G41)+5,FALSE)),"")</f>
        <v/>
      </c>
      <c r="H41" s="82" t="str">
        <f>IFERROR(IF(VLOOKUP($A41,'Annex 2 Designated EHV charges'!$D:$P,COLUMN(H41)+5,FALSE)=0,"",VLOOKUP($A41,'Annex 2 Designated EHV charges'!$D:$P,COLUMN(H41)+5,FALSE)),"")</f>
        <v/>
      </c>
    </row>
    <row r="42" spans="1:8" x14ac:dyDescent="0.25">
      <c r="A42" s="79" t="str">
        <f t="array" ref="A42">IFERROR(INDEX('Annex 2 Designated EHV charges'!$D$11:$D$11, MATCH(0, IF(ISBLANK('Annex 2 Designated EHV charges'!$D$11:$D$11),1, COUNTIF(A$4:$A41, 'Annex 2 Designated EHV charges'!$D$11:$D$11)), 0)),"")</f>
        <v/>
      </c>
      <c r="B42" s="78" t="str">
        <f>IF($A42="","",VLOOKUP($A42,'Annex 2 Designated EHV charges'!$D:$P,2,0))</f>
        <v/>
      </c>
      <c r="C42" s="79" t="str">
        <f>IF($A42="","",VLOOKUP($A42,'Annex 2 Designated EHV charges'!$D:$P,3,0))</f>
        <v/>
      </c>
      <c r="D42" s="78" t="str">
        <f>IF($A42="","",VLOOKUP($A42,'Annex 2 Designated EHV charges'!$D:$P,4,0))</f>
        <v/>
      </c>
      <c r="E42" s="80" t="str">
        <f>IFERROR(IF(VLOOKUP($A42,'Annex 2 Designated EHV charges'!$D:$P,COLUMN(E42)+5,FALSE)=0,"",VLOOKUP($A42,'Annex 2 Designated EHV charges'!$D:$P,COLUMN(E42)+5,FALSE)),"")</f>
        <v/>
      </c>
      <c r="F42" s="81" t="str">
        <f>IFERROR(IF(VLOOKUP($A42,'Annex 2 Designated EHV charges'!$D:$P,COLUMN(F42)+5,FALSE)=0,"",VLOOKUP($A42,'Annex 2 Designated EHV charges'!$D:$P,COLUMN(F42)+5,FALSE)),"")</f>
        <v/>
      </c>
      <c r="G42" s="82" t="str">
        <f>IFERROR(IF(VLOOKUP($A42,'Annex 2 Designated EHV charges'!$D:$P,COLUMN(G42)+5,FALSE)=0,"",VLOOKUP($A42,'Annex 2 Designated EHV charges'!$D:$P,COLUMN(G42)+5,FALSE)),"")</f>
        <v/>
      </c>
      <c r="H42" s="82" t="str">
        <f>IFERROR(IF(VLOOKUP($A42,'Annex 2 Designated EHV charges'!$D:$P,COLUMN(H42)+5,FALSE)=0,"",VLOOKUP($A42,'Annex 2 Designated EHV charges'!$D:$P,COLUMN(H42)+5,FALSE)),"")</f>
        <v/>
      </c>
    </row>
    <row r="43" spans="1:8" x14ac:dyDescent="0.25">
      <c r="A43" s="79" t="str">
        <f t="array" ref="A43">IFERROR(INDEX('Annex 2 Designated EHV charges'!$D$11:$D$11, MATCH(0, IF(ISBLANK('Annex 2 Designated EHV charges'!$D$11:$D$11),1, COUNTIF(A$4:$A42, 'Annex 2 Designated EHV charges'!$D$11:$D$11)), 0)),"")</f>
        <v/>
      </c>
      <c r="B43" s="78" t="str">
        <f>IF($A43="","",VLOOKUP($A43,'Annex 2 Designated EHV charges'!$D:$P,2,0))</f>
        <v/>
      </c>
      <c r="C43" s="79" t="str">
        <f>IF($A43="","",VLOOKUP($A43,'Annex 2 Designated EHV charges'!$D:$P,3,0))</f>
        <v/>
      </c>
      <c r="D43" s="78" t="str">
        <f>IF($A43="","",VLOOKUP($A43,'Annex 2 Designated EHV charges'!$D:$P,4,0))</f>
        <v/>
      </c>
      <c r="E43" s="80" t="str">
        <f>IFERROR(IF(VLOOKUP($A43,'Annex 2 Designated EHV charges'!$D:$P,COLUMN(E43)+5,FALSE)=0,"",VLOOKUP($A43,'Annex 2 Designated EHV charges'!$D:$P,COLUMN(E43)+5,FALSE)),"")</f>
        <v/>
      </c>
      <c r="F43" s="81" t="str">
        <f>IFERROR(IF(VLOOKUP($A43,'Annex 2 Designated EHV charges'!$D:$P,COLUMN(F43)+5,FALSE)=0,"",VLOOKUP($A43,'Annex 2 Designated EHV charges'!$D:$P,COLUMN(F43)+5,FALSE)),"")</f>
        <v/>
      </c>
      <c r="G43" s="82" t="str">
        <f>IFERROR(IF(VLOOKUP($A43,'Annex 2 Designated EHV charges'!$D:$P,COLUMN(G43)+5,FALSE)=0,"",VLOOKUP($A43,'Annex 2 Designated EHV charges'!$D:$P,COLUMN(G43)+5,FALSE)),"")</f>
        <v/>
      </c>
      <c r="H43" s="82" t="str">
        <f>IFERROR(IF(VLOOKUP($A43,'Annex 2 Designated EHV charges'!$D:$P,COLUMN(H43)+5,FALSE)=0,"",VLOOKUP($A43,'Annex 2 Designated EHV charges'!$D:$P,COLUMN(H43)+5,FALSE)),"")</f>
        <v/>
      </c>
    </row>
    <row r="44" spans="1:8" x14ac:dyDescent="0.25">
      <c r="A44" s="79" t="str">
        <f t="array" ref="A44">IFERROR(INDEX('Annex 2 Designated EHV charges'!$D$11:$D$11, MATCH(0, IF(ISBLANK('Annex 2 Designated EHV charges'!$D$11:$D$11),1, COUNTIF(A$4:$A43, 'Annex 2 Designated EHV charges'!$D$11:$D$11)), 0)),"")</f>
        <v/>
      </c>
      <c r="B44" s="78" t="str">
        <f>IF($A44="","",VLOOKUP($A44,'Annex 2 Designated EHV charges'!$D:$P,2,0))</f>
        <v/>
      </c>
      <c r="C44" s="79" t="str">
        <f>IF($A44="","",VLOOKUP($A44,'Annex 2 Designated EHV charges'!$D:$P,3,0))</f>
        <v/>
      </c>
      <c r="D44" s="78" t="str">
        <f>IF($A44="","",VLOOKUP($A44,'Annex 2 Designated EHV charges'!$D:$P,4,0))</f>
        <v/>
      </c>
      <c r="E44" s="80" t="str">
        <f>IFERROR(IF(VLOOKUP($A44,'Annex 2 Designated EHV charges'!$D:$P,COLUMN(E44)+5,FALSE)=0,"",VLOOKUP($A44,'Annex 2 Designated EHV charges'!$D:$P,COLUMN(E44)+5,FALSE)),"")</f>
        <v/>
      </c>
      <c r="F44" s="81" t="str">
        <f>IFERROR(IF(VLOOKUP($A44,'Annex 2 Designated EHV charges'!$D:$P,COLUMN(F44)+5,FALSE)=0,"",VLOOKUP($A44,'Annex 2 Designated EHV charges'!$D:$P,COLUMN(F44)+5,FALSE)),"")</f>
        <v/>
      </c>
      <c r="G44" s="82" t="str">
        <f>IFERROR(IF(VLOOKUP($A44,'Annex 2 Designated EHV charges'!$D:$P,COLUMN(G44)+5,FALSE)=0,"",VLOOKUP($A44,'Annex 2 Designated EHV charges'!$D:$P,COLUMN(G44)+5,FALSE)),"")</f>
        <v/>
      </c>
      <c r="H44" s="82" t="str">
        <f>IFERROR(IF(VLOOKUP($A44,'Annex 2 Designated EHV charges'!$D:$P,COLUMN(H44)+5,FALSE)=0,"",VLOOKUP($A44,'Annex 2 Designated EHV charges'!$D:$P,COLUMN(H44)+5,FALSE)),"")</f>
        <v/>
      </c>
    </row>
    <row r="45" spans="1:8" x14ac:dyDescent="0.25">
      <c r="A45" s="79" t="str">
        <f t="array" ref="A45">IFERROR(INDEX('Annex 2 Designated EHV charges'!$D$11:$D$11, MATCH(0, IF(ISBLANK('Annex 2 Designated EHV charges'!$D$11:$D$11),1, COUNTIF(A$4:$A44, 'Annex 2 Designated EHV charges'!$D$11:$D$11)), 0)),"")</f>
        <v/>
      </c>
      <c r="B45" s="78" t="str">
        <f>IF($A45="","",VLOOKUP($A45,'Annex 2 Designated EHV charges'!$D:$P,2,0))</f>
        <v/>
      </c>
      <c r="C45" s="79" t="str">
        <f>IF($A45="","",VLOOKUP($A45,'Annex 2 Designated EHV charges'!$D:$P,3,0))</f>
        <v/>
      </c>
      <c r="D45" s="78" t="str">
        <f>IF($A45="","",VLOOKUP($A45,'Annex 2 Designated EHV charges'!$D:$P,4,0))</f>
        <v/>
      </c>
      <c r="E45" s="80" t="str">
        <f>IFERROR(IF(VLOOKUP($A45,'Annex 2 Designated EHV charges'!$D:$P,COLUMN(E45)+5,FALSE)=0,"",VLOOKUP($A45,'Annex 2 Designated EHV charges'!$D:$P,COLUMN(E45)+5,FALSE)),"")</f>
        <v/>
      </c>
      <c r="F45" s="81" t="str">
        <f>IFERROR(IF(VLOOKUP($A45,'Annex 2 Designated EHV charges'!$D:$P,COLUMN(F45)+5,FALSE)=0,"",VLOOKUP($A45,'Annex 2 Designated EHV charges'!$D:$P,COLUMN(F45)+5,FALSE)),"")</f>
        <v/>
      </c>
      <c r="G45" s="82" t="str">
        <f>IFERROR(IF(VLOOKUP($A45,'Annex 2 Designated EHV charges'!$D:$P,COLUMN(G45)+5,FALSE)=0,"",VLOOKUP($A45,'Annex 2 Designated EHV charges'!$D:$P,COLUMN(G45)+5,FALSE)),"")</f>
        <v/>
      </c>
      <c r="H45" s="82" t="str">
        <f>IFERROR(IF(VLOOKUP($A45,'Annex 2 Designated EHV charges'!$D:$P,COLUMN(H45)+5,FALSE)=0,"",VLOOKUP($A45,'Annex 2 Designated EHV charges'!$D:$P,COLUMN(H45)+5,FALSE)),"")</f>
        <v/>
      </c>
    </row>
    <row r="46" spans="1:8" x14ac:dyDescent="0.25">
      <c r="A46" s="79" t="str">
        <f t="array" ref="A46">IFERROR(INDEX('Annex 2 Designated EHV charges'!$D$11:$D$11, MATCH(0, IF(ISBLANK('Annex 2 Designated EHV charges'!$D$11:$D$11),1, COUNTIF(A$4:$A45, 'Annex 2 Designated EHV charges'!$D$11:$D$11)), 0)),"")</f>
        <v/>
      </c>
      <c r="B46" s="78" t="str">
        <f>IF($A46="","",VLOOKUP($A46,'Annex 2 Designated EHV charges'!$D:$P,2,0))</f>
        <v/>
      </c>
      <c r="C46" s="79" t="str">
        <f>IF($A46="","",VLOOKUP($A46,'Annex 2 Designated EHV charges'!$D:$P,3,0))</f>
        <v/>
      </c>
      <c r="D46" s="78" t="str">
        <f>IF($A46="","",VLOOKUP($A46,'Annex 2 Designated EHV charges'!$D:$P,4,0))</f>
        <v/>
      </c>
      <c r="E46" s="80" t="str">
        <f>IFERROR(IF(VLOOKUP($A46,'Annex 2 Designated EHV charges'!$D:$P,COLUMN(E46)+5,FALSE)=0,"",VLOOKUP($A46,'Annex 2 Designated EHV charges'!$D:$P,COLUMN(E46)+5,FALSE)),"")</f>
        <v/>
      </c>
      <c r="F46" s="81" t="str">
        <f>IFERROR(IF(VLOOKUP($A46,'Annex 2 Designated EHV charges'!$D:$P,COLUMN(F46)+5,FALSE)=0,"",VLOOKUP($A46,'Annex 2 Designated EHV charges'!$D:$P,COLUMN(F46)+5,FALSE)),"")</f>
        <v/>
      </c>
      <c r="G46" s="82" t="str">
        <f>IFERROR(IF(VLOOKUP($A46,'Annex 2 Designated EHV charges'!$D:$P,COLUMN(G46)+5,FALSE)=0,"",VLOOKUP($A46,'Annex 2 Designated EHV charges'!$D:$P,COLUMN(G46)+5,FALSE)),"")</f>
        <v/>
      </c>
      <c r="H46" s="82" t="str">
        <f>IFERROR(IF(VLOOKUP($A46,'Annex 2 Designated EHV charges'!$D:$P,COLUMN(H46)+5,FALSE)=0,"",VLOOKUP($A46,'Annex 2 Designated EHV charges'!$D:$P,COLUMN(H46)+5,FALSE)),"")</f>
        <v/>
      </c>
    </row>
    <row r="47" spans="1:8" x14ac:dyDescent="0.25">
      <c r="A47" s="79" t="str">
        <f t="array" ref="A47">IFERROR(INDEX('Annex 2 Designated EHV charges'!$D$11:$D$11, MATCH(0, IF(ISBLANK('Annex 2 Designated EHV charges'!$D$11:$D$11),1, COUNTIF(A$4:$A46, 'Annex 2 Designated EHV charges'!$D$11:$D$11)), 0)),"")</f>
        <v/>
      </c>
      <c r="B47" s="78" t="str">
        <f>IF($A47="","",VLOOKUP($A47,'Annex 2 Designated EHV charges'!$D:$P,2,0))</f>
        <v/>
      </c>
      <c r="C47" s="79" t="str">
        <f>IF($A47="","",VLOOKUP($A47,'Annex 2 Designated EHV charges'!$D:$P,3,0))</f>
        <v/>
      </c>
      <c r="D47" s="78" t="str">
        <f>IF($A47="","",VLOOKUP($A47,'Annex 2 Designated EHV charges'!$D:$P,4,0))</f>
        <v/>
      </c>
      <c r="E47" s="80" t="str">
        <f>IFERROR(IF(VLOOKUP($A47,'Annex 2 Designated EHV charges'!$D:$P,COLUMN(E47)+5,FALSE)=0,"",VLOOKUP($A47,'Annex 2 Designated EHV charges'!$D:$P,COLUMN(E47)+5,FALSE)),"")</f>
        <v/>
      </c>
      <c r="F47" s="81" t="str">
        <f>IFERROR(IF(VLOOKUP($A47,'Annex 2 Designated EHV charges'!$D:$P,COLUMN(F47)+5,FALSE)=0,"",VLOOKUP($A47,'Annex 2 Designated EHV charges'!$D:$P,COLUMN(F47)+5,FALSE)),"")</f>
        <v/>
      </c>
      <c r="G47" s="82" t="str">
        <f>IFERROR(IF(VLOOKUP($A47,'Annex 2 Designated EHV charges'!$D:$P,COLUMN(G47)+5,FALSE)=0,"",VLOOKUP($A47,'Annex 2 Designated EHV charges'!$D:$P,COLUMN(G47)+5,FALSE)),"")</f>
        <v/>
      </c>
      <c r="H47" s="82" t="str">
        <f>IFERROR(IF(VLOOKUP($A47,'Annex 2 Designated EHV charges'!$D:$P,COLUMN(H47)+5,FALSE)=0,"",VLOOKUP($A47,'Annex 2 Designated EHV charges'!$D:$P,COLUMN(H47)+5,FALSE)),"")</f>
        <v/>
      </c>
    </row>
    <row r="48" spans="1:8" x14ac:dyDescent="0.25">
      <c r="A48" s="79" t="str">
        <f t="array" ref="A48">IFERROR(INDEX('Annex 2 Designated EHV charges'!$D$11:$D$11, MATCH(0, IF(ISBLANK('Annex 2 Designated EHV charges'!$D$11:$D$11),1, COUNTIF(A$4:$A47, 'Annex 2 Designated EHV charges'!$D$11:$D$11)), 0)),"")</f>
        <v/>
      </c>
      <c r="B48" s="78" t="str">
        <f>IF($A48="","",VLOOKUP($A48,'Annex 2 Designated EHV charges'!$D:$P,2,0))</f>
        <v/>
      </c>
      <c r="C48" s="79" t="str">
        <f>IF($A48="","",VLOOKUP($A48,'Annex 2 Designated EHV charges'!$D:$P,3,0))</f>
        <v/>
      </c>
      <c r="D48" s="78" t="str">
        <f>IF($A48="","",VLOOKUP($A48,'Annex 2 Designated EHV charges'!$D:$P,4,0))</f>
        <v/>
      </c>
      <c r="E48" s="80" t="str">
        <f>IFERROR(IF(VLOOKUP($A48,'Annex 2 Designated EHV charges'!$D:$P,COLUMN(E48)+5,FALSE)=0,"",VLOOKUP($A48,'Annex 2 Designated EHV charges'!$D:$P,COLUMN(E48)+5,FALSE)),"")</f>
        <v/>
      </c>
      <c r="F48" s="81" t="str">
        <f>IFERROR(IF(VLOOKUP($A48,'Annex 2 Designated EHV charges'!$D:$P,COLUMN(F48)+5,FALSE)=0,"",VLOOKUP($A48,'Annex 2 Designated EHV charges'!$D:$P,COLUMN(F48)+5,FALSE)),"")</f>
        <v/>
      </c>
      <c r="G48" s="82" t="str">
        <f>IFERROR(IF(VLOOKUP($A48,'Annex 2 Designated EHV charges'!$D:$P,COLUMN(G48)+5,FALSE)=0,"",VLOOKUP($A48,'Annex 2 Designated EHV charges'!$D:$P,COLUMN(G48)+5,FALSE)),"")</f>
        <v/>
      </c>
      <c r="H48" s="82" t="str">
        <f>IFERROR(IF(VLOOKUP($A48,'Annex 2 Designated EHV charges'!$D:$P,COLUMN(H48)+5,FALSE)=0,"",VLOOKUP($A48,'Annex 2 Designated EHV charges'!$D:$P,COLUMN(H48)+5,FALSE)),"")</f>
        <v/>
      </c>
    </row>
    <row r="49" spans="1:8" x14ac:dyDescent="0.25">
      <c r="A49" s="79" t="str">
        <f t="array" ref="A49">IFERROR(INDEX('Annex 2 Designated EHV charges'!$D$11:$D$11, MATCH(0, IF(ISBLANK('Annex 2 Designated EHV charges'!$D$11:$D$11),1, COUNTIF(A$4:$A48, 'Annex 2 Designated EHV charges'!$D$11:$D$11)), 0)),"")</f>
        <v/>
      </c>
      <c r="B49" s="78" t="str">
        <f>IF($A49="","",VLOOKUP($A49,'Annex 2 Designated EHV charges'!$D:$P,2,0))</f>
        <v/>
      </c>
      <c r="C49" s="79" t="str">
        <f>IF($A49="","",VLOOKUP($A49,'Annex 2 Designated EHV charges'!$D:$P,3,0))</f>
        <v/>
      </c>
      <c r="D49" s="78" t="str">
        <f>IF($A49="","",VLOOKUP($A49,'Annex 2 Designated EHV charges'!$D:$P,4,0))</f>
        <v/>
      </c>
      <c r="E49" s="80" t="str">
        <f>IFERROR(IF(VLOOKUP($A49,'Annex 2 Designated EHV charges'!$D:$P,COLUMN(E49)+5,FALSE)=0,"",VLOOKUP($A49,'Annex 2 Designated EHV charges'!$D:$P,COLUMN(E49)+5,FALSE)),"")</f>
        <v/>
      </c>
      <c r="F49" s="81" t="str">
        <f>IFERROR(IF(VLOOKUP($A49,'Annex 2 Designated EHV charges'!$D:$P,COLUMN(F49)+5,FALSE)=0,"",VLOOKUP($A49,'Annex 2 Designated EHV charges'!$D:$P,COLUMN(F49)+5,FALSE)),"")</f>
        <v/>
      </c>
      <c r="G49" s="82" t="str">
        <f>IFERROR(IF(VLOOKUP($A49,'Annex 2 Designated EHV charges'!$D:$P,COLUMN(G49)+5,FALSE)=0,"",VLOOKUP($A49,'Annex 2 Designated EHV charges'!$D:$P,COLUMN(G49)+5,FALSE)),"")</f>
        <v/>
      </c>
      <c r="H49" s="82" t="str">
        <f>IFERROR(IF(VLOOKUP($A49,'Annex 2 Designated EHV charges'!$D:$P,COLUMN(H49)+5,FALSE)=0,"",VLOOKUP($A49,'Annex 2 Designated EHV charges'!$D:$P,COLUMN(H49)+5,FALSE)),"")</f>
        <v/>
      </c>
    </row>
    <row r="50" spans="1:8" x14ac:dyDescent="0.25">
      <c r="A50" s="79" t="str">
        <f t="array" ref="A50">IFERROR(INDEX('Annex 2 Designated EHV charges'!$D$11:$D$11, MATCH(0, IF(ISBLANK('Annex 2 Designated EHV charges'!$D$11:$D$11),1, COUNTIF(A$4:$A49, 'Annex 2 Designated EHV charges'!$D$11:$D$11)), 0)),"")</f>
        <v/>
      </c>
      <c r="B50" s="78" t="str">
        <f>IF($A50="","",VLOOKUP($A50,'Annex 2 Designated EHV charges'!$D:$P,2,0))</f>
        <v/>
      </c>
      <c r="C50" s="79" t="str">
        <f>IF($A50="","",VLOOKUP($A50,'Annex 2 Designated EHV charges'!$D:$P,3,0))</f>
        <v/>
      </c>
      <c r="D50" s="78" t="str">
        <f>IF($A50="","",VLOOKUP($A50,'Annex 2 Designated EHV charges'!$D:$P,4,0))</f>
        <v/>
      </c>
      <c r="E50" s="80" t="str">
        <f>IFERROR(IF(VLOOKUP($A50,'Annex 2 Designated EHV charges'!$D:$P,COLUMN(E50)+5,FALSE)=0,"",VLOOKUP($A50,'Annex 2 Designated EHV charges'!$D:$P,COLUMN(E50)+5,FALSE)),"")</f>
        <v/>
      </c>
      <c r="F50" s="81" t="str">
        <f>IFERROR(IF(VLOOKUP($A50,'Annex 2 Designated EHV charges'!$D:$P,COLUMN(F50)+5,FALSE)=0,"",VLOOKUP($A50,'Annex 2 Designated EHV charges'!$D:$P,COLUMN(F50)+5,FALSE)),"")</f>
        <v/>
      </c>
      <c r="G50" s="82" t="str">
        <f>IFERROR(IF(VLOOKUP($A50,'Annex 2 Designated EHV charges'!$D:$P,COLUMN(G50)+5,FALSE)=0,"",VLOOKUP($A50,'Annex 2 Designated EHV charges'!$D:$P,COLUMN(G50)+5,FALSE)),"")</f>
        <v/>
      </c>
      <c r="H50" s="82" t="str">
        <f>IFERROR(IF(VLOOKUP($A50,'Annex 2 Designated EHV charges'!$D:$P,COLUMN(H50)+5,FALSE)=0,"",VLOOKUP($A50,'Annex 2 Designated EHV charges'!$D:$P,COLUMN(H50)+5,FALSE)),"")</f>
        <v/>
      </c>
    </row>
    <row r="51" spans="1:8" x14ac:dyDescent="0.25">
      <c r="A51" s="79" t="str">
        <f t="array" ref="A51">IFERROR(INDEX('Annex 2 Designated EHV charges'!$D$11:$D$11, MATCH(0, IF(ISBLANK('Annex 2 Designated EHV charges'!$D$11:$D$11),1, COUNTIF(A$4:$A50, 'Annex 2 Designated EHV charges'!$D$11:$D$11)), 0)),"")</f>
        <v/>
      </c>
      <c r="B51" s="78" t="str">
        <f>IF($A51="","",VLOOKUP($A51,'Annex 2 Designated EHV charges'!$D:$P,2,0))</f>
        <v/>
      </c>
      <c r="C51" s="79" t="str">
        <f>IF($A51="","",VLOOKUP($A51,'Annex 2 Designated EHV charges'!$D:$P,3,0))</f>
        <v/>
      </c>
      <c r="D51" s="78" t="str">
        <f>IF($A51="","",VLOOKUP($A51,'Annex 2 Designated EHV charges'!$D:$P,4,0))</f>
        <v/>
      </c>
      <c r="E51" s="80" t="str">
        <f>IFERROR(IF(VLOOKUP($A51,'Annex 2 Designated EHV charges'!$D:$P,COLUMN(E51)+5,FALSE)=0,"",VLOOKUP($A51,'Annex 2 Designated EHV charges'!$D:$P,COLUMN(E51)+5,FALSE)),"")</f>
        <v/>
      </c>
      <c r="F51" s="81" t="str">
        <f>IFERROR(IF(VLOOKUP($A51,'Annex 2 Designated EHV charges'!$D:$P,COLUMN(F51)+5,FALSE)=0,"",VLOOKUP($A51,'Annex 2 Designated EHV charges'!$D:$P,COLUMN(F51)+5,FALSE)),"")</f>
        <v/>
      </c>
      <c r="G51" s="82" t="str">
        <f>IFERROR(IF(VLOOKUP($A51,'Annex 2 Designated EHV charges'!$D:$P,COLUMN(G51)+5,FALSE)=0,"",VLOOKUP($A51,'Annex 2 Designated EHV charges'!$D:$P,COLUMN(G51)+5,FALSE)),"")</f>
        <v/>
      </c>
      <c r="H51" s="82" t="str">
        <f>IFERROR(IF(VLOOKUP($A51,'Annex 2 Designated EHV charges'!$D:$P,COLUMN(H51)+5,FALSE)=0,"",VLOOKUP($A51,'Annex 2 Designated EHV charges'!$D:$P,COLUMN(H51)+5,FALSE)),"")</f>
        <v/>
      </c>
    </row>
    <row r="52" spans="1:8" x14ac:dyDescent="0.25">
      <c r="A52" s="79" t="str">
        <f t="array" ref="A52">IFERROR(INDEX('Annex 2 Designated EHV charges'!$D$11:$D$11, MATCH(0, IF(ISBLANK('Annex 2 Designated EHV charges'!$D$11:$D$11),1, COUNTIF(A$4:$A51, 'Annex 2 Designated EHV charges'!$D$11:$D$11)), 0)),"")</f>
        <v/>
      </c>
      <c r="B52" s="78" t="str">
        <f>IF($A52="","",VLOOKUP($A52,'Annex 2 Designated EHV charges'!$D:$P,2,0))</f>
        <v/>
      </c>
      <c r="C52" s="79" t="str">
        <f>IF($A52="","",VLOOKUP($A52,'Annex 2 Designated EHV charges'!$D:$P,3,0))</f>
        <v/>
      </c>
      <c r="D52" s="78" t="str">
        <f>IF($A52="","",VLOOKUP($A52,'Annex 2 Designated EHV charges'!$D:$P,4,0))</f>
        <v/>
      </c>
      <c r="E52" s="80" t="str">
        <f>IFERROR(IF(VLOOKUP($A52,'Annex 2 Designated EHV charges'!$D:$P,COLUMN(E52)+5,FALSE)=0,"",VLOOKUP($A52,'Annex 2 Designated EHV charges'!$D:$P,COLUMN(E52)+5,FALSE)),"")</f>
        <v/>
      </c>
      <c r="F52" s="81" t="str">
        <f>IFERROR(IF(VLOOKUP($A52,'Annex 2 Designated EHV charges'!$D:$P,COLUMN(F52)+5,FALSE)=0,"",VLOOKUP($A52,'Annex 2 Designated EHV charges'!$D:$P,COLUMN(F52)+5,FALSE)),"")</f>
        <v/>
      </c>
      <c r="G52" s="82" t="str">
        <f>IFERROR(IF(VLOOKUP($A52,'Annex 2 Designated EHV charges'!$D:$P,COLUMN(G52)+5,FALSE)=0,"",VLOOKUP($A52,'Annex 2 Designated EHV charges'!$D:$P,COLUMN(G52)+5,FALSE)),"")</f>
        <v/>
      </c>
      <c r="H52" s="82" t="str">
        <f>IFERROR(IF(VLOOKUP($A52,'Annex 2 Designated EHV charges'!$D:$P,COLUMN(H52)+5,FALSE)=0,"",VLOOKUP($A52,'Annex 2 Designated EHV charges'!$D:$P,COLUMN(H52)+5,FALSE)),"")</f>
        <v/>
      </c>
    </row>
    <row r="53" spans="1:8" x14ac:dyDescent="0.25">
      <c r="A53" s="79" t="str">
        <f t="array" ref="A53">IFERROR(INDEX('Annex 2 Designated EHV charges'!$D$11:$D$11, MATCH(0, IF(ISBLANK('Annex 2 Designated EHV charges'!$D$11:$D$11),1, COUNTIF(A$4:$A52, 'Annex 2 Designated EHV charges'!$D$11:$D$11)), 0)),"")</f>
        <v/>
      </c>
      <c r="B53" s="78" t="str">
        <f>IF($A53="","",VLOOKUP($A53,'Annex 2 Designated EHV charges'!$D:$P,2,0))</f>
        <v/>
      </c>
      <c r="C53" s="79" t="str">
        <f>IF($A53="","",VLOOKUP($A53,'Annex 2 Designated EHV charges'!$D:$P,3,0))</f>
        <v/>
      </c>
      <c r="D53" s="78" t="str">
        <f>IF($A53="","",VLOOKUP($A53,'Annex 2 Designated EHV charges'!$D:$P,4,0))</f>
        <v/>
      </c>
      <c r="E53" s="80" t="str">
        <f>IFERROR(IF(VLOOKUP($A53,'Annex 2 Designated EHV charges'!$D:$P,COLUMN(E53)+5,FALSE)=0,"",VLOOKUP($A53,'Annex 2 Designated EHV charges'!$D:$P,COLUMN(E53)+5,FALSE)),"")</f>
        <v/>
      </c>
      <c r="F53" s="81" t="str">
        <f>IFERROR(IF(VLOOKUP($A53,'Annex 2 Designated EHV charges'!$D:$P,COLUMN(F53)+5,FALSE)=0,"",VLOOKUP($A53,'Annex 2 Designated EHV charges'!$D:$P,COLUMN(F53)+5,FALSE)),"")</f>
        <v/>
      </c>
      <c r="G53" s="82" t="str">
        <f>IFERROR(IF(VLOOKUP($A53,'Annex 2 Designated EHV charges'!$D:$P,COLUMN(G53)+5,FALSE)=0,"",VLOOKUP($A53,'Annex 2 Designated EHV charges'!$D:$P,COLUMN(G53)+5,FALSE)),"")</f>
        <v/>
      </c>
      <c r="H53" s="82" t="str">
        <f>IFERROR(IF(VLOOKUP($A53,'Annex 2 Designated EHV charges'!$D:$P,COLUMN(H53)+5,FALSE)=0,"",VLOOKUP($A53,'Annex 2 Designated EHV charges'!$D:$P,COLUMN(H53)+5,FALSE)),"")</f>
        <v/>
      </c>
    </row>
    <row r="54" spans="1:8" x14ac:dyDescent="0.25">
      <c r="A54" s="79" t="str">
        <f t="array" ref="A54">IFERROR(INDEX('Annex 2 Designated EHV charges'!$D$11:$D$11, MATCH(0, IF(ISBLANK('Annex 2 Designated EHV charges'!$D$11:$D$11),1, COUNTIF(A$4:$A53, 'Annex 2 Designated EHV charges'!$D$11:$D$11)), 0)),"")</f>
        <v/>
      </c>
      <c r="B54" s="78" t="str">
        <f>IF($A54="","",VLOOKUP($A54,'Annex 2 Designated EHV charges'!$D:$P,2,0))</f>
        <v/>
      </c>
      <c r="C54" s="79" t="str">
        <f>IF($A54="","",VLOOKUP($A54,'Annex 2 Designated EHV charges'!$D:$P,3,0))</f>
        <v/>
      </c>
      <c r="D54" s="78" t="str">
        <f>IF($A54="","",VLOOKUP($A54,'Annex 2 Designated EHV charges'!$D:$P,4,0))</f>
        <v/>
      </c>
      <c r="E54" s="80" t="str">
        <f>IFERROR(IF(VLOOKUP($A54,'Annex 2 Designated EHV charges'!$D:$P,COLUMN(E54)+5,FALSE)=0,"",VLOOKUP($A54,'Annex 2 Designated EHV charges'!$D:$P,COLUMN(E54)+5,FALSE)),"")</f>
        <v/>
      </c>
      <c r="F54" s="81" t="str">
        <f>IFERROR(IF(VLOOKUP($A54,'Annex 2 Designated EHV charges'!$D:$P,COLUMN(F54)+5,FALSE)=0,"",VLOOKUP($A54,'Annex 2 Designated EHV charges'!$D:$P,COLUMN(F54)+5,FALSE)),"")</f>
        <v/>
      </c>
      <c r="G54" s="82" t="str">
        <f>IFERROR(IF(VLOOKUP($A54,'Annex 2 Designated EHV charges'!$D:$P,COLUMN(G54)+5,FALSE)=0,"",VLOOKUP($A54,'Annex 2 Designated EHV charges'!$D:$P,COLUMN(G54)+5,FALSE)),"")</f>
        <v/>
      </c>
      <c r="H54" s="82" t="str">
        <f>IFERROR(IF(VLOOKUP($A54,'Annex 2 Designated EHV charges'!$D:$P,COLUMN(H54)+5,FALSE)=0,"",VLOOKUP($A54,'Annex 2 Designated EHV charges'!$D:$P,COLUMN(H54)+5,FALSE)),"")</f>
        <v/>
      </c>
    </row>
    <row r="55" spans="1:8" x14ac:dyDescent="0.25">
      <c r="A55" s="79" t="str">
        <f t="array" ref="A55">IFERROR(INDEX('Annex 2 Designated EHV charges'!$D$11:$D$11, MATCH(0, IF(ISBLANK('Annex 2 Designated EHV charges'!$D$11:$D$11),1, COUNTIF(A$4:$A54, 'Annex 2 Designated EHV charges'!$D$11:$D$11)), 0)),"")</f>
        <v/>
      </c>
      <c r="B55" s="78" t="str">
        <f>IF($A55="","",VLOOKUP($A55,'Annex 2 Designated EHV charges'!$D:$P,2,0))</f>
        <v/>
      </c>
      <c r="C55" s="79" t="str">
        <f>IF($A55="","",VLOOKUP($A55,'Annex 2 Designated EHV charges'!$D:$P,3,0))</f>
        <v/>
      </c>
      <c r="D55" s="78" t="str">
        <f>IF($A55="","",VLOOKUP($A55,'Annex 2 Designated EHV charges'!$D:$P,4,0))</f>
        <v/>
      </c>
      <c r="E55" s="80" t="str">
        <f>IFERROR(IF(VLOOKUP($A55,'Annex 2 Designated EHV charges'!$D:$P,COLUMN(E55)+5,FALSE)=0,"",VLOOKUP($A55,'Annex 2 Designated EHV charges'!$D:$P,COLUMN(E55)+5,FALSE)),"")</f>
        <v/>
      </c>
      <c r="F55" s="81" t="str">
        <f>IFERROR(IF(VLOOKUP($A55,'Annex 2 Designated EHV charges'!$D:$P,COLUMN(F55)+5,FALSE)=0,"",VLOOKUP($A55,'Annex 2 Designated EHV charges'!$D:$P,COLUMN(F55)+5,FALSE)),"")</f>
        <v/>
      </c>
      <c r="G55" s="82" t="str">
        <f>IFERROR(IF(VLOOKUP($A55,'Annex 2 Designated EHV charges'!$D:$P,COLUMN(G55)+5,FALSE)=0,"",VLOOKUP($A55,'Annex 2 Designated EHV charges'!$D:$P,COLUMN(G55)+5,FALSE)),"")</f>
        <v/>
      </c>
      <c r="H55" s="82" t="str">
        <f>IFERROR(IF(VLOOKUP($A55,'Annex 2 Designated EHV charges'!$D:$P,COLUMN(H55)+5,FALSE)=0,"",VLOOKUP($A55,'Annex 2 Designated EHV charges'!$D:$P,COLUMN(H55)+5,FALSE)),"")</f>
        <v/>
      </c>
    </row>
    <row r="56" spans="1:8" x14ac:dyDescent="0.25">
      <c r="A56" s="79" t="str">
        <f t="array" ref="A56">IFERROR(INDEX('Annex 2 Designated EHV charges'!$D$11:$D$11, MATCH(0, IF(ISBLANK('Annex 2 Designated EHV charges'!$D$11:$D$11),1, COUNTIF(A$4:$A55, 'Annex 2 Designated EHV charges'!$D$11:$D$11)), 0)),"")</f>
        <v/>
      </c>
      <c r="B56" s="78" t="str">
        <f>IF($A56="","",VLOOKUP($A56,'Annex 2 Designated EHV charges'!$D:$P,2,0))</f>
        <v/>
      </c>
      <c r="C56" s="79" t="str">
        <f>IF($A56="","",VLOOKUP($A56,'Annex 2 Designated EHV charges'!$D:$P,3,0))</f>
        <v/>
      </c>
      <c r="D56" s="78" t="str">
        <f>IF($A56="","",VLOOKUP($A56,'Annex 2 Designated EHV charges'!$D:$P,4,0))</f>
        <v/>
      </c>
      <c r="E56" s="80" t="str">
        <f>IFERROR(IF(VLOOKUP($A56,'Annex 2 Designated EHV charges'!$D:$P,COLUMN(E56)+5,FALSE)=0,"",VLOOKUP($A56,'Annex 2 Designated EHV charges'!$D:$P,COLUMN(E56)+5,FALSE)),"")</f>
        <v/>
      </c>
      <c r="F56" s="81" t="str">
        <f>IFERROR(IF(VLOOKUP($A56,'Annex 2 Designated EHV charges'!$D:$P,COLUMN(F56)+5,FALSE)=0,"",VLOOKUP($A56,'Annex 2 Designated EHV charges'!$D:$P,COLUMN(F56)+5,FALSE)),"")</f>
        <v/>
      </c>
      <c r="G56" s="82" t="str">
        <f>IFERROR(IF(VLOOKUP($A56,'Annex 2 Designated EHV charges'!$D:$P,COLUMN(G56)+5,FALSE)=0,"",VLOOKUP($A56,'Annex 2 Designated EHV charges'!$D:$P,COLUMN(G56)+5,FALSE)),"")</f>
        <v/>
      </c>
      <c r="H56" s="82" t="str">
        <f>IFERROR(IF(VLOOKUP($A56,'Annex 2 Designated EHV charges'!$D:$P,COLUMN(H56)+5,FALSE)=0,"",VLOOKUP($A56,'Annex 2 Designated EHV charges'!$D:$P,COLUMN(H56)+5,FALSE)),"")</f>
        <v/>
      </c>
    </row>
    <row r="57" spans="1:8" x14ac:dyDescent="0.25">
      <c r="A57" s="79" t="str">
        <f t="array" ref="A57">IFERROR(INDEX('Annex 2 Designated EHV charges'!$D$11:$D$11, MATCH(0, IF(ISBLANK('Annex 2 Designated EHV charges'!$D$11:$D$11),1, COUNTIF(A$4:$A56, 'Annex 2 Designated EHV charges'!$D$11:$D$11)), 0)),"")</f>
        <v/>
      </c>
      <c r="B57" s="78" t="str">
        <f>IF($A57="","",VLOOKUP($A57,'Annex 2 Designated EHV charges'!$D:$P,2,0))</f>
        <v/>
      </c>
      <c r="C57" s="79" t="str">
        <f>IF($A57="","",VLOOKUP($A57,'Annex 2 Designated EHV charges'!$D:$P,3,0))</f>
        <v/>
      </c>
      <c r="D57" s="78" t="str">
        <f>IF($A57="","",VLOOKUP($A57,'Annex 2 Designated EHV charges'!$D:$P,4,0))</f>
        <v/>
      </c>
      <c r="E57" s="80" t="str">
        <f>IFERROR(IF(VLOOKUP($A57,'Annex 2 Designated EHV charges'!$D:$P,COLUMN(E57)+5,FALSE)=0,"",VLOOKUP($A57,'Annex 2 Designated EHV charges'!$D:$P,COLUMN(E57)+5,FALSE)),"")</f>
        <v/>
      </c>
      <c r="F57" s="81" t="str">
        <f>IFERROR(IF(VLOOKUP($A57,'Annex 2 Designated EHV charges'!$D:$P,COLUMN(F57)+5,FALSE)=0,"",VLOOKUP($A57,'Annex 2 Designated EHV charges'!$D:$P,COLUMN(F57)+5,FALSE)),"")</f>
        <v/>
      </c>
      <c r="G57" s="82" t="str">
        <f>IFERROR(IF(VLOOKUP($A57,'Annex 2 Designated EHV charges'!$D:$P,COLUMN(G57)+5,FALSE)=0,"",VLOOKUP($A57,'Annex 2 Designated EHV charges'!$D:$P,COLUMN(G57)+5,FALSE)),"")</f>
        <v/>
      </c>
      <c r="H57" s="82" t="str">
        <f>IFERROR(IF(VLOOKUP($A57,'Annex 2 Designated EHV charges'!$D:$P,COLUMN(H57)+5,FALSE)=0,"",VLOOKUP($A57,'Annex 2 Designated EHV charges'!$D:$P,COLUMN(H57)+5,FALSE)),"")</f>
        <v/>
      </c>
    </row>
    <row r="58" spans="1:8" x14ac:dyDescent="0.25">
      <c r="A58" s="79" t="str">
        <f t="array" ref="A58">IFERROR(INDEX('Annex 2 Designated EHV charges'!$D$11:$D$11, MATCH(0, IF(ISBLANK('Annex 2 Designated EHV charges'!$D$11:$D$11),1, COUNTIF(A$4:$A57, 'Annex 2 Designated EHV charges'!$D$11:$D$11)), 0)),"")</f>
        <v/>
      </c>
      <c r="B58" s="78" t="str">
        <f>IF($A58="","",VLOOKUP($A58,'Annex 2 Designated EHV charges'!$D:$P,2,0))</f>
        <v/>
      </c>
      <c r="C58" s="79" t="str">
        <f>IF($A58="","",VLOOKUP($A58,'Annex 2 Designated EHV charges'!$D:$P,3,0))</f>
        <v/>
      </c>
      <c r="D58" s="78" t="str">
        <f>IF($A58="","",VLOOKUP($A58,'Annex 2 Designated EHV charges'!$D:$P,4,0))</f>
        <v/>
      </c>
      <c r="E58" s="80" t="str">
        <f>IFERROR(IF(VLOOKUP($A58,'Annex 2 Designated EHV charges'!$D:$P,COLUMN(E58)+5,FALSE)=0,"",VLOOKUP($A58,'Annex 2 Designated EHV charges'!$D:$P,COLUMN(E58)+5,FALSE)),"")</f>
        <v/>
      </c>
      <c r="F58" s="81" t="str">
        <f>IFERROR(IF(VLOOKUP($A58,'Annex 2 Designated EHV charges'!$D:$P,COLUMN(F58)+5,FALSE)=0,"",VLOOKUP($A58,'Annex 2 Designated EHV charges'!$D:$P,COLUMN(F58)+5,FALSE)),"")</f>
        <v/>
      </c>
      <c r="G58" s="82" t="str">
        <f>IFERROR(IF(VLOOKUP($A58,'Annex 2 Designated EHV charges'!$D:$P,COLUMN(G58)+5,FALSE)=0,"",VLOOKUP($A58,'Annex 2 Designated EHV charges'!$D:$P,COLUMN(G58)+5,FALSE)),"")</f>
        <v/>
      </c>
      <c r="H58" s="82" t="str">
        <f>IFERROR(IF(VLOOKUP($A58,'Annex 2 Designated EHV charges'!$D:$P,COLUMN(H58)+5,FALSE)=0,"",VLOOKUP($A58,'Annex 2 Designated EHV charges'!$D:$P,COLUMN(H58)+5,FALSE)),"")</f>
        <v/>
      </c>
    </row>
    <row r="59" spans="1:8" x14ac:dyDescent="0.25">
      <c r="A59" s="79" t="str">
        <f t="array" ref="A59">IFERROR(INDEX('Annex 2 Designated EHV charges'!$D$11:$D$11, MATCH(0, IF(ISBLANK('Annex 2 Designated EHV charges'!$D$11:$D$11),1, COUNTIF(A$4:$A58, 'Annex 2 Designated EHV charges'!$D$11:$D$11)), 0)),"")</f>
        <v/>
      </c>
      <c r="B59" s="78" t="str">
        <f>IF($A59="","",VLOOKUP($A59,'Annex 2 Designated EHV charges'!$D:$P,2,0))</f>
        <v/>
      </c>
      <c r="C59" s="79" t="str">
        <f>IF($A59="","",VLOOKUP($A59,'Annex 2 Designated EHV charges'!$D:$P,3,0))</f>
        <v/>
      </c>
      <c r="D59" s="78" t="str">
        <f>IF($A59="","",VLOOKUP($A59,'Annex 2 Designated EHV charges'!$D:$P,4,0))</f>
        <v/>
      </c>
      <c r="E59" s="80" t="str">
        <f>IFERROR(IF(VLOOKUP($A59,'Annex 2 Designated EHV charges'!$D:$P,COLUMN(E59)+5,FALSE)=0,"",VLOOKUP($A59,'Annex 2 Designated EHV charges'!$D:$P,COLUMN(E59)+5,FALSE)),"")</f>
        <v/>
      </c>
      <c r="F59" s="81" t="str">
        <f>IFERROR(IF(VLOOKUP($A59,'Annex 2 Designated EHV charges'!$D:$P,COLUMN(F59)+5,FALSE)=0,"",VLOOKUP($A59,'Annex 2 Designated EHV charges'!$D:$P,COLUMN(F59)+5,FALSE)),"")</f>
        <v/>
      </c>
      <c r="G59" s="82" t="str">
        <f>IFERROR(IF(VLOOKUP($A59,'Annex 2 Designated EHV charges'!$D:$P,COLUMN(G59)+5,FALSE)=0,"",VLOOKUP($A59,'Annex 2 Designated EHV charges'!$D:$P,COLUMN(G59)+5,FALSE)),"")</f>
        <v/>
      </c>
      <c r="H59" s="82" t="str">
        <f>IFERROR(IF(VLOOKUP($A59,'Annex 2 Designated EHV charges'!$D:$P,COLUMN(H59)+5,FALSE)=0,"",VLOOKUP($A59,'Annex 2 Designated EHV charges'!$D:$P,COLUMN(H59)+5,FALSE)),"")</f>
        <v/>
      </c>
    </row>
    <row r="60" spans="1:8" x14ac:dyDescent="0.25">
      <c r="A60" s="79" t="str">
        <f t="array" ref="A60">IFERROR(INDEX('Annex 2 Designated EHV charges'!$D$11:$D$11, MATCH(0, IF(ISBLANK('Annex 2 Designated EHV charges'!$D$11:$D$11),1, COUNTIF(A$4:$A59, 'Annex 2 Designated EHV charges'!$D$11:$D$11)), 0)),"")</f>
        <v/>
      </c>
      <c r="B60" s="78" t="str">
        <f>IF($A60="","",VLOOKUP($A60,'Annex 2 Designated EHV charges'!$D:$P,2,0))</f>
        <v/>
      </c>
      <c r="C60" s="79" t="str">
        <f>IF($A60="","",VLOOKUP($A60,'Annex 2 Designated EHV charges'!$D:$P,3,0))</f>
        <v/>
      </c>
      <c r="D60" s="78" t="str">
        <f>IF($A60="","",VLOOKUP($A60,'Annex 2 Designated EHV charges'!$D:$P,4,0))</f>
        <v/>
      </c>
      <c r="E60" s="80" t="str">
        <f>IFERROR(IF(VLOOKUP($A60,'Annex 2 Designated EHV charges'!$D:$P,COLUMN(E60)+5,FALSE)=0,"",VLOOKUP($A60,'Annex 2 Designated EHV charges'!$D:$P,COLUMN(E60)+5,FALSE)),"")</f>
        <v/>
      </c>
      <c r="F60" s="81" t="str">
        <f>IFERROR(IF(VLOOKUP($A60,'Annex 2 Designated EHV charges'!$D:$P,COLUMN(F60)+5,FALSE)=0,"",VLOOKUP($A60,'Annex 2 Designated EHV charges'!$D:$P,COLUMN(F60)+5,FALSE)),"")</f>
        <v/>
      </c>
      <c r="G60" s="82" t="str">
        <f>IFERROR(IF(VLOOKUP($A60,'Annex 2 Designated EHV charges'!$D:$P,COLUMN(G60)+5,FALSE)=0,"",VLOOKUP($A60,'Annex 2 Designated EHV charges'!$D:$P,COLUMN(G60)+5,FALSE)),"")</f>
        <v/>
      </c>
      <c r="H60" s="82" t="str">
        <f>IFERROR(IF(VLOOKUP($A60,'Annex 2 Designated EHV charges'!$D:$P,COLUMN(H60)+5,FALSE)=0,"",VLOOKUP($A60,'Annex 2 Designated EHV charges'!$D:$P,COLUMN(H60)+5,FALSE)),"")</f>
        <v/>
      </c>
    </row>
    <row r="61" spans="1:8" x14ac:dyDescent="0.25">
      <c r="A61" s="79" t="str">
        <f t="array" ref="A61">IFERROR(INDEX('Annex 2 Designated EHV charges'!$D$11:$D$11, MATCH(0, IF(ISBLANK('Annex 2 Designated EHV charges'!$D$11:$D$11),1, COUNTIF(A$4:$A60, 'Annex 2 Designated EHV charges'!$D$11:$D$11)), 0)),"")</f>
        <v/>
      </c>
      <c r="B61" s="78" t="str">
        <f>IF($A61="","",VLOOKUP($A61,'Annex 2 Designated EHV charges'!$D:$P,2,0))</f>
        <v/>
      </c>
      <c r="C61" s="79" t="str">
        <f>IF($A61="","",VLOOKUP($A61,'Annex 2 Designated EHV charges'!$D:$P,3,0))</f>
        <v/>
      </c>
      <c r="D61" s="78" t="str">
        <f>IF($A61="","",VLOOKUP($A61,'Annex 2 Designated EHV charges'!$D:$P,4,0))</f>
        <v/>
      </c>
      <c r="E61" s="80" t="str">
        <f>IFERROR(IF(VLOOKUP($A61,'Annex 2 Designated EHV charges'!$D:$P,COLUMN(E61)+5,FALSE)=0,"",VLOOKUP($A61,'Annex 2 Designated EHV charges'!$D:$P,COLUMN(E61)+5,FALSE)),"")</f>
        <v/>
      </c>
      <c r="F61" s="81" t="str">
        <f>IFERROR(IF(VLOOKUP($A61,'Annex 2 Designated EHV charges'!$D:$P,COLUMN(F61)+5,FALSE)=0,"",VLOOKUP($A61,'Annex 2 Designated EHV charges'!$D:$P,COLUMN(F61)+5,FALSE)),"")</f>
        <v/>
      </c>
      <c r="G61" s="82" t="str">
        <f>IFERROR(IF(VLOOKUP($A61,'Annex 2 Designated EHV charges'!$D:$P,COLUMN(G61)+5,FALSE)=0,"",VLOOKUP($A61,'Annex 2 Designated EHV charges'!$D:$P,COLUMN(G61)+5,FALSE)),"")</f>
        <v/>
      </c>
      <c r="H61" s="82" t="str">
        <f>IFERROR(IF(VLOOKUP($A61,'Annex 2 Designated EHV charges'!$D:$P,COLUMN(H61)+5,FALSE)=0,"",VLOOKUP($A61,'Annex 2 Designated EHV charges'!$D:$P,COLUMN(H61)+5,FALSE)),"")</f>
        <v/>
      </c>
    </row>
    <row r="62" spans="1:8" x14ac:dyDescent="0.25">
      <c r="A62" s="79" t="str">
        <f t="array" ref="A62">IFERROR(INDEX('Annex 2 Designated EHV charges'!$D$11:$D$11, MATCH(0, IF(ISBLANK('Annex 2 Designated EHV charges'!$D$11:$D$11),1, COUNTIF(A$4:$A61, 'Annex 2 Designated EHV charges'!$D$11:$D$11)), 0)),"")</f>
        <v/>
      </c>
      <c r="B62" s="78" t="str">
        <f>IF($A62="","",VLOOKUP($A62,'Annex 2 Designated EHV charges'!$D:$P,2,0))</f>
        <v/>
      </c>
      <c r="C62" s="79" t="str">
        <f>IF($A62="","",VLOOKUP($A62,'Annex 2 Designated EHV charges'!$D:$P,3,0))</f>
        <v/>
      </c>
      <c r="D62" s="78" t="str">
        <f>IF($A62="","",VLOOKUP($A62,'Annex 2 Designated EHV charges'!$D:$P,4,0))</f>
        <v/>
      </c>
      <c r="E62" s="80" t="str">
        <f>IFERROR(IF(VLOOKUP($A62,'Annex 2 Designated EHV charges'!$D:$P,COLUMN(E62)+5,FALSE)=0,"",VLOOKUP($A62,'Annex 2 Designated EHV charges'!$D:$P,COLUMN(E62)+5,FALSE)),"")</f>
        <v/>
      </c>
      <c r="F62" s="81" t="str">
        <f>IFERROR(IF(VLOOKUP($A62,'Annex 2 Designated EHV charges'!$D:$P,COLUMN(F62)+5,FALSE)=0,"",VLOOKUP($A62,'Annex 2 Designated EHV charges'!$D:$P,COLUMN(F62)+5,FALSE)),"")</f>
        <v/>
      </c>
      <c r="G62" s="82" t="str">
        <f>IFERROR(IF(VLOOKUP($A62,'Annex 2 Designated EHV charges'!$D:$P,COLUMN(G62)+5,FALSE)=0,"",VLOOKUP($A62,'Annex 2 Designated EHV charges'!$D:$P,COLUMN(G62)+5,FALSE)),"")</f>
        <v/>
      </c>
      <c r="H62" s="82" t="str">
        <f>IFERROR(IF(VLOOKUP($A62,'Annex 2 Designated EHV charges'!$D:$P,COLUMN(H62)+5,FALSE)=0,"",VLOOKUP($A62,'Annex 2 Designated EHV charges'!$D:$P,COLUMN(H62)+5,FALSE)),"")</f>
        <v/>
      </c>
    </row>
    <row r="63" spans="1:8" x14ac:dyDescent="0.25">
      <c r="A63" s="79" t="str">
        <f t="array" ref="A63">IFERROR(INDEX('Annex 2 Designated EHV charges'!$D$11:$D$11, MATCH(0, IF(ISBLANK('Annex 2 Designated EHV charges'!$D$11:$D$11),1, COUNTIF(A$4:$A62, 'Annex 2 Designated EHV charges'!$D$11:$D$11)), 0)),"")</f>
        <v/>
      </c>
      <c r="B63" s="78" t="str">
        <f>IF($A63="","",VLOOKUP($A63,'Annex 2 Designated EHV charges'!$D:$P,2,0))</f>
        <v/>
      </c>
      <c r="C63" s="79" t="str">
        <f>IF($A63="","",VLOOKUP($A63,'Annex 2 Designated EHV charges'!$D:$P,3,0))</f>
        <v/>
      </c>
      <c r="D63" s="78" t="str">
        <f>IF($A63="","",VLOOKUP($A63,'Annex 2 Designated EHV charges'!$D:$P,4,0))</f>
        <v/>
      </c>
      <c r="E63" s="80" t="str">
        <f>IFERROR(IF(VLOOKUP($A63,'Annex 2 Designated EHV charges'!$D:$P,COLUMN(E63)+5,FALSE)=0,"",VLOOKUP($A63,'Annex 2 Designated EHV charges'!$D:$P,COLUMN(E63)+5,FALSE)),"")</f>
        <v/>
      </c>
      <c r="F63" s="81" t="str">
        <f>IFERROR(IF(VLOOKUP($A63,'Annex 2 Designated EHV charges'!$D:$P,COLUMN(F63)+5,FALSE)=0,"",VLOOKUP($A63,'Annex 2 Designated EHV charges'!$D:$P,COLUMN(F63)+5,FALSE)),"")</f>
        <v/>
      </c>
      <c r="G63" s="82" t="str">
        <f>IFERROR(IF(VLOOKUP($A63,'Annex 2 Designated EHV charges'!$D:$P,COLUMN(G63)+5,FALSE)=0,"",VLOOKUP($A63,'Annex 2 Designated EHV charges'!$D:$P,COLUMN(G63)+5,FALSE)),"")</f>
        <v/>
      </c>
      <c r="H63" s="82" t="str">
        <f>IFERROR(IF(VLOOKUP($A63,'Annex 2 Designated EHV charges'!$D:$P,COLUMN(H63)+5,FALSE)=0,"",VLOOKUP($A63,'Annex 2 Designated EHV charges'!$D:$P,COLUMN(H63)+5,FALSE)),"")</f>
        <v/>
      </c>
    </row>
    <row r="64" spans="1:8" x14ac:dyDescent="0.25">
      <c r="A64" s="79" t="str">
        <f t="array" ref="A64">IFERROR(INDEX('Annex 2 Designated EHV charges'!$D$11:$D$11, MATCH(0, IF(ISBLANK('Annex 2 Designated EHV charges'!$D$11:$D$11),1, COUNTIF(A$4:$A63, 'Annex 2 Designated EHV charges'!$D$11:$D$11)), 0)),"")</f>
        <v/>
      </c>
      <c r="B64" s="78" t="str">
        <f>IF($A64="","",VLOOKUP($A64,'Annex 2 Designated EHV charges'!$D:$P,2,0))</f>
        <v/>
      </c>
      <c r="C64" s="79" t="str">
        <f>IF($A64="","",VLOOKUP($A64,'Annex 2 Designated EHV charges'!$D:$P,3,0))</f>
        <v/>
      </c>
      <c r="D64" s="78" t="str">
        <f>IF($A64="","",VLOOKUP($A64,'Annex 2 Designated EHV charges'!$D:$P,4,0))</f>
        <v/>
      </c>
      <c r="E64" s="80" t="str">
        <f>IFERROR(IF(VLOOKUP($A64,'Annex 2 Designated EHV charges'!$D:$P,COLUMN(E64)+5,FALSE)=0,"",VLOOKUP($A64,'Annex 2 Designated EHV charges'!$D:$P,COLUMN(E64)+5,FALSE)),"")</f>
        <v/>
      </c>
      <c r="F64" s="81" t="str">
        <f>IFERROR(IF(VLOOKUP($A64,'Annex 2 Designated EHV charges'!$D:$P,COLUMN(F64)+5,FALSE)=0,"",VLOOKUP($A64,'Annex 2 Designated EHV charges'!$D:$P,COLUMN(F64)+5,FALSE)),"")</f>
        <v/>
      </c>
      <c r="G64" s="82" t="str">
        <f>IFERROR(IF(VLOOKUP($A64,'Annex 2 Designated EHV charges'!$D:$P,COLUMN(G64)+5,FALSE)=0,"",VLOOKUP($A64,'Annex 2 Designated EHV charges'!$D:$P,COLUMN(G64)+5,FALSE)),"")</f>
        <v/>
      </c>
      <c r="H64" s="82" t="str">
        <f>IFERROR(IF(VLOOKUP($A64,'Annex 2 Designated EHV charges'!$D:$P,COLUMN(H64)+5,FALSE)=0,"",VLOOKUP($A64,'Annex 2 Designated EHV charges'!$D:$P,COLUMN(H64)+5,FALSE)),"")</f>
        <v/>
      </c>
    </row>
    <row r="65" spans="1:8" x14ac:dyDescent="0.25">
      <c r="A65" s="79" t="str">
        <f t="array" ref="A65">IFERROR(INDEX('Annex 2 Designated EHV charges'!$D$11:$D$11, MATCH(0, IF(ISBLANK('Annex 2 Designated EHV charges'!$D$11:$D$11),1, COUNTIF(A$4:$A64, 'Annex 2 Designated EHV charges'!$D$11:$D$11)), 0)),"")</f>
        <v/>
      </c>
      <c r="B65" s="78" t="str">
        <f>IF($A65="","",VLOOKUP($A65,'Annex 2 Designated EHV charges'!$D:$P,2,0))</f>
        <v/>
      </c>
      <c r="C65" s="79" t="str">
        <f>IF($A65="","",VLOOKUP($A65,'Annex 2 Designated EHV charges'!$D:$P,3,0))</f>
        <v/>
      </c>
      <c r="D65" s="78" t="str">
        <f>IF($A65="","",VLOOKUP($A65,'Annex 2 Designated EHV charges'!$D:$P,4,0))</f>
        <v/>
      </c>
      <c r="E65" s="80" t="str">
        <f>IFERROR(IF(VLOOKUP($A65,'Annex 2 Designated EHV charges'!$D:$P,COLUMN(E65)+5,FALSE)=0,"",VLOOKUP($A65,'Annex 2 Designated EHV charges'!$D:$P,COLUMN(E65)+5,FALSE)),"")</f>
        <v/>
      </c>
      <c r="F65" s="81" t="str">
        <f>IFERROR(IF(VLOOKUP($A65,'Annex 2 Designated EHV charges'!$D:$P,COLUMN(F65)+5,FALSE)=0,"",VLOOKUP($A65,'Annex 2 Designated EHV charges'!$D:$P,COLUMN(F65)+5,FALSE)),"")</f>
        <v/>
      </c>
      <c r="G65" s="82" t="str">
        <f>IFERROR(IF(VLOOKUP($A65,'Annex 2 Designated EHV charges'!$D:$P,COLUMN(G65)+5,FALSE)=0,"",VLOOKUP($A65,'Annex 2 Designated EHV charges'!$D:$P,COLUMN(G65)+5,FALSE)),"")</f>
        <v/>
      </c>
      <c r="H65" s="82" t="str">
        <f>IFERROR(IF(VLOOKUP($A65,'Annex 2 Designated EHV charges'!$D:$P,COLUMN(H65)+5,FALSE)=0,"",VLOOKUP($A65,'Annex 2 Designated EHV charges'!$D:$P,COLUMN(H65)+5,FALSE)),"")</f>
        <v/>
      </c>
    </row>
    <row r="66" spans="1:8" x14ac:dyDescent="0.25">
      <c r="A66" s="79" t="str">
        <f t="array" ref="A66">IFERROR(INDEX('Annex 2 Designated EHV charges'!$D$11:$D$11, MATCH(0, IF(ISBLANK('Annex 2 Designated EHV charges'!$D$11:$D$11),1, COUNTIF(A$4:$A65, 'Annex 2 Designated EHV charges'!$D$11:$D$11)), 0)),"")</f>
        <v/>
      </c>
      <c r="B66" s="78" t="str">
        <f>IF($A66="","",VLOOKUP($A66,'Annex 2 Designated EHV charges'!$D:$P,2,0))</f>
        <v/>
      </c>
      <c r="C66" s="79" t="str">
        <f>IF($A66="","",VLOOKUP($A66,'Annex 2 Designated EHV charges'!$D:$P,3,0))</f>
        <v/>
      </c>
      <c r="D66" s="78" t="str">
        <f>IF($A66="","",VLOOKUP($A66,'Annex 2 Designated EHV charges'!$D:$P,4,0))</f>
        <v/>
      </c>
      <c r="E66" s="80" t="str">
        <f>IFERROR(IF(VLOOKUP($A66,'Annex 2 Designated EHV charges'!$D:$P,COLUMN(E66)+5,FALSE)=0,"",VLOOKUP($A66,'Annex 2 Designated EHV charges'!$D:$P,COLUMN(E66)+5,FALSE)),"")</f>
        <v/>
      </c>
      <c r="F66" s="81" t="str">
        <f>IFERROR(IF(VLOOKUP($A66,'Annex 2 Designated EHV charges'!$D:$P,COLUMN(F66)+5,FALSE)=0,"",VLOOKUP($A66,'Annex 2 Designated EHV charges'!$D:$P,COLUMN(F66)+5,FALSE)),"")</f>
        <v/>
      </c>
      <c r="G66" s="82" t="str">
        <f>IFERROR(IF(VLOOKUP($A66,'Annex 2 Designated EHV charges'!$D:$P,COLUMN(G66)+5,FALSE)=0,"",VLOOKUP($A66,'Annex 2 Designated EHV charges'!$D:$P,COLUMN(G66)+5,FALSE)),"")</f>
        <v/>
      </c>
      <c r="H66" s="82" t="str">
        <f>IFERROR(IF(VLOOKUP($A66,'Annex 2 Designated EHV charges'!$D:$P,COLUMN(H66)+5,FALSE)=0,"",VLOOKUP($A66,'Annex 2 Designated EHV charges'!$D:$P,COLUMN(H66)+5,FALSE)),"")</f>
        <v/>
      </c>
    </row>
    <row r="67" spans="1:8" x14ac:dyDescent="0.25">
      <c r="A67" s="79" t="str">
        <f t="array" ref="A67">IFERROR(INDEX('Annex 2 Designated EHV charges'!$D$11:$D$11, MATCH(0, IF(ISBLANK('Annex 2 Designated EHV charges'!$D$11:$D$11),1, COUNTIF(A$4:$A66, 'Annex 2 Designated EHV charges'!$D$11:$D$11)), 0)),"")</f>
        <v/>
      </c>
      <c r="B67" s="78" t="str">
        <f>IF($A67="","",VLOOKUP($A67,'Annex 2 Designated EHV charges'!$D:$P,2,0))</f>
        <v/>
      </c>
      <c r="C67" s="79" t="str">
        <f>IF($A67="","",VLOOKUP($A67,'Annex 2 Designated EHV charges'!$D:$P,3,0))</f>
        <v/>
      </c>
      <c r="D67" s="78" t="str">
        <f>IF($A67="","",VLOOKUP($A67,'Annex 2 Designated EHV charges'!$D:$P,4,0))</f>
        <v/>
      </c>
      <c r="E67" s="80" t="str">
        <f>IFERROR(IF(VLOOKUP($A67,'Annex 2 Designated EHV charges'!$D:$P,COLUMN(E67)+5,FALSE)=0,"",VLOOKUP($A67,'Annex 2 Designated EHV charges'!$D:$P,COLUMN(E67)+5,FALSE)),"")</f>
        <v/>
      </c>
      <c r="F67" s="81" t="str">
        <f>IFERROR(IF(VLOOKUP($A67,'Annex 2 Designated EHV charges'!$D:$P,COLUMN(F67)+5,FALSE)=0,"",VLOOKUP($A67,'Annex 2 Designated EHV charges'!$D:$P,COLUMN(F67)+5,FALSE)),"")</f>
        <v/>
      </c>
      <c r="G67" s="82" t="str">
        <f>IFERROR(IF(VLOOKUP($A67,'Annex 2 Designated EHV charges'!$D:$P,COLUMN(G67)+5,FALSE)=0,"",VLOOKUP($A67,'Annex 2 Designated EHV charges'!$D:$P,COLUMN(G67)+5,FALSE)),"")</f>
        <v/>
      </c>
      <c r="H67" s="82" t="str">
        <f>IFERROR(IF(VLOOKUP($A67,'Annex 2 Designated EHV charges'!$D:$P,COLUMN(H67)+5,FALSE)=0,"",VLOOKUP($A67,'Annex 2 Designated EHV charges'!$D:$P,COLUMN(H67)+5,FALSE)),"")</f>
        <v/>
      </c>
    </row>
    <row r="68" spans="1:8" x14ac:dyDescent="0.25">
      <c r="A68" s="79" t="str">
        <f t="array" ref="A68">IFERROR(INDEX('Annex 2 Designated EHV charges'!$D$11:$D$11, MATCH(0, IF(ISBLANK('Annex 2 Designated EHV charges'!$D$11:$D$11),1, COUNTIF(A$4:$A67, 'Annex 2 Designated EHV charges'!$D$11:$D$11)), 0)),"")</f>
        <v/>
      </c>
      <c r="B68" s="78" t="str">
        <f>IF($A68="","",VLOOKUP($A68,'Annex 2 Designated EHV charges'!$D:$P,2,0))</f>
        <v/>
      </c>
      <c r="C68" s="79" t="str">
        <f>IF($A68="","",VLOOKUP($A68,'Annex 2 Designated EHV charges'!$D:$P,3,0))</f>
        <v/>
      </c>
      <c r="D68" s="78" t="str">
        <f>IF($A68="","",VLOOKUP($A68,'Annex 2 Designated EHV charges'!$D:$P,4,0))</f>
        <v/>
      </c>
      <c r="E68" s="80" t="str">
        <f>IFERROR(IF(VLOOKUP($A68,'Annex 2 Designated EHV charges'!$D:$P,COLUMN(E68)+5,FALSE)=0,"",VLOOKUP($A68,'Annex 2 Designated EHV charges'!$D:$P,COLUMN(E68)+5,FALSE)),"")</f>
        <v/>
      </c>
      <c r="F68" s="81" t="str">
        <f>IFERROR(IF(VLOOKUP($A68,'Annex 2 Designated EHV charges'!$D:$P,COLUMN(F68)+5,FALSE)=0,"",VLOOKUP($A68,'Annex 2 Designated EHV charges'!$D:$P,COLUMN(F68)+5,FALSE)),"")</f>
        <v/>
      </c>
      <c r="G68" s="82" t="str">
        <f>IFERROR(IF(VLOOKUP($A68,'Annex 2 Designated EHV charges'!$D:$P,COLUMN(G68)+5,FALSE)=0,"",VLOOKUP($A68,'Annex 2 Designated EHV charges'!$D:$P,COLUMN(G68)+5,FALSE)),"")</f>
        <v/>
      </c>
      <c r="H68" s="82" t="str">
        <f>IFERROR(IF(VLOOKUP($A68,'Annex 2 Designated EHV charges'!$D:$P,COLUMN(H68)+5,FALSE)=0,"",VLOOKUP($A68,'Annex 2 Designated EHV charges'!$D:$P,COLUMN(H68)+5,FALSE)),"")</f>
        <v/>
      </c>
    </row>
    <row r="69" spans="1:8" x14ac:dyDescent="0.25">
      <c r="A69" s="79" t="str">
        <f t="array" ref="A69">IFERROR(INDEX('Annex 2 Designated EHV charges'!$D$11:$D$11, MATCH(0, IF(ISBLANK('Annex 2 Designated EHV charges'!$D$11:$D$11),1, COUNTIF(A$4:$A68, 'Annex 2 Designated EHV charges'!$D$11:$D$11)), 0)),"")</f>
        <v/>
      </c>
      <c r="B69" s="78" t="str">
        <f>IF($A69="","",VLOOKUP($A69,'Annex 2 Designated EHV charges'!$D:$P,2,0))</f>
        <v/>
      </c>
      <c r="C69" s="79" t="str">
        <f>IF($A69="","",VLOOKUP($A69,'Annex 2 Designated EHV charges'!$D:$P,3,0))</f>
        <v/>
      </c>
      <c r="D69" s="78" t="str">
        <f>IF($A69="","",VLOOKUP($A69,'Annex 2 Designated EHV charges'!$D:$P,4,0))</f>
        <v/>
      </c>
      <c r="E69" s="80" t="str">
        <f>IFERROR(IF(VLOOKUP($A69,'Annex 2 Designated EHV charges'!$D:$P,COLUMN(E69)+5,FALSE)=0,"",VLOOKUP($A69,'Annex 2 Designated EHV charges'!$D:$P,COLUMN(E69)+5,FALSE)),"")</f>
        <v/>
      </c>
      <c r="F69" s="81" t="str">
        <f>IFERROR(IF(VLOOKUP($A69,'Annex 2 Designated EHV charges'!$D:$P,COLUMN(F69)+5,FALSE)=0,"",VLOOKUP($A69,'Annex 2 Designated EHV charges'!$D:$P,COLUMN(F69)+5,FALSE)),"")</f>
        <v/>
      </c>
      <c r="G69" s="82" t="str">
        <f>IFERROR(IF(VLOOKUP($A69,'Annex 2 Designated EHV charges'!$D:$P,COLUMN(G69)+5,FALSE)=0,"",VLOOKUP($A69,'Annex 2 Designated EHV charges'!$D:$P,COLUMN(G69)+5,FALSE)),"")</f>
        <v/>
      </c>
      <c r="H69" s="82" t="str">
        <f>IFERROR(IF(VLOOKUP($A69,'Annex 2 Designated EHV charges'!$D:$P,COLUMN(H69)+5,FALSE)=0,"",VLOOKUP($A69,'Annex 2 Designated EHV charges'!$D:$P,COLUMN(H69)+5,FALSE)),"")</f>
        <v/>
      </c>
    </row>
    <row r="70" spans="1:8" x14ac:dyDescent="0.25">
      <c r="A70" s="79" t="str">
        <f t="array" ref="A70">IFERROR(INDEX('Annex 2 Designated EHV charges'!$D$11:$D$11, MATCH(0, IF(ISBLANK('Annex 2 Designated EHV charges'!$D$11:$D$11),1, COUNTIF(A$4:$A69, 'Annex 2 Designated EHV charges'!$D$11:$D$11)), 0)),"")</f>
        <v/>
      </c>
      <c r="B70" s="78" t="str">
        <f>IF($A70="","",VLOOKUP($A70,'Annex 2 Designated EHV charges'!$D:$P,2,0))</f>
        <v/>
      </c>
      <c r="C70" s="79" t="str">
        <f>IF($A70="","",VLOOKUP($A70,'Annex 2 Designated EHV charges'!$D:$P,3,0))</f>
        <v/>
      </c>
      <c r="D70" s="78" t="str">
        <f>IF($A70="","",VLOOKUP($A70,'Annex 2 Designated EHV charges'!$D:$P,4,0))</f>
        <v/>
      </c>
      <c r="E70" s="80" t="str">
        <f>IFERROR(IF(VLOOKUP($A70,'Annex 2 Designated EHV charges'!$D:$P,COLUMN(E70)+5,FALSE)=0,"",VLOOKUP($A70,'Annex 2 Designated EHV charges'!$D:$P,COLUMN(E70)+5,FALSE)),"")</f>
        <v/>
      </c>
      <c r="F70" s="81" t="str">
        <f>IFERROR(IF(VLOOKUP($A70,'Annex 2 Designated EHV charges'!$D:$P,COLUMN(F70)+5,FALSE)=0,"",VLOOKUP($A70,'Annex 2 Designated EHV charges'!$D:$P,COLUMN(F70)+5,FALSE)),"")</f>
        <v/>
      </c>
      <c r="G70" s="82" t="str">
        <f>IFERROR(IF(VLOOKUP($A70,'Annex 2 Designated EHV charges'!$D:$P,COLUMN(G70)+5,FALSE)=0,"",VLOOKUP($A70,'Annex 2 Designated EHV charges'!$D:$P,COLUMN(G70)+5,FALSE)),"")</f>
        <v/>
      </c>
      <c r="H70" s="82" t="str">
        <f>IFERROR(IF(VLOOKUP($A70,'Annex 2 Designated EHV charges'!$D:$P,COLUMN(H70)+5,FALSE)=0,"",VLOOKUP($A70,'Annex 2 Designated EHV charges'!$D:$P,COLUMN(H70)+5,FALSE)),"")</f>
        <v/>
      </c>
    </row>
    <row r="71" spans="1:8" x14ac:dyDescent="0.25">
      <c r="A71" s="79" t="str">
        <f t="array" ref="A71">IFERROR(INDEX('Annex 2 Designated EHV charges'!$D$11:$D$11, MATCH(0, IF(ISBLANK('Annex 2 Designated EHV charges'!$D$11:$D$11),1, COUNTIF(A$4:$A70, 'Annex 2 Designated EHV charges'!$D$11:$D$11)), 0)),"")</f>
        <v/>
      </c>
      <c r="B71" s="78" t="str">
        <f>IF($A71="","",VLOOKUP($A71,'Annex 2 Designated EHV charges'!$D:$P,2,0))</f>
        <v/>
      </c>
      <c r="C71" s="79" t="str">
        <f>IF($A71="","",VLOOKUP($A71,'Annex 2 Designated EHV charges'!$D:$P,3,0))</f>
        <v/>
      </c>
      <c r="D71" s="78" t="str">
        <f>IF($A71="","",VLOOKUP($A71,'Annex 2 Designated EHV charges'!$D:$P,4,0))</f>
        <v/>
      </c>
      <c r="E71" s="80" t="str">
        <f>IFERROR(IF(VLOOKUP($A71,'Annex 2 Designated EHV charges'!$D:$P,COLUMN(E71)+5,FALSE)=0,"",VLOOKUP($A71,'Annex 2 Designated EHV charges'!$D:$P,COLUMN(E71)+5,FALSE)),"")</f>
        <v/>
      </c>
      <c r="F71" s="81" t="str">
        <f>IFERROR(IF(VLOOKUP($A71,'Annex 2 Designated EHV charges'!$D:$P,COLUMN(F71)+5,FALSE)=0,"",VLOOKUP($A71,'Annex 2 Designated EHV charges'!$D:$P,COLUMN(F71)+5,FALSE)),"")</f>
        <v/>
      </c>
      <c r="G71" s="82" t="str">
        <f>IFERROR(IF(VLOOKUP($A71,'Annex 2 Designated EHV charges'!$D:$P,COLUMN(G71)+5,FALSE)=0,"",VLOOKUP($A71,'Annex 2 Designated EHV charges'!$D:$P,COLUMN(G71)+5,FALSE)),"")</f>
        <v/>
      </c>
      <c r="H71" s="82" t="str">
        <f>IFERROR(IF(VLOOKUP($A71,'Annex 2 Designated EHV charges'!$D:$P,COLUMN(H71)+5,FALSE)=0,"",VLOOKUP($A71,'Annex 2 Designated EHV charges'!$D:$P,COLUMN(H71)+5,FALSE)),"")</f>
        <v/>
      </c>
    </row>
    <row r="72" spans="1:8" x14ac:dyDescent="0.25">
      <c r="A72" s="79" t="str">
        <f t="array" ref="A72">IFERROR(INDEX('Annex 2 Designated EHV charges'!$D$11:$D$11, MATCH(0, IF(ISBLANK('Annex 2 Designated EHV charges'!$D$11:$D$11),1, COUNTIF(A$4:$A71, 'Annex 2 Designated EHV charges'!$D$11:$D$11)), 0)),"")</f>
        <v/>
      </c>
      <c r="B72" s="78" t="str">
        <f>IF($A72="","",VLOOKUP($A72,'Annex 2 Designated EHV charges'!$D:$P,2,0))</f>
        <v/>
      </c>
      <c r="C72" s="79" t="str">
        <f>IF($A72="","",VLOOKUP($A72,'Annex 2 Designated EHV charges'!$D:$P,3,0))</f>
        <v/>
      </c>
      <c r="D72" s="78" t="str">
        <f>IF($A72="","",VLOOKUP($A72,'Annex 2 Designated EHV charges'!$D:$P,4,0))</f>
        <v/>
      </c>
      <c r="E72" s="80" t="str">
        <f>IFERROR(IF(VLOOKUP($A72,'Annex 2 Designated EHV charges'!$D:$P,COLUMN(E72)+5,FALSE)=0,"",VLOOKUP($A72,'Annex 2 Designated EHV charges'!$D:$P,COLUMN(E72)+5,FALSE)),"")</f>
        <v/>
      </c>
      <c r="F72" s="81" t="str">
        <f>IFERROR(IF(VLOOKUP($A72,'Annex 2 Designated EHV charges'!$D:$P,COLUMN(F72)+5,FALSE)=0,"",VLOOKUP($A72,'Annex 2 Designated EHV charges'!$D:$P,COLUMN(F72)+5,FALSE)),"")</f>
        <v/>
      </c>
      <c r="G72" s="82" t="str">
        <f>IFERROR(IF(VLOOKUP($A72,'Annex 2 Designated EHV charges'!$D:$P,COLUMN(G72)+5,FALSE)=0,"",VLOOKUP($A72,'Annex 2 Designated EHV charges'!$D:$P,COLUMN(G72)+5,FALSE)),"")</f>
        <v/>
      </c>
      <c r="H72" s="82" t="str">
        <f>IFERROR(IF(VLOOKUP($A72,'Annex 2 Designated EHV charges'!$D:$P,COLUMN(H72)+5,FALSE)=0,"",VLOOKUP($A72,'Annex 2 Designated EHV charges'!$D:$P,COLUMN(H72)+5,FALSE)),"")</f>
        <v/>
      </c>
    </row>
    <row r="73" spans="1:8" x14ac:dyDescent="0.25">
      <c r="A73" s="79" t="str">
        <f t="array" ref="A73">IFERROR(INDEX('Annex 2 Designated EHV charges'!$D$11:$D$11, MATCH(0, IF(ISBLANK('Annex 2 Designated EHV charges'!$D$11:$D$11),1, COUNTIF(A$4:$A72, 'Annex 2 Designated EHV charges'!$D$11:$D$11)), 0)),"")</f>
        <v/>
      </c>
      <c r="B73" s="78" t="str">
        <f>IF($A73="","",VLOOKUP($A73,'Annex 2 Designated EHV charges'!$D:$P,2,0))</f>
        <v/>
      </c>
      <c r="C73" s="79" t="str">
        <f>IF($A73="","",VLOOKUP($A73,'Annex 2 Designated EHV charges'!$D:$P,3,0))</f>
        <v/>
      </c>
      <c r="D73" s="78" t="str">
        <f>IF($A73="","",VLOOKUP($A73,'Annex 2 Designated EHV charges'!$D:$P,4,0))</f>
        <v/>
      </c>
      <c r="E73" s="80" t="str">
        <f>IFERROR(IF(VLOOKUP($A73,'Annex 2 Designated EHV charges'!$D:$P,COLUMN(E73)+5,FALSE)=0,"",VLOOKUP($A73,'Annex 2 Designated EHV charges'!$D:$P,COLUMN(E73)+5,FALSE)),"")</f>
        <v/>
      </c>
      <c r="F73" s="81" t="str">
        <f>IFERROR(IF(VLOOKUP($A73,'Annex 2 Designated EHV charges'!$D:$P,COLUMN(F73)+5,FALSE)=0,"",VLOOKUP($A73,'Annex 2 Designated EHV charges'!$D:$P,COLUMN(F73)+5,FALSE)),"")</f>
        <v/>
      </c>
      <c r="G73" s="82" t="str">
        <f>IFERROR(IF(VLOOKUP($A73,'Annex 2 Designated EHV charges'!$D:$P,COLUMN(G73)+5,FALSE)=0,"",VLOOKUP($A73,'Annex 2 Designated EHV charges'!$D:$P,COLUMN(G73)+5,FALSE)),"")</f>
        <v/>
      </c>
      <c r="H73" s="82" t="str">
        <f>IFERROR(IF(VLOOKUP($A73,'Annex 2 Designated EHV charges'!$D:$P,COLUMN(H73)+5,FALSE)=0,"",VLOOKUP($A73,'Annex 2 Designated EHV charges'!$D:$P,COLUMN(H73)+5,FALSE)),"")</f>
        <v/>
      </c>
    </row>
    <row r="74" spans="1:8" x14ac:dyDescent="0.25">
      <c r="A74" s="79" t="str">
        <f t="array" ref="A74">IFERROR(INDEX('Annex 2 Designated EHV charges'!$D$11:$D$11, MATCH(0, IF(ISBLANK('Annex 2 Designated EHV charges'!$D$11:$D$11),1, COUNTIF(A$4:$A73, 'Annex 2 Designated EHV charges'!$D$11:$D$11)), 0)),"")</f>
        <v/>
      </c>
      <c r="B74" s="78" t="str">
        <f>IF($A74="","",VLOOKUP($A74,'Annex 2 Designated EHV charges'!$D:$P,2,0))</f>
        <v/>
      </c>
      <c r="C74" s="79" t="str">
        <f>IF($A74="","",VLOOKUP($A74,'Annex 2 Designated EHV charges'!$D:$P,3,0))</f>
        <v/>
      </c>
      <c r="D74" s="78" t="str">
        <f>IF($A74="","",VLOOKUP($A74,'Annex 2 Designated EHV charges'!$D:$P,4,0))</f>
        <v/>
      </c>
      <c r="E74" s="80" t="str">
        <f>IFERROR(IF(VLOOKUP($A74,'Annex 2 Designated EHV charges'!$D:$P,COLUMN(E74)+5,FALSE)=0,"",VLOOKUP($A74,'Annex 2 Designated EHV charges'!$D:$P,COLUMN(E74)+5,FALSE)),"")</f>
        <v/>
      </c>
      <c r="F74" s="81" t="str">
        <f>IFERROR(IF(VLOOKUP($A74,'Annex 2 Designated EHV charges'!$D:$P,COLUMN(F74)+5,FALSE)=0,"",VLOOKUP($A74,'Annex 2 Designated EHV charges'!$D:$P,COLUMN(F74)+5,FALSE)),"")</f>
        <v/>
      </c>
      <c r="G74" s="82" t="str">
        <f>IFERROR(IF(VLOOKUP($A74,'Annex 2 Designated EHV charges'!$D:$P,COLUMN(G74)+5,FALSE)=0,"",VLOOKUP($A74,'Annex 2 Designated EHV charges'!$D:$P,COLUMN(G74)+5,FALSE)),"")</f>
        <v/>
      </c>
      <c r="H74" s="82" t="str">
        <f>IFERROR(IF(VLOOKUP($A74,'Annex 2 Designated EHV charges'!$D:$P,COLUMN(H74)+5,FALSE)=0,"",VLOOKUP($A74,'Annex 2 Designated EHV charges'!$D:$P,COLUMN(H74)+5,FALSE)),"")</f>
        <v/>
      </c>
    </row>
    <row r="75" spans="1:8" x14ac:dyDescent="0.25">
      <c r="A75" s="79" t="str">
        <f t="array" ref="A75">IFERROR(INDEX('Annex 2 Designated EHV charges'!$D$11:$D$11, MATCH(0, IF(ISBLANK('Annex 2 Designated EHV charges'!$D$11:$D$11),1, COUNTIF(A$4:$A74, 'Annex 2 Designated EHV charges'!$D$11:$D$11)), 0)),"")</f>
        <v/>
      </c>
      <c r="B75" s="78" t="str">
        <f>IF($A75="","",VLOOKUP($A75,'Annex 2 Designated EHV charges'!$D:$P,2,0))</f>
        <v/>
      </c>
      <c r="C75" s="79" t="str">
        <f>IF($A75="","",VLOOKUP($A75,'Annex 2 Designated EHV charges'!$D:$P,3,0))</f>
        <v/>
      </c>
      <c r="D75" s="78" t="str">
        <f>IF($A75="","",VLOOKUP($A75,'Annex 2 Designated EHV charges'!$D:$P,4,0))</f>
        <v/>
      </c>
      <c r="E75" s="80" t="str">
        <f>IFERROR(IF(VLOOKUP($A75,'Annex 2 Designated EHV charges'!$D:$P,COLUMN(E75)+5,FALSE)=0,"",VLOOKUP($A75,'Annex 2 Designated EHV charges'!$D:$P,COLUMN(E75)+5,FALSE)),"")</f>
        <v/>
      </c>
      <c r="F75" s="81" t="str">
        <f>IFERROR(IF(VLOOKUP($A75,'Annex 2 Designated EHV charges'!$D:$P,COLUMN(F75)+5,FALSE)=0,"",VLOOKUP($A75,'Annex 2 Designated EHV charges'!$D:$P,COLUMN(F75)+5,FALSE)),"")</f>
        <v/>
      </c>
      <c r="G75" s="82" t="str">
        <f>IFERROR(IF(VLOOKUP($A75,'Annex 2 Designated EHV charges'!$D:$P,COLUMN(G75)+5,FALSE)=0,"",VLOOKUP($A75,'Annex 2 Designated EHV charges'!$D:$P,COLUMN(G75)+5,FALSE)),"")</f>
        <v/>
      </c>
      <c r="H75" s="82" t="str">
        <f>IFERROR(IF(VLOOKUP($A75,'Annex 2 Designated EHV charges'!$D:$P,COLUMN(H75)+5,FALSE)=0,"",VLOOKUP($A75,'Annex 2 Designated EHV charges'!$D:$P,COLUMN(H75)+5,FALSE)),"")</f>
        <v/>
      </c>
    </row>
    <row r="76" spans="1:8" x14ac:dyDescent="0.25">
      <c r="A76" s="79" t="str">
        <f t="array" ref="A76">IFERROR(INDEX('Annex 2 Designated EHV charges'!$D$11:$D$11, MATCH(0, IF(ISBLANK('Annex 2 Designated EHV charges'!$D$11:$D$11),1, COUNTIF(A$4:$A75, 'Annex 2 Designated EHV charges'!$D$11:$D$11)), 0)),"")</f>
        <v/>
      </c>
      <c r="B76" s="78" t="str">
        <f>IF($A76="","",VLOOKUP($A76,'Annex 2 Designated EHV charges'!$D:$P,2,0))</f>
        <v/>
      </c>
      <c r="C76" s="79" t="str">
        <f>IF($A76="","",VLOOKUP($A76,'Annex 2 Designated EHV charges'!$D:$P,3,0))</f>
        <v/>
      </c>
      <c r="D76" s="78" t="str">
        <f>IF($A76="","",VLOOKUP($A76,'Annex 2 Designated EHV charges'!$D:$P,4,0))</f>
        <v/>
      </c>
      <c r="E76" s="80" t="str">
        <f>IFERROR(IF(VLOOKUP($A76,'Annex 2 Designated EHV charges'!$D:$P,COLUMN(E76)+5,FALSE)=0,"",VLOOKUP($A76,'Annex 2 Designated EHV charges'!$D:$P,COLUMN(E76)+5,FALSE)),"")</f>
        <v/>
      </c>
      <c r="F76" s="81" t="str">
        <f>IFERROR(IF(VLOOKUP($A76,'Annex 2 Designated EHV charges'!$D:$P,COLUMN(F76)+5,FALSE)=0,"",VLOOKUP($A76,'Annex 2 Designated EHV charges'!$D:$P,COLUMN(F76)+5,FALSE)),"")</f>
        <v/>
      </c>
      <c r="G76" s="82" t="str">
        <f>IFERROR(IF(VLOOKUP($A76,'Annex 2 Designated EHV charges'!$D:$P,COLUMN(G76)+5,FALSE)=0,"",VLOOKUP($A76,'Annex 2 Designated EHV charges'!$D:$P,COLUMN(G76)+5,FALSE)),"")</f>
        <v/>
      </c>
      <c r="H76" s="82" t="str">
        <f>IFERROR(IF(VLOOKUP($A76,'Annex 2 Designated EHV charges'!$D:$P,COLUMN(H76)+5,FALSE)=0,"",VLOOKUP($A76,'Annex 2 Designated EHV charges'!$D:$P,COLUMN(H76)+5,FALSE)),"")</f>
        <v/>
      </c>
    </row>
    <row r="77" spans="1:8" x14ac:dyDescent="0.25">
      <c r="A77" s="79" t="str">
        <f t="array" ref="A77">IFERROR(INDEX('Annex 2 Designated EHV charges'!$D$11:$D$11, MATCH(0, IF(ISBLANK('Annex 2 Designated EHV charges'!$D$11:$D$11),1, COUNTIF(A$4:$A76, 'Annex 2 Designated EHV charges'!$D$11:$D$11)), 0)),"")</f>
        <v/>
      </c>
      <c r="B77" s="78" t="str">
        <f>IF($A77="","",VLOOKUP($A77,'Annex 2 Designated EHV charges'!$D:$P,2,0))</f>
        <v/>
      </c>
      <c r="C77" s="79" t="str">
        <f>IF($A77="","",VLOOKUP($A77,'Annex 2 Designated EHV charges'!$D:$P,3,0))</f>
        <v/>
      </c>
      <c r="D77" s="78" t="str">
        <f>IF($A77="","",VLOOKUP($A77,'Annex 2 Designated EHV charges'!$D:$P,4,0))</f>
        <v/>
      </c>
      <c r="E77" s="80" t="str">
        <f>IFERROR(IF(VLOOKUP($A77,'Annex 2 Designated EHV charges'!$D:$P,COLUMN(E77)+5,FALSE)=0,"",VLOOKUP($A77,'Annex 2 Designated EHV charges'!$D:$P,COLUMN(E77)+5,FALSE)),"")</f>
        <v/>
      </c>
      <c r="F77" s="81" t="str">
        <f>IFERROR(IF(VLOOKUP($A77,'Annex 2 Designated EHV charges'!$D:$P,COLUMN(F77)+5,FALSE)=0,"",VLOOKUP($A77,'Annex 2 Designated EHV charges'!$D:$P,COLUMN(F77)+5,FALSE)),"")</f>
        <v/>
      </c>
      <c r="G77" s="82" t="str">
        <f>IFERROR(IF(VLOOKUP($A77,'Annex 2 Designated EHV charges'!$D:$P,COLUMN(G77)+5,FALSE)=0,"",VLOOKUP($A77,'Annex 2 Designated EHV charges'!$D:$P,COLUMN(G77)+5,FALSE)),"")</f>
        <v/>
      </c>
      <c r="H77" s="82" t="str">
        <f>IFERROR(IF(VLOOKUP($A77,'Annex 2 Designated EHV charges'!$D:$P,COLUMN(H77)+5,FALSE)=0,"",VLOOKUP($A77,'Annex 2 Designated EHV charges'!$D:$P,COLUMN(H77)+5,FALSE)),"")</f>
        <v/>
      </c>
    </row>
    <row r="78" spans="1:8" x14ac:dyDescent="0.25">
      <c r="A78" s="79" t="str">
        <f t="array" ref="A78">IFERROR(INDEX('Annex 2 Designated EHV charges'!$D$11:$D$11, MATCH(0, IF(ISBLANK('Annex 2 Designated EHV charges'!$D$11:$D$11),1, COUNTIF(A$4:$A77, 'Annex 2 Designated EHV charges'!$D$11:$D$11)), 0)),"")</f>
        <v/>
      </c>
      <c r="B78" s="78" t="str">
        <f>IF($A78="","",VLOOKUP($A78,'Annex 2 Designated EHV charges'!$D:$P,2,0))</f>
        <v/>
      </c>
      <c r="C78" s="79" t="str">
        <f>IF($A78="","",VLOOKUP($A78,'Annex 2 Designated EHV charges'!$D:$P,3,0))</f>
        <v/>
      </c>
      <c r="D78" s="78" t="str">
        <f>IF($A78="","",VLOOKUP($A78,'Annex 2 Designated EHV charges'!$D:$P,4,0))</f>
        <v/>
      </c>
      <c r="E78" s="80" t="str">
        <f>IFERROR(IF(VLOOKUP($A78,'Annex 2 Designated EHV charges'!$D:$P,COLUMN(E78)+5,FALSE)=0,"",VLOOKUP($A78,'Annex 2 Designated EHV charges'!$D:$P,COLUMN(E78)+5,FALSE)),"")</f>
        <v/>
      </c>
      <c r="F78" s="81" t="str">
        <f>IFERROR(IF(VLOOKUP($A78,'Annex 2 Designated EHV charges'!$D:$P,COLUMN(F78)+5,FALSE)=0,"",VLOOKUP($A78,'Annex 2 Designated EHV charges'!$D:$P,COLUMN(F78)+5,FALSE)),"")</f>
        <v/>
      </c>
      <c r="G78" s="82" t="str">
        <f>IFERROR(IF(VLOOKUP($A78,'Annex 2 Designated EHV charges'!$D:$P,COLUMN(G78)+5,FALSE)=0,"",VLOOKUP($A78,'Annex 2 Designated EHV charges'!$D:$P,COLUMN(G78)+5,FALSE)),"")</f>
        <v/>
      </c>
      <c r="H78" s="82" t="str">
        <f>IFERROR(IF(VLOOKUP($A78,'Annex 2 Designated EHV charges'!$D:$P,COLUMN(H78)+5,FALSE)=0,"",VLOOKUP($A78,'Annex 2 Designated EHV charges'!$D:$P,COLUMN(H78)+5,FALSE)),"")</f>
        <v/>
      </c>
    </row>
    <row r="79" spans="1:8" x14ac:dyDescent="0.25">
      <c r="A79" s="79" t="str">
        <f t="array" ref="A79">IFERROR(INDEX('Annex 2 Designated EHV charges'!$D$11:$D$11, MATCH(0, IF(ISBLANK('Annex 2 Designated EHV charges'!$D$11:$D$11),1, COUNTIF(A$4:$A78, 'Annex 2 Designated EHV charges'!$D$11:$D$11)), 0)),"")</f>
        <v/>
      </c>
      <c r="B79" s="78" t="str">
        <f>IF($A79="","",VLOOKUP($A79,'Annex 2 Designated EHV charges'!$D:$P,2,0))</f>
        <v/>
      </c>
      <c r="C79" s="79" t="str">
        <f>IF($A79="","",VLOOKUP($A79,'Annex 2 Designated EHV charges'!$D:$P,3,0))</f>
        <v/>
      </c>
      <c r="D79" s="78" t="str">
        <f>IF($A79="","",VLOOKUP($A79,'Annex 2 Designated EHV charges'!$D:$P,4,0))</f>
        <v/>
      </c>
      <c r="E79" s="80" t="str">
        <f>IFERROR(IF(VLOOKUP($A79,'Annex 2 Designated EHV charges'!$D:$P,COLUMN(E79)+5,FALSE)=0,"",VLOOKUP($A79,'Annex 2 Designated EHV charges'!$D:$P,COLUMN(E79)+5,FALSE)),"")</f>
        <v/>
      </c>
      <c r="F79" s="81" t="str">
        <f>IFERROR(IF(VLOOKUP($A79,'Annex 2 Designated EHV charges'!$D:$P,COLUMN(F79)+5,FALSE)=0,"",VLOOKUP($A79,'Annex 2 Designated EHV charges'!$D:$P,COLUMN(F79)+5,FALSE)),"")</f>
        <v/>
      </c>
      <c r="G79" s="82" t="str">
        <f>IFERROR(IF(VLOOKUP($A79,'Annex 2 Designated EHV charges'!$D:$P,COLUMN(G79)+5,FALSE)=0,"",VLOOKUP($A79,'Annex 2 Designated EHV charges'!$D:$P,COLUMN(G79)+5,FALSE)),"")</f>
        <v/>
      </c>
      <c r="H79" s="82" t="str">
        <f>IFERROR(IF(VLOOKUP($A79,'Annex 2 Designated EHV charges'!$D:$P,COLUMN(H79)+5,FALSE)=0,"",VLOOKUP($A79,'Annex 2 Designated EHV charges'!$D:$P,COLUMN(H79)+5,FALSE)),"")</f>
        <v/>
      </c>
    </row>
    <row r="80" spans="1:8" x14ac:dyDescent="0.25">
      <c r="A80" s="79" t="str">
        <f t="array" ref="A80">IFERROR(INDEX('Annex 2 Designated EHV charges'!$D$11:$D$11, MATCH(0, IF(ISBLANK('Annex 2 Designated EHV charges'!$D$11:$D$11),1, COUNTIF(A$4:$A79, 'Annex 2 Designated EHV charges'!$D$11:$D$11)), 0)),"")</f>
        <v/>
      </c>
      <c r="B80" s="78" t="str">
        <f>IF($A80="","",VLOOKUP($A80,'Annex 2 Designated EHV charges'!$D:$P,2,0))</f>
        <v/>
      </c>
      <c r="C80" s="79" t="str">
        <f>IF($A80="","",VLOOKUP($A80,'Annex 2 Designated EHV charges'!$D:$P,3,0))</f>
        <v/>
      </c>
      <c r="D80" s="78" t="str">
        <f>IF($A80="","",VLOOKUP($A80,'Annex 2 Designated EHV charges'!$D:$P,4,0))</f>
        <v/>
      </c>
      <c r="E80" s="80" t="str">
        <f>IFERROR(IF(VLOOKUP($A80,'Annex 2 Designated EHV charges'!$D:$P,COLUMN(E80)+5,FALSE)=0,"",VLOOKUP($A80,'Annex 2 Designated EHV charges'!$D:$P,COLUMN(E80)+5,FALSE)),"")</f>
        <v/>
      </c>
      <c r="F80" s="81" t="str">
        <f>IFERROR(IF(VLOOKUP($A80,'Annex 2 Designated EHV charges'!$D:$P,COLUMN(F80)+5,FALSE)=0,"",VLOOKUP($A80,'Annex 2 Designated EHV charges'!$D:$P,COLUMN(F80)+5,FALSE)),"")</f>
        <v/>
      </c>
      <c r="G80" s="82" t="str">
        <f>IFERROR(IF(VLOOKUP($A80,'Annex 2 Designated EHV charges'!$D:$P,COLUMN(G80)+5,FALSE)=0,"",VLOOKUP($A80,'Annex 2 Designated EHV charges'!$D:$P,COLUMN(G80)+5,FALSE)),"")</f>
        <v/>
      </c>
      <c r="H80" s="82" t="str">
        <f>IFERROR(IF(VLOOKUP($A80,'Annex 2 Designated EHV charges'!$D:$P,COLUMN(H80)+5,FALSE)=0,"",VLOOKUP($A80,'Annex 2 Designated EHV charges'!$D:$P,COLUMN(H80)+5,FALSE)),"")</f>
        <v/>
      </c>
    </row>
    <row r="81" spans="1:8" x14ac:dyDescent="0.25">
      <c r="A81" s="79" t="str">
        <f t="array" ref="A81">IFERROR(INDEX('Annex 2 Designated EHV charges'!$D$11:$D$11, MATCH(0, IF(ISBLANK('Annex 2 Designated EHV charges'!$D$11:$D$11),1, COUNTIF(A$4:$A80, 'Annex 2 Designated EHV charges'!$D$11:$D$11)), 0)),"")</f>
        <v/>
      </c>
      <c r="B81" s="78" t="str">
        <f>IF($A81="","",VLOOKUP($A81,'Annex 2 Designated EHV charges'!$D:$P,2,0))</f>
        <v/>
      </c>
      <c r="C81" s="79" t="str">
        <f>IF($A81="","",VLOOKUP($A81,'Annex 2 Designated EHV charges'!$D:$P,3,0))</f>
        <v/>
      </c>
      <c r="D81" s="78" t="str">
        <f>IF($A81="","",VLOOKUP($A81,'Annex 2 Designated EHV charges'!$D:$P,4,0))</f>
        <v/>
      </c>
      <c r="E81" s="80" t="str">
        <f>IFERROR(IF(VLOOKUP($A81,'Annex 2 Designated EHV charges'!$D:$P,COLUMN(E81)+5,FALSE)=0,"",VLOOKUP($A81,'Annex 2 Designated EHV charges'!$D:$P,COLUMN(E81)+5,FALSE)),"")</f>
        <v/>
      </c>
      <c r="F81" s="81" t="str">
        <f>IFERROR(IF(VLOOKUP($A81,'Annex 2 Designated EHV charges'!$D:$P,COLUMN(F81)+5,FALSE)=0,"",VLOOKUP($A81,'Annex 2 Designated EHV charges'!$D:$P,COLUMN(F81)+5,FALSE)),"")</f>
        <v/>
      </c>
      <c r="G81" s="82" t="str">
        <f>IFERROR(IF(VLOOKUP($A81,'Annex 2 Designated EHV charges'!$D:$P,COLUMN(G81)+5,FALSE)=0,"",VLOOKUP($A81,'Annex 2 Designated EHV charges'!$D:$P,COLUMN(G81)+5,FALSE)),"")</f>
        <v/>
      </c>
      <c r="H81" s="82" t="str">
        <f>IFERROR(IF(VLOOKUP($A81,'Annex 2 Designated EHV charges'!$D:$P,COLUMN(H81)+5,FALSE)=0,"",VLOOKUP($A81,'Annex 2 Designated EHV charges'!$D:$P,COLUMN(H81)+5,FALSE)),"")</f>
        <v/>
      </c>
    </row>
    <row r="82" spans="1:8" x14ac:dyDescent="0.25">
      <c r="A82" s="79" t="str">
        <f t="array" ref="A82">IFERROR(INDEX('Annex 2 Designated EHV charges'!$D$11:$D$11, MATCH(0, IF(ISBLANK('Annex 2 Designated EHV charges'!$D$11:$D$11),1, COUNTIF(A$4:$A81, 'Annex 2 Designated EHV charges'!$D$11:$D$11)), 0)),"")</f>
        <v/>
      </c>
      <c r="B82" s="78" t="str">
        <f>IF($A82="","",VLOOKUP($A82,'Annex 2 Designated EHV charges'!$D:$P,2,0))</f>
        <v/>
      </c>
      <c r="C82" s="79" t="str">
        <f>IF($A82="","",VLOOKUP($A82,'Annex 2 Designated EHV charges'!$D:$P,3,0))</f>
        <v/>
      </c>
      <c r="D82" s="78" t="str">
        <f>IF($A82="","",VLOOKUP($A82,'Annex 2 Designated EHV charges'!$D:$P,4,0))</f>
        <v/>
      </c>
      <c r="E82" s="80" t="str">
        <f>IFERROR(IF(VLOOKUP($A82,'Annex 2 Designated EHV charges'!$D:$P,COLUMN(E82)+5,FALSE)=0,"",VLOOKUP($A82,'Annex 2 Designated EHV charges'!$D:$P,COLUMN(E82)+5,FALSE)),"")</f>
        <v/>
      </c>
      <c r="F82" s="81" t="str">
        <f>IFERROR(IF(VLOOKUP($A82,'Annex 2 Designated EHV charges'!$D:$P,COLUMN(F82)+5,FALSE)=0,"",VLOOKUP($A82,'Annex 2 Designated EHV charges'!$D:$P,COLUMN(F82)+5,FALSE)),"")</f>
        <v/>
      </c>
      <c r="G82" s="82" t="str">
        <f>IFERROR(IF(VLOOKUP($A82,'Annex 2 Designated EHV charges'!$D:$P,COLUMN(G82)+5,FALSE)=0,"",VLOOKUP($A82,'Annex 2 Designated EHV charges'!$D:$P,COLUMN(G82)+5,FALSE)),"")</f>
        <v/>
      </c>
      <c r="H82" s="82" t="str">
        <f>IFERROR(IF(VLOOKUP($A82,'Annex 2 Designated EHV charges'!$D:$P,COLUMN(H82)+5,FALSE)=0,"",VLOOKUP($A82,'Annex 2 Designated EHV charges'!$D:$P,COLUMN(H82)+5,FALSE)),"")</f>
        <v/>
      </c>
    </row>
    <row r="83" spans="1:8" x14ac:dyDescent="0.25">
      <c r="A83" s="79" t="str">
        <f t="array" ref="A83">IFERROR(INDEX('Annex 2 Designated EHV charges'!$D$11:$D$11, MATCH(0, IF(ISBLANK('Annex 2 Designated EHV charges'!$D$11:$D$11),1, COUNTIF(A$4:$A82, 'Annex 2 Designated EHV charges'!$D$11:$D$11)), 0)),"")</f>
        <v/>
      </c>
      <c r="B83" s="78" t="str">
        <f>IF($A83="","",VLOOKUP($A83,'Annex 2 Designated EHV charges'!$D:$P,2,0))</f>
        <v/>
      </c>
      <c r="C83" s="79" t="str">
        <f>IF($A83="","",VLOOKUP($A83,'Annex 2 Designated EHV charges'!$D:$P,3,0))</f>
        <v/>
      </c>
      <c r="D83" s="78" t="str">
        <f>IF($A83="","",VLOOKUP($A83,'Annex 2 Designated EHV charges'!$D:$P,4,0))</f>
        <v/>
      </c>
      <c r="E83" s="80" t="str">
        <f>IFERROR(IF(VLOOKUP($A83,'Annex 2 Designated EHV charges'!$D:$P,COLUMN(E83)+5,FALSE)=0,"",VLOOKUP($A83,'Annex 2 Designated EHV charges'!$D:$P,COLUMN(E83)+5,FALSE)),"")</f>
        <v/>
      </c>
      <c r="F83" s="81" t="str">
        <f>IFERROR(IF(VLOOKUP($A83,'Annex 2 Designated EHV charges'!$D:$P,COLUMN(F83)+5,FALSE)=0,"",VLOOKUP($A83,'Annex 2 Designated EHV charges'!$D:$P,COLUMN(F83)+5,FALSE)),"")</f>
        <v/>
      </c>
      <c r="G83" s="82" t="str">
        <f>IFERROR(IF(VLOOKUP($A83,'Annex 2 Designated EHV charges'!$D:$P,COLUMN(G83)+5,FALSE)=0,"",VLOOKUP($A83,'Annex 2 Designated EHV charges'!$D:$P,COLUMN(G83)+5,FALSE)),"")</f>
        <v/>
      </c>
      <c r="H83" s="82" t="str">
        <f>IFERROR(IF(VLOOKUP($A83,'Annex 2 Designated EHV charges'!$D:$P,COLUMN(H83)+5,FALSE)=0,"",VLOOKUP($A83,'Annex 2 Designated EHV charges'!$D:$P,COLUMN(H83)+5,FALSE)),"")</f>
        <v/>
      </c>
    </row>
    <row r="84" spans="1:8" x14ac:dyDescent="0.25">
      <c r="A84" s="79" t="str">
        <f t="array" ref="A84">IFERROR(INDEX('Annex 2 Designated EHV charges'!$D$11:$D$11, MATCH(0, IF(ISBLANK('Annex 2 Designated EHV charges'!$D$11:$D$11),1, COUNTIF(A$4:$A83, 'Annex 2 Designated EHV charges'!$D$11:$D$11)), 0)),"")</f>
        <v/>
      </c>
      <c r="B84" s="78" t="str">
        <f>IF($A84="","",VLOOKUP($A84,'Annex 2 Designated EHV charges'!$D:$P,2,0))</f>
        <v/>
      </c>
      <c r="C84" s="79" t="str">
        <f>IF($A84="","",VLOOKUP($A84,'Annex 2 Designated EHV charges'!$D:$P,3,0))</f>
        <v/>
      </c>
      <c r="D84" s="78" t="str">
        <f>IF($A84="","",VLOOKUP($A84,'Annex 2 Designated EHV charges'!$D:$P,4,0))</f>
        <v/>
      </c>
      <c r="E84" s="80" t="str">
        <f>IFERROR(IF(VLOOKUP($A84,'Annex 2 Designated EHV charges'!$D:$P,COLUMN(E84)+5,FALSE)=0,"",VLOOKUP($A84,'Annex 2 Designated EHV charges'!$D:$P,COLUMN(E84)+5,FALSE)),"")</f>
        <v/>
      </c>
      <c r="F84" s="81" t="str">
        <f>IFERROR(IF(VLOOKUP($A84,'Annex 2 Designated EHV charges'!$D:$P,COLUMN(F84)+5,FALSE)=0,"",VLOOKUP($A84,'Annex 2 Designated EHV charges'!$D:$P,COLUMN(F84)+5,FALSE)),"")</f>
        <v/>
      </c>
      <c r="G84" s="82" t="str">
        <f>IFERROR(IF(VLOOKUP($A84,'Annex 2 Designated EHV charges'!$D:$P,COLUMN(G84)+5,FALSE)=0,"",VLOOKUP($A84,'Annex 2 Designated EHV charges'!$D:$P,COLUMN(G84)+5,FALSE)),"")</f>
        <v/>
      </c>
      <c r="H84" s="82" t="str">
        <f>IFERROR(IF(VLOOKUP($A84,'Annex 2 Designated EHV charges'!$D:$P,COLUMN(H84)+5,FALSE)=0,"",VLOOKUP($A84,'Annex 2 Designated EHV charges'!$D:$P,COLUMN(H84)+5,FALSE)),"")</f>
        <v/>
      </c>
    </row>
    <row r="85" spans="1:8" x14ac:dyDescent="0.25">
      <c r="A85" s="79" t="str">
        <f t="array" ref="A85">IFERROR(INDEX('Annex 2 Designated EHV charges'!$D$11:$D$11, MATCH(0, IF(ISBLANK('Annex 2 Designated EHV charges'!$D$11:$D$11),1, COUNTIF(A$4:$A84, 'Annex 2 Designated EHV charges'!$D$11:$D$11)), 0)),"")</f>
        <v/>
      </c>
      <c r="B85" s="78" t="str">
        <f>IF($A85="","",VLOOKUP($A85,'Annex 2 Designated EHV charges'!$D:$P,2,0))</f>
        <v/>
      </c>
      <c r="C85" s="79" t="str">
        <f>IF($A85="","",VLOOKUP($A85,'Annex 2 Designated EHV charges'!$D:$P,3,0))</f>
        <v/>
      </c>
      <c r="D85" s="78" t="str">
        <f>IF($A85="","",VLOOKUP($A85,'Annex 2 Designated EHV charges'!$D:$P,4,0))</f>
        <v/>
      </c>
      <c r="E85" s="80" t="str">
        <f>IFERROR(IF(VLOOKUP($A85,'Annex 2 Designated EHV charges'!$D:$P,COLUMN(E85)+5,FALSE)=0,"",VLOOKUP($A85,'Annex 2 Designated EHV charges'!$D:$P,COLUMN(E85)+5,FALSE)),"")</f>
        <v/>
      </c>
      <c r="F85" s="81" t="str">
        <f>IFERROR(IF(VLOOKUP($A85,'Annex 2 Designated EHV charges'!$D:$P,COLUMN(F85)+5,FALSE)=0,"",VLOOKUP($A85,'Annex 2 Designated EHV charges'!$D:$P,COLUMN(F85)+5,FALSE)),"")</f>
        <v/>
      </c>
      <c r="G85" s="82" t="str">
        <f>IFERROR(IF(VLOOKUP($A85,'Annex 2 Designated EHV charges'!$D:$P,COLUMN(G85)+5,FALSE)=0,"",VLOOKUP($A85,'Annex 2 Designated EHV charges'!$D:$P,COLUMN(G85)+5,FALSE)),"")</f>
        <v/>
      </c>
      <c r="H85" s="82" t="str">
        <f>IFERROR(IF(VLOOKUP($A85,'Annex 2 Designated EHV charges'!$D:$P,COLUMN(H85)+5,FALSE)=0,"",VLOOKUP($A85,'Annex 2 Designated EHV charges'!$D:$P,COLUMN(H85)+5,FALSE)),"")</f>
        <v/>
      </c>
    </row>
    <row r="86" spans="1:8" x14ac:dyDescent="0.25">
      <c r="A86" s="79" t="str">
        <f t="array" ref="A86">IFERROR(INDEX('Annex 2 Designated EHV charges'!$D$11:$D$11, MATCH(0, IF(ISBLANK('Annex 2 Designated EHV charges'!$D$11:$D$11),1, COUNTIF(A$4:$A85, 'Annex 2 Designated EHV charges'!$D$11:$D$11)), 0)),"")</f>
        <v/>
      </c>
      <c r="B86" s="78" t="str">
        <f>IF($A86="","",VLOOKUP($A86,'Annex 2 Designated EHV charges'!$D:$P,2,0))</f>
        <v/>
      </c>
      <c r="C86" s="79" t="str">
        <f>IF($A86="","",VLOOKUP($A86,'Annex 2 Designated EHV charges'!$D:$P,3,0))</f>
        <v/>
      </c>
      <c r="D86" s="78" t="str">
        <f>IF($A86="","",VLOOKUP($A86,'Annex 2 Designated EHV charges'!$D:$P,4,0))</f>
        <v/>
      </c>
      <c r="E86" s="80" t="str">
        <f>IFERROR(IF(VLOOKUP($A86,'Annex 2 Designated EHV charges'!$D:$P,COLUMN(E86)+5,FALSE)=0,"",VLOOKUP($A86,'Annex 2 Designated EHV charges'!$D:$P,COLUMN(E86)+5,FALSE)),"")</f>
        <v/>
      </c>
      <c r="F86" s="81" t="str">
        <f>IFERROR(IF(VLOOKUP($A86,'Annex 2 Designated EHV charges'!$D:$P,COLUMN(F86)+5,FALSE)=0,"",VLOOKUP($A86,'Annex 2 Designated EHV charges'!$D:$P,COLUMN(F86)+5,FALSE)),"")</f>
        <v/>
      </c>
      <c r="G86" s="82" t="str">
        <f>IFERROR(IF(VLOOKUP($A86,'Annex 2 Designated EHV charges'!$D:$P,COLUMN(G86)+5,FALSE)=0,"",VLOOKUP($A86,'Annex 2 Designated EHV charges'!$D:$P,COLUMN(G86)+5,FALSE)),"")</f>
        <v/>
      </c>
      <c r="H86" s="82" t="str">
        <f>IFERROR(IF(VLOOKUP($A86,'Annex 2 Designated EHV charges'!$D:$P,COLUMN(H86)+5,FALSE)=0,"",VLOOKUP($A86,'Annex 2 Designated EHV charges'!$D:$P,COLUMN(H86)+5,FALSE)),"")</f>
        <v/>
      </c>
    </row>
    <row r="87" spans="1:8" x14ac:dyDescent="0.25">
      <c r="A87" s="79" t="str">
        <f t="array" ref="A87">IFERROR(INDEX('Annex 2 Designated EHV charges'!$D$11:$D$11, MATCH(0, IF(ISBLANK('Annex 2 Designated EHV charges'!$D$11:$D$11),1, COUNTIF(A$4:$A86, 'Annex 2 Designated EHV charges'!$D$11:$D$11)), 0)),"")</f>
        <v/>
      </c>
      <c r="B87" s="78" t="str">
        <f>IF($A87="","",VLOOKUP($A87,'Annex 2 Designated EHV charges'!$D:$P,2,0))</f>
        <v/>
      </c>
      <c r="C87" s="79" t="str">
        <f>IF($A87="","",VLOOKUP($A87,'Annex 2 Designated EHV charges'!$D:$P,3,0))</f>
        <v/>
      </c>
      <c r="D87" s="78" t="str">
        <f>IF($A87="","",VLOOKUP($A87,'Annex 2 Designated EHV charges'!$D:$P,4,0))</f>
        <v/>
      </c>
      <c r="E87" s="80" t="str">
        <f>IFERROR(IF(VLOOKUP($A87,'Annex 2 Designated EHV charges'!$D:$P,COLUMN(E87)+5,FALSE)=0,"",VLOOKUP($A87,'Annex 2 Designated EHV charges'!$D:$P,COLUMN(E87)+5,FALSE)),"")</f>
        <v/>
      </c>
      <c r="F87" s="81" t="str">
        <f>IFERROR(IF(VLOOKUP($A87,'Annex 2 Designated EHV charges'!$D:$P,COLUMN(F87)+5,FALSE)=0,"",VLOOKUP($A87,'Annex 2 Designated EHV charges'!$D:$P,COLUMN(F87)+5,FALSE)),"")</f>
        <v/>
      </c>
      <c r="G87" s="82" t="str">
        <f>IFERROR(IF(VLOOKUP($A87,'Annex 2 Designated EHV charges'!$D:$P,COLUMN(G87)+5,FALSE)=0,"",VLOOKUP($A87,'Annex 2 Designated EHV charges'!$D:$P,COLUMN(G87)+5,FALSE)),"")</f>
        <v/>
      </c>
      <c r="H87" s="82" t="str">
        <f>IFERROR(IF(VLOOKUP($A87,'Annex 2 Designated EHV charges'!$D:$P,COLUMN(H87)+5,FALSE)=0,"",VLOOKUP($A87,'Annex 2 Designated EHV charges'!$D:$P,COLUMN(H87)+5,FALSE)),"")</f>
        <v/>
      </c>
    </row>
    <row r="88" spans="1:8" x14ac:dyDescent="0.25">
      <c r="A88" s="79" t="str">
        <f t="array" ref="A88">IFERROR(INDEX('Annex 2 Designated EHV charges'!$D$11:$D$11, MATCH(0, IF(ISBLANK('Annex 2 Designated EHV charges'!$D$11:$D$11),1, COUNTIF(A$4:$A87, 'Annex 2 Designated EHV charges'!$D$11:$D$11)), 0)),"")</f>
        <v/>
      </c>
      <c r="B88" s="78" t="str">
        <f>IF($A88="","",VLOOKUP($A88,'Annex 2 Designated EHV charges'!$D:$P,2,0))</f>
        <v/>
      </c>
      <c r="C88" s="79" t="str">
        <f>IF($A88="","",VLOOKUP($A88,'Annex 2 Designated EHV charges'!$D:$P,3,0))</f>
        <v/>
      </c>
      <c r="D88" s="78" t="str">
        <f>IF($A88="","",VLOOKUP($A88,'Annex 2 Designated EHV charges'!$D:$P,4,0))</f>
        <v/>
      </c>
      <c r="E88" s="80" t="str">
        <f>IFERROR(IF(VLOOKUP($A88,'Annex 2 Designated EHV charges'!$D:$P,COLUMN(E88)+5,FALSE)=0,"",VLOOKUP($A88,'Annex 2 Designated EHV charges'!$D:$P,COLUMN(E88)+5,FALSE)),"")</f>
        <v/>
      </c>
      <c r="F88" s="81" t="str">
        <f>IFERROR(IF(VLOOKUP($A88,'Annex 2 Designated EHV charges'!$D:$P,COLUMN(F88)+5,FALSE)=0,"",VLOOKUP($A88,'Annex 2 Designated EHV charges'!$D:$P,COLUMN(F88)+5,FALSE)),"")</f>
        <v/>
      </c>
      <c r="G88" s="82" t="str">
        <f>IFERROR(IF(VLOOKUP($A88,'Annex 2 Designated EHV charges'!$D:$P,COLUMN(G88)+5,FALSE)=0,"",VLOOKUP($A88,'Annex 2 Designated EHV charges'!$D:$P,COLUMN(G88)+5,FALSE)),"")</f>
        <v/>
      </c>
      <c r="H88" s="82" t="str">
        <f>IFERROR(IF(VLOOKUP($A88,'Annex 2 Designated EHV charges'!$D:$P,COLUMN(H88)+5,FALSE)=0,"",VLOOKUP($A88,'Annex 2 Designated EHV charges'!$D:$P,COLUMN(H88)+5,FALSE)),"")</f>
        <v/>
      </c>
    </row>
    <row r="89" spans="1:8" x14ac:dyDescent="0.25">
      <c r="A89" s="79" t="str">
        <f t="array" ref="A89">IFERROR(INDEX('Annex 2 Designated EHV charges'!$D$11:$D$11, MATCH(0, IF(ISBLANK('Annex 2 Designated EHV charges'!$D$11:$D$11),1, COUNTIF(A$4:$A88, 'Annex 2 Designated EHV charges'!$D$11:$D$11)), 0)),"")</f>
        <v/>
      </c>
      <c r="B89" s="78" t="str">
        <f>IF($A89="","",VLOOKUP($A89,'Annex 2 Designated EHV charges'!$D:$P,2,0))</f>
        <v/>
      </c>
      <c r="C89" s="79" t="str">
        <f>IF($A89="","",VLOOKUP($A89,'Annex 2 Designated EHV charges'!$D:$P,3,0))</f>
        <v/>
      </c>
      <c r="D89" s="78" t="str">
        <f>IF($A89="","",VLOOKUP($A89,'Annex 2 Designated EHV charges'!$D:$P,4,0))</f>
        <v/>
      </c>
      <c r="E89" s="80" t="str">
        <f>IFERROR(IF(VLOOKUP($A89,'Annex 2 Designated EHV charges'!$D:$P,COLUMN(E89)+5,FALSE)=0,"",VLOOKUP($A89,'Annex 2 Designated EHV charges'!$D:$P,COLUMN(E89)+5,FALSE)),"")</f>
        <v/>
      </c>
      <c r="F89" s="81" t="str">
        <f>IFERROR(IF(VLOOKUP($A89,'Annex 2 Designated EHV charges'!$D:$P,COLUMN(F89)+5,FALSE)=0,"",VLOOKUP($A89,'Annex 2 Designated EHV charges'!$D:$P,COLUMN(F89)+5,FALSE)),"")</f>
        <v/>
      </c>
      <c r="G89" s="82" t="str">
        <f>IFERROR(IF(VLOOKUP($A89,'Annex 2 Designated EHV charges'!$D:$P,COLUMN(G89)+5,FALSE)=0,"",VLOOKUP($A89,'Annex 2 Designated EHV charges'!$D:$P,COLUMN(G89)+5,FALSE)),"")</f>
        <v/>
      </c>
      <c r="H89" s="82" t="str">
        <f>IFERROR(IF(VLOOKUP($A89,'Annex 2 Designated EHV charges'!$D:$P,COLUMN(H89)+5,FALSE)=0,"",VLOOKUP($A89,'Annex 2 Designated EHV charges'!$D:$P,COLUMN(H89)+5,FALSE)),"")</f>
        <v/>
      </c>
    </row>
    <row r="90" spans="1:8" x14ac:dyDescent="0.25">
      <c r="A90" s="79" t="str">
        <f t="array" ref="A90">IFERROR(INDEX('Annex 2 Designated EHV charges'!$D$11:$D$11, MATCH(0, IF(ISBLANK('Annex 2 Designated EHV charges'!$D$11:$D$11),1, COUNTIF(A$4:$A89, 'Annex 2 Designated EHV charges'!$D$11:$D$11)), 0)),"")</f>
        <v/>
      </c>
      <c r="B90" s="78" t="str">
        <f>IF($A90="","",VLOOKUP($A90,'Annex 2 Designated EHV charges'!$D:$P,2,0))</f>
        <v/>
      </c>
      <c r="C90" s="79" t="str">
        <f>IF($A90="","",VLOOKUP($A90,'Annex 2 Designated EHV charges'!$D:$P,3,0))</f>
        <v/>
      </c>
      <c r="D90" s="78" t="str">
        <f>IF($A90="","",VLOOKUP($A90,'Annex 2 Designated EHV charges'!$D:$P,4,0))</f>
        <v/>
      </c>
      <c r="E90" s="80" t="str">
        <f>IFERROR(IF(VLOOKUP($A90,'Annex 2 Designated EHV charges'!$D:$P,COLUMN(E90)+5,FALSE)=0,"",VLOOKUP($A90,'Annex 2 Designated EHV charges'!$D:$P,COLUMN(E90)+5,FALSE)),"")</f>
        <v/>
      </c>
      <c r="F90" s="81" t="str">
        <f>IFERROR(IF(VLOOKUP($A90,'Annex 2 Designated EHV charges'!$D:$P,COLUMN(F90)+5,FALSE)=0,"",VLOOKUP($A90,'Annex 2 Designated EHV charges'!$D:$P,COLUMN(F90)+5,FALSE)),"")</f>
        <v/>
      </c>
      <c r="G90" s="82" t="str">
        <f>IFERROR(IF(VLOOKUP($A90,'Annex 2 Designated EHV charges'!$D:$P,COLUMN(G90)+5,FALSE)=0,"",VLOOKUP($A90,'Annex 2 Designated EHV charges'!$D:$P,COLUMN(G90)+5,FALSE)),"")</f>
        <v/>
      </c>
      <c r="H90" s="82" t="str">
        <f>IFERROR(IF(VLOOKUP($A90,'Annex 2 Designated EHV charges'!$D:$P,COLUMN(H90)+5,FALSE)=0,"",VLOOKUP($A90,'Annex 2 Designated EHV charges'!$D:$P,COLUMN(H90)+5,FALSE)),"")</f>
        <v/>
      </c>
    </row>
    <row r="91" spans="1:8" x14ac:dyDescent="0.25">
      <c r="A91" s="79" t="str">
        <f t="array" ref="A91">IFERROR(INDEX('Annex 2 Designated EHV charges'!$D$11:$D$11, MATCH(0, IF(ISBLANK('Annex 2 Designated EHV charges'!$D$11:$D$11),1, COUNTIF(A$4:$A90, 'Annex 2 Designated EHV charges'!$D$11:$D$11)), 0)),"")</f>
        <v/>
      </c>
      <c r="B91" s="78" t="str">
        <f>IF($A91="","",VLOOKUP($A91,'Annex 2 Designated EHV charges'!$D:$P,2,0))</f>
        <v/>
      </c>
      <c r="C91" s="79" t="str">
        <f>IF($A91="","",VLOOKUP($A91,'Annex 2 Designated EHV charges'!$D:$P,3,0))</f>
        <v/>
      </c>
      <c r="D91" s="78" t="str">
        <f>IF($A91="","",VLOOKUP($A91,'Annex 2 Designated EHV charges'!$D:$P,4,0))</f>
        <v/>
      </c>
      <c r="E91" s="80" t="str">
        <f>IFERROR(IF(VLOOKUP($A91,'Annex 2 Designated EHV charges'!$D:$P,COLUMN(E91)+5,FALSE)=0,"",VLOOKUP($A91,'Annex 2 Designated EHV charges'!$D:$P,COLUMN(E91)+5,FALSE)),"")</f>
        <v/>
      </c>
      <c r="F91" s="81" t="str">
        <f>IFERROR(IF(VLOOKUP($A91,'Annex 2 Designated EHV charges'!$D:$P,COLUMN(F91)+5,FALSE)=0,"",VLOOKUP($A91,'Annex 2 Designated EHV charges'!$D:$P,COLUMN(F91)+5,FALSE)),"")</f>
        <v/>
      </c>
      <c r="G91" s="82" t="str">
        <f>IFERROR(IF(VLOOKUP($A91,'Annex 2 Designated EHV charges'!$D:$P,COLUMN(G91)+5,FALSE)=0,"",VLOOKUP($A91,'Annex 2 Designated EHV charges'!$D:$P,COLUMN(G91)+5,FALSE)),"")</f>
        <v/>
      </c>
      <c r="H91" s="82" t="str">
        <f>IFERROR(IF(VLOOKUP($A91,'Annex 2 Designated EHV charges'!$D:$P,COLUMN(H91)+5,FALSE)=0,"",VLOOKUP($A91,'Annex 2 Designated EHV charges'!$D:$P,COLUMN(H91)+5,FALSE)),"")</f>
        <v/>
      </c>
    </row>
    <row r="92" spans="1:8" x14ac:dyDescent="0.25">
      <c r="A92" s="79" t="str">
        <f t="array" ref="A92">IFERROR(INDEX('Annex 2 Designated EHV charges'!$D$11:$D$11, MATCH(0, IF(ISBLANK('Annex 2 Designated EHV charges'!$D$11:$D$11),1, COUNTIF(A$4:$A91, 'Annex 2 Designated EHV charges'!$D$11:$D$11)), 0)),"")</f>
        <v/>
      </c>
      <c r="B92" s="78" t="str">
        <f>IF($A92="","",VLOOKUP($A92,'Annex 2 Designated EHV charges'!$D:$P,2,0))</f>
        <v/>
      </c>
      <c r="C92" s="79" t="str">
        <f>IF($A92="","",VLOOKUP($A92,'Annex 2 Designated EHV charges'!$D:$P,3,0))</f>
        <v/>
      </c>
      <c r="D92" s="78" t="str">
        <f>IF($A92="","",VLOOKUP($A92,'Annex 2 Designated EHV charges'!$D:$P,4,0))</f>
        <v/>
      </c>
      <c r="E92" s="80" t="str">
        <f>IFERROR(IF(VLOOKUP($A92,'Annex 2 Designated EHV charges'!$D:$P,COLUMN(E92)+5,FALSE)=0,"",VLOOKUP($A92,'Annex 2 Designated EHV charges'!$D:$P,COLUMN(E92)+5,FALSE)),"")</f>
        <v/>
      </c>
      <c r="F92" s="81" t="str">
        <f>IFERROR(IF(VLOOKUP($A92,'Annex 2 Designated EHV charges'!$D:$P,COLUMN(F92)+5,FALSE)=0,"",VLOOKUP($A92,'Annex 2 Designated EHV charges'!$D:$P,COLUMN(F92)+5,FALSE)),"")</f>
        <v/>
      </c>
      <c r="G92" s="82" t="str">
        <f>IFERROR(IF(VLOOKUP($A92,'Annex 2 Designated EHV charges'!$D:$P,COLUMN(G92)+5,FALSE)=0,"",VLOOKUP($A92,'Annex 2 Designated EHV charges'!$D:$P,COLUMN(G92)+5,FALSE)),"")</f>
        <v/>
      </c>
      <c r="H92" s="82" t="str">
        <f>IFERROR(IF(VLOOKUP($A92,'Annex 2 Designated EHV charges'!$D:$P,COLUMN(H92)+5,FALSE)=0,"",VLOOKUP($A92,'Annex 2 Designated EHV charges'!$D:$P,COLUMN(H92)+5,FALSE)),"")</f>
        <v/>
      </c>
    </row>
    <row r="93" spans="1:8" x14ac:dyDescent="0.25">
      <c r="A93" s="79" t="str">
        <f t="array" ref="A93">IFERROR(INDEX('Annex 2 Designated EHV charges'!$D$11:$D$11, MATCH(0, IF(ISBLANK('Annex 2 Designated EHV charges'!$D$11:$D$11),1, COUNTIF(A$4:$A92, 'Annex 2 Designated EHV charges'!$D$11:$D$11)), 0)),"")</f>
        <v/>
      </c>
      <c r="B93" s="78" t="str">
        <f>IF($A93="","",VLOOKUP($A93,'Annex 2 Designated EHV charges'!$D:$P,2,0))</f>
        <v/>
      </c>
      <c r="C93" s="79" t="str">
        <f>IF($A93="","",VLOOKUP($A93,'Annex 2 Designated EHV charges'!$D:$P,3,0))</f>
        <v/>
      </c>
      <c r="D93" s="78" t="str">
        <f>IF($A93="","",VLOOKUP($A93,'Annex 2 Designated EHV charges'!$D:$P,4,0))</f>
        <v/>
      </c>
      <c r="E93" s="80" t="str">
        <f>IFERROR(IF(VLOOKUP($A93,'Annex 2 Designated EHV charges'!$D:$P,COLUMN(E93)+5,FALSE)=0,"",VLOOKUP($A93,'Annex 2 Designated EHV charges'!$D:$P,COLUMN(E93)+5,FALSE)),"")</f>
        <v/>
      </c>
      <c r="F93" s="81" t="str">
        <f>IFERROR(IF(VLOOKUP($A93,'Annex 2 Designated EHV charges'!$D:$P,COLUMN(F93)+5,FALSE)=0,"",VLOOKUP($A93,'Annex 2 Designated EHV charges'!$D:$P,COLUMN(F93)+5,FALSE)),"")</f>
        <v/>
      </c>
      <c r="G93" s="82" t="str">
        <f>IFERROR(IF(VLOOKUP($A93,'Annex 2 Designated EHV charges'!$D:$P,COLUMN(G93)+5,FALSE)=0,"",VLOOKUP($A93,'Annex 2 Designated EHV charges'!$D:$P,COLUMN(G93)+5,FALSE)),"")</f>
        <v/>
      </c>
      <c r="H93" s="82" t="str">
        <f>IFERROR(IF(VLOOKUP($A93,'Annex 2 Designated EHV charges'!$D:$P,COLUMN(H93)+5,FALSE)=0,"",VLOOKUP($A93,'Annex 2 Designated EHV charges'!$D:$P,COLUMN(H93)+5,FALSE)),"")</f>
        <v/>
      </c>
    </row>
    <row r="94" spans="1:8" x14ac:dyDescent="0.25">
      <c r="A94" s="79" t="str">
        <f t="array" ref="A94">IFERROR(INDEX('Annex 2 Designated EHV charges'!$D$11:$D$11, MATCH(0, IF(ISBLANK('Annex 2 Designated EHV charges'!$D$11:$D$11),1, COUNTIF(A$4:$A93, 'Annex 2 Designated EHV charges'!$D$11:$D$11)), 0)),"")</f>
        <v/>
      </c>
      <c r="B94" s="78" t="str">
        <f>IF($A94="","",VLOOKUP($A94,'Annex 2 Designated EHV charges'!$D:$P,2,0))</f>
        <v/>
      </c>
      <c r="C94" s="79" t="str">
        <f>IF($A94="","",VLOOKUP($A94,'Annex 2 Designated EHV charges'!$D:$P,3,0))</f>
        <v/>
      </c>
      <c r="D94" s="78" t="str">
        <f>IF($A94="","",VLOOKUP($A94,'Annex 2 Designated EHV charges'!$D:$P,4,0))</f>
        <v/>
      </c>
      <c r="E94" s="80" t="str">
        <f>IFERROR(IF(VLOOKUP($A94,'Annex 2 Designated EHV charges'!$D:$P,COLUMN(E94)+5,FALSE)=0,"",VLOOKUP($A94,'Annex 2 Designated EHV charges'!$D:$P,COLUMN(E94)+5,FALSE)),"")</f>
        <v/>
      </c>
      <c r="F94" s="81" t="str">
        <f>IFERROR(IF(VLOOKUP($A94,'Annex 2 Designated EHV charges'!$D:$P,COLUMN(F94)+5,FALSE)=0,"",VLOOKUP($A94,'Annex 2 Designated EHV charges'!$D:$P,COLUMN(F94)+5,FALSE)),"")</f>
        <v/>
      </c>
      <c r="G94" s="82" t="str">
        <f>IFERROR(IF(VLOOKUP($A94,'Annex 2 Designated EHV charges'!$D:$P,COLUMN(G94)+5,FALSE)=0,"",VLOOKUP($A94,'Annex 2 Designated EHV charges'!$D:$P,COLUMN(G94)+5,FALSE)),"")</f>
        <v/>
      </c>
      <c r="H94" s="82" t="str">
        <f>IFERROR(IF(VLOOKUP($A94,'Annex 2 Designated EHV charges'!$D:$P,COLUMN(H94)+5,FALSE)=0,"",VLOOKUP($A94,'Annex 2 Designated EHV charges'!$D:$P,COLUMN(H94)+5,FALSE)),"")</f>
        <v/>
      </c>
    </row>
    <row r="95" spans="1:8" x14ac:dyDescent="0.25">
      <c r="A95" s="79" t="str">
        <f t="array" ref="A95">IFERROR(INDEX('Annex 2 Designated EHV charges'!$D$11:$D$11, MATCH(0, IF(ISBLANK('Annex 2 Designated EHV charges'!$D$11:$D$11),1, COUNTIF(A$4:$A94, 'Annex 2 Designated EHV charges'!$D$11:$D$11)), 0)),"")</f>
        <v/>
      </c>
      <c r="B95" s="78" t="str">
        <f>IF($A95="","",VLOOKUP($A95,'Annex 2 Designated EHV charges'!$D:$P,2,0))</f>
        <v/>
      </c>
      <c r="C95" s="79" t="str">
        <f>IF($A95="","",VLOOKUP($A95,'Annex 2 Designated EHV charges'!$D:$P,3,0))</f>
        <v/>
      </c>
      <c r="D95" s="78" t="str">
        <f>IF($A95="","",VLOOKUP($A95,'Annex 2 Designated EHV charges'!$D:$P,4,0))</f>
        <v/>
      </c>
      <c r="E95" s="80" t="str">
        <f>IFERROR(IF(VLOOKUP($A95,'Annex 2 Designated EHV charges'!$D:$P,COLUMN(E95)+5,FALSE)=0,"",VLOOKUP($A95,'Annex 2 Designated EHV charges'!$D:$P,COLUMN(E95)+5,FALSE)),"")</f>
        <v/>
      </c>
      <c r="F95" s="81" t="str">
        <f>IFERROR(IF(VLOOKUP($A95,'Annex 2 Designated EHV charges'!$D:$P,COLUMN(F95)+5,FALSE)=0,"",VLOOKUP($A95,'Annex 2 Designated EHV charges'!$D:$P,COLUMN(F95)+5,FALSE)),"")</f>
        <v/>
      </c>
      <c r="G95" s="82" t="str">
        <f>IFERROR(IF(VLOOKUP($A95,'Annex 2 Designated EHV charges'!$D:$P,COLUMN(G95)+5,FALSE)=0,"",VLOOKUP($A95,'Annex 2 Designated EHV charges'!$D:$P,COLUMN(G95)+5,FALSE)),"")</f>
        <v/>
      </c>
      <c r="H95" s="82" t="str">
        <f>IFERROR(IF(VLOOKUP($A95,'Annex 2 Designated EHV charges'!$D:$P,COLUMN(H95)+5,FALSE)=0,"",VLOOKUP($A95,'Annex 2 Designated EHV charges'!$D:$P,COLUMN(H95)+5,FALSE)),"")</f>
        <v/>
      </c>
    </row>
    <row r="96" spans="1:8" x14ac:dyDescent="0.25">
      <c r="A96" s="79" t="str">
        <f t="array" ref="A96">IFERROR(INDEX('Annex 2 Designated EHV charges'!$D$11:$D$11, MATCH(0, IF(ISBLANK('Annex 2 Designated EHV charges'!$D$11:$D$11),1, COUNTIF(A$4:$A95, 'Annex 2 Designated EHV charges'!$D$11:$D$11)), 0)),"")</f>
        <v/>
      </c>
      <c r="B96" s="78" t="str">
        <f>IF($A96="","",VLOOKUP($A96,'Annex 2 Designated EHV charges'!$D:$P,2,0))</f>
        <v/>
      </c>
      <c r="C96" s="79" t="str">
        <f>IF($A96="","",VLOOKUP($A96,'Annex 2 Designated EHV charges'!$D:$P,3,0))</f>
        <v/>
      </c>
      <c r="D96" s="78" t="str">
        <f>IF($A96="","",VLOOKUP($A96,'Annex 2 Designated EHV charges'!$D:$P,4,0))</f>
        <v/>
      </c>
      <c r="E96" s="80" t="str">
        <f>IFERROR(IF(VLOOKUP($A96,'Annex 2 Designated EHV charges'!$D:$P,COLUMN(E96)+5,FALSE)=0,"",VLOOKUP($A96,'Annex 2 Designated EHV charges'!$D:$P,COLUMN(E96)+5,FALSE)),"")</f>
        <v/>
      </c>
      <c r="F96" s="81" t="str">
        <f>IFERROR(IF(VLOOKUP($A96,'Annex 2 Designated EHV charges'!$D:$P,COLUMN(F96)+5,FALSE)=0,"",VLOOKUP($A96,'Annex 2 Designated EHV charges'!$D:$P,COLUMN(F96)+5,FALSE)),"")</f>
        <v/>
      </c>
      <c r="G96" s="82" t="str">
        <f>IFERROR(IF(VLOOKUP($A96,'Annex 2 Designated EHV charges'!$D:$P,COLUMN(G96)+5,FALSE)=0,"",VLOOKUP($A96,'Annex 2 Designated EHV charges'!$D:$P,COLUMN(G96)+5,FALSE)),"")</f>
        <v/>
      </c>
      <c r="H96" s="82" t="str">
        <f>IFERROR(IF(VLOOKUP($A96,'Annex 2 Designated EHV charges'!$D:$P,COLUMN(H96)+5,FALSE)=0,"",VLOOKUP($A96,'Annex 2 Designated EHV charges'!$D:$P,COLUMN(H96)+5,FALSE)),"")</f>
        <v/>
      </c>
    </row>
    <row r="97" spans="1:8" x14ac:dyDescent="0.25">
      <c r="A97" s="79" t="str">
        <f t="array" ref="A97">IFERROR(INDEX('Annex 2 Designated EHV charges'!$D$11:$D$11, MATCH(0, IF(ISBLANK('Annex 2 Designated EHV charges'!$D$11:$D$11),1, COUNTIF(A$4:$A96, 'Annex 2 Designated EHV charges'!$D$11:$D$11)), 0)),"")</f>
        <v/>
      </c>
      <c r="B97" s="78" t="str">
        <f>IF($A97="","",VLOOKUP($A97,'Annex 2 Designated EHV charges'!$D:$P,2,0))</f>
        <v/>
      </c>
      <c r="C97" s="79" t="str">
        <f>IF($A97="","",VLOOKUP($A97,'Annex 2 Designated EHV charges'!$D:$P,3,0))</f>
        <v/>
      </c>
      <c r="D97" s="78" t="str">
        <f>IF($A97="","",VLOOKUP($A97,'Annex 2 Designated EHV charges'!$D:$P,4,0))</f>
        <v/>
      </c>
      <c r="E97" s="80" t="str">
        <f>IFERROR(IF(VLOOKUP($A97,'Annex 2 Designated EHV charges'!$D:$P,COLUMN(E97)+5,FALSE)=0,"",VLOOKUP($A97,'Annex 2 Designated EHV charges'!$D:$P,COLUMN(E97)+5,FALSE)),"")</f>
        <v/>
      </c>
      <c r="F97" s="81" t="str">
        <f>IFERROR(IF(VLOOKUP($A97,'Annex 2 Designated EHV charges'!$D:$P,COLUMN(F97)+5,FALSE)=0,"",VLOOKUP($A97,'Annex 2 Designated EHV charges'!$D:$P,COLUMN(F97)+5,FALSE)),"")</f>
        <v/>
      </c>
      <c r="G97" s="82" t="str">
        <f>IFERROR(IF(VLOOKUP($A97,'Annex 2 Designated EHV charges'!$D:$P,COLUMN(G97)+5,FALSE)=0,"",VLOOKUP($A97,'Annex 2 Designated EHV charges'!$D:$P,COLUMN(G97)+5,FALSE)),"")</f>
        <v/>
      </c>
      <c r="H97" s="82" t="str">
        <f>IFERROR(IF(VLOOKUP($A97,'Annex 2 Designated EHV charges'!$D:$P,COLUMN(H97)+5,FALSE)=0,"",VLOOKUP($A97,'Annex 2 Designated EHV charges'!$D:$P,COLUMN(H97)+5,FALSE)),"")</f>
        <v/>
      </c>
    </row>
    <row r="98" spans="1:8" x14ac:dyDescent="0.25">
      <c r="A98" s="79" t="str">
        <f t="array" ref="A98">IFERROR(INDEX('Annex 2 Designated EHV charges'!$D$11:$D$11, MATCH(0, IF(ISBLANK('Annex 2 Designated EHV charges'!$D$11:$D$11),1, COUNTIF(A$4:$A97, 'Annex 2 Designated EHV charges'!$D$11:$D$11)), 0)),"")</f>
        <v/>
      </c>
      <c r="B98" s="78" t="str">
        <f>IF($A98="","",VLOOKUP($A98,'Annex 2 Designated EHV charges'!$D:$P,2,0))</f>
        <v/>
      </c>
      <c r="C98" s="79" t="str">
        <f>IF($A98="","",VLOOKUP($A98,'Annex 2 Designated EHV charges'!$D:$P,3,0))</f>
        <v/>
      </c>
      <c r="D98" s="78" t="str">
        <f>IF($A98="","",VLOOKUP($A98,'Annex 2 Designated EHV charges'!$D:$P,4,0))</f>
        <v/>
      </c>
      <c r="E98" s="80" t="str">
        <f>IFERROR(IF(VLOOKUP($A98,'Annex 2 Designated EHV charges'!$D:$P,COLUMN(E98)+5,FALSE)=0,"",VLOOKUP($A98,'Annex 2 Designated EHV charges'!$D:$P,COLUMN(E98)+5,FALSE)),"")</f>
        <v/>
      </c>
      <c r="F98" s="81" t="str">
        <f>IFERROR(IF(VLOOKUP($A98,'Annex 2 Designated EHV charges'!$D:$P,COLUMN(F98)+5,FALSE)=0,"",VLOOKUP($A98,'Annex 2 Designated EHV charges'!$D:$P,COLUMN(F98)+5,FALSE)),"")</f>
        <v/>
      </c>
      <c r="G98" s="82" t="str">
        <f>IFERROR(IF(VLOOKUP($A98,'Annex 2 Designated EHV charges'!$D:$P,COLUMN(G98)+5,FALSE)=0,"",VLOOKUP($A98,'Annex 2 Designated EHV charges'!$D:$P,COLUMN(G98)+5,FALSE)),"")</f>
        <v/>
      </c>
      <c r="H98" s="82" t="str">
        <f>IFERROR(IF(VLOOKUP($A98,'Annex 2 Designated EHV charges'!$D:$P,COLUMN(H98)+5,FALSE)=0,"",VLOOKUP($A98,'Annex 2 Designated EHV charges'!$D:$P,COLUMN(H98)+5,FALSE)),"")</f>
        <v/>
      </c>
    </row>
    <row r="99" spans="1:8" x14ac:dyDescent="0.25">
      <c r="A99" s="79" t="str">
        <f t="array" ref="A99">IFERROR(INDEX('Annex 2 Designated EHV charges'!$D$11:$D$11, MATCH(0, IF(ISBLANK('Annex 2 Designated EHV charges'!$D$11:$D$11),1, COUNTIF(A$4:$A98, 'Annex 2 Designated EHV charges'!$D$11:$D$11)), 0)),"")</f>
        <v/>
      </c>
      <c r="B99" s="78" t="str">
        <f>IF($A99="","",VLOOKUP($A99,'Annex 2 Designated EHV charges'!$D:$P,2,0))</f>
        <v/>
      </c>
      <c r="C99" s="79" t="str">
        <f>IF($A99="","",VLOOKUP($A99,'Annex 2 Designated EHV charges'!$D:$P,3,0))</f>
        <v/>
      </c>
      <c r="D99" s="78" t="str">
        <f>IF($A99="","",VLOOKUP($A99,'Annex 2 Designated EHV charges'!$D:$P,4,0))</f>
        <v/>
      </c>
      <c r="E99" s="80" t="str">
        <f>IFERROR(IF(VLOOKUP($A99,'Annex 2 Designated EHV charges'!$D:$P,COLUMN(E99)+5,FALSE)=0,"",VLOOKUP($A99,'Annex 2 Designated EHV charges'!$D:$P,COLUMN(E99)+5,FALSE)),"")</f>
        <v/>
      </c>
      <c r="F99" s="81" t="str">
        <f>IFERROR(IF(VLOOKUP($A99,'Annex 2 Designated EHV charges'!$D:$P,COLUMN(F99)+5,FALSE)=0,"",VLOOKUP($A99,'Annex 2 Designated EHV charges'!$D:$P,COLUMN(F99)+5,FALSE)),"")</f>
        <v/>
      </c>
      <c r="G99" s="82" t="str">
        <f>IFERROR(IF(VLOOKUP($A99,'Annex 2 Designated EHV charges'!$D:$P,COLUMN(G99)+5,FALSE)=0,"",VLOOKUP($A99,'Annex 2 Designated EHV charges'!$D:$P,COLUMN(G99)+5,FALSE)),"")</f>
        <v/>
      </c>
      <c r="H99" s="82" t="str">
        <f>IFERROR(IF(VLOOKUP($A99,'Annex 2 Designated EHV charges'!$D:$P,COLUMN(H99)+5,FALSE)=0,"",VLOOKUP($A99,'Annex 2 Designated EHV charges'!$D:$P,COLUMN(H99)+5,FALSE)),"")</f>
        <v/>
      </c>
    </row>
    <row r="100" spans="1:8" x14ac:dyDescent="0.25">
      <c r="A100" s="79" t="str">
        <f t="array" ref="A100">IFERROR(INDEX('Annex 2 Designated EHV charges'!$D$11:$D$11, MATCH(0, IF(ISBLANK('Annex 2 Designated EHV charges'!$D$11:$D$11),1, COUNTIF(A$4:$A99, 'Annex 2 Designated EHV charges'!$D$11:$D$11)), 0)),"")</f>
        <v/>
      </c>
      <c r="B100" s="78" t="str">
        <f>IF($A100="","",VLOOKUP($A100,'Annex 2 Designated EHV charges'!$D:$P,2,0))</f>
        <v/>
      </c>
      <c r="C100" s="79" t="str">
        <f>IF($A100="","",VLOOKUP($A100,'Annex 2 Designated EHV charges'!$D:$P,3,0))</f>
        <v/>
      </c>
      <c r="D100" s="78" t="str">
        <f>IF($A100="","",VLOOKUP($A100,'Annex 2 Designated EHV charges'!$D:$P,4,0))</f>
        <v/>
      </c>
      <c r="E100" s="80" t="str">
        <f>IFERROR(IF(VLOOKUP($A100,'Annex 2 Designated EHV charges'!$D:$P,COLUMN(E100)+5,FALSE)=0,"",VLOOKUP($A100,'Annex 2 Designated EHV charges'!$D:$P,COLUMN(E100)+5,FALSE)),"")</f>
        <v/>
      </c>
      <c r="F100" s="81" t="str">
        <f>IFERROR(IF(VLOOKUP($A100,'Annex 2 Designated EHV charges'!$D:$P,COLUMN(F100)+5,FALSE)=0,"",VLOOKUP($A100,'Annex 2 Designated EHV charges'!$D:$P,COLUMN(F100)+5,FALSE)),"")</f>
        <v/>
      </c>
      <c r="G100" s="82" t="str">
        <f>IFERROR(IF(VLOOKUP($A100,'Annex 2 Designated EHV charges'!$D:$P,COLUMN(G100)+5,FALSE)=0,"",VLOOKUP($A100,'Annex 2 Designated EHV charges'!$D:$P,COLUMN(G100)+5,FALSE)),"")</f>
        <v/>
      </c>
      <c r="H100" s="82" t="str">
        <f>IFERROR(IF(VLOOKUP($A100,'Annex 2 Designated EHV charges'!$D:$P,COLUMN(H100)+5,FALSE)=0,"",VLOOKUP($A100,'Annex 2 Designated EHV charges'!$D:$P,COLUMN(H100)+5,FALSE)),"")</f>
        <v/>
      </c>
    </row>
    <row r="101" spans="1:8" x14ac:dyDescent="0.25">
      <c r="A101" s="79" t="str">
        <f t="array" ref="A101">IFERROR(INDEX('Annex 2 Designated EHV charges'!$D$11:$D$11, MATCH(0, IF(ISBLANK('Annex 2 Designated EHV charges'!$D$11:$D$11),1, COUNTIF(A$4:$A100, 'Annex 2 Designated EHV charges'!$D$11:$D$11)), 0)),"")</f>
        <v/>
      </c>
      <c r="B101" s="78" t="str">
        <f>IF($A101="","",VLOOKUP($A101,'Annex 2 Designated EHV charges'!$D:$P,2,0))</f>
        <v/>
      </c>
      <c r="C101" s="79" t="str">
        <f>IF($A101="","",VLOOKUP($A101,'Annex 2 Designated EHV charges'!$D:$P,3,0))</f>
        <v/>
      </c>
      <c r="D101" s="78" t="str">
        <f>IF($A101="","",VLOOKUP($A101,'Annex 2 Designated EHV charges'!$D:$P,4,0))</f>
        <v/>
      </c>
      <c r="E101" s="80" t="str">
        <f>IFERROR(IF(VLOOKUP($A101,'Annex 2 Designated EHV charges'!$D:$P,COLUMN(E101)+5,FALSE)=0,"",VLOOKUP($A101,'Annex 2 Designated EHV charges'!$D:$P,COLUMN(E101)+5,FALSE)),"")</f>
        <v/>
      </c>
      <c r="F101" s="81" t="str">
        <f>IFERROR(IF(VLOOKUP($A101,'Annex 2 Designated EHV charges'!$D:$P,COLUMN(F101)+5,FALSE)=0,"",VLOOKUP($A101,'Annex 2 Designated EHV charges'!$D:$P,COLUMN(F101)+5,FALSE)),"")</f>
        <v/>
      </c>
      <c r="G101" s="82" t="str">
        <f>IFERROR(IF(VLOOKUP($A101,'Annex 2 Designated EHV charges'!$D:$P,COLUMN(G101)+5,FALSE)=0,"",VLOOKUP($A101,'Annex 2 Designated EHV charges'!$D:$P,COLUMN(G101)+5,FALSE)),"")</f>
        <v/>
      </c>
      <c r="H101" s="82" t="str">
        <f>IFERROR(IF(VLOOKUP($A101,'Annex 2 Designated EHV charges'!$D:$P,COLUMN(H101)+5,FALSE)=0,"",VLOOKUP($A101,'Annex 2 Designated EHV charges'!$D:$P,COLUMN(H101)+5,FALSE)),"")</f>
        <v/>
      </c>
    </row>
    <row r="102" spans="1:8" x14ac:dyDescent="0.25">
      <c r="A102" s="79" t="str">
        <f t="array" ref="A102">IFERROR(INDEX('Annex 2 Designated EHV charges'!$D$11:$D$11, MATCH(0, IF(ISBLANK('Annex 2 Designated EHV charges'!$D$11:$D$11),1, COUNTIF(A$4:$A101, 'Annex 2 Designated EHV charges'!$D$11:$D$11)), 0)),"")</f>
        <v/>
      </c>
      <c r="B102" s="78" t="str">
        <f>IF($A102="","",VLOOKUP($A102,'Annex 2 Designated EHV charges'!$D:$P,2,0))</f>
        <v/>
      </c>
      <c r="C102" s="79" t="str">
        <f>IF($A102="","",VLOOKUP($A102,'Annex 2 Designated EHV charges'!$D:$P,3,0))</f>
        <v/>
      </c>
      <c r="D102" s="78" t="str">
        <f>IF($A102="","",VLOOKUP($A102,'Annex 2 Designated EHV charges'!$D:$P,4,0))</f>
        <v/>
      </c>
      <c r="E102" s="80" t="str">
        <f>IFERROR(IF(VLOOKUP($A102,'Annex 2 Designated EHV charges'!$D:$P,COLUMN(E102)+5,FALSE)=0,"",VLOOKUP($A102,'Annex 2 Designated EHV charges'!$D:$P,COLUMN(E102)+5,FALSE)),"")</f>
        <v/>
      </c>
      <c r="F102" s="81" t="str">
        <f>IFERROR(IF(VLOOKUP($A102,'Annex 2 Designated EHV charges'!$D:$P,COLUMN(F102)+5,FALSE)=0,"",VLOOKUP($A102,'Annex 2 Designated EHV charges'!$D:$P,COLUMN(F102)+5,FALSE)),"")</f>
        <v/>
      </c>
      <c r="G102" s="82" t="str">
        <f>IFERROR(IF(VLOOKUP($A102,'Annex 2 Designated EHV charges'!$D:$P,COLUMN(G102)+5,FALSE)=0,"",VLOOKUP($A102,'Annex 2 Designated EHV charges'!$D:$P,COLUMN(G102)+5,FALSE)),"")</f>
        <v/>
      </c>
      <c r="H102" s="82" t="str">
        <f>IFERROR(IF(VLOOKUP($A102,'Annex 2 Designated EHV charges'!$D:$P,COLUMN(H102)+5,FALSE)=0,"",VLOOKUP($A102,'Annex 2 Designated EHV charges'!$D:$P,COLUMN(H102)+5,FALSE)),"")</f>
        <v/>
      </c>
    </row>
    <row r="103" spans="1:8" x14ac:dyDescent="0.25">
      <c r="A103" s="79" t="str">
        <f t="array" ref="A103">IFERROR(INDEX('Annex 2 Designated EHV charges'!$D$11:$D$11, MATCH(0, IF(ISBLANK('Annex 2 Designated EHV charges'!$D$11:$D$11),1, COUNTIF(A$4:$A102, 'Annex 2 Designated EHV charges'!$D$11:$D$11)), 0)),"")</f>
        <v/>
      </c>
      <c r="B103" s="78" t="str">
        <f>IF($A103="","",VLOOKUP($A103,'Annex 2 Designated EHV charges'!$D:$P,2,0))</f>
        <v/>
      </c>
      <c r="C103" s="79" t="str">
        <f>IF($A103="","",VLOOKUP($A103,'Annex 2 Designated EHV charges'!$D:$P,3,0))</f>
        <v/>
      </c>
      <c r="D103" s="78" t="str">
        <f>IF($A103="","",VLOOKUP($A103,'Annex 2 Designated EHV charges'!$D:$P,4,0))</f>
        <v/>
      </c>
      <c r="E103" s="80" t="str">
        <f>IFERROR(IF(VLOOKUP($A103,'Annex 2 Designated EHV charges'!$D:$P,COLUMN(E103)+5,FALSE)=0,"",VLOOKUP($A103,'Annex 2 Designated EHV charges'!$D:$P,COLUMN(E103)+5,FALSE)),"")</f>
        <v/>
      </c>
      <c r="F103" s="81" t="str">
        <f>IFERROR(IF(VLOOKUP($A103,'Annex 2 Designated EHV charges'!$D:$P,COLUMN(F103)+5,FALSE)=0,"",VLOOKUP($A103,'Annex 2 Designated EHV charges'!$D:$P,COLUMN(F103)+5,FALSE)),"")</f>
        <v/>
      </c>
      <c r="G103" s="82" t="str">
        <f>IFERROR(IF(VLOOKUP($A103,'Annex 2 Designated EHV charges'!$D:$P,COLUMN(G103)+5,FALSE)=0,"",VLOOKUP($A103,'Annex 2 Designated EHV charges'!$D:$P,COLUMN(G103)+5,FALSE)),"")</f>
        <v/>
      </c>
      <c r="H103" s="82" t="str">
        <f>IFERROR(IF(VLOOKUP($A103,'Annex 2 Designated EHV charges'!$D:$P,COLUMN(H103)+5,FALSE)=0,"",VLOOKUP($A103,'Annex 2 Designated EHV charges'!$D:$P,COLUMN(H103)+5,FALSE)),"")</f>
        <v/>
      </c>
    </row>
    <row r="104" spans="1:8" x14ac:dyDescent="0.25">
      <c r="A104" s="79" t="str">
        <f t="array" ref="A104">IFERROR(INDEX('Annex 2 Designated EHV charges'!$D$11:$D$11, MATCH(0, IF(ISBLANK('Annex 2 Designated EHV charges'!$D$11:$D$11),1, COUNTIF(A$4:$A103, 'Annex 2 Designated EHV charges'!$D$11:$D$11)), 0)),"")</f>
        <v/>
      </c>
      <c r="B104" s="78" t="str">
        <f>IF($A104="","",VLOOKUP($A104,'Annex 2 Designated EHV charges'!$D:$P,2,0))</f>
        <v/>
      </c>
      <c r="C104" s="79" t="str">
        <f>IF($A104="","",VLOOKUP($A104,'Annex 2 Designated EHV charges'!$D:$P,3,0))</f>
        <v/>
      </c>
      <c r="D104" s="78" t="str">
        <f>IF($A104="","",VLOOKUP($A104,'Annex 2 Designated EHV charges'!$D:$P,4,0))</f>
        <v/>
      </c>
      <c r="E104" s="80" t="str">
        <f>IFERROR(IF(VLOOKUP($A104,'Annex 2 Designated EHV charges'!$D:$P,COLUMN(E104)+5,FALSE)=0,"",VLOOKUP($A104,'Annex 2 Designated EHV charges'!$D:$P,COLUMN(E104)+5,FALSE)),"")</f>
        <v/>
      </c>
      <c r="F104" s="81" t="str">
        <f>IFERROR(IF(VLOOKUP($A104,'Annex 2 Designated EHV charges'!$D:$P,COLUMN(F104)+5,FALSE)=0,"",VLOOKUP($A104,'Annex 2 Designated EHV charges'!$D:$P,COLUMN(F104)+5,FALSE)),"")</f>
        <v/>
      </c>
      <c r="G104" s="82" t="str">
        <f>IFERROR(IF(VLOOKUP($A104,'Annex 2 Designated EHV charges'!$D:$P,COLUMN(G104)+5,FALSE)=0,"",VLOOKUP($A104,'Annex 2 Designated EHV charges'!$D:$P,COLUMN(G104)+5,FALSE)),"")</f>
        <v/>
      </c>
      <c r="H104" s="82" t="str">
        <f>IFERROR(IF(VLOOKUP($A104,'Annex 2 Designated EHV charges'!$D:$P,COLUMN(H104)+5,FALSE)=0,"",VLOOKUP($A104,'Annex 2 Designated EHV charges'!$D:$P,COLUMN(H104)+5,FALSE)),"")</f>
        <v/>
      </c>
    </row>
    <row r="105" spans="1:8" x14ac:dyDescent="0.25">
      <c r="A105" s="79" t="str">
        <f t="array" ref="A105">IFERROR(INDEX('Annex 2 Designated EHV charges'!$D$11:$D$11, MATCH(0, IF(ISBLANK('Annex 2 Designated EHV charges'!$D$11:$D$11),1, COUNTIF(A$4:$A104, 'Annex 2 Designated EHV charges'!$D$11:$D$11)), 0)),"")</f>
        <v/>
      </c>
      <c r="B105" s="78" t="str">
        <f>IF($A105="","",VLOOKUP($A105,'Annex 2 Designated EHV charges'!$D:$P,2,0))</f>
        <v/>
      </c>
      <c r="C105" s="79" t="str">
        <f>IF($A105="","",VLOOKUP($A105,'Annex 2 Designated EHV charges'!$D:$P,3,0))</f>
        <v/>
      </c>
      <c r="D105" s="78" t="str">
        <f>IF($A105="","",VLOOKUP($A105,'Annex 2 Designated EHV charges'!$D:$P,4,0))</f>
        <v/>
      </c>
      <c r="E105" s="80" t="str">
        <f>IFERROR(IF(VLOOKUP($A105,'Annex 2 Designated EHV charges'!$D:$P,COLUMN(E105)+5,FALSE)=0,"",VLOOKUP($A105,'Annex 2 Designated EHV charges'!$D:$P,COLUMN(E105)+5,FALSE)),"")</f>
        <v/>
      </c>
      <c r="F105" s="81" t="str">
        <f>IFERROR(IF(VLOOKUP($A105,'Annex 2 Designated EHV charges'!$D:$P,COLUMN(F105)+5,FALSE)=0,"",VLOOKUP($A105,'Annex 2 Designated EHV charges'!$D:$P,COLUMN(F105)+5,FALSE)),"")</f>
        <v/>
      </c>
      <c r="G105" s="82" t="str">
        <f>IFERROR(IF(VLOOKUP($A105,'Annex 2 Designated EHV charges'!$D:$P,COLUMN(G105)+5,FALSE)=0,"",VLOOKUP($A105,'Annex 2 Designated EHV charges'!$D:$P,COLUMN(G105)+5,FALSE)),"")</f>
        <v/>
      </c>
      <c r="H105" s="82" t="str">
        <f>IFERROR(IF(VLOOKUP($A105,'Annex 2 Designated EHV charges'!$D:$P,COLUMN(H105)+5,FALSE)=0,"",VLOOKUP($A105,'Annex 2 Designated EHV charges'!$D:$P,COLUMN(H105)+5,FALSE)),"")</f>
        <v/>
      </c>
    </row>
    <row r="106" spans="1:8" x14ac:dyDescent="0.25">
      <c r="A106" s="79" t="str">
        <f t="array" ref="A106">IFERROR(INDEX('Annex 2 Designated EHV charges'!$D$11:$D$11, MATCH(0, IF(ISBLANK('Annex 2 Designated EHV charges'!$D$11:$D$11),1, COUNTIF(A$4:$A105, 'Annex 2 Designated EHV charges'!$D$11:$D$11)), 0)),"")</f>
        <v/>
      </c>
      <c r="B106" s="78" t="str">
        <f>IF($A106="","",VLOOKUP($A106,'Annex 2 Designated EHV charges'!$D:$P,2,0))</f>
        <v/>
      </c>
      <c r="C106" s="79" t="str">
        <f>IF($A106="","",VLOOKUP($A106,'Annex 2 Designated EHV charges'!$D:$P,3,0))</f>
        <v/>
      </c>
      <c r="D106" s="78" t="str">
        <f>IF($A106="","",VLOOKUP($A106,'Annex 2 Designated EHV charges'!$D:$P,4,0))</f>
        <v/>
      </c>
      <c r="E106" s="80" t="str">
        <f>IFERROR(IF(VLOOKUP($A106,'Annex 2 Designated EHV charges'!$D:$P,COLUMN(E106)+5,FALSE)=0,"",VLOOKUP($A106,'Annex 2 Designated EHV charges'!$D:$P,COLUMN(E106)+5,FALSE)),"")</f>
        <v/>
      </c>
      <c r="F106" s="81" t="str">
        <f>IFERROR(IF(VLOOKUP($A106,'Annex 2 Designated EHV charges'!$D:$P,COLUMN(F106)+5,FALSE)=0,"",VLOOKUP($A106,'Annex 2 Designated EHV charges'!$D:$P,COLUMN(F106)+5,FALSE)),"")</f>
        <v/>
      </c>
      <c r="G106" s="82" t="str">
        <f>IFERROR(IF(VLOOKUP($A106,'Annex 2 Designated EHV charges'!$D:$P,COLUMN(G106)+5,FALSE)=0,"",VLOOKUP($A106,'Annex 2 Designated EHV charges'!$D:$P,COLUMN(G106)+5,FALSE)),"")</f>
        <v/>
      </c>
      <c r="H106" s="82" t="str">
        <f>IFERROR(IF(VLOOKUP($A106,'Annex 2 Designated EHV charges'!$D:$P,COLUMN(H106)+5,FALSE)=0,"",VLOOKUP($A106,'Annex 2 Designated EHV charges'!$D:$P,COLUMN(H106)+5,FALSE)),"")</f>
        <v/>
      </c>
    </row>
    <row r="107" spans="1:8" x14ac:dyDescent="0.25">
      <c r="A107" s="79" t="str">
        <f t="array" ref="A107">IFERROR(INDEX('Annex 2 Designated EHV charges'!$D$11:$D$11, MATCH(0, IF(ISBLANK('Annex 2 Designated EHV charges'!$D$11:$D$11),1, COUNTIF(A$4:$A106, 'Annex 2 Designated EHV charges'!$D$11:$D$11)), 0)),"")</f>
        <v/>
      </c>
      <c r="B107" s="78" t="str">
        <f>IF($A107="","",VLOOKUP($A107,'Annex 2 Designated EHV charges'!$D:$P,2,0))</f>
        <v/>
      </c>
      <c r="C107" s="79" t="str">
        <f>IF($A107="","",VLOOKUP($A107,'Annex 2 Designated EHV charges'!$D:$P,3,0))</f>
        <v/>
      </c>
      <c r="D107" s="78" t="str">
        <f>IF($A107="","",VLOOKUP($A107,'Annex 2 Designated EHV charges'!$D:$P,4,0))</f>
        <v/>
      </c>
      <c r="E107" s="80" t="str">
        <f>IFERROR(IF(VLOOKUP($A107,'Annex 2 Designated EHV charges'!$D:$P,COLUMN(E107)+5,FALSE)=0,"",VLOOKUP($A107,'Annex 2 Designated EHV charges'!$D:$P,COLUMN(E107)+5,FALSE)),"")</f>
        <v/>
      </c>
      <c r="F107" s="81" t="str">
        <f>IFERROR(IF(VLOOKUP($A107,'Annex 2 Designated EHV charges'!$D:$P,COLUMN(F107)+5,FALSE)=0,"",VLOOKUP($A107,'Annex 2 Designated EHV charges'!$D:$P,COLUMN(F107)+5,FALSE)),"")</f>
        <v/>
      </c>
      <c r="G107" s="82" t="str">
        <f>IFERROR(IF(VLOOKUP($A107,'Annex 2 Designated EHV charges'!$D:$P,COLUMN(G107)+5,FALSE)=0,"",VLOOKUP($A107,'Annex 2 Designated EHV charges'!$D:$P,COLUMN(G107)+5,FALSE)),"")</f>
        <v/>
      </c>
      <c r="H107" s="82" t="str">
        <f>IFERROR(IF(VLOOKUP($A107,'Annex 2 Designated EHV charges'!$D:$P,COLUMN(H107)+5,FALSE)=0,"",VLOOKUP($A107,'Annex 2 Designated EHV charges'!$D:$P,COLUMN(H107)+5,FALSE)),"")</f>
        <v/>
      </c>
    </row>
    <row r="108" spans="1:8" x14ac:dyDescent="0.25">
      <c r="A108" s="79" t="str">
        <f t="array" ref="A108">IFERROR(INDEX('Annex 2 Designated EHV charges'!$D$11:$D$11, MATCH(0, IF(ISBLANK('Annex 2 Designated EHV charges'!$D$11:$D$11),1, COUNTIF(A$4:$A107, 'Annex 2 Designated EHV charges'!$D$11:$D$11)), 0)),"")</f>
        <v/>
      </c>
      <c r="B108" s="78" t="str">
        <f>IF($A108="","",VLOOKUP($A108,'Annex 2 Designated EHV charges'!$D:$P,2,0))</f>
        <v/>
      </c>
      <c r="C108" s="79" t="str">
        <f>IF($A108="","",VLOOKUP($A108,'Annex 2 Designated EHV charges'!$D:$P,3,0))</f>
        <v/>
      </c>
      <c r="D108" s="78" t="str">
        <f>IF($A108="","",VLOOKUP($A108,'Annex 2 Designated EHV charges'!$D:$P,4,0))</f>
        <v/>
      </c>
      <c r="E108" s="80" t="str">
        <f>IFERROR(IF(VLOOKUP($A108,'Annex 2 Designated EHV charges'!$D:$P,COLUMN(E108)+5,FALSE)=0,"",VLOOKUP($A108,'Annex 2 Designated EHV charges'!$D:$P,COLUMN(E108)+5,FALSE)),"")</f>
        <v/>
      </c>
      <c r="F108" s="81" t="str">
        <f>IFERROR(IF(VLOOKUP($A108,'Annex 2 Designated EHV charges'!$D:$P,COLUMN(F108)+5,FALSE)=0,"",VLOOKUP($A108,'Annex 2 Designated EHV charges'!$D:$P,COLUMN(F108)+5,FALSE)),"")</f>
        <v/>
      </c>
      <c r="G108" s="82" t="str">
        <f>IFERROR(IF(VLOOKUP($A108,'Annex 2 Designated EHV charges'!$D:$P,COLUMN(G108)+5,FALSE)=0,"",VLOOKUP($A108,'Annex 2 Designated EHV charges'!$D:$P,COLUMN(G108)+5,FALSE)),"")</f>
        <v/>
      </c>
      <c r="H108" s="82" t="str">
        <f>IFERROR(IF(VLOOKUP($A108,'Annex 2 Designated EHV charges'!$D:$P,COLUMN(H108)+5,FALSE)=0,"",VLOOKUP($A108,'Annex 2 Designated EHV charges'!$D:$P,COLUMN(H108)+5,FALSE)),"")</f>
        <v/>
      </c>
    </row>
    <row r="109" spans="1:8" x14ac:dyDescent="0.25">
      <c r="A109" s="79" t="str">
        <f t="array" ref="A109">IFERROR(INDEX('Annex 2 Designated EHV charges'!$D$11:$D$11, MATCH(0, IF(ISBLANK('Annex 2 Designated EHV charges'!$D$11:$D$11),1, COUNTIF(A$4:$A108, 'Annex 2 Designated EHV charges'!$D$11:$D$11)), 0)),"")</f>
        <v/>
      </c>
      <c r="B109" s="78" t="str">
        <f>IF($A109="","",VLOOKUP($A109,'Annex 2 Designated EHV charges'!$D:$P,2,0))</f>
        <v/>
      </c>
      <c r="C109" s="79" t="str">
        <f>IF($A109="","",VLOOKUP($A109,'Annex 2 Designated EHV charges'!$D:$P,3,0))</f>
        <v/>
      </c>
      <c r="D109" s="78" t="str">
        <f>IF($A109="","",VLOOKUP($A109,'Annex 2 Designated EHV charges'!$D:$P,4,0))</f>
        <v/>
      </c>
      <c r="E109" s="80" t="str">
        <f>IFERROR(IF(VLOOKUP($A109,'Annex 2 Designated EHV charges'!$D:$P,COLUMN(E109)+5,FALSE)=0,"",VLOOKUP($A109,'Annex 2 Designated EHV charges'!$D:$P,COLUMN(E109)+5,FALSE)),"")</f>
        <v/>
      </c>
      <c r="F109" s="81" t="str">
        <f>IFERROR(IF(VLOOKUP($A109,'Annex 2 Designated EHV charges'!$D:$P,COLUMN(F109)+5,FALSE)=0,"",VLOOKUP($A109,'Annex 2 Designated EHV charges'!$D:$P,COLUMN(F109)+5,FALSE)),"")</f>
        <v/>
      </c>
      <c r="G109" s="82" t="str">
        <f>IFERROR(IF(VLOOKUP($A109,'Annex 2 Designated EHV charges'!$D:$P,COLUMN(G109)+5,FALSE)=0,"",VLOOKUP($A109,'Annex 2 Designated EHV charges'!$D:$P,COLUMN(G109)+5,FALSE)),"")</f>
        <v/>
      </c>
      <c r="H109" s="82" t="str">
        <f>IFERROR(IF(VLOOKUP($A109,'Annex 2 Designated EHV charges'!$D:$P,COLUMN(H109)+5,FALSE)=0,"",VLOOKUP($A109,'Annex 2 Designated EHV charges'!$D:$P,COLUMN(H109)+5,FALSE)),"")</f>
        <v/>
      </c>
    </row>
    <row r="110" spans="1:8" x14ac:dyDescent="0.25">
      <c r="A110" s="79" t="str">
        <f t="array" ref="A110">IFERROR(INDEX('Annex 2 Designated EHV charges'!$D$11:$D$11, MATCH(0, IF(ISBLANK('Annex 2 Designated EHV charges'!$D$11:$D$11),1, COUNTIF(A$4:$A109, 'Annex 2 Designated EHV charges'!$D$11:$D$11)), 0)),"")</f>
        <v/>
      </c>
      <c r="B110" s="78" t="str">
        <f>IF($A110="","",VLOOKUP($A110,'Annex 2 Designated EHV charges'!$D:$P,2,0))</f>
        <v/>
      </c>
      <c r="C110" s="79" t="str">
        <f>IF($A110="","",VLOOKUP($A110,'Annex 2 Designated EHV charges'!$D:$P,3,0))</f>
        <v/>
      </c>
      <c r="D110" s="78" t="str">
        <f>IF($A110="","",VLOOKUP($A110,'Annex 2 Designated EHV charges'!$D:$P,4,0))</f>
        <v/>
      </c>
      <c r="E110" s="80" t="str">
        <f>IFERROR(IF(VLOOKUP($A110,'Annex 2 Designated EHV charges'!$D:$P,COLUMN(E110)+5,FALSE)=0,"",VLOOKUP($A110,'Annex 2 Designated EHV charges'!$D:$P,COLUMN(E110)+5,FALSE)),"")</f>
        <v/>
      </c>
      <c r="F110" s="81" t="str">
        <f>IFERROR(IF(VLOOKUP($A110,'Annex 2 Designated EHV charges'!$D:$P,COLUMN(F110)+5,FALSE)=0,"",VLOOKUP($A110,'Annex 2 Designated EHV charges'!$D:$P,COLUMN(F110)+5,FALSE)),"")</f>
        <v/>
      </c>
      <c r="G110" s="82" t="str">
        <f>IFERROR(IF(VLOOKUP($A110,'Annex 2 Designated EHV charges'!$D:$P,COLUMN(G110)+5,FALSE)=0,"",VLOOKUP($A110,'Annex 2 Designated EHV charges'!$D:$P,COLUMN(G110)+5,FALSE)),"")</f>
        <v/>
      </c>
      <c r="H110" s="82" t="str">
        <f>IFERROR(IF(VLOOKUP($A110,'Annex 2 Designated EHV charges'!$D:$P,COLUMN(H110)+5,FALSE)=0,"",VLOOKUP($A110,'Annex 2 Designated EHV charges'!$D:$P,COLUMN(H110)+5,FALSE)),"")</f>
        <v/>
      </c>
    </row>
    <row r="111" spans="1:8" x14ac:dyDescent="0.25">
      <c r="A111" s="79" t="str">
        <f t="array" ref="A111">IFERROR(INDEX('Annex 2 Designated EHV charges'!$D$11:$D$11, MATCH(0, IF(ISBLANK('Annex 2 Designated EHV charges'!$D$11:$D$11),1, COUNTIF(A$4:$A110, 'Annex 2 Designated EHV charges'!$D$11:$D$11)), 0)),"")</f>
        <v/>
      </c>
      <c r="B111" s="78" t="str">
        <f>IF($A111="","",VLOOKUP($A111,'Annex 2 Designated EHV charges'!$D:$P,2,0))</f>
        <v/>
      </c>
      <c r="C111" s="79" t="str">
        <f>IF($A111="","",VLOOKUP($A111,'Annex 2 Designated EHV charges'!$D:$P,3,0))</f>
        <v/>
      </c>
      <c r="D111" s="78" t="str">
        <f>IF($A111="","",VLOOKUP($A111,'Annex 2 Designated EHV charges'!$D:$P,4,0))</f>
        <v/>
      </c>
      <c r="E111" s="80" t="str">
        <f>IFERROR(IF(VLOOKUP($A111,'Annex 2 Designated EHV charges'!$D:$P,COLUMN(E111)+5,FALSE)=0,"",VLOOKUP($A111,'Annex 2 Designated EHV charges'!$D:$P,COLUMN(E111)+5,FALSE)),"")</f>
        <v/>
      </c>
      <c r="F111" s="81" t="str">
        <f>IFERROR(IF(VLOOKUP($A111,'Annex 2 Designated EHV charges'!$D:$P,COLUMN(F111)+5,FALSE)=0,"",VLOOKUP($A111,'Annex 2 Designated EHV charges'!$D:$P,COLUMN(F111)+5,FALSE)),"")</f>
        <v/>
      </c>
      <c r="G111" s="82" t="str">
        <f>IFERROR(IF(VLOOKUP($A111,'Annex 2 Designated EHV charges'!$D:$P,COLUMN(G111)+5,FALSE)=0,"",VLOOKUP($A111,'Annex 2 Designated EHV charges'!$D:$P,COLUMN(G111)+5,FALSE)),"")</f>
        <v/>
      </c>
      <c r="H111" s="82" t="str">
        <f>IFERROR(IF(VLOOKUP($A111,'Annex 2 Designated EHV charges'!$D:$P,COLUMN(H111)+5,FALSE)=0,"",VLOOKUP($A111,'Annex 2 Designated EHV charges'!$D:$P,COLUMN(H111)+5,FALSE)),"")</f>
        <v/>
      </c>
    </row>
    <row r="112" spans="1:8" x14ac:dyDescent="0.25">
      <c r="A112" s="79" t="str">
        <f t="array" ref="A112">IFERROR(INDEX('Annex 2 Designated EHV charges'!$D$11:$D$11, MATCH(0, IF(ISBLANK('Annex 2 Designated EHV charges'!$D$11:$D$11),1, COUNTIF(A$4:$A111, 'Annex 2 Designated EHV charges'!$D$11:$D$11)), 0)),"")</f>
        <v/>
      </c>
      <c r="B112" s="78" t="str">
        <f>IF($A112="","",VLOOKUP($A112,'Annex 2 Designated EHV charges'!$D:$P,2,0))</f>
        <v/>
      </c>
      <c r="C112" s="79" t="str">
        <f>IF($A112="","",VLOOKUP($A112,'Annex 2 Designated EHV charges'!$D:$P,3,0))</f>
        <v/>
      </c>
      <c r="D112" s="78" t="str">
        <f>IF($A112="","",VLOOKUP($A112,'Annex 2 Designated EHV charges'!$D:$P,4,0))</f>
        <v/>
      </c>
      <c r="E112" s="80" t="str">
        <f>IFERROR(IF(VLOOKUP($A112,'Annex 2 Designated EHV charges'!$D:$P,COLUMN(E112)+5,FALSE)=0,"",VLOOKUP($A112,'Annex 2 Designated EHV charges'!$D:$P,COLUMN(E112)+5,FALSE)),"")</f>
        <v/>
      </c>
      <c r="F112" s="81" t="str">
        <f>IFERROR(IF(VLOOKUP($A112,'Annex 2 Designated EHV charges'!$D:$P,COLUMN(F112)+5,FALSE)=0,"",VLOOKUP($A112,'Annex 2 Designated EHV charges'!$D:$P,COLUMN(F112)+5,FALSE)),"")</f>
        <v/>
      </c>
      <c r="G112" s="82" t="str">
        <f>IFERROR(IF(VLOOKUP($A112,'Annex 2 Designated EHV charges'!$D:$P,COLUMN(G112)+5,FALSE)=0,"",VLOOKUP($A112,'Annex 2 Designated EHV charges'!$D:$P,COLUMN(G112)+5,FALSE)),"")</f>
        <v/>
      </c>
      <c r="H112" s="82" t="str">
        <f>IFERROR(IF(VLOOKUP($A112,'Annex 2 Designated EHV charges'!$D:$P,COLUMN(H112)+5,FALSE)=0,"",VLOOKUP($A112,'Annex 2 Designated EHV charges'!$D:$P,COLUMN(H112)+5,FALSE)),"")</f>
        <v/>
      </c>
    </row>
    <row r="113" spans="1:8" x14ac:dyDescent="0.25">
      <c r="A113" s="79" t="str">
        <f t="array" ref="A113">IFERROR(INDEX('Annex 2 Designated EHV charges'!$D$11:$D$11, MATCH(0, IF(ISBLANK('Annex 2 Designated EHV charges'!$D$11:$D$11),1, COUNTIF(A$4:$A112, 'Annex 2 Designated EHV charges'!$D$11:$D$11)), 0)),"")</f>
        <v/>
      </c>
      <c r="B113" s="78" t="str">
        <f>IF($A113="","",VLOOKUP($A113,'Annex 2 Designated EHV charges'!$D:$P,2,0))</f>
        <v/>
      </c>
      <c r="C113" s="79" t="str">
        <f>IF($A113="","",VLOOKUP($A113,'Annex 2 Designated EHV charges'!$D:$P,3,0))</f>
        <v/>
      </c>
      <c r="D113" s="78" t="str">
        <f>IF($A113="","",VLOOKUP($A113,'Annex 2 Designated EHV charges'!$D:$P,4,0))</f>
        <v/>
      </c>
      <c r="E113" s="80" t="str">
        <f>IFERROR(IF(VLOOKUP($A113,'Annex 2 Designated EHV charges'!$D:$P,COLUMN(E113)+5,FALSE)=0,"",VLOOKUP($A113,'Annex 2 Designated EHV charges'!$D:$P,COLUMN(E113)+5,FALSE)),"")</f>
        <v/>
      </c>
      <c r="F113" s="81" t="str">
        <f>IFERROR(IF(VLOOKUP($A113,'Annex 2 Designated EHV charges'!$D:$P,COLUMN(F113)+5,FALSE)=0,"",VLOOKUP($A113,'Annex 2 Designated EHV charges'!$D:$P,COLUMN(F113)+5,FALSE)),"")</f>
        <v/>
      </c>
      <c r="G113" s="82" t="str">
        <f>IFERROR(IF(VLOOKUP($A113,'Annex 2 Designated EHV charges'!$D:$P,COLUMN(G113)+5,FALSE)=0,"",VLOOKUP($A113,'Annex 2 Designated EHV charges'!$D:$P,COLUMN(G113)+5,FALSE)),"")</f>
        <v/>
      </c>
      <c r="H113" s="82" t="str">
        <f>IFERROR(IF(VLOOKUP($A113,'Annex 2 Designated EHV charges'!$D:$P,COLUMN(H113)+5,FALSE)=0,"",VLOOKUP($A113,'Annex 2 Designated EHV charges'!$D:$P,COLUMN(H113)+5,FALSE)),"")</f>
        <v/>
      </c>
    </row>
    <row r="114" spans="1:8" x14ac:dyDescent="0.25">
      <c r="A114" s="79" t="str">
        <f t="array" ref="A114">IFERROR(INDEX('Annex 2 Designated EHV charges'!$D$11:$D$11, MATCH(0, IF(ISBLANK('Annex 2 Designated EHV charges'!$D$11:$D$11),1, COUNTIF(A$4:$A113, 'Annex 2 Designated EHV charges'!$D$11:$D$11)), 0)),"")</f>
        <v/>
      </c>
      <c r="B114" s="78" t="str">
        <f>IF($A114="","",VLOOKUP($A114,'Annex 2 Designated EHV charges'!$D:$P,2,0))</f>
        <v/>
      </c>
      <c r="C114" s="79" t="str">
        <f>IF($A114="","",VLOOKUP($A114,'Annex 2 Designated EHV charges'!$D:$P,3,0))</f>
        <v/>
      </c>
      <c r="D114" s="78" t="str">
        <f>IF($A114="","",VLOOKUP($A114,'Annex 2 Designated EHV charges'!$D:$P,4,0))</f>
        <v/>
      </c>
      <c r="E114" s="80" t="str">
        <f>IFERROR(IF(VLOOKUP($A114,'Annex 2 Designated EHV charges'!$D:$P,COLUMN(E114)+5,FALSE)=0,"",VLOOKUP($A114,'Annex 2 Designated EHV charges'!$D:$P,COLUMN(E114)+5,FALSE)),"")</f>
        <v/>
      </c>
      <c r="F114" s="81" t="str">
        <f>IFERROR(IF(VLOOKUP($A114,'Annex 2 Designated EHV charges'!$D:$P,COLUMN(F114)+5,FALSE)=0,"",VLOOKUP($A114,'Annex 2 Designated EHV charges'!$D:$P,COLUMN(F114)+5,FALSE)),"")</f>
        <v/>
      </c>
      <c r="G114" s="82" t="str">
        <f>IFERROR(IF(VLOOKUP($A114,'Annex 2 Designated EHV charges'!$D:$P,COLUMN(G114)+5,FALSE)=0,"",VLOOKUP($A114,'Annex 2 Designated EHV charges'!$D:$P,COLUMN(G114)+5,FALSE)),"")</f>
        <v/>
      </c>
      <c r="H114" s="82" t="str">
        <f>IFERROR(IF(VLOOKUP($A114,'Annex 2 Designated EHV charges'!$D:$P,COLUMN(H114)+5,FALSE)=0,"",VLOOKUP($A114,'Annex 2 Designated EHV charges'!$D:$P,COLUMN(H114)+5,FALSE)),"")</f>
        <v/>
      </c>
    </row>
    <row r="115" spans="1:8" x14ac:dyDescent="0.25">
      <c r="A115" s="79" t="str">
        <f t="array" ref="A115">IFERROR(INDEX('Annex 2 Designated EHV charges'!$D$11:$D$11, MATCH(0, IF(ISBLANK('Annex 2 Designated EHV charges'!$D$11:$D$11),1, COUNTIF(A$4:$A114, 'Annex 2 Designated EHV charges'!$D$11:$D$11)), 0)),"")</f>
        <v/>
      </c>
      <c r="B115" s="78" t="str">
        <f>IF($A115="","",VLOOKUP($A115,'Annex 2 Designated EHV charges'!$D:$P,2,0))</f>
        <v/>
      </c>
      <c r="C115" s="79" t="str">
        <f>IF($A115="","",VLOOKUP($A115,'Annex 2 Designated EHV charges'!$D:$P,3,0))</f>
        <v/>
      </c>
      <c r="D115" s="78" t="str">
        <f>IF($A115="","",VLOOKUP($A115,'Annex 2 Designated EHV charges'!$D:$P,4,0))</f>
        <v/>
      </c>
      <c r="E115" s="80" t="str">
        <f>IFERROR(IF(VLOOKUP($A115,'Annex 2 Designated EHV charges'!$D:$P,COLUMN(E115)+5,FALSE)=0,"",VLOOKUP($A115,'Annex 2 Designated EHV charges'!$D:$P,COLUMN(E115)+5,FALSE)),"")</f>
        <v/>
      </c>
      <c r="F115" s="81" t="str">
        <f>IFERROR(IF(VLOOKUP($A115,'Annex 2 Designated EHV charges'!$D:$P,COLUMN(F115)+5,FALSE)=0,"",VLOOKUP($A115,'Annex 2 Designated EHV charges'!$D:$P,COLUMN(F115)+5,FALSE)),"")</f>
        <v/>
      </c>
      <c r="G115" s="82" t="str">
        <f>IFERROR(IF(VLOOKUP($A115,'Annex 2 Designated EHV charges'!$D:$P,COLUMN(G115)+5,FALSE)=0,"",VLOOKUP($A115,'Annex 2 Designated EHV charges'!$D:$P,COLUMN(G115)+5,FALSE)),"")</f>
        <v/>
      </c>
      <c r="H115" s="82" t="str">
        <f>IFERROR(IF(VLOOKUP($A115,'Annex 2 Designated EHV charges'!$D:$P,COLUMN(H115)+5,FALSE)=0,"",VLOOKUP($A115,'Annex 2 Designated EHV charges'!$D:$P,COLUMN(H115)+5,FALSE)),"")</f>
        <v/>
      </c>
    </row>
    <row r="116" spans="1:8" ht="12.75" customHeight="1" x14ac:dyDescent="0.25">
      <c r="A116" s="79" t="str">
        <f t="array" ref="A116">IFERROR(INDEX('Annex 2 Designated EHV charges'!$D$11:$D$11, MATCH(0, IF(ISBLANK('Annex 2 Designated EHV charges'!$D$11:$D$11),1, COUNTIF(A$4:$A115, 'Annex 2 Designated EHV charges'!$D$11:$D$11)), 0)),"")</f>
        <v/>
      </c>
      <c r="B116" s="78" t="str">
        <f>IF($A116="","",VLOOKUP($A116,'Annex 2 Designated EHV charges'!$D:$P,2,0))</f>
        <v/>
      </c>
      <c r="C116" s="79" t="str">
        <f>IF($A116="","",VLOOKUP($A116,'Annex 2 Designated EHV charges'!$D:$P,3,0))</f>
        <v/>
      </c>
      <c r="D116" s="78" t="str">
        <f>IF($A116="","",VLOOKUP($A116,'Annex 2 Designated EHV charges'!$D:$P,4,0))</f>
        <v/>
      </c>
      <c r="E116" s="80" t="str">
        <f>IFERROR(IF(VLOOKUP($A116,'Annex 2 Designated EHV charges'!$D:$P,COLUMN(E116)+5,FALSE)=0,"",VLOOKUP($A116,'Annex 2 Designated EHV charges'!$D:$P,COLUMN(E116)+5,FALSE)),"")</f>
        <v/>
      </c>
      <c r="F116" s="81" t="str">
        <f>IFERROR(IF(VLOOKUP($A116,'Annex 2 Designated EHV charges'!$D:$P,COLUMN(F116)+5,FALSE)=0,"",VLOOKUP($A116,'Annex 2 Designated EHV charges'!$D:$P,COLUMN(F116)+5,FALSE)),"")</f>
        <v/>
      </c>
      <c r="G116" s="82" t="str">
        <f>IFERROR(IF(VLOOKUP($A116,'Annex 2 Designated EHV charges'!$D:$P,COLUMN(G116)+5,FALSE)=0,"",VLOOKUP($A116,'Annex 2 Designated EHV charges'!$D:$P,COLUMN(G116)+5,FALSE)),"")</f>
        <v/>
      </c>
      <c r="H116" s="82" t="str">
        <f>IFERROR(IF(VLOOKUP($A116,'Annex 2 Designated EHV charges'!$D:$P,COLUMN(H116)+5,FALSE)=0,"",VLOOKUP($A116,'Annex 2 Designated EHV charges'!$D:$P,COLUMN(H116)+5,FALSE)),"")</f>
        <v/>
      </c>
    </row>
    <row r="117" spans="1:8" ht="12.75" customHeight="1" x14ac:dyDescent="0.25">
      <c r="A117" s="79" t="str">
        <f t="array" ref="A117">IFERROR(INDEX('Annex 2 Designated EHV charges'!$D$11:$D$11, MATCH(0, IF(ISBLANK('Annex 2 Designated EHV charges'!$D$11:$D$11),1, COUNTIF(A$4:$A116, 'Annex 2 Designated EHV charges'!$D$11:$D$11)), 0)),"")</f>
        <v/>
      </c>
      <c r="B117" s="78" t="str">
        <f>IF($A117="","",VLOOKUP($A117,'Annex 2 Designated EHV charges'!$D:$P,2,0))</f>
        <v/>
      </c>
      <c r="C117" s="79" t="str">
        <f>IF($A117="","",VLOOKUP($A117,'Annex 2 Designated EHV charges'!$D:$P,3,0))</f>
        <v/>
      </c>
      <c r="D117" s="78" t="str">
        <f>IF($A117="","",VLOOKUP($A117,'Annex 2 Designated EHV charges'!$D:$P,4,0))</f>
        <v/>
      </c>
      <c r="E117" s="80" t="str">
        <f>IFERROR(IF(VLOOKUP($A117,'Annex 2 Designated EHV charges'!$D:$P,COLUMN(E117)+5,FALSE)=0,"",VLOOKUP($A117,'Annex 2 Designated EHV charges'!$D:$P,COLUMN(E117)+5,FALSE)),"")</f>
        <v/>
      </c>
      <c r="F117" s="81" t="str">
        <f>IFERROR(IF(VLOOKUP($A117,'Annex 2 Designated EHV charges'!$D:$P,COLUMN(F117)+5,FALSE)=0,"",VLOOKUP($A117,'Annex 2 Designated EHV charges'!$D:$P,COLUMN(F117)+5,FALSE)),"")</f>
        <v/>
      </c>
      <c r="G117" s="82" t="str">
        <f>IFERROR(IF(VLOOKUP($A117,'Annex 2 Designated EHV charges'!$D:$P,COLUMN(G117)+5,FALSE)=0,"",VLOOKUP($A117,'Annex 2 Designated EHV charges'!$D:$P,COLUMN(G117)+5,FALSE)),"")</f>
        <v/>
      </c>
      <c r="H117" s="82" t="str">
        <f>IFERROR(IF(VLOOKUP($A117,'Annex 2 Designated EHV charges'!$D:$P,COLUMN(H117)+5,FALSE)=0,"",VLOOKUP($A117,'Annex 2 Designated EHV charges'!$D:$P,COLUMN(H117)+5,FALSE)),"")</f>
        <v/>
      </c>
    </row>
    <row r="118" spans="1:8" ht="12.75" customHeight="1" x14ac:dyDescent="0.25">
      <c r="A118" s="79" t="str">
        <f t="array" ref="A118">IFERROR(INDEX('Annex 2 Designated EHV charges'!$D$11:$D$11, MATCH(0, IF(ISBLANK('Annex 2 Designated EHV charges'!$D$11:$D$11),1, COUNTIF(A$4:$A117, 'Annex 2 Designated EHV charges'!$D$11:$D$11)), 0)),"")</f>
        <v/>
      </c>
      <c r="B118" s="78" t="str">
        <f>IF($A118="","",VLOOKUP($A118,'Annex 2 Designated EHV charges'!$D:$P,2,0))</f>
        <v/>
      </c>
      <c r="C118" s="79" t="str">
        <f>IF($A118="","",VLOOKUP($A118,'Annex 2 Designated EHV charges'!$D:$P,3,0))</f>
        <v/>
      </c>
      <c r="D118" s="78" t="str">
        <f>IF($A118="","",VLOOKUP($A118,'Annex 2 Designated EHV charges'!$D:$P,4,0))</f>
        <v/>
      </c>
      <c r="E118" s="80" t="str">
        <f>IFERROR(IF(VLOOKUP($A118,'Annex 2 Designated EHV charges'!$D:$P,COLUMN(E118)+5,FALSE)=0,"",VLOOKUP($A118,'Annex 2 Designated EHV charges'!$D:$P,COLUMN(E118)+5,FALSE)),"")</f>
        <v/>
      </c>
      <c r="F118" s="81" t="str">
        <f>IFERROR(IF(VLOOKUP($A118,'Annex 2 Designated EHV charges'!$D:$P,COLUMN(F118)+5,FALSE)=0,"",VLOOKUP($A118,'Annex 2 Designated EHV charges'!$D:$P,COLUMN(F118)+5,FALSE)),"")</f>
        <v/>
      </c>
      <c r="G118" s="82" t="str">
        <f>IFERROR(IF(VLOOKUP($A118,'Annex 2 Designated EHV charges'!$D:$P,COLUMN(G118)+5,FALSE)=0,"",VLOOKUP($A118,'Annex 2 Designated EHV charges'!$D:$P,COLUMN(G118)+5,FALSE)),"")</f>
        <v/>
      </c>
      <c r="H118" s="82" t="str">
        <f>IFERROR(IF(VLOOKUP($A118,'Annex 2 Designated EHV charges'!$D:$P,COLUMN(H118)+5,FALSE)=0,"",VLOOKUP($A118,'Annex 2 Designated EHV charges'!$D:$P,COLUMN(H118)+5,FALSE)),"")</f>
        <v/>
      </c>
    </row>
    <row r="119" spans="1:8" ht="12.75" customHeight="1" x14ac:dyDescent="0.25">
      <c r="A119" s="79" t="str">
        <f t="array" ref="A119">IFERROR(INDEX('Annex 2 Designated EHV charges'!$D$11:$D$11, MATCH(0, IF(ISBLANK('Annex 2 Designated EHV charges'!$D$11:$D$11),1, COUNTIF(A$4:$A118, 'Annex 2 Designated EHV charges'!$D$11:$D$11)), 0)),"")</f>
        <v/>
      </c>
      <c r="B119" s="78" t="str">
        <f>IF($A119="","",VLOOKUP($A119,'Annex 2 Designated EHV charges'!$D:$P,2,0))</f>
        <v/>
      </c>
      <c r="C119" s="79" t="str">
        <f>IF($A119="","",VLOOKUP($A119,'Annex 2 Designated EHV charges'!$D:$P,3,0))</f>
        <v/>
      </c>
      <c r="D119" s="78" t="str">
        <f>IF($A119="","",VLOOKUP($A119,'Annex 2 Designated EHV charges'!$D:$P,4,0))</f>
        <v/>
      </c>
      <c r="E119" s="80" t="str">
        <f>IFERROR(IF(VLOOKUP($A119,'Annex 2 Designated EHV charges'!$D:$P,COLUMN(E119)+5,FALSE)=0,"",VLOOKUP($A119,'Annex 2 Designated EHV charges'!$D:$P,COLUMN(E119)+5,FALSE)),"")</f>
        <v/>
      </c>
      <c r="F119" s="81" t="str">
        <f>IFERROR(IF(VLOOKUP($A119,'Annex 2 Designated EHV charges'!$D:$P,COLUMN(F119)+5,FALSE)=0,"",VLOOKUP($A119,'Annex 2 Designated EHV charges'!$D:$P,COLUMN(F119)+5,FALSE)),"")</f>
        <v/>
      </c>
      <c r="G119" s="82" t="str">
        <f>IFERROR(IF(VLOOKUP($A119,'Annex 2 Designated EHV charges'!$D:$P,COLUMN(G119)+5,FALSE)=0,"",VLOOKUP($A119,'Annex 2 Designated EHV charges'!$D:$P,COLUMN(G119)+5,FALSE)),"")</f>
        <v/>
      </c>
      <c r="H119" s="82" t="str">
        <f>IFERROR(IF(VLOOKUP($A119,'Annex 2 Designated EHV charges'!$D:$P,COLUMN(H119)+5,FALSE)=0,"",VLOOKUP($A119,'Annex 2 Designated EHV charges'!$D:$P,COLUMN(H119)+5,FALSE)),"")</f>
        <v/>
      </c>
    </row>
    <row r="120" spans="1:8" ht="12.75" customHeight="1" x14ac:dyDescent="0.25">
      <c r="A120" s="79" t="str">
        <f t="array" ref="A120">IFERROR(INDEX('Annex 2 Designated EHV charges'!$D$11:$D$11, MATCH(0, IF(ISBLANK('Annex 2 Designated EHV charges'!$D$11:$D$11),1, COUNTIF(A$4:$A119, 'Annex 2 Designated EHV charges'!$D$11:$D$11)), 0)),"")</f>
        <v/>
      </c>
      <c r="B120" s="78" t="str">
        <f>IF($A120="","",VLOOKUP($A120,'Annex 2 Designated EHV charges'!$D:$P,2,0))</f>
        <v/>
      </c>
      <c r="C120" s="79" t="str">
        <f>IF($A120="","",VLOOKUP($A120,'Annex 2 Designated EHV charges'!$D:$P,3,0))</f>
        <v/>
      </c>
      <c r="D120" s="78" t="str">
        <f>IF($A120="","",VLOOKUP($A120,'Annex 2 Designated EHV charges'!$D:$P,4,0))</f>
        <v/>
      </c>
      <c r="E120" s="80" t="str">
        <f>IFERROR(IF(VLOOKUP($A120,'Annex 2 Designated EHV charges'!$D:$P,COLUMN(E120)+5,FALSE)=0,"",VLOOKUP($A120,'Annex 2 Designated EHV charges'!$D:$P,COLUMN(E120)+5,FALSE)),"")</f>
        <v/>
      </c>
      <c r="F120" s="81" t="str">
        <f>IFERROR(IF(VLOOKUP($A120,'Annex 2 Designated EHV charges'!$D:$P,COLUMN(F120)+5,FALSE)=0,"",VLOOKUP($A120,'Annex 2 Designated EHV charges'!$D:$P,COLUMN(F120)+5,FALSE)),"")</f>
        <v/>
      </c>
      <c r="G120" s="82" t="str">
        <f>IFERROR(IF(VLOOKUP($A120,'Annex 2 Designated EHV charges'!$D:$P,COLUMN(G120)+5,FALSE)=0,"",VLOOKUP($A120,'Annex 2 Designated EHV charges'!$D:$P,COLUMN(G120)+5,FALSE)),"")</f>
        <v/>
      </c>
      <c r="H120" s="82" t="str">
        <f>IFERROR(IF(VLOOKUP($A120,'Annex 2 Designated EHV charges'!$D:$P,COLUMN(H120)+5,FALSE)=0,"",VLOOKUP($A120,'Annex 2 Designated EHV charges'!$D:$P,COLUMN(H120)+5,FALSE)),"")</f>
        <v/>
      </c>
    </row>
    <row r="121" spans="1:8" ht="12.75" customHeight="1" x14ac:dyDescent="0.25">
      <c r="A121" s="79" t="str">
        <f t="array" ref="A121">IFERROR(INDEX('Annex 2 Designated EHV charges'!$D$11:$D$11, MATCH(0, IF(ISBLANK('Annex 2 Designated EHV charges'!$D$11:$D$11),1, COUNTIF(A$4:$A120, 'Annex 2 Designated EHV charges'!$D$11:$D$11)), 0)),"")</f>
        <v/>
      </c>
      <c r="B121" s="78" t="str">
        <f>IF($A121="","",VLOOKUP($A121,'Annex 2 Designated EHV charges'!$D:$P,2,0))</f>
        <v/>
      </c>
      <c r="C121" s="79" t="str">
        <f>IF($A121="","",VLOOKUP($A121,'Annex 2 Designated EHV charges'!$D:$P,3,0))</f>
        <v/>
      </c>
      <c r="D121" s="78" t="str">
        <f>IF($A121="","",VLOOKUP($A121,'Annex 2 Designated EHV charges'!$D:$P,4,0))</f>
        <v/>
      </c>
      <c r="E121" s="80" t="str">
        <f>IFERROR(IF(VLOOKUP($A121,'Annex 2 Designated EHV charges'!$D:$P,COLUMN(E121)+5,FALSE)=0,"",VLOOKUP($A121,'Annex 2 Designated EHV charges'!$D:$P,COLUMN(E121)+5,FALSE)),"")</f>
        <v/>
      </c>
      <c r="F121" s="81" t="str">
        <f>IFERROR(IF(VLOOKUP($A121,'Annex 2 Designated EHV charges'!$D:$P,COLUMN(F121)+5,FALSE)=0,"",VLOOKUP($A121,'Annex 2 Designated EHV charges'!$D:$P,COLUMN(F121)+5,FALSE)),"")</f>
        <v/>
      </c>
      <c r="G121" s="82" t="str">
        <f>IFERROR(IF(VLOOKUP($A121,'Annex 2 Designated EHV charges'!$D:$P,COLUMN(G121)+5,FALSE)=0,"",VLOOKUP($A121,'Annex 2 Designated EHV charges'!$D:$P,COLUMN(G121)+5,FALSE)),"")</f>
        <v/>
      </c>
      <c r="H121" s="82" t="str">
        <f>IFERROR(IF(VLOOKUP($A121,'Annex 2 Designated EHV charges'!$D:$P,COLUMN(H121)+5,FALSE)=0,"",VLOOKUP($A121,'Annex 2 Designated EHV charges'!$D:$P,COLUMN(H121)+5,FALSE)),"")</f>
        <v/>
      </c>
    </row>
    <row r="122" spans="1:8" ht="12.75" customHeight="1" x14ac:dyDescent="0.25">
      <c r="A122" s="79" t="str">
        <f t="array" ref="A122">IFERROR(INDEX('Annex 2 Designated EHV charges'!$D$11:$D$11, MATCH(0, IF(ISBLANK('Annex 2 Designated EHV charges'!$D$11:$D$11),1, COUNTIF(A$4:$A121, 'Annex 2 Designated EHV charges'!$D$11:$D$11)), 0)),"")</f>
        <v/>
      </c>
      <c r="B122" s="78" t="str">
        <f>IF($A122="","",VLOOKUP($A122,'Annex 2 Designated EHV charges'!$D:$P,2,0))</f>
        <v/>
      </c>
      <c r="C122" s="79" t="str">
        <f>IF($A122="","",VLOOKUP($A122,'Annex 2 Designated EHV charges'!$D:$P,3,0))</f>
        <v/>
      </c>
      <c r="D122" s="78" t="str">
        <f>IF($A122="","",VLOOKUP($A122,'Annex 2 Designated EHV charges'!$D:$P,4,0))</f>
        <v/>
      </c>
      <c r="E122" s="80" t="str">
        <f>IFERROR(IF(VLOOKUP($A122,'Annex 2 Designated EHV charges'!$D:$P,COLUMN(E122)+5,FALSE)=0,"",VLOOKUP($A122,'Annex 2 Designated EHV charges'!$D:$P,COLUMN(E122)+5,FALSE)),"")</f>
        <v/>
      </c>
      <c r="F122" s="81" t="str">
        <f>IFERROR(IF(VLOOKUP($A122,'Annex 2 Designated EHV charges'!$D:$P,COLUMN(F122)+5,FALSE)=0,"",VLOOKUP($A122,'Annex 2 Designated EHV charges'!$D:$P,COLUMN(F122)+5,FALSE)),"")</f>
        <v/>
      </c>
      <c r="G122" s="82" t="str">
        <f>IFERROR(IF(VLOOKUP($A122,'Annex 2 Designated EHV charges'!$D:$P,COLUMN(G122)+5,FALSE)=0,"",VLOOKUP($A122,'Annex 2 Designated EHV charges'!$D:$P,COLUMN(G122)+5,FALSE)),"")</f>
        <v/>
      </c>
      <c r="H122" s="82" t="str">
        <f>IFERROR(IF(VLOOKUP($A122,'Annex 2 Designated EHV charges'!$D:$P,COLUMN(H122)+5,FALSE)=0,"",VLOOKUP($A122,'Annex 2 Designated EHV charges'!$D:$P,COLUMN(H122)+5,FALSE)),"")</f>
        <v/>
      </c>
    </row>
    <row r="123" spans="1:8" ht="12.75" customHeight="1" x14ac:dyDescent="0.25">
      <c r="A123" s="79" t="str">
        <f t="array" ref="A123">IFERROR(INDEX('Annex 2 Designated EHV charges'!$D$11:$D$11, MATCH(0, IF(ISBLANK('Annex 2 Designated EHV charges'!$D$11:$D$11),1, COUNTIF(A$4:$A122, 'Annex 2 Designated EHV charges'!$D$11:$D$11)), 0)),"")</f>
        <v/>
      </c>
      <c r="B123" s="78" t="str">
        <f>IF($A123="","",VLOOKUP($A123,'Annex 2 Designated EHV charges'!$D:$P,2,0))</f>
        <v/>
      </c>
      <c r="C123" s="79" t="str">
        <f>IF($A123="","",VLOOKUP($A123,'Annex 2 Designated EHV charges'!$D:$P,3,0))</f>
        <v/>
      </c>
      <c r="D123" s="78" t="str">
        <f>IF($A123="","",VLOOKUP($A123,'Annex 2 Designated EHV charges'!$D:$P,4,0))</f>
        <v/>
      </c>
      <c r="E123" s="80" t="str">
        <f>IFERROR(IF(VLOOKUP($A123,'Annex 2 Designated EHV charges'!$D:$P,COLUMN(E123)+5,FALSE)=0,"",VLOOKUP($A123,'Annex 2 Designated EHV charges'!$D:$P,COLUMN(E123)+5,FALSE)),"")</f>
        <v/>
      </c>
      <c r="F123" s="81" t="str">
        <f>IFERROR(IF(VLOOKUP($A123,'Annex 2 Designated EHV charges'!$D:$P,COLUMN(F123)+5,FALSE)=0,"",VLOOKUP($A123,'Annex 2 Designated EHV charges'!$D:$P,COLUMN(F123)+5,FALSE)),"")</f>
        <v/>
      </c>
      <c r="G123" s="82" t="str">
        <f>IFERROR(IF(VLOOKUP($A123,'Annex 2 Designated EHV charges'!$D:$P,COLUMN(G123)+5,FALSE)=0,"",VLOOKUP($A123,'Annex 2 Designated EHV charges'!$D:$P,COLUMN(G123)+5,FALSE)),"")</f>
        <v/>
      </c>
      <c r="H123" s="82" t="str">
        <f>IFERROR(IF(VLOOKUP($A123,'Annex 2 Designated EHV charges'!$D:$P,COLUMN(H123)+5,FALSE)=0,"",VLOOKUP($A123,'Annex 2 Designated EHV charges'!$D:$P,COLUMN(H123)+5,FALSE)),"")</f>
        <v/>
      </c>
    </row>
    <row r="124" spans="1:8" ht="12.75" customHeight="1" x14ac:dyDescent="0.25">
      <c r="A124" s="79" t="str">
        <f t="array" ref="A124">IFERROR(INDEX('Annex 2 Designated EHV charges'!$D$11:$D$11, MATCH(0, IF(ISBLANK('Annex 2 Designated EHV charges'!$D$11:$D$11),1, COUNTIF(A$4:$A123, 'Annex 2 Designated EHV charges'!$D$11:$D$11)), 0)),"")</f>
        <v/>
      </c>
      <c r="B124" s="78" t="str">
        <f>IF($A124="","",VLOOKUP($A124,'Annex 2 Designated EHV charges'!$D:$P,2,0))</f>
        <v/>
      </c>
      <c r="C124" s="79" t="str">
        <f>IF($A124="","",VLOOKUP($A124,'Annex 2 Designated EHV charges'!$D:$P,3,0))</f>
        <v/>
      </c>
      <c r="D124" s="78" t="str">
        <f>IF($A124="","",VLOOKUP($A124,'Annex 2 Designated EHV charges'!$D:$P,4,0))</f>
        <v/>
      </c>
      <c r="E124" s="80" t="str">
        <f>IFERROR(IF(VLOOKUP($A124,'Annex 2 Designated EHV charges'!$D:$P,COLUMN(E124)+5,FALSE)=0,"",VLOOKUP($A124,'Annex 2 Designated EHV charges'!$D:$P,COLUMN(E124)+5,FALSE)),"")</f>
        <v/>
      </c>
      <c r="F124" s="81" t="str">
        <f>IFERROR(IF(VLOOKUP($A124,'Annex 2 Designated EHV charges'!$D:$P,COLUMN(F124)+5,FALSE)=0,"",VLOOKUP($A124,'Annex 2 Designated EHV charges'!$D:$P,COLUMN(F124)+5,FALSE)),"")</f>
        <v/>
      </c>
      <c r="G124" s="82" t="str">
        <f>IFERROR(IF(VLOOKUP($A124,'Annex 2 Designated EHV charges'!$D:$P,COLUMN(G124)+5,FALSE)=0,"",VLOOKUP($A124,'Annex 2 Designated EHV charges'!$D:$P,COLUMN(G124)+5,FALSE)),"")</f>
        <v/>
      </c>
      <c r="H124" s="82" t="str">
        <f>IFERROR(IF(VLOOKUP($A124,'Annex 2 Designated EHV charges'!$D:$P,COLUMN(H124)+5,FALSE)=0,"",VLOOKUP($A124,'Annex 2 Designated EHV charges'!$D:$P,COLUMN(H124)+5,FALSE)),"")</f>
        <v/>
      </c>
    </row>
    <row r="125" spans="1:8" ht="12.75" customHeight="1" x14ac:dyDescent="0.25">
      <c r="A125" s="79" t="str">
        <f t="array" ref="A125">IFERROR(INDEX('Annex 2 Designated EHV charges'!$D$11:$D$11, MATCH(0, IF(ISBLANK('Annex 2 Designated EHV charges'!$D$11:$D$11),1, COUNTIF(A$4:$A124, 'Annex 2 Designated EHV charges'!$D$11:$D$11)), 0)),"")</f>
        <v/>
      </c>
      <c r="B125" s="78" t="str">
        <f>IF($A125="","",VLOOKUP($A125,'Annex 2 Designated EHV charges'!$D:$P,2,0))</f>
        <v/>
      </c>
      <c r="C125" s="79" t="str">
        <f>IF($A125="","",VLOOKUP($A125,'Annex 2 Designated EHV charges'!$D:$P,3,0))</f>
        <v/>
      </c>
      <c r="D125" s="78" t="str">
        <f>IF($A125="","",VLOOKUP($A125,'Annex 2 Designated EHV charges'!$D:$P,4,0))</f>
        <v/>
      </c>
      <c r="E125" s="80" t="str">
        <f>IFERROR(IF(VLOOKUP($A125,'Annex 2 Designated EHV charges'!$D:$P,COLUMN(E125)+5,FALSE)=0,"",VLOOKUP($A125,'Annex 2 Designated EHV charges'!$D:$P,COLUMN(E125)+5,FALSE)),"")</f>
        <v/>
      </c>
      <c r="F125" s="81" t="str">
        <f>IFERROR(IF(VLOOKUP($A125,'Annex 2 Designated EHV charges'!$D:$P,COLUMN(F125)+5,FALSE)=0,"",VLOOKUP($A125,'Annex 2 Designated EHV charges'!$D:$P,COLUMN(F125)+5,FALSE)),"")</f>
        <v/>
      </c>
      <c r="G125" s="82" t="str">
        <f>IFERROR(IF(VLOOKUP($A125,'Annex 2 Designated EHV charges'!$D:$P,COLUMN(G125)+5,FALSE)=0,"",VLOOKUP($A125,'Annex 2 Designated EHV charges'!$D:$P,COLUMN(G125)+5,FALSE)),"")</f>
        <v/>
      </c>
      <c r="H125" s="82" t="str">
        <f>IFERROR(IF(VLOOKUP($A125,'Annex 2 Designated EHV charges'!$D:$P,COLUMN(H125)+5,FALSE)=0,"",VLOOKUP($A125,'Annex 2 Designated EHV charges'!$D:$P,COLUMN(H125)+5,FALSE)),"")</f>
        <v/>
      </c>
    </row>
    <row r="126" spans="1:8" ht="12.75" customHeight="1" x14ac:dyDescent="0.25">
      <c r="A126" s="79" t="str">
        <f t="array" ref="A126">IFERROR(INDEX('Annex 2 Designated EHV charges'!$D$11:$D$11, MATCH(0, IF(ISBLANK('Annex 2 Designated EHV charges'!$D$11:$D$11),1, COUNTIF(A$4:$A125, 'Annex 2 Designated EHV charges'!$D$11:$D$11)), 0)),"")</f>
        <v/>
      </c>
      <c r="B126" s="78" t="str">
        <f>IF($A126="","",VLOOKUP($A126,'Annex 2 Designated EHV charges'!$D:$P,2,0))</f>
        <v/>
      </c>
      <c r="C126" s="79" t="str">
        <f>IF($A126="","",VLOOKUP($A126,'Annex 2 Designated EHV charges'!$D:$P,3,0))</f>
        <v/>
      </c>
      <c r="D126" s="78" t="str">
        <f>IF($A126="","",VLOOKUP($A126,'Annex 2 Designated EHV charges'!$D:$P,4,0))</f>
        <v/>
      </c>
      <c r="E126" s="80" t="str">
        <f>IFERROR(IF(VLOOKUP($A126,'Annex 2 Designated EHV charges'!$D:$P,COLUMN(E126)+5,FALSE)=0,"",VLOOKUP($A126,'Annex 2 Designated EHV charges'!$D:$P,COLUMN(E126)+5,FALSE)),"")</f>
        <v/>
      </c>
      <c r="F126" s="81" t="str">
        <f>IFERROR(IF(VLOOKUP($A126,'Annex 2 Designated EHV charges'!$D:$P,COLUMN(F126)+5,FALSE)=0,"",VLOOKUP($A126,'Annex 2 Designated EHV charges'!$D:$P,COLUMN(F126)+5,FALSE)),"")</f>
        <v/>
      </c>
      <c r="G126" s="82" t="str">
        <f>IFERROR(IF(VLOOKUP($A126,'Annex 2 Designated EHV charges'!$D:$P,COLUMN(G126)+5,FALSE)=0,"",VLOOKUP($A126,'Annex 2 Designated EHV charges'!$D:$P,COLUMN(G126)+5,FALSE)),"")</f>
        <v/>
      </c>
      <c r="H126" s="82" t="str">
        <f>IFERROR(IF(VLOOKUP($A126,'Annex 2 Designated EHV charges'!$D:$P,COLUMN(H126)+5,FALSE)=0,"",VLOOKUP($A126,'Annex 2 Designated EHV charges'!$D:$P,COLUMN(H126)+5,FALSE)),"")</f>
        <v/>
      </c>
    </row>
    <row r="127" spans="1:8" ht="12.75" customHeight="1" x14ac:dyDescent="0.25">
      <c r="A127" s="79" t="str">
        <f t="array" ref="A127">IFERROR(INDEX('Annex 2 Designated EHV charges'!$D$11:$D$11, MATCH(0, IF(ISBLANK('Annex 2 Designated EHV charges'!$D$11:$D$11),1, COUNTIF(A$4:$A126, 'Annex 2 Designated EHV charges'!$D$11:$D$11)), 0)),"")</f>
        <v/>
      </c>
      <c r="B127" s="78" t="str">
        <f>IF($A127="","",VLOOKUP($A127,'Annex 2 Designated EHV charges'!$D:$P,2,0))</f>
        <v/>
      </c>
      <c r="C127" s="79" t="str">
        <f>IF($A127="","",VLOOKUP($A127,'Annex 2 Designated EHV charges'!$D:$P,3,0))</f>
        <v/>
      </c>
      <c r="D127" s="78" t="str">
        <f>IF($A127="","",VLOOKUP($A127,'Annex 2 Designated EHV charges'!$D:$P,4,0))</f>
        <v/>
      </c>
      <c r="E127" s="80" t="str">
        <f>IFERROR(IF(VLOOKUP($A127,'Annex 2 Designated EHV charges'!$D:$P,COLUMN(E127)+5,FALSE)=0,"",VLOOKUP($A127,'Annex 2 Designated EHV charges'!$D:$P,COLUMN(E127)+5,FALSE)),"")</f>
        <v/>
      </c>
      <c r="F127" s="81" t="str">
        <f>IFERROR(IF(VLOOKUP($A127,'Annex 2 Designated EHV charges'!$D:$P,COLUMN(F127)+5,FALSE)=0,"",VLOOKUP($A127,'Annex 2 Designated EHV charges'!$D:$P,COLUMN(F127)+5,FALSE)),"")</f>
        <v/>
      </c>
      <c r="G127" s="82" t="str">
        <f>IFERROR(IF(VLOOKUP($A127,'Annex 2 Designated EHV charges'!$D:$P,COLUMN(G127)+5,FALSE)=0,"",VLOOKUP($A127,'Annex 2 Designated EHV charges'!$D:$P,COLUMN(G127)+5,FALSE)),"")</f>
        <v/>
      </c>
      <c r="H127" s="82" t="str">
        <f>IFERROR(IF(VLOOKUP($A127,'Annex 2 Designated EHV charges'!$D:$P,COLUMN(H127)+5,FALSE)=0,"",VLOOKUP($A127,'Annex 2 Designated EHV charges'!$D:$P,COLUMN(H127)+5,FALSE)),"")</f>
        <v/>
      </c>
    </row>
    <row r="128" spans="1:8" ht="12.75" customHeight="1" x14ac:dyDescent="0.25">
      <c r="A128" s="79" t="str">
        <f t="array" ref="A128">IFERROR(INDEX('Annex 2 Designated EHV charges'!$D$11:$D$11, MATCH(0, IF(ISBLANK('Annex 2 Designated EHV charges'!$D$11:$D$11),1, COUNTIF(A$4:$A127, 'Annex 2 Designated EHV charges'!$D$11:$D$11)), 0)),"")</f>
        <v/>
      </c>
      <c r="B128" s="78" t="str">
        <f>IF($A128="","",VLOOKUP($A128,'Annex 2 Designated EHV charges'!$D:$P,2,0))</f>
        <v/>
      </c>
      <c r="C128" s="79" t="str">
        <f>IF($A128="","",VLOOKUP($A128,'Annex 2 Designated EHV charges'!$D:$P,3,0))</f>
        <v/>
      </c>
      <c r="D128" s="78" t="str">
        <f>IF($A128="","",VLOOKUP($A128,'Annex 2 Designated EHV charges'!$D:$P,4,0))</f>
        <v/>
      </c>
      <c r="E128" s="80" t="str">
        <f>IFERROR(IF(VLOOKUP($A128,'Annex 2 Designated EHV charges'!$D:$P,COLUMN(E128)+5,FALSE)=0,"",VLOOKUP($A128,'Annex 2 Designated EHV charges'!$D:$P,COLUMN(E128)+5,FALSE)),"")</f>
        <v/>
      </c>
      <c r="F128" s="81" t="str">
        <f>IFERROR(IF(VLOOKUP($A128,'Annex 2 Designated EHV charges'!$D:$P,COLUMN(F128)+5,FALSE)=0,"",VLOOKUP($A128,'Annex 2 Designated EHV charges'!$D:$P,COLUMN(F128)+5,FALSE)),"")</f>
        <v/>
      </c>
      <c r="G128" s="82" t="str">
        <f>IFERROR(IF(VLOOKUP($A128,'Annex 2 Designated EHV charges'!$D:$P,COLUMN(G128)+5,FALSE)=0,"",VLOOKUP($A128,'Annex 2 Designated EHV charges'!$D:$P,COLUMN(G128)+5,FALSE)),"")</f>
        <v/>
      </c>
      <c r="H128" s="82" t="str">
        <f>IFERROR(IF(VLOOKUP($A128,'Annex 2 Designated EHV charges'!$D:$P,COLUMN(H128)+5,FALSE)=0,"",VLOOKUP($A128,'Annex 2 Designated EHV charges'!$D:$P,COLUMN(H128)+5,FALSE)),"")</f>
        <v/>
      </c>
    </row>
    <row r="129" spans="1:8" ht="12.75" customHeight="1" x14ac:dyDescent="0.25">
      <c r="A129" s="79" t="str">
        <f t="array" ref="A129">IFERROR(INDEX('Annex 2 Designated EHV charges'!$D$11:$D$11, MATCH(0, IF(ISBLANK('Annex 2 Designated EHV charges'!$D$11:$D$11),1, COUNTIF(A$4:$A128, 'Annex 2 Designated EHV charges'!$D$11:$D$11)), 0)),"")</f>
        <v/>
      </c>
      <c r="B129" s="78" t="str">
        <f>IF($A129="","",VLOOKUP($A129,'Annex 2 Designated EHV charges'!$D:$P,2,0))</f>
        <v/>
      </c>
      <c r="C129" s="79" t="str">
        <f>IF($A129="","",VLOOKUP($A129,'Annex 2 Designated EHV charges'!$D:$P,3,0))</f>
        <v/>
      </c>
      <c r="D129" s="78" t="str">
        <f>IF($A129="","",VLOOKUP($A129,'Annex 2 Designated EHV charges'!$D:$P,4,0))</f>
        <v/>
      </c>
      <c r="E129" s="80" t="str">
        <f>IFERROR(IF(VLOOKUP($A129,'Annex 2 Designated EHV charges'!$D:$P,COLUMN(E129)+5,FALSE)=0,"",VLOOKUP($A129,'Annex 2 Designated EHV charges'!$D:$P,COLUMN(E129)+5,FALSE)),"")</f>
        <v/>
      </c>
      <c r="F129" s="81" t="str">
        <f>IFERROR(IF(VLOOKUP($A129,'Annex 2 Designated EHV charges'!$D:$P,COLUMN(F129)+5,FALSE)=0,"",VLOOKUP($A129,'Annex 2 Designated EHV charges'!$D:$P,COLUMN(F129)+5,FALSE)),"")</f>
        <v/>
      </c>
      <c r="G129" s="82" t="str">
        <f>IFERROR(IF(VLOOKUP($A129,'Annex 2 Designated EHV charges'!$D:$P,COLUMN(G129)+5,FALSE)=0,"",VLOOKUP($A129,'Annex 2 Designated EHV charges'!$D:$P,COLUMN(G129)+5,FALSE)),"")</f>
        <v/>
      </c>
      <c r="H129" s="82" t="str">
        <f>IFERROR(IF(VLOOKUP($A129,'Annex 2 Designated EHV charges'!$D:$P,COLUMN(H129)+5,FALSE)=0,"",VLOOKUP($A129,'Annex 2 Designated EHV charges'!$D:$P,COLUMN(H129)+5,FALSE)),"")</f>
        <v/>
      </c>
    </row>
    <row r="130" spans="1:8" ht="12.75" customHeight="1" x14ac:dyDescent="0.25">
      <c r="A130" s="79" t="str">
        <f t="array" ref="A130">IFERROR(INDEX('Annex 2 Designated EHV charges'!$D$11:$D$11, MATCH(0, IF(ISBLANK('Annex 2 Designated EHV charges'!$D$11:$D$11),1, COUNTIF(A$4:$A129, 'Annex 2 Designated EHV charges'!$D$11:$D$11)), 0)),"")</f>
        <v/>
      </c>
      <c r="B130" s="78" t="str">
        <f>IF($A130="","",VLOOKUP($A130,'Annex 2 Designated EHV charges'!$D:$P,2,0))</f>
        <v/>
      </c>
      <c r="C130" s="79" t="str">
        <f>IF($A130="","",VLOOKUP($A130,'Annex 2 Designated EHV charges'!$D:$P,3,0))</f>
        <v/>
      </c>
      <c r="D130" s="78" t="str">
        <f>IF($A130="","",VLOOKUP($A130,'Annex 2 Designated EHV charges'!$D:$P,4,0))</f>
        <v/>
      </c>
      <c r="E130" s="80" t="str">
        <f>IFERROR(IF(VLOOKUP($A130,'Annex 2 Designated EHV charges'!$D:$P,COLUMN(E130)+5,FALSE)=0,"",VLOOKUP($A130,'Annex 2 Designated EHV charges'!$D:$P,COLUMN(E130)+5,FALSE)),"")</f>
        <v/>
      </c>
      <c r="F130" s="81" t="str">
        <f>IFERROR(IF(VLOOKUP($A130,'Annex 2 Designated EHV charges'!$D:$P,COLUMN(F130)+5,FALSE)=0,"",VLOOKUP($A130,'Annex 2 Designated EHV charges'!$D:$P,COLUMN(F130)+5,FALSE)),"")</f>
        <v/>
      </c>
      <c r="G130" s="82" t="str">
        <f>IFERROR(IF(VLOOKUP($A130,'Annex 2 Designated EHV charges'!$D:$P,COLUMN(G130)+5,FALSE)=0,"",VLOOKUP($A130,'Annex 2 Designated EHV charges'!$D:$P,COLUMN(G130)+5,FALSE)),"")</f>
        <v/>
      </c>
      <c r="H130" s="82" t="str">
        <f>IFERROR(IF(VLOOKUP($A130,'Annex 2 Designated EHV charges'!$D:$P,COLUMN(H130)+5,FALSE)=0,"",VLOOKUP($A130,'Annex 2 Designated EHV charges'!$D:$P,COLUMN(H130)+5,FALSE)),"")</f>
        <v/>
      </c>
    </row>
    <row r="131" spans="1:8" ht="12.75" customHeight="1" x14ac:dyDescent="0.25">
      <c r="A131" s="79" t="str">
        <f t="array" ref="A131">IFERROR(INDEX('Annex 2 Designated EHV charges'!$D$11:$D$11, MATCH(0, IF(ISBLANK('Annex 2 Designated EHV charges'!$D$11:$D$11),1, COUNTIF(A$4:$A130, 'Annex 2 Designated EHV charges'!$D$11:$D$11)), 0)),"")</f>
        <v/>
      </c>
      <c r="B131" s="78" t="str">
        <f>IF($A131="","",VLOOKUP($A131,'Annex 2 Designated EHV charges'!$D:$P,2,0))</f>
        <v/>
      </c>
      <c r="C131" s="79" t="str">
        <f>IF($A131="","",VLOOKUP($A131,'Annex 2 Designated EHV charges'!$D:$P,3,0))</f>
        <v/>
      </c>
      <c r="D131" s="78" t="str">
        <f>IF($A131="","",VLOOKUP($A131,'Annex 2 Designated EHV charges'!$D:$P,4,0))</f>
        <v/>
      </c>
      <c r="E131" s="80" t="str">
        <f>IFERROR(IF(VLOOKUP($A131,'Annex 2 Designated EHV charges'!$D:$P,COLUMN(E131)+5,FALSE)=0,"",VLOOKUP($A131,'Annex 2 Designated EHV charges'!$D:$P,COLUMN(E131)+5,FALSE)),"")</f>
        <v/>
      </c>
      <c r="F131" s="81" t="str">
        <f>IFERROR(IF(VLOOKUP($A131,'Annex 2 Designated EHV charges'!$D:$P,COLUMN(F131)+5,FALSE)=0,"",VLOOKUP($A131,'Annex 2 Designated EHV charges'!$D:$P,COLUMN(F131)+5,FALSE)),"")</f>
        <v/>
      </c>
      <c r="G131" s="82" t="str">
        <f>IFERROR(IF(VLOOKUP($A131,'Annex 2 Designated EHV charges'!$D:$P,COLUMN(G131)+5,FALSE)=0,"",VLOOKUP($A131,'Annex 2 Designated EHV charges'!$D:$P,COLUMN(G131)+5,FALSE)),"")</f>
        <v/>
      </c>
      <c r="H131" s="82" t="str">
        <f>IFERROR(IF(VLOOKUP($A131,'Annex 2 Designated EHV charges'!$D:$P,COLUMN(H131)+5,FALSE)=0,"",VLOOKUP($A131,'Annex 2 Designated EHV charges'!$D:$P,COLUMN(H131)+5,FALSE)),"")</f>
        <v/>
      </c>
    </row>
    <row r="132" spans="1:8" ht="12.75" customHeight="1" x14ac:dyDescent="0.25">
      <c r="A132" s="79" t="str">
        <f t="array" ref="A132">IFERROR(INDEX('Annex 2 Designated EHV charges'!$D$11:$D$11, MATCH(0, IF(ISBLANK('Annex 2 Designated EHV charges'!$D$11:$D$11),1, COUNTIF(A$4:$A131, 'Annex 2 Designated EHV charges'!$D$11:$D$11)), 0)),"")</f>
        <v/>
      </c>
      <c r="B132" s="78" t="str">
        <f>IF($A132="","",VLOOKUP($A132,'Annex 2 Designated EHV charges'!$D:$P,2,0))</f>
        <v/>
      </c>
      <c r="C132" s="79" t="str">
        <f>IF($A132="","",VLOOKUP($A132,'Annex 2 Designated EHV charges'!$D:$P,3,0))</f>
        <v/>
      </c>
      <c r="D132" s="78" t="str">
        <f>IF($A132="","",VLOOKUP($A132,'Annex 2 Designated EHV charges'!$D:$P,4,0))</f>
        <v/>
      </c>
      <c r="E132" s="80" t="str">
        <f>IFERROR(IF(VLOOKUP($A132,'Annex 2 Designated EHV charges'!$D:$P,COLUMN(E132)+5,FALSE)=0,"",VLOOKUP($A132,'Annex 2 Designated EHV charges'!$D:$P,COLUMN(E132)+5,FALSE)),"")</f>
        <v/>
      </c>
      <c r="F132" s="81" t="str">
        <f>IFERROR(IF(VLOOKUP($A132,'Annex 2 Designated EHV charges'!$D:$P,COLUMN(F132)+5,FALSE)=0,"",VLOOKUP($A132,'Annex 2 Designated EHV charges'!$D:$P,COLUMN(F132)+5,FALSE)),"")</f>
        <v/>
      </c>
      <c r="G132" s="82" t="str">
        <f>IFERROR(IF(VLOOKUP($A132,'Annex 2 Designated EHV charges'!$D:$P,COLUMN(G132)+5,FALSE)=0,"",VLOOKUP($A132,'Annex 2 Designated EHV charges'!$D:$P,COLUMN(G132)+5,FALSE)),"")</f>
        <v/>
      </c>
      <c r="H132" s="82" t="str">
        <f>IFERROR(IF(VLOOKUP($A132,'Annex 2 Designated EHV charges'!$D:$P,COLUMN(H132)+5,FALSE)=0,"",VLOOKUP($A132,'Annex 2 Designated EHV charges'!$D:$P,COLUMN(H132)+5,FALSE)),"")</f>
        <v/>
      </c>
    </row>
    <row r="133" spans="1:8" ht="12.75" customHeight="1" x14ac:dyDescent="0.25">
      <c r="A133" s="79" t="str">
        <f t="array" ref="A133">IFERROR(INDEX('Annex 2 Designated EHV charges'!$D$11:$D$11, MATCH(0, IF(ISBLANK('Annex 2 Designated EHV charges'!$D$11:$D$11),1, COUNTIF(A$4:$A132, 'Annex 2 Designated EHV charges'!$D$11:$D$11)), 0)),"")</f>
        <v/>
      </c>
      <c r="B133" s="78" t="str">
        <f>IF($A133="","",VLOOKUP($A133,'Annex 2 Designated EHV charges'!$D:$P,2,0))</f>
        <v/>
      </c>
      <c r="C133" s="79" t="str">
        <f>IF($A133="","",VLOOKUP($A133,'Annex 2 Designated EHV charges'!$D:$P,3,0))</f>
        <v/>
      </c>
      <c r="D133" s="78" t="str">
        <f>IF($A133="","",VLOOKUP($A133,'Annex 2 Designated EHV charges'!$D:$P,4,0))</f>
        <v/>
      </c>
      <c r="E133" s="80" t="str">
        <f>IFERROR(IF(VLOOKUP($A133,'Annex 2 Designated EHV charges'!$D:$P,COLUMN(E133)+5,FALSE)=0,"",VLOOKUP($A133,'Annex 2 Designated EHV charges'!$D:$P,COLUMN(E133)+5,FALSE)),"")</f>
        <v/>
      </c>
      <c r="F133" s="81" t="str">
        <f>IFERROR(IF(VLOOKUP($A133,'Annex 2 Designated EHV charges'!$D:$P,COLUMN(F133)+5,FALSE)=0,"",VLOOKUP($A133,'Annex 2 Designated EHV charges'!$D:$P,COLUMN(F133)+5,FALSE)),"")</f>
        <v/>
      </c>
      <c r="G133" s="82" t="str">
        <f>IFERROR(IF(VLOOKUP($A133,'Annex 2 Designated EHV charges'!$D:$P,COLUMN(G133)+5,FALSE)=0,"",VLOOKUP($A133,'Annex 2 Designated EHV charges'!$D:$P,COLUMN(G133)+5,FALSE)),"")</f>
        <v/>
      </c>
      <c r="H133" s="82" t="str">
        <f>IFERROR(IF(VLOOKUP($A133,'Annex 2 Designated EHV charges'!$D:$P,COLUMN(H133)+5,FALSE)=0,"",VLOOKUP($A133,'Annex 2 Designated EHV charges'!$D:$P,COLUMN(H133)+5,FALSE)),"")</f>
        <v/>
      </c>
    </row>
    <row r="134" spans="1:8" ht="12.75" customHeight="1" x14ac:dyDescent="0.25">
      <c r="A134" s="79" t="str">
        <f t="array" ref="A134">IFERROR(INDEX('Annex 2 Designated EHV charges'!$D$11:$D$11, MATCH(0, IF(ISBLANK('Annex 2 Designated EHV charges'!$D$11:$D$11),1, COUNTIF(A$4:$A133, 'Annex 2 Designated EHV charges'!$D$11:$D$11)), 0)),"")</f>
        <v/>
      </c>
      <c r="B134" s="78" t="str">
        <f>IF($A134="","",VLOOKUP($A134,'Annex 2 Designated EHV charges'!$D:$P,2,0))</f>
        <v/>
      </c>
      <c r="C134" s="79" t="str">
        <f>IF($A134="","",VLOOKUP($A134,'Annex 2 Designated EHV charges'!$D:$P,3,0))</f>
        <v/>
      </c>
      <c r="D134" s="78" t="str">
        <f>IF($A134="","",VLOOKUP($A134,'Annex 2 Designated EHV charges'!$D:$P,4,0))</f>
        <v/>
      </c>
      <c r="E134" s="80" t="str">
        <f>IFERROR(IF(VLOOKUP($A134,'Annex 2 Designated EHV charges'!$D:$P,COLUMN(E134)+5,FALSE)=0,"",VLOOKUP($A134,'Annex 2 Designated EHV charges'!$D:$P,COLUMN(E134)+5,FALSE)),"")</f>
        <v/>
      </c>
      <c r="F134" s="81" t="str">
        <f>IFERROR(IF(VLOOKUP($A134,'Annex 2 Designated EHV charges'!$D:$P,COLUMN(F134)+5,FALSE)=0,"",VLOOKUP($A134,'Annex 2 Designated EHV charges'!$D:$P,COLUMN(F134)+5,FALSE)),"")</f>
        <v/>
      </c>
      <c r="G134" s="82" t="str">
        <f>IFERROR(IF(VLOOKUP($A134,'Annex 2 Designated EHV charges'!$D:$P,COLUMN(G134)+5,FALSE)=0,"",VLOOKUP($A134,'Annex 2 Designated EHV charges'!$D:$P,COLUMN(G134)+5,FALSE)),"")</f>
        <v/>
      </c>
      <c r="H134" s="82" t="str">
        <f>IFERROR(IF(VLOOKUP($A134,'Annex 2 Designated EHV charges'!$D:$P,COLUMN(H134)+5,FALSE)=0,"",VLOOKUP($A134,'Annex 2 Designated EHV charges'!$D:$P,COLUMN(H134)+5,FALSE)),"")</f>
        <v/>
      </c>
    </row>
    <row r="135" spans="1:8" ht="12.75" customHeight="1" x14ac:dyDescent="0.25">
      <c r="A135" s="79" t="str">
        <f t="array" ref="A135">IFERROR(INDEX('Annex 2 Designated EHV charges'!$D$11:$D$11, MATCH(0, IF(ISBLANK('Annex 2 Designated EHV charges'!$D$11:$D$11),1, COUNTIF(A$4:$A134, 'Annex 2 Designated EHV charges'!$D$11:$D$11)), 0)),"")</f>
        <v/>
      </c>
      <c r="B135" s="78" t="str">
        <f>IF($A135="","",VLOOKUP($A135,'Annex 2 Designated EHV charges'!$D:$P,2,0))</f>
        <v/>
      </c>
      <c r="C135" s="79" t="str">
        <f>IF($A135="","",VLOOKUP($A135,'Annex 2 Designated EHV charges'!$D:$P,3,0))</f>
        <v/>
      </c>
      <c r="D135" s="78" t="str">
        <f>IF($A135="","",VLOOKUP($A135,'Annex 2 Designated EHV charges'!$D:$P,4,0))</f>
        <v/>
      </c>
      <c r="E135" s="80" t="str">
        <f>IFERROR(IF(VLOOKUP($A135,'Annex 2 Designated EHV charges'!$D:$P,COLUMN(E135)+5,FALSE)=0,"",VLOOKUP($A135,'Annex 2 Designated EHV charges'!$D:$P,COLUMN(E135)+5,FALSE)),"")</f>
        <v/>
      </c>
      <c r="F135" s="81" t="str">
        <f>IFERROR(IF(VLOOKUP($A135,'Annex 2 Designated EHV charges'!$D:$P,COLUMN(F135)+5,FALSE)=0,"",VLOOKUP($A135,'Annex 2 Designated EHV charges'!$D:$P,COLUMN(F135)+5,FALSE)),"")</f>
        <v/>
      </c>
      <c r="G135" s="82" t="str">
        <f>IFERROR(IF(VLOOKUP($A135,'Annex 2 Designated EHV charges'!$D:$P,COLUMN(G135)+5,FALSE)=0,"",VLOOKUP($A135,'Annex 2 Designated EHV charges'!$D:$P,COLUMN(G135)+5,FALSE)),"")</f>
        <v/>
      </c>
      <c r="H135" s="82" t="str">
        <f>IFERROR(IF(VLOOKUP($A135,'Annex 2 Designated EHV charges'!$D:$P,COLUMN(H135)+5,FALSE)=0,"",VLOOKUP($A135,'Annex 2 Designated EHV charges'!$D:$P,COLUMN(H135)+5,FALSE)),"")</f>
        <v/>
      </c>
    </row>
    <row r="136" spans="1:8" ht="12.75" customHeight="1" x14ac:dyDescent="0.25">
      <c r="A136" s="79" t="str">
        <f t="array" ref="A136">IFERROR(INDEX('Annex 2 Designated EHV charges'!$D$11:$D$11, MATCH(0, IF(ISBLANK('Annex 2 Designated EHV charges'!$D$11:$D$11),1, COUNTIF(A$4:$A135, 'Annex 2 Designated EHV charges'!$D$11:$D$11)), 0)),"")</f>
        <v/>
      </c>
      <c r="B136" s="78" t="str">
        <f>IF($A136="","",VLOOKUP($A136,'Annex 2 Designated EHV charges'!$D:$P,2,0))</f>
        <v/>
      </c>
      <c r="C136" s="79" t="str">
        <f>IF($A136="","",VLOOKUP($A136,'Annex 2 Designated EHV charges'!$D:$P,3,0))</f>
        <v/>
      </c>
      <c r="D136" s="78" t="str">
        <f>IF($A136="","",VLOOKUP($A136,'Annex 2 Designated EHV charges'!$D:$P,4,0))</f>
        <v/>
      </c>
      <c r="E136" s="80" t="str">
        <f>IFERROR(IF(VLOOKUP($A136,'Annex 2 Designated EHV charges'!$D:$P,COLUMN(E136)+5,FALSE)=0,"",VLOOKUP($A136,'Annex 2 Designated EHV charges'!$D:$P,COLUMN(E136)+5,FALSE)),"")</f>
        <v/>
      </c>
      <c r="F136" s="81" t="str">
        <f>IFERROR(IF(VLOOKUP($A136,'Annex 2 Designated EHV charges'!$D:$P,COLUMN(F136)+5,FALSE)=0,"",VLOOKUP($A136,'Annex 2 Designated EHV charges'!$D:$P,COLUMN(F136)+5,FALSE)),"")</f>
        <v/>
      </c>
      <c r="G136" s="82" t="str">
        <f>IFERROR(IF(VLOOKUP($A136,'Annex 2 Designated EHV charges'!$D:$P,COLUMN(G136)+5,FALSE)=0,"",VLOOKUP($A136,'Annex 2 Designated EHV charges'!$D:$P,COLUMN(G136)+5,FALSE)),"")</f>
        <v/>
      </c>
      <c r="H136" s="82" t="str">
        <f>IFERROR(IF(VLOOKUP($A136,'Annex 2 Designated EHV charges'!$D:$P,COLUMN(H136)+5,FALSE)=0,"",VLOOKUP($A136,'Annex 2 Designated EHV charges'!$D:$P,COLUMN(H136)+5,FALSE)),"")</f>
        <v/>
      </c>
    </row>
    <row r="137" spans="1:8" ht="12.75" customHeight="1" x14ac:dyDescent="0.25">
      <c r="A137" s="79" t="str">
        <f t="array" ref="A137">IFERROR(INDEX('Annex 2 Designated EHV charges'!$D$11:$D$11, MATCH(0, IF(ISBLANK('Annex 2 Designated EHV charges'!$D$11:$D$11),1, COUNTIF(A$4:$A136, 'Annex 2 Designated EHV charges'!$D$11:$D$11)), 0)),"")</f>
        <v/>
      </c>
      <c r="B137" s="78" t="str">
        <f>IF($A137="","",VLOOKUP($A137,'Annex 2 Designated EHV charges'!$D:$P,2,0))</f>
        <v/>
      </c>
      <c r="C137" s="79" t="str">
        <f>IF($A137="","",VLOOKUP($A137,'Annex 2 Designated EHV charges'!$D:$P,3,0))</f>
        <v/>
      </c>
      <c r="D137" s="78" t="str">
        <f>IF($A137="","",VLOOKUP($A137,'Annex 2 Designated EHV charges'!$D:$P,4,0))</f>
        <v/>
      </c>
      <c r="E137" s="80" t="str">
        <f>IFERROR(IF(VLOOKUP($A137,'Annex 2 Designated EHV charges'!$D:$P,COLUMN(E137)+5,FALSE)=0,"",VLOOKUP($A137,'Annex 2 Designated EHV charges'!$D:$P,COLUMN(E137)+5,FALSE)),"")</f>
        <v/>
      </c>
      <c r="F137" s="81" t="str">
        <f>IFERROR(IF(VLOOKUP($A137,'Annex 2 Designated EHV charges'!$D:$P,COLUMN(F137)+5,FALSE)=0,"",VLOOKUP($A137,'Annex 2 Designated EHV charges'!$D:$P,COLUMN(F137)+5,FALSE)),"")</f>
        <v/>
      </c>
      <c r="G137" s="82" t="str">
        <f>IFERROR(IF(VLOOKUP($A137,'Annex 2 Designated EHV charges'!$D:$P,COLUMN(G137)+5,FALSE)=0,"",VLOOKUP($A137,'Annex 2 Designated EHV charges'!$D:$P,COLUMN(G137)+5,FALSE)),"")</f>
        <v/>
      </c>
      <c r="H137" s="82" t="str">
        <f>IFERROR(IF(VLOOKUP($A137,'Annex 2 Designated EHV charges'!$D:$P,COLUMN(H137)+5,FALSE)=0,"",VLOOKUP($A137,'Annex 2 Designated EHV charges'!$D:$P,COLUMN(H137)+5,FALSE)),"")</f>
        <v/>
      </c>
    </row>
    <row r="138" spans="1:8" ht="12.75" customHeight="1" x14ac:dyDescent="0.25">
      <c r="A138" s="79" t="str">
        <f t="array" ref="A138">IFERROR(INDEX('Annex 2 Designated EHV charges'!$D$11:$D$11, MATCH(0, IF(ISBLANK('Annex 2 Designated EHV charges'!$D$11:$D$11),1, COUNTIF(A$4:$A137, 'Annex 2 Designated EHV charges'!$D$11:$D$11)), 0)),"")</f>
        <v/>
      </c>
      <c r="B138" s="78" t="str">
        <f>IF($A138="","",VLOOKUP($A138,'Annex 2 Designated EHV charges'!$D:$P,2,0))</f>
        <v/>
      </c>
      <c r="C138" s="79" t="str">
        <f>IF($A138="","",VLOOKUP($A138,'Annex 2 Designated EHV charges'!$D:$P,3,0))</f>
        <v/>
      </c>
      <c r="D138" s="78" t="str">
        <f>IF($A138="","",VLOOKUP($A138,'Annex 2 Designated EHV charges'!$D:$P,4,0))</f>
        <v/>
      </c>
      <c r="E138" s="80" t="str">
        <f>IFERROR(IF(VLOOKUP($A138,'Annex 2 Designated EHV charges'!$D:$P,COLUMN(E138)+5,FALSE)=0,"",VLOOKUP($A138,'Annex 2 Designated EHV charges'!$D:$P,COLUMN(E138)+5,FALSE)),"")</f>
        <v/>
      </c>
      <c r="F138" s="81" t="str">
        <f>IFERROR(IF(VLOOKUP($A138,'Annex 2 Designated EHV charges'!$D:$P,COLUMN(F138)+5,FALSE)=0,"",VLOOKUP($A138,'Annex 2 Designated EHV charges'!$D:$P,COLUMN(F138)+5,FALSE)),"")</f>
        <v/>
      </c>
      <c r="G138" s="82" t="str">
        <f>IFERROR(IF(VLOOKUP($A138,'Annex 2 Designated EHV charges'!$D:$P,COLUMN(G138)+5,FALSE)=0,"",VLOOKUP($A138,'Annex 2 Designated EHV charges'!$D:$P,COLUMN(G138)+5,FALSE)),"")</f>
        <v/>
      </c>
      <c r="H138" s="82" t="str">
        <f>IFERROR(IF(VLOOKUP($A138,'Annex 2 Designated EHV charges'!$D:$P,COLUMN(H138)+5,FALSE)=0,"",VLOOKUP($A138,'Annex 2 Designated EHV charges'!$D:$P,COLUMN(H138)+5,FALSE)),"")</f>
        <v/>
      </c>
    </row>
    <row r="139" spans="1:8" ht="12.75" customHeight="1" x14ac:dyDescent="0.25">
      <c r="A139" s="79" t="str">
        <f t="array" ref="A139">IFERROR(INDEX('Annex 2 Designated EHV charges'!$D$11:$D$11, MATCH(0, IF(ISBLANK('Annex 2 Designated EHV charges'!$D$11:$D$11),1, COUNTIF(A$4:$A138, 'Annex 2 Designated EHV charges'!$D$11:$D$11)), 0)),"")</f>
        <v/>
      </c>
      <c r="B139" s="78" t="str">
        <f>IF($A139="","",VLOOKUP($A139,'Annex 2 Designated EHV charges'!$D:$P,2,0))</f>
        <v/>
      </c>
      <c r="C139" s="79" t="str">
        <f>IF($A139="","",VLOOKUP($A139,'Annex 2 Designated EHV charges'!$D:$P,3,0))</f>
        <v/>
      </c>
      <c r="D139" s="78" t="str">
        <f>IF($A139="","",VLOOKUP($A139,'Annex 2 Designated EHV charges'!$D:$P,4,0))</f>
        <v/>
      </c>
      <c r="E139" s="80" t="str">
        <f>IFERROR(IF(VLOOKUP($A139,'Annex 2 Designated EHV charges'!$D:$P,COLUMN(E139)+5,FALSE)=0,"",VLOOKUP($A139,'Annex 2 Designated EHV charges'!$D:$P,COLUMN(E139)+5,FALSE)),"")</f>
        <v/>
      </c>
      <c r="F139" s="81" t="str">
        <f>IFERROR(IF(VLOOKUP($A139,'Annex 2 Designated EHV charges'!$D:$P,COLUMN(F139)+5,FALSE)=0,"",VLOOKUP($A139,'Annex 2 Designated EHV charges'!$D:$P,COLUMN(F139)+5,FALSE)),"")</f>
        <v/>
      </c>
      <c r="G139" s="82" t="str">
        <f>IFERROR(IF(VLOOKUP($A139,'Annex 2 Designated EHV charges'!$D:$P,COLUMN(G139)+5,FALSE)=0,"",VLOOKUP($A139,'Annex 2 Designated EHV charges'!$D:$P,COLUMN(G139)+5,FALSE)),"")</f>
        <v/>
      </c>
      <c r="H139" s="82" t="str">
        <f>IFERROR(IF(VLOOKUP($A139,'Annex 2 Designated EHV charges'!$D:$P,COLUMN(H139)+5,FALSE)=0,"",VLOOKUP($A139,'Annex 2 Designated EHV charges'!$D:$P,COLUMN(H139)+5,FALSE)),"")</f>
        <v/>
      </c>
    </row>
    <row r="140" spans="1:8" ht="12.75" customHeight="1" x14ac:dyDescent="0.25">
      <c r="A140" s="79" t="str">
        <f t="array" ref="A140">IFERROR(INDEX('Annex 2 Designated EHV charges'!$D$11:$D$11, MATCH(0, IF(ISBLANK('Annex 2 Designated EHV charges'!$D$11:$D$11),1, COUNTIF(A$4:$A139, 'Annex 2 Designated EHV charges'!$D$11:$D$11)), 0)),"")</f>
        <v/>
      </c>
      <c r="B140" s="78" t="str">
        <f>IF($A140="","",VLOOKUP($A140,'Annex 2 Designated EHV charges'!$D:$P,2,0))</f>
        <v/>
      </c>
      <c r="C140" s="79" t="str">
        <f>IF($A140="","",VLOOKUP($A140,'Annex 2 Designated EHV charges'!$D:$P,3,0))</f>
        <v/>
      </c>
      <c r="D140" s="78" t="str">
        <f>IF($A140="","",VLOOKUP($A140,'Annex 2 Designated EHV charges'!$D:$P,4,0))</f>
        <v/>
      </c>
      <c r="E140" s="80" t="str">
        <f>IFERROR(IF(VLOOKUP($A140,'Annex 2 Designated EHV charges'!$D:$P,COLUMN(E140)+5,FALSE)=0,"",VLOOKUP($A140,'Annex 2 Designated EHV charges'!$D:$P,COLUMN(E140)+5,FALSE)),"")</f>
        <v/>
      </c>
      <c r="F140" s="81" t="str">
        <f>IFERROR(IF(VLOOKUP($A140,'Annex 2 Designated EHV charges'!$D:$P,COLUMN(F140)+5,FALSE)=0,"",VLOOKUP($A140,'Annex 2 Designated EHV charges'!$D:$P,COLUMN(F140)+5,FALSE)),"")</f>
        <v/>
      </c>
      <c r="G140" s="82" t="str">
        <f>IFERROR(IF(VLOOKUP($A140,'Annex 2 Designated EHV charges'!$D:$P,COLUMN(G140)+5,FALSE)=0,"",VLOOKUP($A140,'Annex 2 Designated EHV charges'!$D:$P,COLUMN(G140)+5,FALSE)),"")</f>
        <v/>
      </c>
      <c r="H140" s="82" t="str">
        <f>IFERROR(IF(VLOOKUP($A140,'Annex 2 Designated EHV charges'!$D:$P,COLUMN(H140)+5,FALSE)=0,"",VLOOKUP($A140,'Annex 2 Designated EHV charges'!$D:$P,COLUMN(H140)+5,FALSE)),"")</f>
        <v/>
      </c>
    </row>
    <row r="141" spans="1:8" ht="12.75" customHeight="1" x14ac:dyDescent="0.25">
      <c r="A141" s="79" t="str">
        <f t="array" ref="A141">IFERROR(INDEX('Annex 2 Designated EHV charges'!$D$11:$D$11, MATCH(0, IF(ISBLANK('Annex 2 Designated EHV charges'!$D$11:$D$11),1, COUNTIF(A$4:$A140, 'Annex 2 Designated EHV charges'!$D$11:$D$11)), 0)),"")</f>
        <v/>
      </c>
      <c r="B141" s="78" t="str">
        <f>IF($A141="","",VLOOKUP($A141,'Annex 2 Designated EHV charges'!$D:$P,2,0))</f>
        <v/>
      </c>
      <c r="C141" s="79" t="str">
        <f>IF($A141="","",VLOOKUP($A141,'Annex 2 Designated EHV charges'!$D:$P,3,0))</f>
        <v/>
      </c>
      <c r="D141" s="78" t="str">
        <f>IF($A141="","",VLOOKUP($A141,'Annex 2 Designated EHV charges'!$D:$P,4,0))</f>
        <v/>
      </c>
      <c r="E141" s="80" t="str">
        <f>IFERROR(IF(VLOOKUP($A141,'Annex 2 Designated EHV charges'!$D:$P,COLUMN(E141)+5,FALSE)=0,"",VLOOKUP($A141,'Annex 2 Designated EHV charges'!$D:$P,COLUMN(E141)+5,FALSE)),"")</f>
        <v/>
      </c>
      <c r="F141" s="81" t="str">
        <f>IFERROR(IF(VLOOKUP($A141,'Annex 2 Designated EHV charges'!$D:$P,COLUMN(F141)+5,FALSE)=0,"",VLOOKUP($A141,'Annex 2 Designated EHV charges'!$D:$P,COLUMN(F141)+5,FALSE)),"")</f>
        <v/>
      </c>
      <c r="G141" s="82" t="str">
        <f>IFERROR(IF(VLOOKUP($A141,'Annex 2 Designated EHV charges'!$D:$P,COLUMN(G141)+5,FALSE)=0,"",VLOOKUP($A141,'Annex 2 Designated EHV charges'!$D:$P,COLUMN(G141)+5,FALSE)),"")</f>
        <v/>
      </c>
      <c r="H141" s="82" t="str">
        <f>IFERROR(IF(VLOOKUP($A141,'Annex 2 Designated EHV charges'!$D:$P,COLUMN(H141)+5,FALSE)=0,"",VLOOKUP($A141,'Annex 2 Designated EHV charges'!$D:$P,COLUMN(H141)+5,FALSE)),"")</f>
        <v/>
      </c>
    </row>
    <row r="142" spans="1:8" ht="12.75" customHeight="1" x14ac:dyDescent="0.25">
      <c r="A142" s="79" t="str">
        <f t="array" ref="A142">IFERROR(INDEX('Annex 2 Designated EHV charges'!$D$11:$D$11, MATCH(0, IF(ISBLANK('Annex 2 Designated EHV charges'!$D$11:$D$11),1, COUNTIF(A$4:$A141, 'Annex 2 Designated EHV charges'!$D$11:$D$11)), 0)),"")</f>
        <v/>
      </c>
      <c r="B142" s="78" t="str">
        <f>IF($A142="","",VLOOKUP($A142,'Annex 2 Designated EHV charges'!$D:$P,2,0))</f>
        <v/>
      </c>
      <c r="C142" s="79" t="str">
        <f>IF($A142="","",VLOOKUP($A142,'Annex 2 Designated EHV charges'!$D:$P,3,0))</f>
        <v/>
      </c>
      <c r="D142" s="78" t="str">
        <f>IF($A142="","",VLOOKUP($A142,'Annex 2 Designated EHV charges'!$D:$P,4,0))</f>
        <v/>
      </c>
      <c r="E142" s="80" t="str">
        <f>IFERROR(IF(VLOOKUP($A142,'Annex 2 Designated EHV charges'!$D:$P,COLUMN(E142)+5,FALSE)=0,"",VLOOKUP($A142,'Annex 2 Designated EHV charges'!$D:$P,COLUMN(E142)+5,FALSE)),"")</f>
        <v/>
      </c>
      <c r="F142" s="81" t="str">
        <f>IFERROR(IF(VLOOKUP($A142,'Annex 2 Designated EHV charges'!$D:$P,COLUMN(F142)+5,FALSE)=0,"",VLOOKUP($A142,'Annex 2 Designated EHV charges'!$D:$P,COLUMN(F142)+5,FALSE)),"")</f>
        <v/>
      </c>
      <c r="G142" s="82" t="str">
        <f>IFERROR(IF(VLOOKUP($A142,'Annex 2 Designated EHV charges'!$D:$P,COLUMN(G142)+5,FALSE)=0,"",VLOOKUP($A142,'Annex 2 Designated EHV charges'!$D:$P,COLUMN(G142)+5,FALSE)),"")</f>
        <v/>
      </c>
      <c r="H142" s="82" t="str">
        <f>IFERROR(IF(VLOOKUP($A142,'Annex 2 Designated EHV charges'!$D:$P,COLUMN(H142)+5,FALSE)=0,"",VLOOKUP($A142,'Annex 2 Designated EHV charges'!$D:$P,COLUMN(H142)+5,FALSE)),"")</f>
        <v/>
      </c>
    </row>
    <row r="143" spans="1:8" ht="12.75" customHeight="1" x14ac:dyDescent="0.25">
      <c r="A143" s="79" t="str">
        <f t="array" ref="A143">IFERROR(INDEX('Annex 2 Designated EHV charges'!$D$11:$D$11, MATCH(0, IF(ISBLANK('Annex 2 Designated EHV charges'!$D$11:$D$11),1, COUNTIF(A$4:$A142, 'Annex 2 Designated EHV charges'!$D$11:$D$11)), 0)),"")</f>
        <v/>
      </c>
      <c r="B143" s="78" t="str">
        <f>IF($A143="","",VLOOKUP($A143,'Annex 2 Designated EHV charges'!$D:$P,2,0))</f>
        <v/>
      </c>
      <c r="C143" s="79" t="str">
        <f>IF($A143="","",VLOOKUP($A143,'Annex 2 Designated EHV charges'!$D:$P,3,0))</f>
        <v/>
      </c>
      <c r="D143" s="78" t="str">
        <f>IF($A143="","",VLOOKUP($A143,'Annex 2 Designated EHV charges'!$D:$P,4,0))</f>
        <v/>
      </c>
      <c r="E143" s="80" t="str">
        <f>IFERROR(IF(VLOOKUP($A143,'Annex 2 Designated EHV charges'!$D:$P,COLUMN(E143)+5,FALSE)=0,"",VLOOKUP($A143,'Annex 2 Designated EHV charges'!$D:$P,COLUMN(E143)+5,FALSE)),"")</f>
        <v/>
      </c>
      <c r="F143" s="81" t="str">
        <f>IFERROR(IF(VLOOKUP($A143,'Annex 2 Designated EHV charges'!$D:$P,COLUMN(F143)+5,FALSE)=0,"",VLOOKUP($A143,'Annex 2 Designated EHV charges'!$D:$P,COLUMN(F143)+5,FALSE)),"")</f>
        <v/>
      </c>
      <c r="G143" s="82" t="str">
        <f>IFERROR(IF(VLOOKUP($A143,'Annex 2 Designated EHV charges'!$D:$P,COLUMN(G143)+5,FALSE)=0,"",VLOOKUP($A143,'Annex 2 Designated EHV charges'!$D:$P,COLUMN(G143)+5,FALSE)),"")</f>
        <v/>
      </c>
      <c r="H143" s="82" t="str">
        <f>IFERROR(IF(VLOOKUP($A143,'Annex 2 Designated EHV charges'!$D:$P,COLUMN(H143)+5,FALSE)=0,"",VLOOKUP($A143,'Annex 2 Designated EHV charges'!$D:$P,COLUMN(H143)+5,FALSE)),"")</f>
        <v/>
      </c>
    </row>
    <row r="144" spans="1:8" ht="12.75" customHeight="1" x14ac:dyDescent="0.25">
      <c r="A144" s="79" t="str">
        <f t="array" ref="A144">IFERROR(INDEX('Annex 2 Designated EHV charges'!$D$11:$D$11, MATCH(0, IF(ISBLANK('Annex 2 Designated EHV charges'!$D$11:$D$11),1, COUNTIF(A$4:$A143, 'Annex 2 Designated EHV charges'!$D$11:$D$11)), 0)),"")</f>
        <v/>
      </c>
      <c r="B144" s="78" t="str">
        <f>IF($A144="","",VLOOKUP($A144,'Annex 2 Designated EHV charges'!$D:$P,2,0))</f>
        <v/>
      </c>
      <c r="C144" s="79" t="str">
        <f>IF($A144="","",VLOOKUP($A144,'Annex 2 Designated EHV charges'!$D:$P,3,0))</f>
        <v/>
      </c>
      <c r="D144" s="78" t="str">
        <f>IF($A144="","",VLOOKUP($A144,'Annex 2 Designated EHV charges'!$D:$P,4,0))</f>
        <v/>
      </c>
      <c r="E144" s="80" t="str">
        <f>IFERROR(IF(VLOOKUP($A144,'Annex 2 Designated EHV charges'!$D:$P,COLUMN(E144)+5,FALSE)=0,"",VLOOKUP($A144,'Annex 2 Designated EHV charges'!$D:$P,COLUMN(E144)+5,FALSE)),"")</f>
        <v/>
      </c>
      <c r="F144" s="81" t="str">
        <f>IFERROR(IF(VLOOKUP($A144,'Annex 2 Designated EHV charges'!$D:$P,COLUMN(F144)+5,FALSE)=0,"",VLOOKUP($A144,'Annex 2 Designated EHV charges'!$D:$P,COLUMN(F144)+5,FALSE)),"")</f>
        <v/>
      </c>
      <c r="G144" s="82" t="str">
        <f>IFERROR(IF(VLOOKUP($A144,'Annex 2 Designated EHV charges'!$D:$P,COLUMN(G144)+5,FALSE)=0,"",VLOOKUP($A144,'Annex 2 Designated EHV charges'!$D:$P,COLUMN(G144)+5,FALSE)),"")</f>
        <v/>
      </c>
      <c r="H144" s="82" t="str">
        <f>IFERROR(IF(VLOOKUP($A144,'Annex 2 Designated EHV charges'!$D:$P,COLUMN(H144)+5,FALSE)=0,"",VLOOKUP($A144,'Annex 2 Designated EHV charges'!$D:$P,COLUMN(H144)+5,FALSE)),"")</f>
        <v/>
      </c>
    </row>
    <row r="145" spans="1:8" ht="12.75" customHeight="1" x14ac:dyDescent="0.25">
      <c r="A145" s="79" t="str">
        <f t="array" ref="A145">IFERROR(INDEX('Annex 2 Designated EHV charges'!$D$11:$D$11, MATCH(0, IF(ISBLANK('Annex 2 Designated EHV charges'!$D$11:$D$11),1, COUNTIF(A$4:$A144, 'Annex 2 Designated EHV charges'!$D$11:$D$11)), 0)),"")</f>
        <v/>
      </c>
      <c r="B145" s="78" t="str">
        <f>IF($A145="","",VLOOKUP($A145,'Annex 2 Designated EHV charges'!$D:$P,2,0))</f>
        <v/>
      </c>
      <c r="C145" s="79" t="str">
        <f>IF($A145="","",VLOOKUP($A145,'Annex 2 Designated EHV charges'!$D:$P,3,0))</f>
        <v/>
      </c>
      <c r="D145" s="78" t="str">
        <f>IF($A145="","",VLOOKUP($A145,'Annex 2 Designated EHV charges'!$D:$P,4,0))</f>
        <v/>
      </c>
      <c r="E145" s="80" t="str">
        <f>IFERROR(IF(VLOOKUP($A145,'Annex 2 Designated EHV charges'!$D:$P,COLUMN(E145)+5,FALSE)=0,"",VLOOKUP($A145,'Annex 2 Designated EHV charges'!$D:$P,COLUMN(E145)+5,FALSE)),"")</f>
        <v/>
      </c>
      <c r="F145" s="81" t="str">
        <f>IFERROR(IF(VLOOKUP($A145,'Annex 2 Designated EHV charges'!$D:$P,COLUMN(F145)+5,FALSE)=0,"",VLOOKUP($A145,'Annex 2 Designated EHV charges'!$D:$P,COLUMN(F145)+5,FALSE)),"")</f>
        <v/>
      </c>
      <c r="G145" s="82" t="str">
        <f>IFERROR(IF(VLOOKUP($A145,'Annex 2 Designated EHV charges'!$D:$P,COLUMN(G145)+5,FALSE)=0,"",VLOOKUP($A145,'Annex 2 Designated EHV charges'!$D:$P,COLUMN(G145)+5,FALSE)),"")</f>
        <v/>
      </c>
      <c r="H145" s="82" t="str">
        <f>IFERROR(IF(VLOOKUP($A145,'Annex 2 Designated EHV charges'!$D:$P,COLUMN(H145)+5,FALSE)=0,"",VLOOKUP($A145,'Annex 2 Designated EHV charges'!$D:$P,COLUMN(H145)+5,FALSE)),"")</f>
        <v/>
      </c>
    </row>
    <row r="146" spans="1:8" ht="12.75" customHeight="1" x14ac:dyDescent="0.25">
      <c r="A146" s="79" t="str">
        <f t="array" ref="A146">IFERROR(INDEX('Annex 2 Designated EHV charges'!$D$11:$D$11, MATCH(0, IF(ISBLANK('Annex 2 Designated EHV charges'!$D$11:$D$11),1, COUNTIF(A$4:$A145, 'Annex 2 Designated EHV charges'!$D$11:$D$11)), 0)),"")</f>
        <v/>
      </c>
      <c r="B146" s="78" t="str">
        <f>IF($A146="","",VLOOKUP($A146,'Annex 2 Designated EHV charges'!$D:$P,2,0))</f>
        <v/>
      </c>
      <c r="C146" s="79" t="str">
        <f>IF($A146="","",VLOOKUP($A146,'Annex 2 Designated EHV charges'!$D:$P,3,0))</f>
        <v/>
      </c>
      <c r="D146" s="78" t="str">
        <f>IF($A146="","",VLOOKUP($A146,'Annex 2 Designated EHV charges'!$D:$P,4,0))</f>
        <v/>
      </c>
      <c r="E146" s="80" t="str">
        <f>IFERROR(IF(VLOOKUP($A146,'Annex 2 Designated EHV charges'!$D:$P,COLUMN(E146)+5,FALSE)=0,"",VLOOKUP($A146,'Annex 2 Designated EHV charges'!$D:$P,COLUMN(E146)+5,FALSE)),"")</f>
        <v/>
      </c>
      <c r="F146" s="81" t="str">
        <f>IFERROR(IF(VLOOKUP($A146,'Annex 2 Designated EHV charges'!$D:$P,COLUMN(F146)+5,FALSE)=0,"",VLOOKUP($A146,'Annex 2 Designated EHV charges'!$D:$P,COLUMN(F146)+5,FALSE)),"")</f>
        <v/>
      </c>
      <c r="G146" s="82" t="str">
        <f>IFERROR(IF(VLOOKUP($A146,'Annex 2 Designated EHV charges'!$D:$P,COLUMN(G146)+5,FALSE)=0,"",VLOOKUP($A146,'Annex 2 Designated EHV charges'!$D:$P,COLUMN(G146)+5,FALSE)),"")</f>
        <v/>
      </c>
      <c r="H146" s="82" t="str">
        <f>IFERROR(IF(VLOOKUP($A146,'Annex 2 Designated EHV charges'!$D:$P,COLUMN(H146)+5,FALSE)=0,"",VLOOKUP($A146,'Annex 2 Designated EHV charges'!$D:$P,COLUMN(H146)+5,FALSE)),"")</f>
        <v/>
      </c>
    </row>
    <row r="147" spans="1:8" ht="12.75" customHeight="1" x14ac:dyDescent="0.25">
      <c r="A147" s="79" t="str">
        <f t="array" ref="A147">IFERROR(INDEX('Annex 2 Designated EHV charges'!$D$11:$D$11, MATCH(0, IF(ISBLANK('Annex 2 Designated EHV charges'!$D$11:$D$11),1, COUNTIF(A$4:$A146, 'Annex 2 Designated EHV charges'!$D$11:$D$11)), 0)),"")</f>
        <v/>
      </c>
      <c r="B147" s="78" t="str">
        <f>IF($A147="","",VLOOKUP($A147,'Annex 2 Designated EHV charges'!$D:$P,2,0))</f>
        <v/>
      </c>
      <c r="C147" s="79" t="str">
        <f>IF($A147="","",VLOOKUP($A147,'Annex 2 Designated EHV charges'!$D:$P,3,0))</f>
        <v/>
      </c>
      <c r="D147" s="78" t="str">
        <f>IF($A147="","",VLOOKUP($A147,'Annex 2 Designated EHV charges'!$D:$P,4,0))</f>
        <v/>
      </c>
      <c r="E147" s="80" t="str">
        <f>IFERROR(IF(VLOOKUP($A147,'Annex 2 Designated EHV charges'!$D:$P,COLUMN(E147)+5,FALSE)=0,"",VLOOKUP($A147,'Annex 2 Designated EHV charges'!$D:$P,COLUMN(E147)+5,FALSE)),"")</f>
        <v/>
      </c>
      <c r="F147" s="81" t="str">
        <f>IFERROR(IF(VLOOKUP($A147,'Annex 2 Designated EHV charges'!$D:$P,COLUMN(F147)+5,FALSE)=0,"",VLOOKUP($A147,'Annex 2 Designated EHV charges'!$D:$P,COLUMN(F147)+5,FALSE)),"")</f>
        <v/>
      </c>
      <c r="G147" s="82" t="str">
        <f>IFERROR(IF(VLOOKUP($A147,'Annex 2 Designated EHV charges'!$D:$P,COLUMN(G147)+5,FALSE)=0,"",VLOOKUP($A147,'Annex 2 Designated EHV charges'!$D:$P,COLUMN(G147)+5,FALSE)),"")</f>
        <v/>
      </c>
      <c r="H147" s="82" t="str">
        <f>IFERROR(IF(VLOOKUP($A147,'Annex 2 Designated EHV charges'!$D:$P,COLUMN(H147)+5,FALSE)=0,"",VLOOKUP($A147,'Annex 2 Designated EHV charges'!$D:$P,COLUMN(H147)+5,FALSE)),"")</f>
        <v/>
      </c>
    </row>
    <row r="148" spans="1:8" ht="12.75" customHeight="1" x14ac:dyDescent="0.25">
      <c r="A148" s="79" t="str">
        <f t="array" ref="A148">IFERROR(INDEX('Annex 2 Designated EHV charges'!$D$11:$D$11, MATCH(0, IF(ISBLANK('Annex 2 Designated EHV charges'!$D$11:$D$11),1, COUNTIF(A$4:$A147, 'Annex 2 Designated EHV charges'!$D$11:$D$11)), 0)),"")</f>
        <v/>
      </c>
      <c r="B148" s="78" t="str">
        <f>IF($A148="","",VLOOKUP($A148,'Annex 2 Designated EHV charges'!$D:$P,2,0))</f>
        <v/>
      </c>
      <c r="C148" s="79" t="str">
        <f>IF($A148="","",VLOOKUP($A148,'Annex 2 Designated EHV charges'!$D:$P,3,0))</f>
        <v/>
      </c>
      <c r="D148" s="78" t="str">
        <f>IF($A148="","",VLOOKUP($A148,'Annex 2 Designated EHV charges'!$D:$P,4,0))</f>
        <v/>
      </c>
      <c r="E148" s="80" t="str">
        <f>IFERROR(IF(VLOOKUP($A148,'Annex 2 Designated EHV charges'!$D:$P,COLUMN(E148)+5,FALSE)=0,"",VLOOKUP($A148,'Annex 2 Designated EHV charges'!$D:$P,COLUMN(E148)+5,FALSE)),"")</f>
        <v/>
      </c>
      <c r="F148" s="81" t="str">
        <f>IFERROR(IF(VLOOKUP($A148,'Annex 2 Designated EHV charges'!$D:$P,COLUMN(F148)+5,FALSE)=0,"",VLOOKUP($A148,'Annex 2 Designated EHV charges'!$D:$P,COLUMN(F148)+5,FALSE)),"")</f>
        <v/>
      </c>
      <c r="G148" s="82" t="str">
        <f>IFERROR(IF(VLOOKUP($A148,'Annex 2 Designated EHV charges'!$D:$P,COLUMN(G148)+5,FALSE)=0,"",VLOOKUP($A148,'Annex 2 Designated EHV charges'!$D:$P,COLUMN(G148)+5,FALSE)),"")</f>
        <v/>
      </c>
      <c r="H148" s="82" t="str">
        <f>IFERROR(IF(VLOOKUP($A148,'Annex 2 Designated EHV charges'!$D:$P,COLUMN(H148)+5,FALSE)=0,"",VLOOKUP($A148,'Annex 2 Designated EHV charges'!$D:$P,COLUMN(H148)+5,FALSE)),"")</f>
        <v/>
      </c>
    </row>
    <row r="149" spans="1:8" ht="12.75" customHeight="1" x14ac:dyDescent="0.25">
      <c r="A149" s="79" t="str">
        <f t="array" ref="A149">IFERROR(INDEX('Annex 2 Designated EHV charges'!$D$11:$D$11, MATCH(0, IF(ISBLANK('Annex 2 Designated EHV charges'!$D$11:$D$11),1, COUNTIF(A$4:$A148, 'Annex 2 Designated EHV charges'!$D$11:$D$11)), 0)),"")</f>
        <v/>
      </c>
      <c r="B149" s="78" t="str">
        <f>IF($A149="","",VLOOKUP($A149,'Annex 2 Designated EHV charges'!$D:$P,2,0))</f>
        <v/>
      </c>
      <c r="C149" s="79" t="str">
        <f>IF($A149="","",VLOOKUP($A149,'Annex 2 Designated EHV charges'!$D:$P,3,0))</f>
        <v/>
      </c>
      <c r="D149" s="78" t="str">
        <f>IF($A149="","",VLOOKUP($A149,'Annex 2 Designated EHV charges'!$D:$P,4,0))</f>
        <v/>
      </c>
      <c r="E149" s="80" t="str">
        <f>IFERROR(IF(VLOOKUP($A149,'Annex 2 Designated EHV charges'!$D:$P,COLUMN(E149)+5,FALSE)=0,"",VLOOKUP($A149,'Annex 2 Designated EHV charges'!$D:$P,COLUMN(E149)+5,FALSE)),"")</f>
        <v/>
      </c>
      <c r="F149" s="81" t="str">
        <f>IFERROR(IF(VLOOKUP($A149,'Annex 2 Designated EHV charges'!$D:$P,COLUMN(F149)+5,FALSE)=0,"",VLOOKUP($A149,'Annex 2 Designated EHV charges'!$D:$P,COLUMN(F149)+5,FALSE)),"")</f>
        <v/>
      </c>
      <c r="G149" s="82" t="str">
        <f>IFERROR(IF(VLOOKUP($A149,'Annex 2 Designated EHV charges'!$D:$P,COLUMN(G149)+5,FALSE)=0,"",VLOOKUP($A149,'Annex 2 Designated EHV charges'!$D:$P,COLUMN(G149)+5,FALSE)),"")</f>
        <v/>
      </c>
      <c r="H149" s="82" t="str">
        <f>IFERROR(IF(VLOOKUP($A149,'Annex 2 Designated EHV charges'!$D:$P,COLUMN(H149)+5,FALSE)=0,"",VLOOKUP($A149,'Annex 2 Designated EHV charges'!$D:$P,COLUMN(H149)+5,FALSE)),"")</f>
        <v/>
      </c>
    </row>
    <row r="150" spans="1:8" ht="12.75" customHeight="1" x14ac:dyDescent="0.25">
      <c r="A150" s="79" t="str">
        <f t="array" ref="A150">IFERROR(INDEX('Annex 2 Designated EHV charges'!$D$11:$D$11, MATCH(0, IF(ISBLANK('Annex 2 Designated EHV charges'!$D$11:$D$11),1, COUNTIF(A$4:$A149, 'Annex 2 Designated EHV charges'!$D$11:$D$11)), 0)),"")</f>
        <v/>
      </c>
      <c r="B150" s="78" t="str">
        <f>IF($A150="","",VLOOKUP($A150,'Annex 2 Designated EHV charges'!$D:$P,2,0))</f>
        <v/>
      </c>
      <c r="C150" s="79" t="str">
        <f>IF($A150="","",VLOOKUP($A150,'Annex 2 Designated EHV charges'!$D:$P,3,0))</f>
        <v/>
      </c>
      <c r="D150" s="78" t="str">
        <f>IF($A150="","",VLOOKUP($A150,'Annex 2 Designated EHV charges'!$D:$P,4,0))</f>
        <v/>
      </c>
      <c r="E150" s="80" t="str">
        <f>IFERROR(IF(VLOOKUP($A150,'Annex 2 Designated EHV charges'!$D:$P,COLUMN(E150)+5,FALSE)=0,"",VLOOKUP($A150,'Annex 2 Designated EHV charges'!$D:$P,COLUMN(E150)+5,FALSE)),"")</f>
        <v/>
      </c>
      <c r="F150" s="81" t="str">
        <f>IFERROR(IF(VLOOKUP($A150,'Annex 2 Designated EHV charges'!$D:$P,COLUMN(F150)+5,FALSE)=0,"",VLOOKUP($A150,'Annex 2 Designated EHV charges'!$D:$P,COLUMN(F150)+5,FALSE)),"")</f>
        <v/>
      </c>
      <c r="G150" s="82" t="str">
        <f>IFERROR(IF(VLOOKUP($A150,'Annex 2 Designated EHV charges'!$D:$P,COLUMN(G150)+5,FALSE)=0,"",VLOOKUP($A150,'Annex 2 Designated EHV charges'!$D:$P,COLUMN(G150)+5,FALSE)),"")</f>
        <v/>
      </c>
      <c r="H150" s="82" t="str">
        <f>IFERROR(IF(VLOOKUP($A150,'Annex 2 Designated EHV charges'!$D:$P,COLUMN(H150)+5,FALSE)=0,"",VLOOKUP($A150,'Annex 2 Designated EHV charges'!$D:$P,COLUMN(H150)+5,FALSE)),"")</f>
        <v/>
      </c>
    </row>
    <row r="151" spans="1:8" ht="12.75" customHeight="1" x14ac:dyDescent="0.25">
      <c r="A151" s="79" t="str">
        <f t="array" ref="A151">IFERROR(INDEX('Annex 2 Designated EHV charges'!$D$11:$D$11, MATCH(0, IF(ISBLANK('Annex 2 Designated EHV charges'!$D$11:$D$11),1, COUNTIF(A$4:$A150, 'Annex 2 Designated EHV charges'!$D$11:$D$11)), 0)),"")</f>
        <v/>
      </c>
      <c r="B151" s="78" t="str">
        <f>IF($A151="","",VLOOKUP($A151,'Annex 2 Designated EHV charges'!$D:$P,2,0))</f>
        <v/>
      </c>
      <c r="C151" s="79" t="str">
        <f>IF($A151="","",VLOOKUP($A151,'Annex 2 Designated EHV charges'!$D:$P,3,0))</f>
        <v/>
      </c>
      <c r="D151" s="78" t="str">
        <f>IF($A151="","",VLOOKUP($A151,'Annex 2 Designated EHV charges'!$D:$P,4,0))</f>
        <v/>
      </c>
      <c r="E151" s="80" t="str">
        <f>IFERROR(IF(VLOOKUP($A151,'Annex 2 Designated EHV charges'!$D:$P,COLUMN(E151)+5,FALSE)=0,"",VLOOKUP($A151,'Annex 2 Designated EHV charges'!$D:$P,COLUMN(E151)+5,FALSE)),"")</f>
        <v/>
      </c>
      <c r="F151" s="81" t="str">
        <f>IFERROR(IF(VLOOKUP($A151,'Annex 2 Designated EHV charges'!$D:$P,COLUMN(F151)+5,FALSE)=0,"",VLOOKUP($A151,'Annex 2 Designated EHV charges'!$D:$P,COLUMN(F151)+5,FALSE)),"")</f>
        <v/>
      </c>
      <c r="G151" s="82" t="str">
        <f>IFERROR(IF(VLOOKUP($A151,'Annex 2 Designated EHV charges'!$D:$P,COLUMN(G151)+5,FALSE)=0,"",VLOOKUP($A151,'Annex 2 Designated EHV charges'!$D:$P,COLUMN(G151)+5,FALSE)),"")</f>
        <v/>
      </c>
      <c r="H151" s="82" t="str">
        <f>IFERROR(IF(VLOOKUP($A151,'Annex 2 Designated EHV charges'!$D:$P,COLUMN(H151)+5,FALSE)=0,"",VLOOKUP($A151,'Annex 2 Designated EHV charges'!$D:$P,COLUMN(H151)+5,FALSE)),"")</f>
        <v/>
      </c>
    </row>
    <row r="152" spans="1:8" x14ac:dyDescent="0.25">
      <c r="A152" s="79" t="str">
        <f t="array" ref="A152">IFERROR(INDEX('Annex 2 Designated EHV charges'!$D$11:$D$11, MATCH(0, IF(ISBLANK('Annex 2 Designated EHV charges'!$D$11:$D$11),1, COUNTIF(A$4:$A151, 'Annex 2 Designated EHV charges'!$D$11:$D$11)), 0)),"")</f>
        <v/>
      </c>
      <c r="B152" s="78" t="str">
        <f>IF($A152="","",VLOOKUP($A152,'Annex 2 Designated EHV charges'!$D:$P,2,0))</f>
        <v/>
      </c>
      <c r="C152" s="79" t="str">
        <f>IF($A152="","",VLOOKUP($A152,'Annex 2 Designated EHV charges'!$D:$P,3,0))</f>
        <v/>
      </c>
      <c r="D152" s="78" t="str">
        <f>IF($A152="","",VLOOKUP($A152,'Annex 2 Designated EHV charges'!$D:$P,4,0))</f>
        <v/>
      </c>
      <c r="E152" s="80" t="str">
        <f>IFERROR(IF(VLOOKUP($A152,'Annex 2 Designated EHV charges'!$D:$P,COLUMN(E152)+5,FALSE)=0,"",VLOOKUP($A152,'Annex 2 Designated EHV charges'!$D:$P,COLUMN(E152)+5,FALSE)),"")</f>
        <v/>
      </c>
      <c r="F152" s="81" t="str">
        <f>IFERROR(IF(VLOOKUP($A152,'Annex 2 Designated EHV charges'!$D:$P,COLUMN(F152)+5,FALSE)=0,"",VLOOKUP($A152,'Annex 2 Designated EHV charges'!$D:$P,COLUMN(F152)+5,FALSE)),"")</f>
        <v/>
      </c>
      <c r="G152" s="82" t="str">
        <f>IFERROR(IF(VLOOKUP($A152,'Annex 2 Designated EHV charges'!$D:$P,COLUMN(G152)+5,FALSE)=0,"",VLOOKUP($A152,'Annex 2 Designated EHV charges'!$D:$P,COLUMN(G152)+5,FALSE)),"")</f>
        <v/>
      </c>
      <c r="H152" s="82" t="str">
        <f>IFERROR(IF(VLOOKUP($A152,'Annex 2 Designated EHV charges'!$D:$P,COLUMN(H152)+5,FALSE)=0,"",VLOOKUP($A152,'Annex 2 Designated EHV charges'!$D:$P,COLUMN(H152)+5,FALSE)),"")</f>
        <v/>
      </c>
    </row>
    <row r="153" spans="1:8" x14ac:dyDescent="0.25">
      <c r="A153" s="79" t="str">
        <f t="array" ref="A153">IFERROR(INDEX('Annex 2 Designated EHV charges'!$D$11:$D$11, MATCH(0, IF(ISBLANK('Annex 2 Designated EHV charges'!$D$11:$D$11),1, COUNTIF(A$4:$A152, 'Annex 2 Designated EHV charges'!$D$11:$D$11)), 0)),"")</f>
        <v/>
      </c>
      <c r="B153" s="78" t="str">
        <f>IF($A153="","",VLOOKUP($A153,'Annex 2 Designated EHV charges'!$D:$P,2,0))</f>
        <v/>
      </c>
      <c r="C153" s="79" t="str">
        <f>IF($A153="","",VLOOKUP($A153,'Annex 2 Designated EHV charges'!$D:$P,3,0))</f>
        <v/>
      </c>
      <c r="D153" s="78" t="str">
        <f>IF($A153="","",VLOOKUP($A153,'Annex 2 Designated EHV charges'!$D:$P,4,0))</f>
        <v/>
      </c>
      <c r="E153" s="80" t="str">
        <f>IFERROR(IF(VLOOKUP($A153,'Annex 2 Designated EHV charges'!$D:$P,COLUMN(E153)+5,FALSE)=0,"",VLOOKUP($A153,'Annex 2 Designated EHV charges'!$D:$P,COLUMN(E153)+5,FALSE)),"")</f>
        <v/>
      </c>
      <c r="F153" s="81" t="str">
        <f>IFERROR(IF(VLOOKUP($A153,'Annex 2 Designated EHV charges'!$D:$P,COLUMN(F153)+5,FALSE)=0,"",VLOOKUP($A153,'Annex 2 Designated EHV charges'!$D:$P,COLUMN(F153)+5,FALSE)),"")</f>
        <v/>
      </c>
      <c r="G153" s="82" t="str">
        <f>IFERROR(IF(VLOOKUP($A153,'Annex 2 Designated EHV charges'!$D:$P,COLUMN(G153)+5,FALSE)=0,"",VLOOKUP($A153,'Annex 2 Designated EHV charges'!$D:$P,COLUMN(G153)+5,FALSE)),"")</f>
        <v/>
      </c>
      <c r="H153" s="82" t="str">
        <f>IFERROR(IF(VLOOKUP($A153,'Annex 2 Designated EHV charges'!$D:$P,COLUMN(H153)+5,FALSE)=0,"",VLOOKUP($A153,'Annex 2 Designated EHV charges'!$D:$P,COLUMN(H153)+5,FALSE)),"")</f>
        <v/>
      </c>
    </row>
    <row r="154" spans="1:8" x14ac:dyDescent="0.25">
      <c r="A154" s="79" t="str">
        <f t="array" ref="A154">IFERROR(INDEX('Annex 2 Designated EHV charges'!$D$11:$D$11, MATCH(0, IF(ISBLANK('Annex 2 Designated EHV charges'!$D$11:$D$11),1, COUNTIF(A$4:$A153, 'Annex 2 Designated EHV charges'!$D$11:$D$11)), 0)),"")</f>
        <v/>
      </c>
      <c r="B154" s="78" t="str">
        <f>IF($A154="","",VLOOKUP($A154,'Annex 2 Designated EHV charges'!$D:$P,2,0))</f>
        <v/>
      </c>
      <c r="C154" s="79" t="str">
        <f>IF($A154="","",VLOOKUP($A154,'Annex 2 Designated EHV charges'!$D:$P,3,0))</f>
        <v/>
      </c>
      <c r="D154" s="78" t="str">
        <f>IF($A154="","",VLOOKUP($A154,'Annex 2 Designated EHV charges'!$D:$P,4,0))</f>
        <v/>
      </c>
      <c r="E154" s="80" t="str">
        <f>IFERROR(IF(VLOOKUP($A154,'Annex 2 Designated EHV charges'!$D:$P,COLUMN(E154)+5,FALSE)=0,"",VLOOKUP($A154,'Annex 2 Designated EHV charges'!$D:$P,COLUMN(E154)+5,FALSE)),"")</f>
        <v/>
      </c>
      <c r="F154" s="81" t="str">
        <f>IFERROR(IF(VLOOKUP($A154,'Annex 2 Designated EHV charges'!$D:$P,COLUMN(F154)+5,FALSE)=0,"",VLOOKUP($A154,'Annex 2 Designated EHV charges'!$D:$P,COLUMN(F154)+5,FALSE)),"")</f>
        <v/>
      </c>
      <c r="G154" s="82" t="str">
        <f>IFERROR(IF(VLOOKUP($A154,'Annex 2 Designated EHV charges'!$D:$P,COLUMN(G154)+5,FALSE)=0,"",VLOOKUP($A154,'Annex 2 Designated EHV charges'!$D:$P,COLUMN(G154)+5,FALSE)),"")</f>
        <v/>
      </c>
      <c r="H154" s="82" t="str">
        <f>IFERROR(IF(VLOOKUP($A154,'Annex 2 Designated EHV charges'!$D:$P,COLUMN(H154)+5,FALSE)=0,"",VLOOKUP($A154,'Annex 2 Designated EHV charges'!$D:$P,COLUMN(H154)+5,FALSE)),"")</f>
        <v/>
      </c>
    </row>
    <row r="155" spans="1:8" x14ac:dyDescent="0.25">
      <c r="A155" s="79" t="str">
        <f t="array" ref="A155">IFERROR(INDEX('Annex 2 Designated EHV charges'!$D$11:$D$11, MATCH(0, IF(ISBLANK('Annex 2 Designated EHV charges'!$D$11:$D$11),1, COUNTIF(A$4:$A154, 'Annex 2 Designated EHV charges'!$D$11:$D$11)), 0)),"")</f>
        <v/>
      </c>
      <c r="B155" s="78" t="str">
        <f>IF($A155="","",VLOOKUP($A155,'Annex 2 Designated EHV charges'!$D:$P,2,0))</f>
        <v/>
      </c>
      <c r="C155" s="79" t="str">
        <f>IF($A155="","",VLOOKUP($A155,'Annex 2 Designated EHV charges'!$D:$P,3,0))</f>
        <v/>
      </c>
      <c r="D155" s="78" t="str">
        <f>IF($A155="","",VLOOKUP($A155,'Annex 2 Designated EHV charges'!$D:$P,4,0))</f>
        <v/>
      </c>
      <c r="E155" s="80" t="str">
        <f>IFERROR(IF(VLOOKUP($A155,'Annex 2 Designated EHV charges'!$D:$P,COLUMN(E155)+5,FALSE)=0,"",VLOOKUP($A155,'Annex 2 Designated EHV charges'!$D:$P,COLUMN(E155)+5,FALSE)),"")</f>
        <v/>
      </c>
      <c r="F155" s="81" t="str">
        <f>IFERROR(IF(VLOOKUP($A155,'Annex 2 Designated EHV charges'!$D:$P,COLUMN(F155)+5,FALSE)=0,"",VLOOKUP($A155,'Annex 2 Designated EHV charges'!$D:$P,COLUMN(F155)+5,FALSE)),"")</f>
        <v/>
      </c>
      <c r="G155" s="82" t="str">
        <f>IFERROR(IF(VLOOKUP($A155,'Annex 2 Designated EHV charges'!$D:$P,COLUMN(G155)+5,FALSE)=0,"",VLOOKUP($A155,'Annex 2 Designated EHV charges'!$D:$P,COLUMN(G155)+5,FALSE)),"")</f>
        <v/>
      </c>
      <c r="H155" s="82" t="str">
        <f>IFERROR(IF(VLOOKUP($A155,'Annex 2 Designated EHV charges'!$D:$P,COLUMN(H155)+5,FALSE)=0,"",VLOOKUP($A155,'Annex 2 Designated EHV charges'!$D:$P,COLUMN(H155)+5,FALSE)),"")</f>
        <v/>
      </c>
    </row>
    <row r="156" spans="1:8" x14ac:dyDescent="0.25">
      <c r="A156" s="79" t="str">
        <f t="array" ref="A156">IFERROR(INDEX('Annex 2 Designated EHV charges'!$D$11:$D$11, MATCH(0, IF(ISBLANK('Annex 2 Designated EHV charges'!$D$11:$D$11),1, COUNTIF(A$4:$A155, 'Annex 2 Designated EHV charges'!$D$11:$D$11)), 0)),"")</f>
        <v/>
      </c>
      <c r="B156" s="78" t="str">
        <f>IF($A156="","",VLOOKUP($A156,'Annex 2 Designated EHV charges'!$D:$P,2,0))</f>
        <v/>
      </c>
      <c r="C156" s="79" t="str">
        <f>IF($A156="","",VLOOKUP($A156,'Annex 2 Designated EHV charges'!$D:$P,3,0))</f>
        <v/>
      </c>
      <c r="D156" s="78" t="str">
        <f>IF($A156="","",VLOOKUP($A156,'Annex 2 Designated EHV charges'!$D:$P,4,0))</f>
        <v/>
      </c>
      <c r="E156" s="80" t="str">
        <f>IFERROR(IF(VLOOKUP($A156,'Annex 2 Designated EHV charges'!$D:$P,COLUMN(E156)+5,FALSE)=0,"",VLOOKUP($A156,'Annex 2 Designated EHV charges'!$D:$P,COLUMN(E156)+5,FALSE)),"")</f>
        <v/>
      </c>
      <c r="F156" s="81" t="str">
        <f>IFERROR(IF(VLOOKUP($A156,'Annex 2 Designated EHV charges'!$D:$P,COLUMN(F156)+5,FALSE)=0,"",VLOOKUP($A156,'Annex 2 Designated EHV charges'!$D:$P,COLUMN(F156)+5,FALSE)),"")</f>
        <v/>
      </c>
      <c r="G156" s="82" t="str">
        <f>IFERROR(IF(VLOOKUP($A156,'Annex 2 Designated EHV charges'!$D:$P,COLUMN(G156)+5,FALSE)=0,"",VLOOKUP($A156,'Annex 2 Designated EHV charges'!$D:$P,COLUMN(G156)+5,FALSE)),"")</f>
        <v/>
      </c>
      <c r="H156" s="82" t="str">
        <f>IFERROR(IF(VLOOKUP($A156,'Annex 2 Designated EHV charges'!$D:$P,COLUMN(H156)+5,FALSE)=0,"",VLOOKUP($A156,'Annex 2 Designated EHV charges'!$D:$P,COLUMN(H156)+5,FALSE)),"")</f>
        <v/>
      </c>
    </row>
    <row r="157" spans="1:8" x14ac:dyDescent="0.25">
      <c r="A157" s="79" t="str">
        <f t="array" ref="A157">IFERROR(INDEX('Annex 2 Designated EHV charges'!$D$11:$D$11, MATCH(0, IF(ISBLANK('Annex 2 Designated EHV charges'!$D$11:$D$11),1, COUNTIF(A$4:$A156, 'Annex 2 Designated EHV charges'!$D$11:$D$11)), 0)),"")</f>
        <v/>
      </c>
      <c r="B157" s="78" t="str">
        <f>IF($A157="","",VLOOKUP($A157,'Annex 2 Designated EHV charges'!$D:$P,2,0))</f>
        <v/>
      </c>
      <c r="C157" s="79" t="str">
        <f>IF($A157="","",VLOOKUP($A157,'Annex 2 Designated EHV charges'!$D:$P,3,0))</f>
        <v/>
      </c>
      <c r="D157" s="78" t="str">
        <f>IF($A157="","",VLOOKUP($A157,'Annex 2 Designated EHV charges'!$D:$P,4,0))</f>
        <v/>
      </c>
      <c r="E157" s="80" t="str">
        <f>IFERROR(IF(VLOOKUP($A157,'Annex 2 Designated EHV charges'!$D:$P,COLUMN(E157)+5,FALSE)=0,"",VLOOKUP($A157,'Annex 2 Designated EHV charges'!$D:$P,COLUMN(E157)+5,FALSE)),"")</f>
        <v/>
      </c>
      <c r="F157" s="81" t="str">
        <f>IFERROR(IF(VLOOKUP($A157,'Annex 2 Designated EHV charges'!$D:$P,COLUMN(F157)+5,FALSE)=0,"",VLOOKUP($A157,'Annex 2 Designated EHV charges'!$D:$P,COLUMN(F157)+5,FALSE)),"")</f>
        <v/>
      </c>
      <c r="G157" s="82" t="str">
        <f>IFERROR(IF(VLOOKUP($A157,'Annex 2 Designated EHV charges'!$D:$P,COLUMN(G157)+5,FALSE)=0,"",VLOOKUP($A157,'Annex 2 Designated EHV charges'!$D:$P,COLUMN(G157)+5,FALSE)),"")</f>
        <v/>
      </c>
      <c r="H157" s="82" t="str">
        <f>IFERROR(IF(VLOOKUP($A157,'Annex 2 Designated EHV charges'!$D:$P,COLUMN(H157)+5,FALSE)=0,"",VLOOKUP($A157,'Annex 2 Designated EHV charges'!$D:$P,COLUMN(H157)+5,FALSE)),"")</f>
        <v/>
      </c>
    </row>
    <row r="158" spans="1:8" x14ac:dyDescent="0.25">
      <c r="A158" s="79" t="str">
        <f t="array" ref="A158">IFERROR(INDEX('Annex 2 Designated EHV charges'!$D$11:$D$11, MATCH(0, IF(ISBLANK('Annex 2 Designated EHV charges'!$D$11:$D$11),1, COUNTIF(A$4:$A157, 'Annex 2 Designated EHV charges'!$D$11:$D$11)), 0)),"")</f>
        <v/>
      </c>
      <c r="B158" s="78" t="str">
        <f>IF($A158="","",VLOOKUP($A158,'Annex 2 Designated EHV charges'!$D:$P,2,0))</f>
        <v/>
      </c>
      <c r="C158" s="79" t="str">
        <f>IF($A158="","",VLOOKUP($A158,'Annex 2 Designated EHV charges'!$D:$P,3,0))</f>
        <v/>
      </c>
      <c r="D158" s="78" t="str">
        <f>IF($A158="","",VLOOKUP($A158,'Annex 2 Designated EHV charges'!$D:$P,4,0))</f>
        <v/>
      </c>
      <c r="E158" s="80" t="str">
        <f>IFERROR(IF(VLOOKUP($A158,'Annex 2 Designated EHV charges'!$D:$P,COLUMN(E158)+5,FALSE)=0,"",VLOOKUP($A158,'Annex 2 Designated EHV charges'!$D:$P,COLUMN(E158)+5,FALSE)),"")</f>
        <v/>
      </c>
      <c r="F158" s="81" t="str">
        <f>IFERROR(IF(VLOOKUP($A158,'Annex 2 Designated EHV charges'!$D:$P,COLUMN(F158)+5,FALSE)=0,"",VLOOKUP($A158,'Annex 2 Designated EHV charges'!$D:$P,COLUMN(F158)+5,FALSE)),"")</f>
        <v/>
      </c>
      <c r="G158" s="82" t="str">
        <f>IFERROR(IF(VLOOKUP($A158,'Annex 2 Designated EHV charges'!$D:$P,COLUMN(G158)+5,FALSE)=0,"",VLOOKUP($A158,'Annex 2 Designated EHV charges'!$D:$P,COLUMN(G158)+5,FALSE)),"")</f>
        <v/>
      </c>
      <c r="H158" s="82" t="str">
        <f>IFERROR(IF(VLOOKUP($A158,'Annex 2 Designated EHV charges'!$D:$P,COLUMN(H158)+5,FALSE)=0,"",VLOOKUP($A158,'Annex 2 Designated EHV charges'!$D:$P,COLUMN(H158)+5,FALSE)),"")</f>
        <v/>
      </c>
    </row>
    <row r="159" spans="1:8" x14ac:dyDescent="0.25">
      <c r="A159" s="79" t="str">
        <f t="array" ref="A159">IFERROR(INDEX('Annex 2 Designated EHV charges'!$D$11:$D$11, MATCH(0, IF(ISBLANK('Annex 2 Designated EHV charges'!$D$11:$D$11),1, COUNTIF(A$4:$A158, 'Annex 2 Designated EHV charges'!$D$11:$D$11)), 0)),"")</f>
        <v/>
      </c>
      <c r="B159" s="78" t="str">
        <f>IF($A159="","",VLOOKUP($A159,'Annex 2 Designated EHV charges'!$D:$P,2,0))</f>
        <v/>
      </c>
      <c r="C159" s="79" t="str">
        <f>IF($A159="","",VLOOKUP($A159,'Annex 2 Designated EHV charges'!$D:$P,3,0))</f>
        <v/>
      </c>
      <c r="D159" s="78" t="str">
        <f>IF($A159="","",VLOOKUP($A159,'Annex 2 Designated EHV charges'!$D:$P,4,0))</f>
        <v/>
      </c>
      <c r="E159" s="80" t="str">
        <f>IFERROR(IF(VLOOKUP($A159,'Annex 2 Designated EHV charges'!$D:$P,COLUMN(E159)+5,FALSE)=0,"",VLOOKUP($A159,'Annex 2 Designated EHV charges'!$D:$P,COLUMN(E159)+5,FALSE)),"")</f>
        <v/>
      </c>
      <c r="F159" s="81" t="str">
        <f>IFERROR(IF(VLOOKUP($A159,'Annex 2 Designated EHV charges'!$D:$P,COLUMN(F159)+5,FALSE)=0,"",VLOOKUP($A159,'Annex 2 Designated EHV charges'!$D:$P,COLUMN(F159)+5,FALSE)),"")</f>
        <v/>
      </c>
      <c r="G159" s="82" t="str">
        <f>IFERROR(IF(VLOOKUP($A159,'Annex 2 Designated EHV charges'!$D:$P,COLUMN(G159)+5,FALSE)=0,"",VLOOKUP($A159,'Annex 2 Designated EHV charges'!$D:$P,COLUMN(G159)+5,FALSE)),"")</f>
        <v/>
      </c>
      <c r="H159" s="82" t="str">
        <f>IFERROR(IF(VLOOKUP($A159,'Annex 2 Designated EHV charges'!$D:$P,COLUMN(H159)+5,FALSE)=0,"",VLOOKUP($A159,'Annex 2 Designated EHV charges'!$D:$P,COLUMN(H159)+5,FALSE)),"")</f>
        <v/>
      </c>
    </row>
    <row r="160" spans="1:8" x14ac:dyDescent="0.25">
      <c r="A160" s="79" t="str">
        <f t="array" ref="A160">IFERROR(INDEX('Annex 2 Designated EHV charges'!$D$11:$D$11, MATCH(0, IF(ISBLANK('Annex 2 Designated EHV charges'!$D$11:$D$11),1, COUNTIF(A$4:$A159, 'Annex 2 Designated EHV charges'!$D$11:$D$11)), 0)),"")</f>
        <v/>
      </c>
      <c r="B160" s="78" t="str">
        <f>IF($A160="","",VLOOKUP($A160,'Annex 2 Designated EHV charges'!$D:$P,2,0))</f>
        <v/>
      </c>
      <c r="C160" s="79" t="str">
        <f>IF($A160="","",VLOOKUP($A160,'Annex 2 Designated EHV charges'!$D:$P,3,0))</f>
        <v/>
      </c>
      <c r="D160" s="78" t="str">
        <f>IF($A160="","",VLOOKUP($A160,'Annex 2 Designated EHV charges'!$D:$P,4,0))</f>
        <v/>
      </c>
      <c r="E160" s="80" t="str">
        <f>IFERROR(IF(VLOOKUP($A160,'Annex 2 Designated EHV charges'!$D:$P,COLUMN(E160)+5,FALSE)=0,"",VLOOKUP($A160,'Annex 2 Designated EHV charges'!$D:$P,COLUMN(E160)+5,FALSE)),"")</f>
        <v/>
      </c>
      <c r="F160" s="81" t="str">
        <f>IFERROR(IF(VLOOKUP($A160,'Annex 2 Designated EHV charges'!$D:$P,COLUMN(F160)+5,FALSE)=0,"",VLOOKUP($A160,'Annex 2 Designated EHV charges'!$D:$P,COLUMN(F160)+5,FALSE)),"")</f>
        <v/>
      </c>
      <c r="G160" s="82" t="str">
        <f>IFERROR(IF(VLOOKUP($A160,'Annex 2 Designated EHV charges'!$D:$P,COLUMN(G160)+5,FALSE)=0,"",VLOOKUP($A160,'Annex 2 Designated EHV charges'!$D:$P,COLUMN(G160)+5,FALSE)),"")</f>
        <v/>
      </c>
      <c r="H160" s="82" t="str">
        <f>IFERROR(IF(VLOOKUP($A160,'Annex 2 Designated EHV charges'!$D:$P,COLUMN(H160)+5,FALSE)=0,"",VLOOKUP($A160,'Annex 2 Designated EHV charges'!$D:$P,COLUMN(H160)+5,FALSE)),"")</f>
        <v/>
      </c>
    </row>
    <row r="161" spans="1:8" x14ac:dyDescent="0.25">
      <c r="A161" s="79" t="str">
        <f t="array" ref="A161">IFERROR(INDEX('Annex 2 Designated EHV charges'!$D$11:$D$11, MATCH(0, IF(ISBLANK('Annex 2 Designated EHV charges'!$D$11:$D$11),1, COUNTIF(A$4:$A160, 'Annex 2 Designated EHV charges'!$D$11:$D$11)), 0)),"")</f>
        <v/>
      </c>
      <c r="B161" s="78" t="str">
        <f>IF($A161="","",VLOOKUP($A161,'Annex 2 Designated EHV charges'!$D:$P,2,0))</f>
        <v/>
      </c>
      <c r="C161" s="79" t="str">
        <f>IF($A161="","",VLOOKUP($A161,'Annex 2 Designated EHV charges'!$D:$P,3,0))</f>
        <v/>
      </c>
      <c r="D161" s="78" t="str">
        <f>IF($A161="","",VLOOKUP($A161,'Annex 2 Designated EHV charges'!$D:$P,4,0))</f>
        <v/>
      </c>
      <c r="E161" s="80" t="str">
        <f>IFERROR(IF(VLOOKUP($A161,'Annex 2 Designated EHV charges'!$D:$P,COLUMN(E161)+5,FALSE)=0,"",VLOOKUP($A161,'Annex 2 Designated EHV charges'!$D:$P,COLUMN(E161)+5,FALSE)),"")</f>
        <v/>
      </c>
      <c r="F161" s="81" t="str">
        <f>IFERROR(IF(VLOOKUP($A161,'Annex 2 Designated EHV charges'!$D:$P,COLUMN(F161)+5,FALSE)=0,"",VLOOKUP($A161,'Annex 2 Designated EHV charges'!$D:$P,COLUMN(F161)+5,FALSE)),"")</f>
        <v/>
      </c>
      <c r="G161" s="82" t="str">
        <f>IFERROR(IF(VLOOKUP($A161,'Annex 2 Designated EHV charges'!$D:$P,COLUMN(G161)+5,FALSE)=0,"",VLOOKUP($A161,'Annex 2 Designated EHV charges'!$D:$P,COLUMN(G161)+5,FALSE)),"")</f>
        <v/>
      </c>
      <c r="H161" s="82" t="str">
        <f>IFERROR(IF(VLOOKUP($A161,'Annex 2 Designated EHV charges'!$D:$P,COLUMN(H161)+5,FALSE)=0,"",VLOOKUP($A161,'Annex 2 Designated EHV charges'!$D:$P,COLUMN(H161)+5,FALSE)),"")</f>
        <v/>
      </c>
    </row>
    <row r="162" spans="1:8" x14ac:dyDescent="0.25">
      <c r="A162" s="79" t="str">
        <f t="array" ref="A162">IFERROR(INDEX('Annex 2 Designated EHV charges'!$D$11:$D$11, MATCH(0, IF(ISBLANK('Annex 2 Designated EHV charges'!$D$11:$D$11),1, COUNTIF(A$4:$A161, 'Annex 2 Designated EHV charges'!$D$11:$D$11)), 0)),"")</f>
        <v/>
      </c>
      <c r="B162" s="78" t="str">
        <f>IF($A162="","",VLOOKUP($A162,'Annex 2 Designated EHV charges'!$D:$P,2,0))</f>
        <v/>
      </c>
      <c r="C162" s="79" t="str">
        <f>IF($A162="","",VLOOKUP($A162,'Annex 2 Designated EHV charges'!$D:$P,3,0))</f>
        <v/>
      </c>
      <c r="D162" s="78" t="str">
        <f>IF($A162="","",VLOOKUP($A162,'Annex 2 Designated EHV charges'!$D:$P,4,0))</f>
        <v/>
      </c>
      <c r="E162" s="80" t="str">
        <f>IFERROR(IF(VLOOKUP($A162,'Annex 2 Designated EHV charges'!$D:$P,COLUMN(E162)+5,FALSE)=0,"",VLOOKUP($A162,'Annex 2 Designated EHV charges'!$D:$P,COLUMN(E162)+5,FALSE)),"")</f>
        <v/>
      </c>
      <c r="F162" s="81" t="str">
        <f>IFERROR(IF(VLOOKUP($A162,'Annex 2 Designated EHV charges'!$D:$P,COLUMN(F162)+5,FALSE)=0,"",VLOOKUP($A162,'Annex 2 Designated EHV charges'!$D:$P,COLUMN(F162)+5,FALSE)),"")</f>
        <v/>
      </c>
      <c r="G162" s="82" t="str">
        <f>IFERROR(IF(VLOOKUP($A162,'Annex 2 Designated EHV charges'!$D:$P,COLUMN(G162)+5,FALSE)=0,"",VLOOKUP($A162,'Annex 2 Designated EHV charges'!$D:$P,COLUMN(G162)+5,FALSE)),"")</f>
        <v/>
      </c>
      <c r="H162" s="82" t="str">
        <f>IFERROR(IF(VLOOKUP($A162,'Annex 2 Designated EHV charges'!$D:$P,COLUMN(H162)+5,FALSE)=0,"",VLOOKUP($A162,'Annex 2 Designated EHV charges'!$D:$P,COLUMN(H162)+5,FALSE)),"")</f>
        <v/>
      </c>
    </row>
    <row r="163" spans="1:8" x14ac:dyDescent="0.25">
      <c r="A163" s="79" t="str">
        <f t="array" ref="A163">IFERROR(INDEX('Annex 2 Designated EHV charges'!$D$11:$D$11, MATCH(0, IF(ISBLANK('Annex 2 Designated EHV charges'!$D$11:$D$11),1, COUNTIF(A$4:$A162, 'Annex 2 Designated EHV charges'!$D$11:$D$11)), 0)),"")</f>
        <v/>
      </c>
      <c r="B163" s="78" t="str">
        <f>IF($A163="","",VLOOKUP($A163,'Annex 2 Designated EHV charges'!$D:$P,2,0))</f>
        <v/>
      </c>
      <c r="C163" s="79" t="str">
        <f>IF($A163="","",VLOOKUP($A163,'Annex 2 Designated EHV charges'!$D:$P,3,0))</f>
        <v/>
      </c>
      <c r="D163" s="78" t="str">
        <f>IF($A163="","",VLOOKUP($A163,'Annex 2 Designated EHV charges'!$D:$P,4,0))</f>
        <v/>
      </c>
      <c r="E163" s="80" t="str">
        <f>IFERROR(IF(VLOOKUP($A163,'Annex 2 Designated EHV charges'!$D:$P,COLUMN(E163)+5,FALSE)=0,"",VLOOKUP($A163,'Annex 2 Designated EHV charges'!$D:$P,COLUMN(E163)+5,FALSE)),"")</f>
        <v/>
      </c>
      <c r="F163" s="81" t="str">
        <f>IFERROR(IF(VLOOKUP($A163,'Annex 2 Designated EHV charges'!$D:$P,COLUMN(F163)+5,FALSE)=0,"",VLOOKUP($A163,'Annex 2 Designated EHV charges'!$D:$P,COLUMN(F163)+5,FALSE)),"")</f>
        <v/>
      </c>
      <c r="G163" s="82" t="str">
        <f>IFERROR(IF(VLOOKUP($A163,'Annex 2 Designated EHV charges'!$D:$P,COLUMN(G163)+5,FALSE)=0,"",VLOOKUP($A163,'Annex 2 Designated EHV charges'!$D:$P,COLUMN(G163)+5,FALSE)),"")</f>
        <v/>
      </c>
      <c r="H163" s="82" t="str">
        <f>IFERROR(IF(VLOOKUP($A163,'Annex 2 Designated EHV charges'!$D:$P,COLUMN(H163)+5,FALSE)=0,"",VLOOKUP($A163,'Annex 2 Designated EHV charges'!$D:$P,COLUMN(H163)+5,FALSE)),"")</f>
        <v/>
      </c>
    </row>
    <row r="164" spans="1:8" x14ac:dyDescent="0.25">
      <c r="A164" s="79" t="str">
        <f t="array" ref="A164">IFERROR(INDEX('Annex 2 Designated EHV charges'!$D$11:$D$11, MATCH(0, IF(ISBLANK('Annex 2 Designated EHV charges'!$D$11:$D$11),1, COUNTIF(A$4:$A163, 'Annex 2 Designated EHV charges'!$D$11:$D$11)), 0)),"")</f>
        <v/>
      </c>
      <c r="B164" s="78" t="str">
        <f>IF($A164="","",VLOOKUP($A164,'Annex 2 Designated EHV charges'!$D:$P,2,0))</f>
        <v/>
      </c>
      <c r="C164" s="79" t="str">
        <f>IF($A164="","",VLOOKUP($A164,'Annex 2 Designated EHV charges'!$D:$P,3,0))</f>
        <v/>
      </c>
      <c r="D164" s="78" t="str">
        <f>IF($A164="","",VLOOKUP($A164,'Annex 2 Designated EHV charges'!$D:$P,4,0))</f>
        <v/>
      </c>
      <c r="E164" s="80" t="str">
        <f>IFERROR(IF(VLOOKUP($A164,'Annex 2 Designated EHV charges'!$D:$P,COLUMN(E164)+5,FALSE)=0,"",VLOOKUP($A164,'Annex 2 Designated EHV charges'!$D:$P,COLUMN(E164)+5,FALSE)),"")</f>
        <v/>
      </c>
      <c r="F164" s="81" t="str">
        <f>IFERROR(IF(VLOOKUP($A164,'Annex 2 Designated EHV charges'!$D:$P,COLUMN(F164)+5,FALSE)=0,"",VLOOKUP($A164,'Annex 2 Designated EHV charges'!$D:$P,COLUMN(F164)+5,FALSE)),"")</f>
        <v/>
      </c>
      <c r="G164" s="82" t="str">
        <f>IFERROR(IF(VLOOKUP($A164,'Annex 2 Designated EHV charges'!$D:$P,COLUMN(G164)+5,FALSE)=0,"",VLOOKUP($A164,'Annex 2 Designated EHV charges'!$D:$P,COLUMN(G164)+5,FALSE)),"")</f>
        <v/>
      </c>
      <c r="H164" s="82" t="str">
        <f>IFERROR(IF(VLOOKUP($A164,'Annex 2 Designated EHV charges'!$D:$P,COLUMN(H164)+5,FALSE)=0,"",VLOOKUP($A164,'Annex 2 Designated EHV charges'!$D:$P,COLUMN(H164)+5,FALSE)),"")</f>
        <v/>
      </c>
    </row>
    <row r="165" spans="1:8" x14ac:dyDescent="0.25">
      <c r="A165" s="79" t="str">
        <f t="array" ref="A165">IFERROR(INDEX('Annex 2 Designated EHV charges'!$D$11:$D$11, MATCH(0, IF(ISBLANK('Annex 2 Designated EHV charges'!$D$11:$D$11),1, COUNTIF(A$4:$A164, 'Annex 2 Designated EHV charges'!$D$11:$D$11)), 0)),"")</f>
        <v/>
      </c>
      <c r="B165" s="78" t="str">
        <f>IF($A165="","",VLOOKUP($A165,'Annex 2 Designated EHV charges'!$D:$P,2,0))</f>
        <v/>
      </c>
      <c r="C165" s="79" t="str">
        <f>IF($A165="","",VLOOKUP($A165,'Annex 2 Designated EHV charges'!$D:$P,3,0))</f>
        <v/>
      </c>
      <c r="D165" s="78" t="str">
        <f>IF($A165="","",VLOOKUP($A165,'Annex 2 Designated EHV charges'!$D:$P,4,0))</f>
        <v/>
      </c>
      <c r="E165" s="80" t="str">
        <f>IFERROR(IF(VLOOKUP($A165,'Annex 2 Designated EHV charges'!$D:$P,COLUMN(E165)+5,FALSE)=0,"",VLOOKUP($A165,'Annex 2 Designated EHV charges'!$D:$P,COLUMN(E165)+5,FALSE)),"")</f>
        <v/>
      </c>
      <c r="F165" s="81" t="str">
        <f>IFERROR(IF(VLOOKUP($A165,'Annex 2 Designated EHV charges'!$D:$P,COLUMN(F165)+5,FALSE)=0,"",VLOOKUP($A165,'Annex 2 Designated EHV charges'!$D:$P,COLUMN(F165)+5,FALSE)),"")</f>
        <v/>
      </c>
      <c r="G165" s="82" t="str">
        <f>IFERROR(IF(VLOOKUP($A165,'Annex 2 Designated EHV charges'!$D:$P,COLUMN(G165)+5,FALSE)=0,"",VLOOKUP($A165,'Annex 2 Designated EHV charges'!$D:$P,COLUMN(G165)+5,FALSE)),"")</f>
        <v/>
      </c>
      <c r="H165" s="82" t="str">
        <f>IFERROR(IF(VLOOKUP($A165,'Annex 2 Designated EHV charges'!$D:$P,COLUMN(H165)+5,FALSE)=0,"",VLOOKUP($A165,'Annex 2 Designated EHV charges'!$D:$P,COLUMN(H165)+5,FALSE)),"")</f>
        <v/>
      </c>
    </row>
    <row r="166" spans="1:8" x14ac:dyDescent="0.25">
      <c r="A166" s="79" t="str">
        <f t="array" ref="A166">IFERROR(INDEX('Annex 2 Designated EHV charges'!$D$11:$D$11, MATCH(0, IF(ISBLANK('Annex 2 Designated EHV charges'!$D$11:$D$11),1, COUNTIF(A$4:$A165, 'Annex 2 Designated EHV charges'!$D$11:$D$11)), 0)),"")</f>
        <v/>
      </c>
      <c r="B166" s="78" t="str">
        <f>IF($A166="","",VLOOKUP($A166,'Annex 2 Designated EHV charges'!$D:$P,2,0))</f>
        <v/>
      </c>
      <c r="C166" s="79" t="str">
        <f>IF($A166="","",VLOOKUP($A166,'Annex 2 Designated EHV charges'!$D:$P,3,0))</f>
        <v/>
      </c>
      <c r="D166" s="78" t="str">
        <f>IF($A166="","",VLOOKUP($A166,'Annex 2 Designated EHV charges'!$D:$P,4,0))</f>
        <v/>
      </c>
      <c r="E166" s="80" t="str">
        <f>IFERROR(IF(VLOOKUP($A166,'Annex 2 Designated EHV charges'!$D:$P,COLUMN(E166)+5,FALSE)=0,"",VLOOKUP($A166,'Annex 2 Designated EHV charges'!$D:$P,COLUMN(E166)+5,FALSE)),"")</f>
        <v/>
      </c>
      <c r="F166" s="81" t="str">
        <f>IFERROR(IF(VLOOKUP($A166,'Annex 2 Designated EHV charges'!$D:$P,COLUMN(F166)+5,FALSE)=0,"",VLOOKUP($A166,'Annex 2 Designated EHV charges'!$D:$P,COLUMN(F166)+5,FALSE)),"")</f>
        <v/>
      </c>
      <c r="G166" s="82" t="str">
        <f>IFERROR(IF(VLOOKUP($A166,'Annex 2 Designated EHV charges'!$D:$P,COLUMN(G166)+5,FALSE)=0,"",VLOOKUP($A166,'Annex 2 Designated EHV charges'!$D:$P,COLUMN(G166)+5,FALSE)),"")</f>
        <v/>
      </c>
      <c r="H166" s="82" t="str">
        <f>IFERROR(IF(VLOOKUP($A166,'Annex 2 Designated EHV charges'!$D:$P,COLUMN(H166)+5,FALSE)=0,"",VLOOKUP($A166,'Annex 2 Designated EHV charges'!$D:$P,COLUMN(H166)+5,FALSE)),"")</f>
        <v/>
      </c>
    </row>
    <row r="167" spans="1:8" x14ac:dyDescent="0.25">
      <c r="A167" s="79" t="str">
        <f t="array" ref="A167">IFERROR(INDEX('Annex 2 Designated EHV charges'!$D$11:$D$11, MATCH(0, IF(ISBLANK('Annex 2 Designated EHV charges'!$D$11:$D$11),1, COUNTIF(A$4:$A166, 'Annex 2 Designated EHV charges'!$D$11:$D$11)), 0)),"")</f>
        <v/>
      </c>
      <c r="B167" s="78" t="str">
        <f>IF($A167="","",VLOOKUP($A167,'Annex 2 Designated EHV charges'!$D:$P,2,0))</f>
        <v/>
      </c>
      <c r="C167" s="79" t="str">
        <f>IF($A167="","",VLOOKUP($A167,'Annex 2 Designated EHV charges'!$D:$P,3,0))</f>
        <v/>
      </c>
      <c r="D167" s="78" t="str">
        <f>IF($A167="","",VLOOKUP($A167,'Annex 2 Designated EHV charges'!$D:$P,4,0))</f>
        <v/>
      </c>
      <c r="E167" s="80" t="str">
        <f>IFERROR(IF(VLOOKUP($A167,'Annex 2 Designated EHV charges'!$D:$P,COLUMN(E167)+5,FALSE)=0,"",VLOOKUP($A167,'Annex 2 Designated EHV charges'!$D:$P,COLUMN(E167)+5,FALSE)),"")</f>
        <v/>
      </c>
      <c r="F167" s="81" t="str">
        <f>IFERROR(IF(VLOOKUP($A167,'Annex 2 Designated EHV charges'!$D:$P,COLUMN(F167)+5,FALSE)=0,"",VLOOKUP($A167,'Annex 2 Designated EHV charges'!$D:$P,COLUMN(F167)+5,FALSE)),"")</f>
        <v/>
      </c>
      <c r="G167" s="82" t="str">
        <f>IFERROR(IF(VLOOKUP($A167,'Annex 2 Designated EHV charges'!$D:$P,COLUMN(G167)+5,FALSE)=0,"",VLOOKUP($A167,'Annex 2 Designated EHV charges'!$D:$P,COLUMN(G167)+5,FALSE)),"")</f>
        <v/>
      </c>
      <c r="H167" s="82" t="str">
        <f>IFERROR(IF(VLOOKUP($A167,'Annex 2 Designated EHV charges'!$D:$P,COLUMN(H167)+5,FALSE)=0,"",VLOOKUP($A167,'Annex 2 Designated EHV charges'!$D:$P,COLUMN(H167)+5,FALSE)),"")</f>
        <v/>
      </c>
    </row>
    <row r="168" spans="1:8" x14ac:dyDescent="0.25">
      <c r="A168" s="79" t="str">
        <f t="array" ref="A168">IFERROR(INDEX('Annex 2 Designated EHV charges'!$D$11:$D$11, MATCH(0, IF(ISBLANK('Annex 2 Designated EHV charges'!$D$11:$D$11),1, COUNTIF(A$4:$A167, 'Annex 2 Designated EHV charges'!$D$11:$D$11)), 0)),"")</f>
        <v/>
      </c>
      <c r="B168" s="78" t="str">
        <f>IF($A168="","",VLOOKUP($A168,'Annex 2 Designated EHV charges'!$D:$P,2,0))</f>
        <v/>
      </c>
      <c r="C168" s="79" t="str">
        <f>IF($A168="","",VLOOKUP($A168,'Annex 2 Designated EHV charges'!$D:$P,3,0))</f>
        <v/>
      </c>
      <c r="D168" s="78" t="str">
        <f>IF($A168="","",VLOOKUP($A168,'Annex 2 Designated EHV charges'!$D:$P,4,0))</f>
        <v/>
      </c>
      <c r="E168" s="80" t="str">
        <f>IFERROR(IF(VLOOKUP($A168,'Annex 2 Designated EHV charges'!$D:$P,COLUMN(E168)+5,FALSE)=0,"",VLOOKUP($A168,'Annex 2 Designated EHV charges'!$D:$P,COLUMN(E168)+5,FALSE)),"")</f>
        <v/>
      </c>
      <c r="F168" s="81" t="str">
        <f>IFERROR(IF(VLOOKUP($A168,'Annex 2 Designated EHV charges'!$D:$P,COLUMN(F168)+5,FALSE)=0,"",VLOOKUP($A168,'Annex 2 Designated EHV charges'!$D:$P,COLUMN(F168)+5,FALSE)),"")</f>
        <v/>
      </c>
      <c r="G168" s="82" t="str">
        <f>IFERROR(IF(VLOOKUP($A168,'Annex 2 Designated EHV charges'!$D:$P,COLUMN(G168)+5,FALSE)=0,"",VLOOKUP($A168,'Annex 2 Designated EHV charges'!$D:$P,COLUMN(G168)+5,FALSE)),"")</f>
        <v/>
      </c>
      <c r="H168" s="82" t="str">
        <f>IFERROR(IF(VLOOKUP($A168,'Annex 2 Designated EHV charges'!$D:$P,COLUMN(H168)+5,FALSE)=0,"",VLOOKUP($A168,'Annex 2 Designated EHV charges'!$D:$P,COLUMN(H168)+5,FALSE)),"")</f>
        <v/>
      </c>
    </row>
    <row r="169" spans="1:8" x14ac:dyDescent="0.25">
      <c r="A169" s="79" t="str">
        <f t="array" ref="A169">IFERROR(INDEX('Annex 2 Designated EHV charges'!$D$11:$D$11, MATCH(0, IF(ISBLANK('Annex 2 Designated EHV charges'!$D$11:$D$11),1, COUNTIF(A$4:$A168, 'Annex 2 Designated EHV charges'!$D$11:$D$11)), 0)),"")</f>
        <v/>
      </c>
      <c r="B169" s="78" t="str">
        <f>IF($A169="","",VLOOKUP($A169,'Annex 2 Designated EHV charges'!$D:$P,2,0))</f>
        <v/>
      </c>
      <c r="C169" s="79" t="str">
        <f>IF($A169="","",VLOOKUP($A169,'Annex 2 Designated EHV charges'!$D:$P,3,0))</f>
        <v/>
      </c>
      <c r="D169" s="78" t="str">
        <f>IF($A169="","",VLOOKUP($A169,'Annex 2 Designated EHV charges'!$D:$P,4,0))</f>
        <v/>
      </c>
      <c r="E169" s="80" t="str">
        <f>IFERROR(IF(VLOOKUP($A169,'Annex 2 Designated EHV charges'!$D:$P,COLUMN(E169)+5,FALSE)=0,"",VLOOKUP($A169,'Annex 2 Designated EHV charges'!$D:$P,COLUMN(E169)+5,FALSE)),"")</f>
        <v/>
      </c>
      <c r="F169" s="81" t="str">
        <f>IFERROR(IF(VLOOKUP($A169,'Annex 2 Designated EHV charges'!$D:$P,COLUMN(F169)+5,FALSE)=0,"",VLOOKUP($A169,'Annex 2 Designated EHV charges'!$D:$P,COLUMN(F169)+5,FALSE)),"")</f>
        <v/>
      </c>
      <c r="G169" s="82" t="str">
        <f>IFERROR(IF(VLOOKUP($A169,'Annex 2 Designated EHV charges'!$D:$P,COLUMN(G169)+5,FALSE)=0,"",VLOOKUP($A169,'Annex 2 Designated EHV charges'!$D:$P,COLUMN(G169)+5,FALSE)),"")</f>
        <v/>
      </c>
      <c r="H169" s="82" t="str">
        <f>IFERROR(IF(VLOOKUP($A169,'Annex 2 Designated EHV charges'!$D:$P,COLUMN(H169)+5,FALSE)=0,"",VLOOKUP($A169,'Annex 2 Designated EHV charges'!$D:$P,COLUMN(H169)+5,FALSE)),"")</f>
        <v/>
      </c>
    </row>
    <row r="170" spans="1:8" x14ac:dyDescent="0.25">
      <c r="A170" s="79" t="str">
        <f t="array" ref="A170">IFERROR(INDEX('Annex 2 Designated EHV charges'!$D$11:$D$11, MATCH(0, IF(ISBLANK('Annex 2 Designated EHV charges'!$D$11:$D$11),1, COUNTIF(A$4:$A169, 'Annex 2 Designated EHV charges'!$D$11:$D$11)), 0)),"")</f>
        <v/>
      </c>
      <c r="B170" s="78" t="str">
        <f>IF($A170="","",VLOOKUP($A170,'Annex 2 Designated EHV charges'!$D:$P,2,0))</f>
        <v/>
      </c>
      <c r="C170" s="79" t="str">
        <f>IF($A170="","",VLOOKUP($A170,'Annex 2 Designated EHV charges'!$D:$P,3,0))</f>
        <v/>
      </c>
      <c r="D170" s="78" t="str">
        <f>IF($A170="","",VLOOKUP($A170,'Annex 2 Designated EHV charges'!$D:$P,4,0))</f>
        <v/>
      </c>
      <c r="E170" s="80" t="str">
        <f>IFERROR(IF(VLOOKUP($A170,'Annex 2 Designated EHV charges'!$D:$P,COLUMN(E170)+5,FALSE)=0,"",VLOOKUP($A170,'Annex 2 Designated EHV charges'!$D:$P,COLUMN(E170)+5,FALSE)),"")</f>
        <v/>
      </c>
      <c r="F170" s="81" t="str">
        <f>IFERROR(IF(VLOOKUP($A170,'Annex 2 Designated EHV charges'!$D:$P,COLUMN(F170)+5,FALSE)=0,"",VLOOKUP($A170,'Annex 2 Designated EHV charges'!$D:$P,COLUMN(F170)+5,FALSE)),"")</f>
        <v/>
      </c>
      <c r="G170" s="82" t="str">
        <f>IFERROR(IF(VLOOKUP($A170,'Annex 2 Designated EHV charges'!$D:$P,COLUMN(G170)+5,FALSE)=0,"",VLOOKUP($A170,'Annex 2 Designated EHV charges'!$D:$P,COLUMN(G170)+5,FALSE)),"")</f>
        <v/>
      </c>
      <c r="H170" s="82" t="str">
        <f>IFERROR(IF(VLOOKUP($A170,'Annex 2 Designated EHV charges'!$D:$P,COLUMN(H170)+5,FALSE)=0,"",VLOOKUP($A170,'Annex 2 Designated EHV charges'!$D:$P,COLUMN(H170)+5,FALSE)),"")</f>
        <v/>
      </c>
    </row>
    <row r="171" spans="1:8" x14ac:dyDescent="0.25">
      <c r="A171" s="79" t="str">
        <f t="array" ref="A171">IFERROR(INDEX('Annex 2 Designated EHV charges'!$D$11:$D$11, MATCH(0, IF(ISBLANK('Annex 2 Designated EHV charges'!$D$11:$D$11),1, COUNTIF(A$4:$A170, 'Annex 2 Designated EHV charges'!$D$11:$D$11)), 0)),"")</f>
        <v/>
      </c>
      <c r="B171" s="78" t="str">
        <f>IF($A171="","",VLOOKUP($A171,'Annex 2 Designated EHV charges'!$D:$P,2,0))</f>
        <v/>
      </c>
      <c r="C171" s="79" t="str">
        <f>IF($A171="","",VLOOKUP($A171,'Annex 2 Designated EHV charges'!$D:$P,3,0))</f>
        <v/>
      </c>
      <c r="D171" s="78" t="str">
        <f>IF($A171="","",VLOOKUP($A171,'Annex 2 Designated EHV charges'!$D:$P,4,0))</f>
        <v/>
      </c>
      <c r="E171" s="80" t="str">
        <f>IFERROR(IF(VLOOKUP($A171,'Annex 2 Designated EHV charges'!$D:$P,COLUMN(E171)+5,FALSE)=0,"",VLOOKUP($A171,'Annex 2 Designated EHV charges'!$D:$P,COLUMN(E171)+5,FALSE)),"")</f>
        <v/>
      </c>
      <c r="F171" s="81" t="str">
        <f>IFERROR(IF(VLOOKUP($A171,'Annex 2 Designated EHV charges'!$D:$P,COLUMN(F171)+5,FALSE)=0,"",VLOOKUP($A171,'Annex 2 Designated EHV charges'!$D:$P,COLUMN(F171)+5,FALSE)),"")</f>
        <v/>
      </c>
      <c r="G171" s="82" t="str">
        <f>IFERROR(IF(VLOOKUP($A171,'Annex 2 Designated EHV charges'!$D:$P,COLUMN(G171)+5,FALSE)=0,"",VLOOKUP($A171,'Annex 2 Designated EHV charges'!$D:$P,COLUMN(G171)+5,FALSE)),"")</f>
        <v/>
      </c>
      <c r="H171" s="82" t="str">
        <f>IFERROR(IF(VLOOKUP($A171,'Annex 2 Designated EHV charges'!$D:$P,COLUMN(H171)+5,FALSE)=0,"",VLOOKUP($A171,'Annex 2 Designated EHV charges'!$D:$P,COLUMN(H171)+5,FALSE)),"")</f>
        <v/>
      </c>
    </row>
    <row r="172" spans="1:8" x14ac:dyDescent="0.25">
      <c r="A172" s="79" t="str">
        <f t="array" ref="A172">IFERROR(INDEX('Annex 2 Designated EHV charges'!$D$11:$D$11, MATCH(0, IF(ISBLANK('Annex 2 Designated EHV charges'!$D$11:$D$11),1, COUNTIF(A$4:$A171, 'Annex 2 Designated EHV charges'!$D$11:$D$11)), 0)),"")</f>
        <v/>
      </c>
      <c r="B172" s="78" t="str">
        <f>IF($A172="","",VLOOKUP($A172,'Annex 2 Designated EHV charges'!$D:$P,2,0))</f>
        <v/>
      </c>
      <c r="C172" s="79" t="str">
        <f>IF($A172="","",VLOOKUP($A172,'Annex 2 Designated EHV charges'!$D:$P,3,0))</f>
        <v/>
      </c>
      <c r="D172" s="78" t="str">
        <f>IF($A172="","",VLOOKUP($A172,'Annex 2 Designated EHV charges'!$D:$P,4,0))</f>
        <v/>
      </c>
      <c r="E172" s="80" t="str">
        <f>IFERROR(IF(VLOOKUP($A172,'Annex 2 Designated EHV charges'!$D:$P,COLUMN(E172)+5,FALSE)=0,"",VLOOKUP($A172,'Annex 2 Designated EHV charges'!$D:$P,COLUMN(E172)+5,FALSE)),"")</f>
        <v/>
      </c>
      <c r="F172" s="81" t="str">
        <f>IFERROR(IF(VLOOKUP($A172,'Annex 2 Designated EHV charges'!$D:$P,COLUMN(F172)+5,FALSE)=0,"",VLOOKUP($A172,'Annex 2 Designated EHV charges'!$D:$P,COLUMN(F172)+5,FALSE)),"")</f>
        <v/>
      </c>
      <c r="G172" s="82" t="str">
        <f>IFERROR(IF(VLOOKUP($A172,'Annex 2 Designated EHV charges'!$D:$P,COLUMN(G172)+5,FALSE)=0,"",VLOOKUP($A172,'Annex 2 Designated EHV charges'!$D:$P,COLUMN(G172)+5,FALSE)),"")</f>
        <v/>
      </c>
      <c r="H172" s="82" t="str">
        <f>IFERROR(IF(VLOOKUP($A172,'Annex 2 Designated EHV charges'!$D:$P,COLUMN(H172)+5,FALSE)=0,"",VLOOKUP($A172,'Annex 2 Designated EHV charges'!$D:$P,COLUMN(H172)+5,FALSE)),"")</f>
        <v/>
      </c>
    </row>
    <row r="173" spans="1:8" x14ac:dyDescent="0.25">
      <c r="A173" s="79" t="str">
        <f t="array" ref="A173">IFERROR(INDEX('Annex 2 Designated EHV charges'!$D$11:$D$11, MATCH(0, IF(ISBLANK('Annex 2 Designated EHV charges'!$D$11:$D$11),1, COUNTIF(A$4:$A172, 'Annex 2 Designated EHV charges'!$D$11:$D$11)), 0)),"")</f>
        <v/>
      </c>
      <c r="B173" s="78" t="str">
        <f>IF($A173="","",VLOOKUP($A173,'Annex 2 Designated EHV charges'!$D:$P,2,0))</f>
        <v/>
      </c>
      <c r="C173" s="79" t="str">
        <f>IF($A173="","",VLOOKUP($A173,'Annex 2 Designated EHV charges'!$D:$P,3,0))</f>
        <v/>
      </c>
      <c r="D173" s="78" t="str">
        <f>IF($A173="","",VLOOKUP($A173,'Annex 2 Designated EHV charges'!$D:$P,4,0))</f>
        <v/>
      </c>
      <c r="E173" s="80" t="str">
        <f>IFERROR(IF(VLOOKUP($A173,'Annex 2 Designated EHV charges'!$D:$P,COLUMN(E173)+5,FALSE)=0,"",VLOOKUP($A173,'Annex 2 Designated EHV charges'!$D:$P,COLUMN(E173)+5,FALSE)),"")</f>
        <v/>
      </c>
      <c r="F173" s="81" t="str">
        <f>IFERROR(IF(VLOOKUP($A173,'Annex 2 Designated EHV charges'!$D:$P,COLUMN(F173)+5,FALSE)=0,"",VLOOKUP($A173,'Annex 2 Designated EHV charges'!$D:$P,COLUMN(F173)+5,FALSE)),"")</f>
        <v/>
      </c>
      <c r="G173" s="82" t="str">
        <f>IFERROR(IF(VLOOKUP($A173,'Annex 2 Designated EHV charges'!$D:$P,COLUMN(G173)+5,FALSE)=0,"",VLOOKUP($A173,'Annex 2 Designated EHV charges'!$D:$P,COLUMN(G173)+5,FALSE)),"")</f>
        <v/>
      </c>
      <c r="H173" s="82" t="str">
        <f>IFERROR(IF(VLOOKUP($A173,'Annex 2 Designated EHV charges'!$D:$P,COLUMN(H173)+5,FALSE)=0,"",VLOOKUP($A173,'Annex 2 Designated EHV charges'!$D:$P,COLUMN(H173)+5,FALSE)),"")</f>
        <v/>
      </c>
    </row>
    <row r="174" spans="1:8" x14ac:dyDescent="0.25">
      <c r="A174" s="79" t="str">
        <f t="array" ref="A174">IFERROR(INDEX('Annex 2 Designated EHV charges'!$D$11:$D$11, MATCH(0, IF(ISBLANK('Annex 2 Designated EHV charges'!$D$11:$D$11),1, COUNTIF(A$4:$A173, 'Annex 2 Designated EHV charges'!$D$11:$D$11)), 0)),"")</f>
        <v/>
      </c>
      <c r="B174" s="78" t="str">
        <f>IF($A174="","",VLOOKUP($A174,'Annex 2 Designated EHV charges'!$D:$P,2,0))</f>
        <v/>
      </c>
      <c r="C174" s="79" t="str">
        <f>IF($A174="","",VLOOKUP($A174,'Annex 2 Designated EHV charges'!$D:$P,3,0))</f>
        <v/>
      </c>
      <c r="D174" s="78" t="str">
        <f>IF($A174="","",VLOOKUP($A174,'Annex 2 Designated EHV charges'!$D:$P,4,0))</f>
        <v/>
      </c>
      <c r="E174" s="80" t="str">
        <f>IFERROR(IF(VLOOKUP($A174,'Annex 2 Designated EHV charges'!$D:$P,COLUMN(E174)+5,FALSE)=0,"",VLOOKUP($A174,'Annex 2 Designated EHV charges'!$D:$P,COLUMN(E174)+5,FALSE)),"")</f>
        <v/>
      </c>
      <c r="F174" s="81" t="str">
        <f>IFERROR(IF(VLOOKUP($A174,'Annex 2 Designated EHV charges'!$D:$P,COLUMN(F174)+5,FALSE)=0,"",VLOOKUP($A174,'Annex 2 Designated EHV charges'!$D:$P,COLUMN(F174)+5,FALSE)),"")</f>
        <v/>
      </c>
      <c r="G174" s="82" t="str">
        <f>IFERROR(IF(VLOOKUP($A174,'Annex 2 Designated EHV charges'!$D:$P,COLUMN(G174)+5,FALSE)=0,"",VLOOKUP($A174,'Annex 2 Designated EHV charges'!$D:$P,COLUMN(G174)+5,FALSE)),"")</f>
        <v/>
      </c>
      <c r="H174" s="82" t="str">
        <f>IFERROR(IF(VLOOKUP($A174,'Annex 2 Designated EHV charges'!$D:$P,COLUMN(H174)+5,FALSE)=0,"",VLOOKUP($A174,'Annex 2 Designated EHV charges'!$D:$P,COLUMN(H174)+5,FALSE)),"")</f>
        <v/>
      </c>
    </row>
    <row r="175" spans="1:8" x14ac:dyDescent="0.25">
      <c r="A175" s="79" t="str">
        <f t="array" ref="A175">IFERROR(INDEX('Annex 2 Designated EHV charges'!$D$11:$D$11, MATCH(0, IF(ISBLANK('Annex 2 Designated EHV charges'!$D$11:$D$11),1, COUNTIF(A$4:$A174, 'Annex 2 Designated EHV charges'!$D$11:$D$11)), 0)),"")</f>
        <v/>
      </c>
      <c r="B175" s="78" t="str">
        <f>IF($A175="","",VLOOKUP($A175,'Annex 2 Designated EHV charges'!$D:$P,2,0))</f>
        <v/>
      </c>
      <c r="C175" s="79" t="str">
        <f>IF($A175="","",VLOOKUP($A175,'Annex 2 Designated EHV charges'!$D:$P,3,0))</f>
        <v/>
      </c>
      <c r="D175" s="78" t="str">
        <f>IF($A175="","",VLOOKUP($A175,'Annex 2 Designated EHV charges'!$D:$P,4,0))</f>
        <v/>
      </c>
      <c r="E175" s="80" t="str">
        <f>IFERROR(IF(VLOOKUP($A175,'Annex 2 Designated EHV charges'!$D:$P,COLUMN(E175)+5,FALSE)=0,"",VLOOKUP($A175,'Annex 2 Designated EHV charges'!$D:$P,COLUMN(E175)+5,FALSE)),"")</f>
        <v/>
      </c>
      <c r="F175" s="81" t="str">
        <f>IFERROR(IF(VLOOKUP($A175,'Annex 2 Designated EHV charges'!$D:$P,COLUMN(F175)+5,FALSE)=0,"",VLOOKUP($A175,'Annex 2 Designated EHV charges'!$D:$P,COLUMN(F175)+5,FALSE)),"")</f>
        <v/>
      </c>
      <c r="G175" s="82" t="str">
        <f>IFERROR(IF(VLOOKUP($A175,'Annex 2 Designated EHV charges'!$D:$P,COLUMN(G175)+5,FALSE)=0,"",VLOOKUP($A175,'Annex 2 Designated EHV charges'!$D:$P,COLUMN(G175)+5,FALSE)),"")</f>
        <v/>
      </c>
      <c r="H175" s="82" t="str">
        <f>IFERROR(IF(VLOOKUP($A175,'Annex 2 Designated EHV charges'!$D:$P,COLUMN(H175)+5,FALSE)=0,"",VLOOKUP($A175,'Annex 2 Designated EHV charges'!$D:$P,COLUMN(H175)+5,FALSE)),"")</f>
        <v/>
      </c>
    </row>
    <row r="176" spans="1:8" x14ac:dyDescent="0.25">
      <c r="A176" s="79" t="str">
        <f t="array" ref="A176">IFERROR(INDEX('Annex 2 Designated EHV charges'!$D$11:$D$11, MATCH(0, IF(ISBLANK('Annex 2 Designated EHV charges'!$D$11:$D$11),1, COUNTIF(A$4:$A175, 'Annex 2 Designated EHV charges'!$D$11:$D$11)), 0)),"")</f>
        <v/>
      </c>
      <c r="B176" s="78" t="str">
        <f>IF($A176="","",VLOOKUP($A176,'Annex 2 Designated EHV charges'!$D:$P,2,0))</f>
        <v/>
      </c>
      <c r="C176" s="79" t="str">
        <f>IF($A176="","",VLOOKUP($A176,'Annex 2 Designated EHV charges'!$D:$P,3,0))</f>
        <v/>
      </c>
      <c r="D176" s="78" t="str">
        <f>IF($A176="","",VLOOKUP($A176,'Annex 2 Designated EHV charges'!$D:$P,4,0))</f>
        <v/>
      </c>
      <c r="E176" s="80" t="str">
        <f>IFERROR(IF(VLOOKUP($A176,'Annex 2 Designated EHV charges'!$D:$P,COLUMN(E176)+5,FALSE)=0,"",VLOOKUP($A176,'Annex 2 Designated EHV charges'!$D:$P,COLUMN(E176)+5,FALSE)),"")</f>
        <v/>
      </c>
      <c r="F176" s="81" t="str">
        <f>IFERROR(IF(VLOOKUP($A176,'Annex 2 Designated EHV charges'!$D:$P,COLUMN(F176)+5,FALSE)=0,"",VLOOKUP($A176,'Annex 2 Designated EHV charges'!$D:$P,COLUMN(F176)+5,FALSE)),"")</f>
        <v/>
      </c>
      <c r="G176" s="82" t="str">
        <f>IFERROR(IF(VLOOKUP($A176,'Annex 2 Designated EHV charges'!$D:$P,COLUMN(G176)+5,FALSE)=0,"",VLOOKUP($A176,'Annex 2 Designated EHV charges'!$D:$P,COLUMN(G176)+5,FALSE)),"")</f>
        <v/>
      </c>
      <c r="H176" s="82" t="str">
        <f>IFERROR(IF(VLOOKUP($A176,'Annex 2 Designated EHV charges'!$D:$P,COLUMN(H176)+5,FALSE)=0,"",VLOOKUP($A176,'Annex 2 Designated EHV charges'!$D:$P,COLUMN(H176)+5,FALSE)),"")</f>
        <v/>
      </c>
    </row>
    <row r="177" spans="1:8" x14ac:dyDescent="0.25">
      <c r="A177" s="79" t="str">
        <f t="array" ref="A177">IFERROR(INDEX('Annex 2 Designated EHV charges'!$D$11:$D$11, MATCH(0, IF(ISBLANK('Annex 2 Designated EHV charges'!$D$11:$D$11),1, COUNTIF(A$4:$A176, 'Annex 2 Designated EHV charges'!$D$11:$D$11)), 0)),"")</f>
        <v/>
      </c>
      <c r="B177" s="78" t="str">
        <f>IF($A177="","",VLOOKUP($A177,'Annex 2 Designated EHV charges'!$D:$P,2,0))</f>
        <v/>
      </c>
      <c r="C177" s="79" t="str">
        <f>IF($A177="","",VLOOKUP($A177,'Annex 2 Designated EHV charges'!$D:$P,3,0))</f>
        <v/>
      </c>
      <c r="D177" s="78" t="str">
        <f>IF($A177="","",VLOOKUP($A177,'Annex 2 Designated EHV charges'!$D:$P,4,0))</f>
        <v/>
      </c>
      <c r="E177" s="80" t="str">
        <f>IFERROR(IF(VLOOKUP($A177,'Annex 2 Designated EHV charges'!$D:$P,COLUMN(E177)+5,FALSE)=0,"",VLOOKUP($A177,'Annex 2 Designated EHV charges'!$D:$P,COLUMN(E177)+5,FALSE)),"")</f>
        <v/>
      </c>
      <c r="F177" s="81" t="str">
        <f>IFERROR(IF(VLOOKUP($A177,'Annex 2 Designated EHV charges'!$D:$P,COLUMN(F177)+5,FALSE)=0,"",VLOOKUP($A177,'Annex 2 Designated EHV charges'!$D:$P,COLUMN(F177)+5,FALSE)),"")</f>
        <v/>
      </c>
      <c r="G177" s="82" t="str">
        <f>IFERROR(IF(VLOOKUP($A177,'Annex 2 Designated EHV charges'!$D:$P,COLUMN(G177)+5,FALSE)=0,"",VLOOKUP($A177,'Annex 2 Designated EHV charges'!$D:$P,COLUMN(G177)+5,FALSE)),"")</f>
        <v/>
      </c>
      <c r="H177" s="82" t="str">
        <f>IFERROR(IF(VLOOKUP($A177,'Annex 2 Designated EHV charges'!$D:$P,COLUMN(H177)+5,FALSE)=0,"",VLOOKUP($A177,'Annex 2 Designated EHV charges'!$D:$P,COLUMN(H177)+5,FALSE)),"")</f>
        <v/>
      </c>
    </row>
    <row r="178" spans="1:8" x14ac:dyDescent="0.25">
      <c r="A178" s="79" t="str">
        <f t="array" ref="A178">IFERROR(INDEX('Annex 2 Designated EHV charges'!$D$11:$D$11, MATCH(0, IF(ISBLANK('Annex 2 Designated EHV charges'!$D$11:$D$11),1, COUNTIF(A$4:$A177, 'Annex 2 Designated EHV charges'!$D$11:$D$11)), 0)),"")</f>
        <v/>
      </c>
      <c r="B178" s="78" t="str">
        <f>IF($A178="","",VLOOKUP($A178,'Annex 2 Designated EHV charges'!$D:$P,2,0))</f>
        <v/>
      </c>
      <c r="C178" s="79" t="str">
        <f>IF($A178="","",VLOOKUP($A178,'Annex 2 Designated EHV charges'!$D:$P,3,0))</f>
        <v/>
      </c>
      <c r="D178" s="78" t="str">
        <f>IF($A178="","",VLOOKUP($A178,'Annex 2 Designated EHV charges'!$D:$P,4,0))</f>
        <v/>
      </c>
      <c r="E178" s="80" t="str">
        <f>IFERROR(IF(VLOOKUP($A178,'Annex 2 Designated EHV charges'!$D:$P,COLUMN(E178)+5,FALSE)=0,"",VLOOKUP($A178,'Annex 2 Designated EHV charges'!$D:$P,COLUMN(E178)+5,FALSE)),"")</f>
        <v/>
      </c>
      <c r="F178" s="81" t="str">
        <f>IFERROR(IF(VLOOKUP($A178,'Annex 2 Designated EHV charges'!$D:$P,COLUMN(F178)+5,FALSE)=0,"",VLOOKUP($A178,'Annex 2 Designated EHV charges'!$D:$P,COLUMN(F178)+5,FALSE)),"")</f>
        <v/>
      </c>
      <c r="G178" s="82" t="str">
        <f>IFERROR(IF(VLOOKUP($A178,'Annex 2 Designated EHV charges'!$D:$P,COLUMN(G178)+5,FALSE)=0,"",VLOOKUP($A178,'Annex 2 Designated EHV charges'!$D:$P,COLUMN(G178)+5,FALSE)),"")</f>
        <v/>
      </c>
      <c r="H178" s="82" t="str">
        <f>IFERROR(IF(VLOOKUP($A178,'Annex 2 Designated EHV charges'!$D:$P,COLUMN(H178)+5,FALSE)=0,"",VLOOKUP($A178,'Annex 2 Designated EHV charges'!$D:$P,COLUMN(H178)+5,FALSE)),"")</f>
        <v/>
      </c>
    </row>
    <row r="179" spans="1:8" x14ac:dyDescent="0.25">
      <c r="A179" s="79" t="str">
        <f t="array" ref="A179">IFERROR(INDEX('Annex 2 Designated EHV charges'!$D$11:$D$11, MATCH(0, IF(ISBLANK('Annex 2 Designated EHV charges'!$D$11:$D$11),1, COUNTIF(A$4:$A178, 'Annex 2 Designated EHV charges'!$D$11:$D$11)), 0)),"")</f>
        <v/>
      </c>
      <c r="B179" s="78" t="str">
        <f>IF($A179="","",VLOOKUP($A179,'Annex 2 Designated EHV charges'!$D:$P,2,0))</f>
        <v/>
      </c>
      <c r="C179" s="79" t="str">
        <f>IF($A179="","",VLOOKUP($A179,'Annex 2 Designated EHV charges'!$D:$P,3,0))</f>
        <v/>
      </c>
      <c r="D179" s="78" t="str">
        <f>IF($A179="","",VLOOKUP($A179,'Annex 2 Designated EHV charges'!$D:$P,4,0))</f>
        <v/>
      </c>
      <c r="E179" s="80" t="str">
        <f>IFERROR(IF(VLOOKUP($A179,'Annex 2 Designated EHV charges'!$D:$P,COLUMN(E179)+5,FALSE)=0,"",VLOOKUP($A179,'Annex 2 Designated EHV charges'!$D:$P,COLUMN(E179)+5,FALSE)),"")</f>
        <v/>
      </c>
      <c r="F179" s="81" t="str">
        <f>IFERROR(IF(VLOOKUP($A179,'Annex 2 Designated EHV charges'!$D:$P,COLUMN(F179)+5,FALSE)=0,"",VLOOKUP($A179,'Annex 2 Designated EHV charges'!$D:$P,COLUMN(F179)+5,FALSE)),"")</f>
        <v/>
      </c>
      <c r="G179" s="82" t="str">
        <f>IFERROR(IF(VLOOKUP($A179,'Annex 2 Designated EHV charges'!$D:$P,COLUMN(G179)+5,FALSE)=0,"",VLOOKUP($A179,'Annex 2 Designated EHV charges'!$D:$P,COLUMN(G179)+5,FALSE)),"")</f>
        <v/>
      </c>
      <c r="H179" s="82" t="str">
        <f>IFERROR(IF(VLOOKUP($A179,'Annex 2 Designated EHV charges'!$D:$P,COLUMN(H179)+5,FALSE)=0,"",VLOOKUP($A179,'Annex 2 Designated EHV charges'!$D:$P,COLUMN(H179)+5,FALSE)),"")</f>
        <v/>
      </c>
    </row>
    <row r="180" spans="1:8" x14ac:dyDescent="0.25">
      <c r="A180" s="79" t="str">
        <f t="array" ref="A180">IFERROR(INDEX('Annex 2 Designated EHV charges'!$D$11:$D$11, MATCH(0, IF(ISBLANK('Annex 2 Designated EHV charges'!$D$11:$D$11),1, COUNTIF(A$4:$A179, 'Annex 2 Designated EHV charges'!$D$11:$D$11)), 0)),"")</f>
        <v/>
      </c>
      <c r="B180" s="78" t="str">
        <f>IF($A180="","",VLOOKUP($A180,'Annex 2 Designated EHV charges'!$D:$P,2,0))</f>
        <v/>
      </c>
      <c r="C180" s="79" t="str">
        <f>IF($A180="","",VLOOKUP($A180,'Annex 2 Designated EHV charges'!$D:$P,3,0))</f>
        <v/>
      </c>
      <c r="D180" s="78" t="str">
        <f>IF($A180="","",VLOOKUP($A180,'Annex 2 Designated EHV charges'!$D:$P,4,0))</f>
        <v/>
      </c>
      <c r="E180" s="80" t="str">
        <f>IFERROR(IF(VLOOKUP($A180,'Annex 2 Designated EHV charges'!$D:$P,COLUMN(E180)+5,FALSE)=0,"",VLOOKUP($A180,'Annex 2 Designated EHV charges'!$D:$P,COLUMN(E180)+5,FALSE)),"")</f>
        <v/>
      </c>
      <c r="F180" s="81" t="str">
        <f>IFERROR(IF(VLOOKUP($A180,'Annex 2 Designated EHV charges'!$D:$P,COLUMN(F180)+5,FALSE)=0,"",VLOOKUP($A180,'Annex 2 Designated EHV charges'!$D:$P,COLUMN(F180)+5,FALSE)),"")</f>
        <v/>
      </c>
      <c r="G180" s="82" t="str">
        <f>IFERROR(IF(VLOOKUP($A180,'Annex 2 Designated EHV charges'!$D:$P,COLUMN(G180)+5,FALSE)=0,"",VLOOKUP($A180,'Annex 2 Designated EHV charges'!$D:$P,COLUMN(G180)+5,FALSE)),"")</f>
        <v/>
      </c>
      <c r="H180" s="82" t="str">
        <f>IFERROR(IF(VLOOKUP($A180,'Annex 2 Designated EHV charges'!$D:$P,COLUMN(H180)+5,FALSE)=0,"",VLOOKUP($A180,'Annex 2 Designated EHV charges'!$D:$P,COLUMN(H180)+5,FALSE)),"")</f>
        <v/>
      </c>
    </row>
    <row r="181" spans="1:8" x14ac:dyDescent="0.25">
      <c r="A181" s="79" t="str">
        <f t="array" ref="A181">IFERROR(INDEX('Annex 2 Designated EHV charges'!$D$11:$D$11, MATCH(0, IF(ISBLANK('Annex 2 Designated EHV charges'!$D$11:$D$11),1, COUNTIF(A$4:$A180, 'Annex 2 Designated EHV charges'!$D$11:$D$11)), 0)),"")</f>
        <v/>
      </c>
      <c r="B181" s="78" t="str">
        <f>IF($A181="","",VLOOKUP($A181,'Annex 2 Designated EHV charges'!$D:$P,2,0))</f>
        <v/>
      </c>
      <c r="C181" s="79" t="str">
        <f>IF($A181="","",VLOOKUP($A181,'Annex 2 Designated EHV charges'!$D:$P,3,0))</f>
        <v/>
      </c>
      <c r="D181" s="78" t="str">
        <f>IF($A181="","",VLOOKUP($A181,'Annex 2 Designated EHV charges'!$D:$P,4,0))</f>
        <v/>
      </c>
      <c r="E181" s="80" t="str">
        <f>IFERROR(IF(VLOOKUP($A181,'Annex 2 Designated EHV charges'!$D:$P,COLUMN(E181)+5,FALSE)=0,"",VLOOKUP($A181,'Annex 2 Designated EHV charges'!$D:$P,COLUMN(E181)+5,FALSE)),"")</f>
        <v/>
      </c>
      <c r="F181" s="81" t="str">
        <f>IFERROR(IF(VLOOKUP($A181,'Annex 2 Designated EHV charges'!$D:$P,COLUMN(F181)+5,FALSE)=0,"",VLOOKUP($A181,'Annex 2 Designated EHV charges'!$D:$P,COLUMN(F181)+5,FALSE)),"")</f>
        <v/>
      </c>
      <c r="G181" s="82" t="str">
        <f>IFERROR(IF(VLOOKUP($A181,'Annex 2 Designated EHV charges'!$D:$P,COLUMN(G181)+5,FALSE)=0,"",VLOOKUP($A181,'Annex 2 Designated EHV charges'!$D:$P,COLUMN(G181)+5,FALSE)),"")</f>
        <v/>
      </c>
      <c r="H181" s="82" t="str">
        <f>IFERROR(IF(VLOOKUP($A181,'Annex 2 Designated EHV charges'!$D:$P,COLUMN(H181)+5,FALSE)=0,"",VLOOKUP($A181,'Annex 2 Designated EHV charges'!$D:$P,COLUMN(H181)+5,FALSE)),"")</f>
        <v/>
      </c>
    </row>
    <row r="182" spans="1:8" x14ac:dyDescent="0.25">
      <c r="A182" s="79" t="str">
        <f t="array" ref="A182">IFERROR(INDEX('Annex 2 Designated EHV charges'!$D$11:$D$11, MATCH(0, IF(ISBLANK('Annex 2 Designated EHV charges'!$D$11:$D$11),1, COUNTIF(A$4:$A181, 'Annex 2 Designated EHV charges'!$D$11:$D$11)), 0)),"")</f>
        <v/>
      </c>
      <c r="B182" s="78" t="str">
        <f>IF($A182="","",VLOOKUP($A182,'Annex 2 Designated EHV charges'!$D:$P,2,0))</f>
        <v/>
      </c>
      <c r="C182" s="79" t="str">
        <f>IF($A182="","",VLOOKUP($A182,'Annex 2 Designated EHV charges'!$D:$P,3,0))</f>
        <v/>
      </c>
      <c r="D182" s="78" t="str">
        <f>IF($A182="","",VLOOKUP($A182,'Annex 2 Designated EHV charges'!$D:$P,4,0))</f>
        <v/>
      </c>
      <c r="E182" s="80" t="str">
        <f>IFERROR(IF(VLOOKUP($A182,'Annex 2 Designated EHV charges'!$D:$P,COLUMN(E182)+5,FALSE)=0,"",VLOOKUP($A182,'Annex 2 Designated EHV charges'!$D:$P,COLUMN(E182)+5,FALSE)),"")</f>
        <v/>
      </c>
      <c r="F182" s="81" t="str">
        <f>IFERROR(IF(VLOOKUP($A182,'Annex 2 Designated EHV charges'!$D:$P,COLUMN(F182)+5,FALSE)=0,"",VLOOKUP($A182,'Annex 2 Designated EHV charges'!$D:$P,COLUMN(F182)+5,FALSE)),"")</f>
        <v/>
      </c>
      <c r="G182" s="82" t="str">
        <f>IFERROR(IF(VLOOKUP($A182,'Annex 2 Designated EHV charges'!$D:$P,COLUMN(G182)+5,FALSE)=0,"",VLOOKUP($A182,'Annex 2 Designated EHV charges'!$D:$P,COLUMN(G182)+5,FALSE)),"")</f>
        <v/>
      </c>
      <c r="H182" s="82" t="str">
        <f>IFERROR(IF(VLOOKUP($A182,'Annex 2 Designated EHV charges'!$D:$P,COLUMN(H182)+5,FALSE)=0,"",VLOOKUP($A182,'Annex 2 Designated EHV charges'!$D:$P,COLUMN(H182)+5,FALSE)),"")</f>
        <v/>
      </c>
    </row>
    <row r="183" spans="1:8" x14ac:dyDescent="0.25">
      <c r="A183" s="79" t="str">
        <f t="array" ref="A183">IFERROR(INDEX('Annex 2 Designated EHV charges'!$D$11:$D$11, MATCH(0, IF(ISBLANK('Annex 2 Designated EHV charges'!$D$11:$D$11),1, COUNTIF(A$4:$A182, 'Annex 2 Designated EHV charges'!$D$11:$D$11)), 0)),"")</f>
        <v/>
      </c>
      <c r="B183" s="78" t="str">
        <f>IF($A183="","",VLOOKUP($A183,'Annex 2 Designated EHV charges'!$D:$P,2,0))</f>
        <v/>
      </c>
      <c r="C183" s="79" t="str">
        <f>IF($A183="","",VLOOKUP($A183,'Annex 2 Designated EHV charges'!$D:$P,3,0))</f>
        <v/>
      </c>
      <c r="D183" s="78" t="str">
        <f>IF($A183="","",VLOOKUP($A183,'Annex 2 Designated EHV charges'!$D:$P,4,0))</f>
        <v/>
      </c>
      <c r="E183" s="80" t="str">
        <f>IFERROR(IF(VLOOKUP($A183,'Annex 2 Designated EHV charges'!$D:$P,COLUMN(E183)+5,FALSE)=0,"",VLOOKUP($A183,'Annex 2 Designated EHV charges'!$D:$P,COLUMN(E183)+5,FALSE)),"")</f>
        <v/>
      </c>
      <c r="F183" s="81" t="str">
        <f>IFERROR(IF(VLOOKUP($A183,'Annex 2 Designated EHV charges'!$D:$P,COLUMN(F183)+5,FALSE)=0,"",VLOOKUP($A183,'Annex 2 Designated EHV charges'!$D:$P,COLUMN(F183)+5,FALSE)),"")</f>
        <v/>
      </c>
      <c r="G183" s="82" t="str">
        <f>IFERROR(IF(VLOOKUP($A183,'Annex 2 Designated EHV charges'!$D:$P,COLUMN(G183)+5,FALSE)=0,"",VLOOKUP($A183,'Annex 2 Designated EHV charges'!$D:$P,COLUMN(G183)+5,FALSE)),"")</f>
        <v/>
      </c>
      <c r="H183" s="82" t="str">
        <f>IFERROR(IF(VLOOKUP($A183,'Annex 2 Designated EHV charges'!$D:$P,COLUMN(H183)+5,FALSE)=0,"",VLOOKUP($A183,'Annex 2 Designated EHV charges'!$D:$P,COLUMN(H183)+5,FALSE)),"")</f>
        <v/>
      </c>
    </row>
    <row r="184" spans="1:8" x14ac:dyDescent="0.25">
      <c r="A184" s="79" t="str">
        <f t="array" ref="A184">IFERROR(INDEX('Annex 2 Designated EHV charges'!$D$11:$D$11, MATCH(0, IF(ISBLANK('Annex 2 Designated EHV charges'!$D$11:$D$11),1, COUNTIF(A$4:$A183, 'Annex 2 Designated EHV charges'!$D$11:$D$11)), 0)),"")</f>
        <v/>
      </c>
      <c r="B184" s="78" t="str">
        <f>IF($A184="","",VLOOKUP($A184,'Annex 2 Designated EHV charges'!$D:$P,2,0))</f>
        <v/>
      </c>
      <c r="C184" s="79" t="str">
        <f>IF($A184="","",VLOOKUP($A184,'Annex 2 Designated EHV charges'!$D:$P,3,0))</f>
        <v/>
      </c>
      <c r="D184" s="78" t="str">
        <f>IF($A184="","",VLOOKUP($A184,'Annex 2 Designated EHV charges'!$D:$P,4,0))</f>
        <v/>
      </c>
      <c r="E184" s="80" t="str">
        <f>IFERROR(IF(VLOOKUP($A184,'Annex 2 Designated EHV charges'!$D:$P,COLUMN(E184)+5,FALSE)=0,"",VLOOKUP($A184,'Annex 2 Designated EHV charges'!$D:$P,COLUMN(E184)+5,FALSE)),"")</f>
        <v/>
      </c>
      <c r="F184" s="81" t="str">
        <f>IFERROR(IF(VLOOKUP($A184,'Annex 2 Designated EHV charges'!$D:$P,COLUMN(F184)+5,FALSE)=0,"",VLOOKUP($A184,'Annex 2 Designated EHV charges'!$D:$P,COLUMN(F184)+5,FALSE)),"")</f>
        <v/>
      </c>
      <c r="G184" s="82" t="str">
        <f>IFERROR(IF(VLOOKUP($A184,'Annex 2 Designated EHV charges'!$D:$P,COLUMN(G184)+5,FALSE)=0,"",VLOOKUP($A184,'Annex 2 Designated EHV charges'!$D:$P,COLUMN(G184)+5,FALSE)),"")</f>
        <v/>
      </c>
      <c r="H184" s="82" t="str">
        <f>IFERROR(IF(VLOOKUP($A184,'Annex 2 Designated EHV charges'!$D:$P,COLUMN(H184)+5,FALSE)=0,"",VLOOKUP($A184,'Annex 2 Designated EHV charges'!$D:$P,COLUMN(H184)+5,FALSE)),"")</f>
        <v/>
      </c>
    </row>
    <row r="185" spans="1:8" x14ac:dyDescent="0.25">
      <c r="A185" s="79" t="str">
        <f t="array" ref="A185">IFERROR(INDEX('Annex 2 Designated EHV charges'!$D$11:$D$11, MATCH(0, IF(ISBLANK('Annex 2 Designated EHV charges'!$D$11:$D$11),1, COUNTIF(A$4:$A184, 'Annex 2 Designated EHV charges'!$D$11:$D$11)), 0)),"")</f>
        <v/>
      </c>
      <c r="B185" s="78" t="str">
        <f>IF($A185="","",VLOOKUP($A185,'Annex 2 Designated EHV charges'!$D:$P,2,0))</f>
        <v/>
      </c>
      <c r="C185" s="79" t="str">
        <f>IF($A185="","",VLOOKUP($A185,'Annex 2 Designated EHV charges'!$D:$P,3,0))</f>
        <v/>
      </c>
      <c r="D185" s="78" t="str">
        <f>IF($A185="","",VLOOKUP($A185,'Annex 2 Designated EHV charges'!$D:$P,4,0))</f>
        <v/>
      </c>
      <c r="E185" s="80" t="str">
        <f>IFERROR(IF(VLOOKUP($A185,'Annex 2 Designated EHV charges'!$D:$P,COLUMN(E185)+5,FALSE)=0,"",VLOOKUP($A185,'Annex 2 Designated EHV charges'!$D:$P,COLUMN(E185)+5,FALSE)),"")</f>
        <v/>
      </c>
      <c r="F185" s="81" t="str">
        <f>IFERROR(IF(VLOOKUP($A185,'Annex 2 Designated EHV charges'!$D:$P,COLUMN(F185)+5,FALSE)=0,"",VLOOKUP($A185,'Annex 2 Designated EHV charges'!$D:$P,COLUMN(F185)+5,FALSE)),"")</f>
        <v/>
      </c>
      <c r="G185" s="82" t="str">
        <f>IFERROR(IF(VLOOKUP($A185,'Annex 2 Designated EHV charges'!$D:$P,COLUMN(G185)+5,FALSE)=0,"",VLOOKUP($A185,'Annex 2 Designated EHV charges'!$D:$P,COLUMN(G185)+5,FALSE)),"")</f>
        <v/>
      </c>
      <c r="H185" s="82" t="str">
        <f>IFERROR(IF(VLOOKUP($A185,'Annex 2 Designated EHV charges'!$D:$P,COLUMN(H185)+5,FALSE)=0,"",VLOOKUP($A185,'Annex 2 Designated EHV charges'!$D:$P,COLUMN(H185)+5,FALSE)),"")</f>
        <v/>
      </c>
    </row>
    <row r="186" spans="1:8" x14ac:dyDescent="0.25">
      <c r="A186" s="79" t="str">
        <f t="array" ref="A186">IFERROR(INDEX('Annex 2 Designated EHV charges'!$D$11:$D$11, MATCH(0, IF(ISBLANK('Annex 2 Designated EHV charges'!$D$11:$D$11),1, COUNTIF(A$4:$A185, 'Annex 2 Designated EHV charges'!$D$11:$D$11)), 0)),"")</f>
        <v/>
      </c>
      <c r="B186" s="78" t="str">
        <f>IF($A186="","",VLOOKUP($A186,'Annex 2 Designated EHV charges'!$D:$P,2,0))</f>
        <v/>
      </c>
      <c r="C186" s="79" t="str">
        <f>IF($A186="","",VLOOKUP($A186,'Annex 2 Designated EHV charges'!$D:$P,3,0))</f>
        <v/>
      </c>
      <c r="D186" s="78" t="str">
        <f>IF($A186="","",VLOOKUP($A186,'Annex 2 Designated EHV charges'!$D:$P,4,0))</f>
        <v/>
      </c>
      <c r="E186" s="80" t="str">
        <f>IFERROR(IF(VLOOKUP($A186,'Annex 2 Designated EHV charges'!$D:$P,COLUMN(E186)+5,FALSE)=0,"",VLOOKUP($A186,'Annex 2 Designated EHV charges'!$D:$P,COLUMN(E186)+5,FALSE)),"")</f>
        <v/>
      </c>
      <c r="F186" s="81" t="str">
        <f>IFERROR(IF(VLOOKUP($A186,'Annex 2 Designated EHV charges'!$D:$P,COLUMN(F186)+5,FALSE)=0,"",VLOOKUP($A186,'Annex 2 Designated EHV charges'!$D:$P,COLUMN(F186)+5,FALSE)),"")</f>
        <v/>
      </c>
      <c r="G186" s="82" t="str">
        <f>IFERROR(IF(VLOOKUP($A186,'Annex 2 Designated EHV charges'!$D:$P,COLUMN(G186)+5,FALSE)=0,"",VLOOKUP($A186,'Annex 2 Designated EHV charges'!$D:$P,COLUMN(G186)+5,FALSE)),"")</f>
        <v/>
      </c>
      <c r="H186" s="82" t="str">
        <f>IFERROR(IF(VLOOKUP($A186,'Annex 2 Designated EHV charges'!$D:$P,COLUMN(H186)+5,FALSE)=0,"",VLOOKUP($A186,'Annex 2 Designated EHV charges'!$D:$P,COLUMN(H186)+5,FALSE)),"")</f>
        <v/>
      </c>
    </row>
    <row r="187" spans="1:8" x14ac:dyDescent="0.25">
      <c r="A187" s="79" t="str">
        <f t="array" ref="A187">IFERROR(INDEX('Annex 2 Designated EHV charges'!$D$11:$D$11, MATCH(0, IF(ISBLANK('Annex 2 Designated EHV charges'!$D$11:$D$11),1, COUNTIF(A$4:$A186, 'Annex 2 Designated EHV charges'!$D$11:$D$11)), 0)),"")</f>
        <v/>
      </c>
      <c r="B187" s="78" t="str">
        <f>IF($A187="","",VLOOKUP($A187,'Annex 2 Designated EHV charges'!$D:$P,2,0))</f>
        <v/>
      </c>
      <c r="C187" s="79" t="str">
        <f>IF($A187="","",VLOOKUP($A187,'Annex 2 Designated EHV charges'!$D:$P,3,0))</f>
        <v/>
      </c>
      <c r="D187" s="78" t="str">
        <f>IF($A187="","",VLOOKUP($A187,'Annex 2 Designated EHV charges'!$D:$P,4,0))</f>
        <v/>
      </c>
      <c r="E187" s="80" t="str">
        <f>IFERROR(IF(VLOOKUP($A187,'Annex 2 Designated EHV charges'!$D:$P,COLUMN(E187)+5,FALSE)=0,"",VLOOKUP($A187,'Annex 2 Designated EHV charges'!$D:$P,COLUMN(E187)+5,FALSE)),"")</f>
        <v/>
      </c>
      <c r="F187" s="81" t="str">
        <f>IFERROR(IF(VLOOKUP($A187,'Annex 2 Designated EHV charges'!$D:$P,COLUMN(F187)+5,FALSE)=0,"",VLOOKUP($A187,'Annex 2 Designated EHV charges'!$D:$P,COLUMN(F187)+5,FALSE)),"")</f>
        <v/>
      </c>
      <c r="G187" s="82" t="str">
        <f>IFERROR(IF(VLOOKUP($A187,'Annex 2 Designated EHV charges'!$D:$P,COLUMN(G187)+5,FALSE)=0,"",VLOOKUP($A187,'Annex 2 Designated EHV charges'!$D:$P,COLUMN(G187)+5,FALSE)),"")</f>
        <v/>
      </c>
      <c r="H187" s="82" t="str">
        <f>IFERROR(IF(VLOOKUP($A187,'Annex 2 Designated EHV charges'!$D:$P,COLUMN(H187)+5,FALSE)=0,"",VLOOKUP($A187,'Annex 2 Designated EHV charges'!$D:$P,COLUMN(H187)+5,FALSE)),"")</f>
        <v/>
      </c>
    </row>
    <row r="188" spans="1:8" x14ac:dyDescent="0.25">
      <c r="A188" s="79" t="str">
        <f t="array" ref="A188">IFERROR(INDEX('Annex 2 Designated EHV charges'!$D$11:$D$11, MATCH(0, IF(ISBLANK('Annex 2 Designated EHV charges'!$D$11:$D$11),1, COUNTIF(A$4:$A187, 'Annex 2 Designated EHV charges'!$D$11:$D$11)), 0)),"")</f>
        <v/>
      </c>
      <c r="B188" s="78" t="str">
        <f>IF($A188="","",VLOOKUP($A188,'Annex 2 Designated EHV charges'!$D:$P,2,0))</f>
        <v/>
      </c>
      <c r="C188" s="79" t="str">
        <f>IF($A188="","",VLOOKUP($A188,'Annex 2 Designated EHV charges'!$D:$P,3,0))</f>
        <v/>
      </c>
      <c r="D188" s="78" t="str">
        <f>IF($A188="","",VLOOKUP($A188,'Annex 2 Designated EHV charges'!$D:$P,4,0))</f>
        <v/>
      </c>
      <c r="E188" s="80" t="str">
        <f>IFERROR(IF(VLOOKUP($A188,'Annex 2 Designated EHV charges'!$D:$P,COLUMN(E188)+5,FALSE)=0,"",VLOOKUP($A188,'Annex 2 Designated EHV charges'!$D:$P,COLUMN(E188)+5,FALSE)),"")</f>
        <v/>
      </c>
      <c r="F188" s="81" t="str">
        <f>IFERROR(IF(VLOOKUP($A188,'Annex 2 Designated EHV charges'!$D:$P,COLUMN(F188)+5,FALSE)=0,"",VLOOKUP($A188,'Annex 2 Designated EHV charges'!$D:$P,COLUMN(F188)+5,FALSE)),"")</f>
        <v/>
      </c>
      <c r="G188" s="82" t="str">
        <f>IFERROR(IF(VLOOKUP($A188,'Annex 2 Designated EHV charges'!$D:$P,COLUMN(G188)+5,FALSE)=0,"",VLOOKUP($A188,'Annex 2 Designated EHV charges'!$D:$P,COLUMN(G188)+5,FALSE)),"")</f>
        <v/>
      </c>
      <c r="H188" s="82" t="str">
        <f>IFERROR(IF(VLOOKUP($A188,'Annex 2 Designated EHV charges'!$D:$P,COLUMN(H188)+5,FALSE)=0,"",VLOOKUP($A188,'Annex 2 Designated EHV charges'!$D:$P,COLUMN(H188)+5,FALSE)),"")</f>
        <v/>
      </c>
    </row>
    <row r="189" spans="1:8" x14ac:dyDescent="0.25">
      <c r="A189" s="79" t="str">
        <f t="array" ref="A189">IFERROR(INDEX('Annex 2 Designated EHV charges'!$D$11:$D$11, MATCH(0, IF(ISBLANK('Annex 2 Designated EHV charges'!$D$11:$D$11),1, COUNTIF(A$4:$A188, 'Annex 2 Designated EHV charges'!$D$11:$D$11)), 0)),"")</f>
        <v/>
      </c>
      <c r="B189" s="78" t="str">
        <f>IF($A189="","",VLOOKUP($A189,'Annex 2 Designated EHV charges'!$D:$P,2,0))</f>
        <v/>
      </c>
      <c r="C189" s="79" t="str">
        <f>IF($A189="","",VLOOKUP($A189,'Annex 2 Designated EHV charges'!$D:$P,3,0))</f>
        <v/>
      </c>
      <c r="D189" s="78" t="str">
        <f>IF($A189="","",VLOOKUP($A189,'Annex 2 Designated EHV charges'!$D:$P,4,0))</f>
        <v/>
      </c>
      <c r="E189" s="80" t="str">
        <f>IFERROR(IF(VLOOKUP($A189,'Annex 2 Designated EHV charges'!$D:$P,COLUMN(E189)+5,FALSE)=0,"",VLOOKUP($A189,'Annex 2 Designated EHV charges'!$D:$P,COLUMN(E189)+5,FALSE)),"")</f>
        <v/>
      </c>
      <c r="F189" s="81" t="str">
        <f>IFERROR(IF(VLOOKUP($A189,'Annex 2 Designated EHV charges'!$D:$P,COLUMN(F189)+5,FALSE)=0,"",VLOOKUP($A189,'Annex 2 Designated EHV charges'!$D:$P,COLUMN(F189)+5,FALSE)),"")</f>
        <v/>
      </c>
      <c r="G189" s="82" t="str">
        <f>IFERROR(IF(VLOOKUP($A189,'Annex 2 Designated EHV charges'!$D:$P,COLUMN(G189)+5,FALSE)=0,"",VLOOKUP($A189,'Annex 2 Designated EHV charges'!$D:$P,COLUMN(G189)+5,FALSE)),"")</f>
        <v/>
      </c>
      <c r="H189" s="82" t="str">
        <f>IFERROR(IF(VLOOKUP($A189,'Annex 2 Designated EHV charges'!$D:$P,COLUMN(H189)+5,FALSE)=0,"",VLOOKUP($A189,'Annex 2 Designated EHV charges'!$D:$P,COLUMN(H189)+5,FALSE)),"")</f>
        <v/>
      </c>
    </row>
    <row r="190" spans="1:8" x14ac:dyDescent="0.25">
      <c r="A190" s="79" t="str">
        <f t="array" ref="A190">IFERROR(INDEX('Annex 2 Designated EHV charges'!$D$11:$D$11, MATCH(0, IF(ISBLANK('Annex 2 Designated EHV charges'!$D$11:$D$11),1, COUNTIF(A$4:$A189, 'Annex 2 Designated EHV charges'!$D$11:$D$11)), 0)),"")</f>
        <v/>
      </c>
      <c r="B190" s="78" t="str">
        <f>IF($A190="","",VLOOKUP($A190,'Annex 2 Designated EHV charges'!$D:$P,2,0))</f>
        <v/>
      </c>
      <c r="C190" s="79" t="str">
        <f>IF($A190="","",VLOOKUP($A190,'Annex 2 Designated EHV charges'!$D:$P,3,0))</f>
        <v/>
      </c>
      <c r="D190" s="78" t="str">
        <f>IF($A190="","",VLOOKUP($A190,'Annex 2 Designated EHV charges'!$D:$P,4,0))</f>
        <v/>
      </c>
      <c r="E190" s="80" t="str">
        <f>IFERROR(IF(VLOOKUP($A190,'Annex 2 Designated EHV charges'!$D:$P,COLUMN(E190)+5,FALSE)=0,"",VLOOKUP($A190,'Annex 2 Designated EHV charges'!$D:$P,COLUMN(E190)+5,FALSE)),"")</f>
        <v/>
      </c>
      <c r="F190" s="81" t="str">
        <f>IFERROR(IF(VLOOKUP($A190,'Annex 2 Designated EHV charges'!$D:$P,COLUMN(F190)+5,FALSE)=0,"",VLOOKUP($A190,'Annex 2 Designated EHV charges'!$D:$P,COLUMN(F190)+5,FALSE)),"")</f>
        <v/>
      </c>
      <c r="G190" s="82" t="str">
        <f>IFERROR(IF(VLOOKUP($A190,'Annex 2 Designated EHV charges'!$D:$P,COLUMN(G190)+5,FALSE)=0,"",VLOOKUP($A190,'Annex 2 Designated EHV charges'!$D:$P,COLUMN(G190)+5,FALSE)),"")</f>
        <v/>
      </c>
      <c r="H190" s="82" t="str">
        <f>IFERROR(IF(VLOOKUP($A190,'Annex 2 Designated EHV charges'!$D:$P,COLUMN(H190)+5,FALSE)=0,"",VLOOKUP($A190,'Annex 2 Designated EHV charges'!$D:$P,COLUMN(H190)+5,FALSE)),"")</f>
        <v/>
      </c>
    </row>
    <row r="191" spans="1:8" x14ac:dyDescent="0.25">
      <c r="A191" s="79" t="str">
        <f t="array" ref="A191">IFERROR(INDEX('Annex 2 Designated EHV charges'!$D$11:$D$11, MATCH(0, IF(ISBLANK('Annex 2 Designated EHV charges'!$D$11:$D$11),1, COUNTIF(A$4:$A190, 'Annex 2 Designated EHV charges'!$D$11:$D$11)), 0)),"")</f>
        <v/>
      </c>
      <c r="B191" s="78" t="str">
        <f>IF($A191="","",VLOOKUP($A191,'Annex 2 Designated EHV charges'!$D:$P,2,0))</f>
        <v/>
      </c>
      <c r="C191" s="79" t="str">
        <f>IF($A191="","",VLOOKUP($A191,'Annex 2 Designated EHV charges'!$D:$P,3,0))</f>
        <v/>
      </c>
      <c r="D191" s="78" t="str">
        <f>IF($A191="","",VLOOKUP($A191,'Annex 2 Designated EHV charges'!$D:$P,4,0))</f>
        <v/>
      </c>
      <c r="E191" s="80" t="str">
        <f>IFERROR(IF(VLOOKUP($A191,'Annex 2 Designated EHV charges'!$D:$P,COLUMN(E191)+5,FALSE)=0,"",VLOOKUP($A191,'Annex 2 Designated EHV charges'!$D:$P,COLUMN(E191)+5,FALSE)),"")</f>
        <v/>
      </c>
      <c r="F191" s="81" t="str">
        <f>IFERROR(IF(VLOOKUP($A191,'Annex 2 Designated EHV charges'!$D:$P,COLUMN(F191)+5,FALSE)=0,"",VLOOKUP($A191,'Annex 2 Designated EHV charges'!$D:$P,COLUMN(F191)+5,FALSE)),"")</f>
        <v/>
      </c>
      <c r="G191" s="82" t="str">
        <f>IFERROR(IF(VLOOKUP($A191,'Annex 2 Designated EHV charges'!$D:$P,COLUMN(G191)+5,FALSE)=0,"",VLOOKUP($A191,'Annex 2 Designated EHV charges'!$D:$P,COLUMN(G191)+5,FALSE)),"")</f>
        <v/>
      </c>
      <c r="H191" s="82" t="str">
        <f>IFERROR(IF(VLOOKUP($A191,'Annex 2 Designated EHV charges'!$D:$P,COLUMN(H191)+5,FALSE)=0,"",VLOOKUP($A191,'Annex 2 Designated EHV charges'!$D:$P,COLUMN(H191)+5,FALSE)),"")</f>
        <v/>
      </c>
    </row>
    <row r="192" spans="1:8" x14ac:dyDescent="0.25">
      <c r="A192" s="79" t="str">
        <f t="array" ref="A192">IFERROR(INDEX('Annex 2 Designated EHV charges'!$D$11:$D$11, MATCH(0, IF(ISBLANK('Annex 2 Designated EHV charges'!$D$11:$D$11),1, COUNTIF(A$4:$A191, 'Annex 2 Designated EHV charges'!$D$11:$D$11)), 0)),"")</f>
        <v/>
      </c>
      <c r="B192" s="78" t="str">
        <f>IF($A192="","",VLOOKUP($A192,'Annex 2 Designated EHV charges'!$D:$P,2,0))</f>
        <v/>
      </c>
      <c r="C192" s="79" t="str">
        <f>IF($A192="","",VLOOKUP($A192,'Annex 2 Designated EHV charges'!$D:$P,3,0))</f>
        <v/>
      </c>
      <c r="D192" s="78" t="str">
        <f>IF($A192="","",VLOOKUP($A192,'Annex 2 Designated EHV charges'!$D:$P,4,0))</f>
        <v/>
      </c>
      <c r="E192" s="80" t="str">
        <f>IFERROR(IF(VLOOKUP($A192,'Annex 2 Designated EHV charges'!$D:$P,COLUMN(E192)+5,FALSE)=0,"",VLOOKUP($A192,'Annex 2 Designated EHV charges'!$D:$P,COLUMN(E192)+5,FALSE)),"")</f>
        <v/>
      </c>
      <c r="F192" s="81" t="str">
        <f>IFERROR(IF(VLOOKUP($A192,'Annex 2 Designated EHV charges'!$D:$P,COLUMN(F192)+5,FALSE)=0,"",VLOOKUP($A192,'Annex 2 Designated EHV charges'!$D:$P,COLUMN(F192)+5,FALSE)),"")</f>
        <v/>
      </c>
      <c r="G192" s="82" t="str">
        <f>IFERROR(IF(VLOOKUP($A192,'Annex 2 Designated EHV charges'!$D:$P,COLUMN(G192)+5,FALSE)=0,"",VLOOKUP($A192,'Annex 2 Designated EHV charges'!$D:$P,COLUMN(G192)+5,FALSE)),"")</f>
        <v/>
      </c>
      <c r="H192" s="82" t="str">
        <f>IFERROR(IF(VLOOKUP($A192,'Annex 2 Designated EHV charges'!$D:$P,COLUMN(H192)+5,FALSE)=0,"",VLOOKUP($A192,'Annex 2 Designated EHV charges'!$D:$P,COLUMN(H192)+5,FALSE)),"")</f>
        <v/>
      </c>
    </row>
    <row r="193" spans="1:8" x14ac:dyDescent="0.25">
      <c r="A193" s="79" t="str">
        <f t="array" ref="A193">IFERROR(INDEX('Annex 2 Designated EHV charges'!$D$11:$D$11, MATCH(0, IF(ISBLANK('Annex 2 Designated EHV charges'!$D$11:$D$11),1, COUNTIF(A$4:$A192, 'Annex 2 Designated EHV charges'!$D$11:$D$11)), 0)),"")</f>
        <v/>
      </c>
      <c r="B193" s="78" t="str">
        <f>IF($A193="","",VLOOKUP($A193,'Annex 2 Designated EHV charges'!$D:$P,2,0))</f>
        <v/>
      </c>
      <c r="C193" s="79" t="str">
        <f>IF($A193="","",VLOOKUP($A193,'Annex 2 Designated EHV charges'!$D:$P,3,0))</f>
        <v/>
      </c>
      <c r="D193" s="78" t="str">
        <f>IF($A193="","",VLOOKUP($A193,'Annex 2 Designated EHV charges'!$D:$P,4,0))</f>
        <v/>
      </c>
      <c r="E193" s="80" t="str">
        <f>IFERROR(IF(VLOOKUP($A193,'Annex 2 Designated EHV charges'!$D:$P,COLUMN(E193)+5,FALSE)=0,"",VLOOKUP($A193,'Annex 2 Designated EHV charges'!$D:$P,COLUMN(E193)+5,FALSE)),"")</f>
        <v/>
      </c>
      <c r="F193" s="81" t="str">
        <f>IFERROR(IF(VLOOKUP($A193,'Annex 2 Designated EHV charges'!$D:$P,COLUMN(F193)+5,FALSE)=0,"",VLOOKUP($A193,'Annex 2 Designated EHV charges'!$D:$P,COLUMN(F193)+5,FALSE)),"")</f>
        <v/>
      </c>
      <c r="G193" s="82" t="str">
        <f>IFERROR(IF(VLOOKUP($A193,'Annex 2 Designated EHV charges'!$D:$P,COLUMN(G193)+5,FALSE)=0,"",VLOOKUP($A193,'Annex 2 Designated EHV charges'!$D:$P,COLUMN(G193)+5,FALSE)),"")</f>
        <v/>
      </c>
      <c r="H193" s="82" t="str">
        <f>IFERROR(IF(VLOOKUP($A193,'Annex 2 Designated EHV charges'!$D:$P,COLUMN(H193)+5,FALSE)=0,"",VLOOKUP($A193,'Annex 2 Designated EHV charges'!$D:$P,COLUMN(H193)+5,FALSE)),"")</f>
        <v/>
      </c>
    </row>
    <row r="194" spans="1:8" x14ac:dyDescent="0.25">
      <c r="A194" s="79" t="str">
        <f t="array" ref="A194">IFERROR(INDEX('Annex 2 Designated EHV charges'!$D$11:$D$11, MATCH(0, IF(ISBLANK('Annex 2 Designated EHV charges'!$D$11:$D$11),1, COUNTIF(A$4:$A193, 'Annex 2 Designated EHV charges'!$D$11:$D$11)), 0)),"")</f>
        <v/>
      </c>
      <c r="B194" s="78" t="str">
        <f>IF($A194="","",VLOOKUP($A194,'Annex 2 Designated EHV charges'!$D:$P,2,0))</f>
        <v/>
      </c>
      <c r="C194" s="79" t="str">
        <f>IF($A194="","",VLOOKUP($A194,'Annex 2 Designated EHV charges'!$D:$P,3,0))</f>
        <v/>
      </c>
      <c r="D194" s="78" t="str">
        <f>IF($A194="","",VLOOKUP($A194,'Annex 2 Designated EHV charges'!$D:$P,4,0))</f>
        <v/>
      </c>
      <c r="E194" s="80" t="str">
        <f>IFERROR(IF(VLOOKUP($A194,'Annex 2 Designated EHV charges'!$D:$P,COLUMN(E194)+5,FALSE)=0,"",VLOOKUP($A194,'Annex 2 Designated EHV charges'!$D:$P,COLUMN(E194)+5,FALSE)),"")</f>
        <v/>
      </c>
      <c r="F194" s="81" t="str">
        <f>IFERROR(IF(VLOOKUP($A194,'Annex 2 Designated EHV charges'!$D:$P,COLUMN(F194)+5,FALSE)=0,"",VLOOKUP($A194,'Annex 2 Designated EHV charges'!$D:$P,COLUMN(F194)+5,FALSE)),"")</f>
        <v/>
      </c>
      <c r="G194" s="82" t="str">
        <f>IFERROR(IF(VLOOKUP($A194,'Annex 2 Designated EHV charges'!$D:$P,COLUMN(G194)+5,FALSE)=0,"",VLOOKUP($A194,'Annex 2 Designated EHV charges'!$D:$P,COLUMN(G194)+5,FALSE)),"")</f>
        <v/>
      </c>
      <c r="H194" s="82" t="str">
        <f>IFERROR(IF(VLOOKUP($A194,'Annex 2 Designated EHV charges'!$D:$P,COLUMN(H194)+5,FALSE)=0,"",VLOOKUP($A194,'Annex 2 Designated EHV charges'!$D:$P,COLUMN(H194)+5,FALSE)),"")</f>
        <v/>
      </c>
    </row>
    <row r="195" spans="1:8" x14ac:dyDescent="0.25">
      <c r="A195" s="79" t="str">
        <f t="array" ref="A195">IFERROR(INDEX('Annex 2 Designated EHV charges'!$D$11:$D$11, MATCH(0, IF(ISBLANK('Annex 2 Designated EHV charges'!$D$11:$D$11),1, COUNTIF(A$4:$A194, 'Annex 2 Designated EHV charges'!$D$11:$D$11)), 0)),"")</f>
        <v/>
      </c>
      <c r="B195" s="78" t="str">
        <f>IF($A195="","",VLOOKUP($A195,'Annex 2 Designated EHV charges'!$D:$P,2,0))</f>
        <v/>
      </c>
      <c r="C195" s="79" t="str">
        <f>IF($A195="","",VLOOKUP($A195,'Annex 2 Designated EHV charges'!$D:$P,3,0))</f>
        <v/>
      </c>
      <c r="D195" s="78" t="str">
        <f>IF($A195="","",VLOOKUP($A195,'Annex 2 Designated EHV charges'!$D:$P,4,0))</f>
        <v/>
      </c>
      <c r="E195" s="80" t="str">
        <f>IFERROR(IF(VLOOKUP($A195,'Annex 2 Designated EHV charges'!$D:$P,COLUMN(E195)+5,FALSE)=0,"",VLOOKUP($A195,'Annex 2 Designated EHV charges'!$D:$P,COLUMN(E195)+5,FALSE)),"")</f>
        <v/>
      </c>
      <c r="F195" s="81" t="str">
        <f>IFERROR(IF(VLOOKUP($A195,'Annex 2 Designated EHV charges'!$D:$P,COLUMN(F195)+5,FALSE)=0,"",VLOOKUP($A195,'Annex 2 Designated EHV charges'!$D:$P,COLUMN(F195)+5,FALSE)),"")</f>
        <v/>
      </c>
      <c r="G195" s="82" t="str">
        <f>IFERROR(IF(VLOOKUP($A195,'Annex 2 Designated EHV charges'!$D:$P,COLUMN(G195)+5,FALSE)=0,"",VLOOKUP($A195,'Annex 2 Designated EHV charges'!$D:$P,COLUMN(G195)+5,FALSE)),"")</f>
        <v/>
      </c>
      <c r="H195" s="82" t="str">
        <f>IFERROR(IF(VLOOKUP($A195,'Annex 2 Designated EHV charges'!$D:$P,COLUMN(H195)+5,FALSE)=0,"",VLOOKUP($A195,'Annex 2 Designated EHV charges'!$D:$P,COLUMN(H195)+5,FALSE)),"")</f>
        <v/>
      </c>
    </row>
    <row r="196" spans="1:8" x14ac:dyDescent="0.25">
      <c r="A196" s="79" t="str">
        <f t="array" ref="A196">IFERROR(INDEX('Annex 2 Designated EHV charges'!$D$11:$D$11, MATCH(0, IF(ISBLANK('Annex 2 Designated EHV charges'!$D$11:$D$11),1, COUNTIF(A$4:$A195, 'Annex 2 Designated EHV charges'!$D$11:$D$11)), 0)),"")</f>
        <v/>
      </c>
      <c r="B196" s="78" t="str">
        <f>IF($A196="","",VLOOKUP($A196,'Annex 2 Designated EHV charges'!$D:$P,2,0))</f>
        <v/>
      </c>
      <c r="C196" s="79" t="str">
        <f>IF($A196="","",VLOOKUP($A196,'Annex 2 Designated EHV charges'!$D:$P,3,0))</f>
        <v/>
      </c>
      <c r="D196" s="78" t="str">
        <f>IF($A196="","",VLOOKUP($A196,'Annex 2 Designated EHV charges'!$D:$P,4,0))</f>
        <v/>
      </c>
      <c r="E196" s="80" t="str">
        <f>IFERROR(IF(VLOOKUP($A196,'Annex 2 Designated EHV charges'!$D:$P,COLUMN(E196)+5,FALSE)=0,"",VLOOKUP($A196,'Annex 2 Designated EHV charges'!$D:$P,COLUMN(E196)+5,FALSE)),"")</f>
        <v/>
      </c>
      <c r="F196" s="81" t="str">
        <f>IFERROR(IF(VLOOKUP($A196,'Annex 2 Designated EHV charges'!$D:$P,COLUMN(F196)+5,FALSE)=0,"",VLOOKUP($A196,'Annex 2 Designated EHV charges'!$D:$P,COLUMN(F196)+5,FALSE)),"")</f>
        <v/>
      </c>
      <c r="G196" s="82" t="str">
        <f>IFERROR(IF(VLOOKUP($A196,'Annex 2 Designated EHV charges'!$D:$P,COLUMN(G196)+5,FALSE)=0,"",VLOOKUP($A196,'Annex 2 Designated EHV charges'!$D:$P,COLUMN(G196)+5,FALSE)),"")</f>
        <v/>
      </c>
      <c r="H196" s="82" t="str">
        <f>IFERROR(IF(VLOOKUP($A196,'Annex 2 Designated EHV charges'!$D:$P,COLUMN(H196)+5,FALSE)=0,"",VLOOKUP($A196,'Annex 2 Designated EHV charges'!$D:$P,COLUMN(H196)+5,FALSE)),"")</f>
        <v/>
      </c>
    </row>
    <row r="197" spans="1:8" x14ac:dyDescent="0.25">
      <c r="A197" s="79" t="str">
        <f t="array" ref="A197">IFERROR(INDEX('Annex 2 Designated EHV charges'!$D$11:$D$11, MATCH(0, IF(ISBLANK('Annex 2 Designated EHV charges'!$D$11:$D$11),1, COUNTIF(A$4:$A196, 'Annex 2 Designated EHV charges'!$D$11:$D$11)), 0)),"")</f>
        <v/>
      </c>
      <c r="B197" s="78" t="str">
        <f>IF($A197="","",VLOOKUP($A197,'Annex 2 Designated EHV charges'!$D:$P,2,0))</f>
        <v/>
      </c>
      <c r="C197" s="79" t="str">
        <f>IF($A197="","",VLOOKUP($A197,'Annex 2 Designated EHV charges'!$D:$P,3,0))</f>
        <v/>
      </c>
      <c r="D197" s="78" t="str">
        <f>IF($A197="","",VLOOKUP($A197,'Annex 2 Designated EHV charges'!$D:$P,4,0))</f>
        <v/>
      </c>
      <c r="E197" s="80" t="str">
        <f>IFERROR(IF(VLOOKUP($A197,'Annex 2 Designated EHV charges'!$D:$P,COLUMN(E197)+5,FALSE)=0,"",VLOOKUP($A197,'Annex 2 Designated EHV charges'!$D:$P,COLUMN(E197)+5,FALSE)),"")</f>
        <v/>
      </c>
      <c r="F197" s="81" t="str">
        <f>IFERROR(IF(VLOOKUP($A197,'Annex 2 Designated EHV charges'!$D:$P,COLUMN(F197)+5,FALSE)=0,"",VLOOKUP($A197,'Annex 2 Designated EHV charges'!$D:$P,COLUMN(F197)+5,FALSE)),"")</f>
        <v/>
      </c>
      <c r="G197" s="82" t="str">
        <f>IFERROR(IF(VLOOKUP($A197,'Annex 2 Designated EHV charges'!$D:$P,COLUMN(G197)+5,FALSE)=0,"",VLOOKUP($A197,'Annex 2 Designated EHV charges'!$D:$P,COLUMN(G197)+5,FALSE)),"")</f>
        <v/>
      </c>
      <c r="H197" s="82" t="str">
        <f>IFERROR(IF(VLOOKUP($A197,'Annex 2 Designated EHV charges'!$D:$P,COLUMN(H197)+5,FALSE)=0,"",VLOOKUP($A197,'Annex 2 Designated EHV charges'!$D:$P,COLUMN(H197)+5,FALSE)),"")</f>
        <v/>
      </c>
    </row>
    <row r="198" spans="1:8" x14ac:dyDescent="0.25">
      <c r="A198" s="79" t="str">
        <f t="array" ref="A198">IFERROR(INDEX('Annex 2 Designated EHV charges'!$D$11:$D$11, MATCH(0, IF(ISBLANK('Annex 2 Designated EHV charges'!$D$11:$D$11),1, COUNTIF(A$4:$A197, 'Annex 2 Designated EHV charges'!$D$11:$D$11)), 0)),"")</f>
        <v/>
      </c>
      <c r="B198" s="78" t="str">
        <f>IF($A198="","",VLOOKUP($A198,'Annex 2 Designated EHV charges'!$D:$P,2,0))</f>
        <v/>
      </c>
      <c r="C198" s="79" t="str">
        <f>IF($A198="","",VLOOKUP($A198,'Annex 2 Designated EHV charges'!$D:$P,3,0))</f>
        <v/>
      </c>
      <c r="D198" s="78" t="str">
        <f>IF($A198="","",VLOOKUP($A198,'Annex 2 Designated EHV charges'!$D:$P,4,0))</f>
        <v/>
      </c>
      <c r="E198" s="80" t="str">
        <f>IFERROR(IF(VLOOKUP($A198,'Annex 2 Designated EHV charges'!$D:$P,COLUMN(E198)+5,FALSE)=0,"",VLOOKUP($A198,'Annex 2 Designated EHV charges'!$D:$P,COLUMN(E198)+5,FALSE)),"")</f>
        <v/>
      </c>
      <c r="F198" s="81" t="str">
        <f>IFERROR(IF(VLOOKUP($A198,'Annex 2 Designated EHV charges'!$D:$P,COLUMN(F198)+5,FALSE)=0,"",VLOOKUP($A198,'Annex 2 Designated EHV charges'!$D:$P,COLUMN(F198)+5,FALSE)),"")</f>
        <v/>
      </c>
      <c r="G198" s="82" t="str">
        <f>IFERROR(IF(VLOOKUP($A198,'Annex 2 Designated EHV charges'!$D:$P,COLUMN(G198)+5,FALSE)=0,"",VLOOKUP($A198,'Annex 2 Designated EHV charges'!$D:$P,COLUMN(G198)+5,FALSE)),"")</f>
        <v/>
      </c>
      <c r="H198" s="82" t="str">
        <f>IFERROR(IF(VLOOKUP($A198,'Annex 2 Designated EHV charges'!$D:$P,COLUMN(H198)+5,FALSE)=0,"",VLOOKUP($A198,'Annex 2 Designated EHV charges'!$D:$P,COLUMN(H198)+5,FALSE)),"")</f>
        <v/>
      </c>
    </row>
    <row r="199" spans="1:8" x14ac:dyDescent="0.25">
      <c r="A199" s="79" t="str">
        <f t="array" ref="A199">IFERROR(INDEX('Annex 2 Designated EHV charges'!$D$11:$D$11, MATCH(0, IF(ISBLANK('Annex 2 Designated EHV charges'!$D$11:$D$11),1, COUNTIF(A$4:$A198, 'Annex 2 Designated EHV charges'!$D$11:$D$11)), 0)),"")</f>
        <v/>
      </c>
      <c r="B199" s="78" t="str">
        <f>IF($A199="","",VLOOKUP($A199,'Annex 2 Designated EHV charges'!$D:$P,2,0))</f>
        <v/>
      </c>
      <c r="C199" s="79" t="str">
        <f>IF($A199="","",VLOOKUP($A199,'Annex 2 Designated EHV charges'!$D:$P,3,0))</f>
        <v/>
      </c>
      <c r="D199" s="78" t="str">
        <f>IF($A199="","",VLOOKUP($A199,'Annex 2 Designated EHV charges'!$D:$P,4,0))</f>
        <v/>
      </c>
      <c r="E199" s="80" t="str">
        <f>IFERROR(IF(VLOOKUP($A199,'Annex 2 Designated EHV charges'!$D:$P,COLUMN(E199)+5,FALSE)=0,"",VLOOKUP($A199,'Annex 2 Designated EHV charges'!$D:$P,COLUMN(E199)+5,FALSE)),"")</f>
        <v/>
      </c>
      <c r="F199" s="81" t="str">
        <f>IFERROR(IF(VLOOKUP($A199,'Annex 2 Designated EHV charges'!$D:$P,COLUMN(F199)+5,FALSE)=0,"",VLOOKUP($A199,'Annex 2 Designated EHV charges'!$D:$P,COLUMN(F199)+5,FALSE)),"")</f>
        <v/>
      </c>
      <c r="G199" s="82" t="str">
        <f>IFERROR(IF(VLOOKUP($A199,'Annex 2 Designated EHV charges'!$D:$P,COLUMN(G199)+5,FALSE)=0,"",VLOOKUP($A199,'Annex 2 Designated EHV charges'!$D:$P,COLUMN(G199)+5,FALSE)),"")</f>
        <v/>
      </c>
      <c r="H199" s="82" t="str">
        <f>IFERROR(IF(VLOOKUP($A199,'Annex 2 Designated EHV charges'!$D:$P,COLUMN(H199)+5,FALSE)=0,"",VLOOKUP($A199,'Annex 2 Designated EHV charges'!$D:$P,COLUMN(H199)+5,FALSE)),"")</f>
        <v/>
      </c>
    </row>
    <row r="200" spans="1:8" x14ac:dyDescent="0.25">
      <c r="A200" s="79" t="str">
        <f t="array" ref="A200">IFERROR(INDEX('Annex 2 Designated EHV charges'!$D$11:$D$11, MATCH(0, IF(ISBLANK('Annex 2 Designated EHV charges'!$D$11:$D$11),1, COUNTIF(A$4:$A199, 'Annex 2 Designated EHV charges'!$D$11:$D$11)), 0)),"")</f>
        <v/>
      </c>
      <c r="B200" s="78" t="str">
        <f>IF($A200="","",VLOOKUP($A200,'Annex 2 Designated EHV charges'!$D:$P,2,0))</f>
        <v/>
      </c>
      <c r="C200" s="79" t="str">
        <f>IF($A200="","",VLOOKUP($A200,'Annex 2 Designated EHV charges'!$D:$P,3,0))</f>
        <v/>
      </c>
      <c r="D200" s="78" t="str">
        <f>IF($A200="","",VLOOKUP($A200,'Annex 2 Designated EHV charges'!$D:$P,4,0))</f>
        <v/>
      </c>
      <c r="E200" s="80" t="str">
        <f>IFERROR(IF(VLOOKUP($A200,'Annex 2 Designated EHV charges'!$D:$P,COLUMN(E200)+5,FALSE)=0,"",VLOOKUP($A200,'Annex 2 Designated EHV charges'!$D:$P,COLUMN(E200)+5,FALSE)),"")</f>
        <v/>
      </c>
      <c r="F200" s="81" t="str">
        <f>IFERROR(IF(VLOOKUP($A200,'Annex 2 Designated EHV charges'!$D:$P,COLUMN(F200)+5,FALSE)=0,"",VLOOKUP($A200,'Annex 2 Designated EHV charges'!$D:$P,COLUMN(F200)+5,FALSE)),"")</f>
        <v/>
      </c>
      <c r="G200" s="82" t="str">
        <f>IFERROR(IF(VLOOKUP($A200,'Annex 2 Designated EHV charges'!$D:$P,COLUMN(G200)+5,FALSE)=0,"",VLOOKUP($A200,'Annex 2 Designated EHV charges'!$D:$P,COLUMN(G200)+5,FALSE)),"")</f>
        <v/>
      </c>
      <c r="H200" s="82" t="str">
        <f>IFERROR(IF(VLOOKUP($A200,'Annex 2 Designated EHV charges'!$D:$P,COLUMN(H200)+5,FALSE)=0,"",VLOOKUP($A200,'Annex 2 Designated EHV charges'!$D:$P,COLUMN(H200)+5,FALSE)),"")</f>
        <v/>
      </c>
    </row>
    <row r="201" spans="1:8" x14ac:dyDescent="0.25">
      <c r="A201" s="79" t="str">
        <f t="array" ref="A201">IFERROR(INDEX('Annex 2 Designated EHV charges'!$D$11:$D$11, MATCH(0, IF(ISBLANK('Annex 2 Designated EHV charges'!$D$11:$D$11),1, COUNTIF(A$4:$A200, 'Annex 2 Designated EHV charges'!$D$11:$D$11)), 0)),"")</f>
        <v/>
      </c>
      <c r="B201" s="78" t="str">
        <f>IF($A201="","",VLOOKUP($A201,'Annex 2 Designated EHV charges'!$D:$P,2,0))</f>
        <v/>
      </c>
      <c r="C201" s="79" t="str">
        <f>IF($A201="","",VLOOKUP($A201,'Annex 2 Designated EHV charges'!$D:$P,3,0))</f>
        <v/>
      </c>
      <c r="D201" s="78" t="str">
        <f>IF($A201="","",VLOOKUP($A201,'Annex 2 Designated EHV charges'!$D:$P,4,0))</f>
        <v/>
      </c>
      <c r="E201" s="80" t="str">
        <f>IFERROR(IF(VLOOKUP($A201,'Annex 2 Designated EHV charges'!$D:$P,COLUMN(E201)+5,FALSE)=0,"",VLOOKUP($A201,'Annex 2 Designated EHV charges'!$D:$P,COLUMN(E201)+5,FALSE)),"")</f>
        <v/>
      </c>
      <c r="F201" s="81" t="str">
        <f>IFERROR(IF(VLOOKUP($A201,'Annex 2 Designated EHV charges'!$D:$P,COLUMN(F201)+5,FALSE)=0,"",VLOOKUP($A201,'Annex 2 Designated EHV charges'!$D:$P,COLUMN(F201)+5,FALSE)),"")</f>
        <v/>
      </c>
      <c r="G201" s="82" t="str">
        <f>IFERROR(IF(VLOOKUP($A201,'Annex 2 Designated EHV charges'!$D:$P,COLUMN(G201)+5,FALSE)=0,"",VLOOKUP($A201,'Annex 2 Designated EHV charges'!$D:$P,COLUMN(G201)+5,FALSE)),"")</f>
        <v/>
      </c>
      <c r="H201" s="82" t="str">
        <f>IFERROR(IF(VLOOKUP($A201,'Annex 2 Designated EHV charges'!$D:$P,COLUMN(H201)+5,FALSE)=0,"",VLOOKUP($A201,'Annex 2 Designated EHV charges'!$D:$P,COLUMN(H201)+5,FALSE)),"")</f>
        <v/>
      </c>
    </row>
    <row r="202" spans="1:8" x14ac:dyDescent="0.25">
      <c r="A202" s="79" t="str">
        <f t="array" ref="A202">IFERROR(INDEX('Annex 2 Designated EHV charges'!$D$11:$D$11, MATCH(0, IF(ISBLANK('Annex 2 Designated EHV charges'!$D$11:$D$11),1, COUNTIF(A$4:$A201, 'Annex 2 Designated EHV charges'!$D$11:$D$11)), 0)),"")</f>
        <v/>
      </c>
      <c r="B202" s="78" t="str">
        <f>IF($A202="","",VLOOKUP($A202,'Annex 2 Designated EHV charges'!$D:$P,2,0))</f>
        <v/>
      </c>
      <c r="C202" s="79" t="str">
        <f>IF($A202="","",VLOOKUP($A202,'Annex 2 Designated EHV charges'!$D:$P,3,0))</f>
        <v/>
      </c>
      <c r="D202" s="78" t="str">
        <f>IF($A202="","",VLOOKUP($A202,'Annex 2 Designated EHV charges'!$D:$P,4,0))</f>
        <v/>
      </c>
      <c r="E202" s="80" t="str">
        <f>IFERROR(IF(VLOOKUP($A202,'Annex 2 Designated EHV charges'!$D:$P,COLUMN(E202)+5,FALSE)=0,"",VLOOKUP($A202,'Annex 2 Designated EHV charges'!$D:$P,COLUMN(E202)+5,FALSE)),"")</f>
        <v/>
      </c>
      <c r="F202" s="81" t="str">
        <f>IFERROR(IF(VLOOKUP($A202,'Annex 2 Designated EHV charges'!$D:$P,COLUMN(F202)+5,FALSE)=0,"",VLOOKUP($A202,'Annex 2 Designated EHV charges'!$D:$P,COLUMN(F202)+5,FALSE)),"")</f>
        <v/>
      </c>
      <c r="G202" s="82" t="str">
        <f>IFERROR(IF(VLOOKUP($A202,'Annex 2 Designated EHV charges'!$D:$P,COLUMN(G202)+5,FALSE)=0,"",VLOOKUP($A202,'Annex 2 Designated EHV charges'!$D:$P,COLUMN(G202)+5,FALSE)),"")</f>
        <v/>
      </c>
      <c r="H202" s="82" t="str">
        <f>IFERROR(IF(VLOOKUP($A202,'Annex 2 Designated EHV charges'!$D:$P,COLUMN(H202)+5,FALSE)=0,"",VLOOKUP($A202,'Annex 2 Designated EHV charges'!$D:$P,COLUMN(H202)+5,FALSE)),"")</f>
        <v/>
      </c>
    </row>
    <row r="203" spans="1:8" x14ac:dyDescent="0.25">
      <c r="A203" s="79" t="str">
        <f t="array" ref="A203">IFERROR(INDEX('Annex 2 Designated EHV charges'!$D$11:$D$11, MATCH(0, IF(ISBLANK('Annex 2 Designated EHV charges'!$D$11:$D$11),1, COUNTIF(A$4:$A202, 'Annex 2 Designated EHV charges'!$D$11:$D$11)), 0)),"")</f>
        <v/>
      </c>
      <c r="B203" s="78" t="str">
        <f>IF($A203="","",VLOOKUP($A203,'Annex 2 Designated EHV charges'!$D:$P,2,0))</f>
        <v/>
      </c>
      <c r="C203" s="79" t="str">
        <f>IF($A203="","",VLOOKUP($A203,'Annex 2 Designated EHV charges'!$D:$P,3,0))</f>
        <v/>
      </c>
      <c r="D203" s="78" t="str">
        <f>IF($A203="","",VLOOKUP($A203,'Annex 2 Designated EHV charges'!$D:$P,4,0))</f>
        <v/>
      </c>
      <c r="E203" s="80" t="str">
        <f>IFERROR(IF(VLOOKUP($A203,'Annex 2 Designated EHV charges'!$D:$P,COLUMN(E203)+5,FALSE)=0,"",VLOOKUP($A203,'Annex 2 Designated EHV charges'!$D:$P,COLUMN(E203)+5,FALSE)),"")</f>
        <v/>
      </c>
      <c r="F203" s="81" t="str">
        <f>IFERROR(IF(VLOOKUP($A203,'Annex 2 Designated EHV charges'!$D:$P,COLUMN(F203)+5,FALSE)=0,"",VLOOKUP($A203,'Annex 2 Designated EHV charges'!$D:$P,COLUMN(F203)+5,FALSE)),"")</f>
        <v/>
      </c>
      <c r="G203" s="82" t="str">
        <f>IFERROR(IF(VLOOKUP($A203,'Annex 2 Designated EHV charges'!$D:$P,COLUMN(G203)+5,FALSE)=0,"",VLOOKUP($A203,'Annex 2 Designated EHV charges'!$D:$P,COLUMN(G203)+5,FALSE)),"")</f>
        <v/>
      </c>
      <c r="H203" s="82" t="str">
        <f>IFERROR(IF(VLOOKUP($A203,'Annex 2 Designated EHV charges'!$D:$P,COLUMN(H203)+5,FALSE)=0,"",VLOOKUP($A203,'Annex 2 Designated EHV charges'!$D:$P,COLUMN(H203)+5,FALSE)),"")</f>
        <v/>
      </c>
    </row>
    <row r="204" spans="1:8" x14ac:dyDescent="0.25">
      <c r="A204" s="79" t="str">
        <f t="array" ref="A204">IFERROR(INDEX('Annex 2 Designated EHV charges'!$D$11:$D$11, MATCH(0, IF(ISBLANK('Annex 2 Designated EHV charges'!$D$11:$D$11),1, COUNTIF(A$4:$A203, 'Annex 2 Designated EHV charges'!$D$11:$D$11)), 0)),"")</f>
        <v/>
      </c>
      <c r="B204" s="78" t="str">
        <f>IF($A204="","",VLOOKUP($A204,'Annex 2 Designated EHV charges'!$D:$P,2,0))</f>
        <v/>
      </c>
      <c r="C204" s="79" t="str">
        <f>IF($A204="","",VLOOKUP($A204,'Annex 2 Designated EHV charges'!$D:$P,3,0))</f>
        <v/>
      </c>
      <c r="D204" s="78" t="str">
        <f>IF($A204="","",VLOOKUP($A204,'Annex 2 Designated EHV charges'!$D:$P,4,0))</f>
        <v/>
      </c>
      <c r="E204" s="80" t="str">
        <f>IFERROR(IF(VLOOKUP($A204,'Annex 2 Designated EHV charges'!$D:$P,COLUMN(E204)+5,FALSE)=0,"",VLOOKUP($A204,'Annex 2 Designated EHV charges'!$D:$P,COLUMN(E204)+5,FALSE)),"")</f>
        <v/>
      </c>
      <c r="F204" s="81" t="str">
        <f>IFERROR(IF(VLOOKUP($A204,'Annex 2 Designated EHV charges'!$D:$P,COLUMN(F204)+5,FALSE)=0,"",VLOOKUP($A204,'Annex 2 Designated EHV charges'!$D:$P,COLUMN(F204)+5,FALSE)),"")</f>
        <v/>
      </c>
      <c r="G204" s="82" t="str">
        <f>IFERROR(IF(VLOOKUP($A204,'Annex 2 Designated EHV charges'!$D:$P,COLUMN(G204)+5,FALSE)=0,"",VLOOKUP($A204,'Annex 2 Designated EHV charges'!$D:$P,COLUMN(G204)+5,FALSE)),"")</f>
        <v/>
      </c>
      <c r="H204" s="82" t="str">
        <f>IFERROR(IF(VLOOKUP($A204,'Annex 2 Designated EHV charges'!$D:$P,COLUMN(H204)+5,FALSE)=0,"",VLOOKUP($A204,'Annex 2 Designated EHV charges'!$D:$P,COLUMN(H204)+5,FALSE)),"")</f>
        <v/>
      </c>
    </row>
    <row r="205" spans="1:8" x14ac:dyDescent="0.25">
      <c r="A205" s="79" t="str">
        <f t="array" ref="A205">IFERROR(INDEX('Annex 2 Designated EHV charges'!$D$11:$D$11, MATCH(0, IF(ISBLANK('Annex 2 Designated EHV charges'!$D$11:$D$11),1, COUNTIF(A$4:$A204, 'Annex 2 Designated EHV charges'!$D$11:$D$11)), 0)),"")</f>
        <v/>
      </c>
      <c r="B205" s="78" t="str">
        <f>IF($A205="","",VLOOKUP($A205,'Annex 2 Designated EHV charges'!$D:$P,2,0))</f>
        <v/>
      </c>
      <c r="C205" s="79" t="str">
        <f>IF($A205="","",VLOOKUP($A205,'Annex 2 Designated EHV charges'!$D:$P,3,0))</f>
        <v/>
      </c>
      <c r="D205" s="78" t="str">
        <f>IF($A205="","",VLOOKUP($A205,'Annex 2 Designated EHV charges'!$D:$P,4,0))</f>
        <v/>
      </c>
      <c r="E205" s="80" t="str">
        <f>IFERROR(IF(VLOOKUP($A205,'Annex 2 Designated EHV charges'!$D:$P,COLUMN(E205)+5,FALSE)=0,"",VLOOKUP($A205,'Annex 2 Designated EHV charges'!$D:$P,COLUMN(E205)+5,FALSE)),"")</f>
        <v/>
      </c>
      <c r="F205" s="81" t="str">
        <f>IFERROR(IF(VLOOKUP($A205,'Annex 2 Designated EHV charges'!$D:$P,COLUMN(F205)+5,FALSE)=0,"",VLOOKUP($A205,'Annex 2 Designated EHV charges'!$D:$P,COLUMN(F205)+5,FALSE)),"")</f>
        <v/>
      </c>
      <c r="G205" s="82" t="str">
        <f>IFERROR(IF(VLOOKUP($A205,'Annex 2 Designated EHV charges'!$D:$P,COLUMN(G205)+5,FALSE)=0,"",VLOOKUP($A205,'Annex 2 Designated EHV charges'!$D:$P,COLUMN(G205)+5,FALSE)),"")</f>
        <v/>
      </c>
      <c r="H205" s="82" t="str">
        <f>IFERROR(IF(VLOOKUP($A205,'Annex 2 Designated EHV charges'!$D:$P,COLUMN(H205)+5,FALSE)=0,"",VLOOKUP($A205,'Annex 2 Designated EHV charges'!$D:$P,COLUMN(H205)+5,FALSE)),"")</f>
        <v/>
      </c>
    </row>
    <row r="206" spans="1:8" x14ac:dyDescent="0.25">
      <c r="A206" s="79" t="str">
        <f t="array" ref="A206">IFERROR(INDEX('Annex 2 Designated EHV charges'!$D$11:$D$11, MATCH(0, IF(ISBLANK('Annex 2 Designated EHV charges'!$D$11:$D$11),1, COUNTIF(A$4:$A205, 'Annex 2 Designated EHV charges'!$D$11:$D$11)), 0)),"")</f>
        <v/>
      </c>
      <c r="B206" s="78" t="str">
        <f>IF($A206="","",VLOOKUP($A206,'Annex 2 Designated EHV charges'!$D:$P,2,0))</f>
        <v/>
      </c>
      <c r="C206" s="79" t="str">
        <f>IF($A206="","",VLOOKUP($A206,'Annex 2 Designated EHV charges'!$D:$P,3,0))</f>
        <v/>
      </c>
      <c r="D206" s="78" t="str">
        <f>IF($A206="","",VLOOKUP($A206,'Annex 2 Designated EHV charges'!$D:$P,4,0))</f>
        <v/>
      </c>
      <c r="E206" s="80" t="str">
        <f>IFERROR(IF(VLOOKUP($A206,'Annex 2 Designated EHV charges'!$D:$P,COLUMN(E206)+5,FALSE)=0,"",VLOOKUP($A206,'Annex 2 Designated EHV charges'!$D:$P,COLUMN(E206)+5,FALSE)),"")</f>
        <v/>
      </c>
      <c r="F206" s="81" t="str">
        <f>IFERROR(IF(VLOOKUP($A206,'Annex 2 Designated EHV charges'!$D:$P,COLUMN(F206)+5,FALSE)=0,"",VLOOKUP($A206,'Annex 2 Designated EHV charges'!$D:$P,COLUMN(F206)+5,FALSE)),"")</f>
        <v/>
      </c>
      <c r="G206" s="82" t="str">
        <f>IFERROR(IF(VLOOKUP($A206,'Annex 2 Designated EHV charges'!$D:$P,COLUMN(G206)+5,FALSE)=0,"",VLOOKUP($A206,'Annex 2 Designated EHV charges'!$D:$P,COLUMN(G206)+5,FALSE)),"")</f>
        <v/>
      </c>
      <c r="H206" s="82" t="str">
        <f>IFERROR(IF(VLOOKUP($A206,'Annex 2 Designated EHV charges'!$D:$P,COLUMN(H206)+5,FALSE)=0,"",VLOOKUP($A206,'Annex 2 Designated EHV charges'!$D:$P,COLUMN(H206)+5,FALSE)),"")</f>
        <v/>
      </c>
    </row>
    <row r="207" spans="1:8" x14ac:dyDescent="0.25">
      <c r="A207" s="79" t="str">
        <f t="array" ref="A207">IFERROR(INDEX('Annex 2 Designated EHV charges'!$D$11:$D$11, MATCH(0, IF(ISBLANK('Annex 2 Designated EHV charges'!$D$11:$D$11),1, COUNTIF(A$4:$A206, 'Annex 2 Designated EHV charges'!$D$11:$D$11)), 0)),"")</f>
        <v/>
      </c>
      <c r="B207" s="78" t="str">
        <f>IF($A207="","",VLOOKUP($A207,'Annex 2 Designated EHV charges'!$D:$P,2,0))</f>
        <v/>
      </c>
      <c r="C207" s="79" t="str">
        <f>IF($A207="","",VLOOKUP($A207,'Annex 2 Designated EHV charges'!$D:$P,3,0))</f>
        <v/>
      </c>
      <c r="D207" s="78" t="str">
        <f>IF($A207="","",VLOOKUP($A207,'Annex 2 Designated EHV charges'!$D:$P,4,0))</f>
        <v/>
      </c>
      <c r="E207" s="80" t="str">
        <f>IFERROR(IF(VLOOKUP($A207,'Annex 2 Designated EHV charges'!$D:$P,COLUMN(E207)+5,FALSE)=0,"",VLOOKUP($A207,'Annex 2 Designated EHV charges'!$D:$P,COLUMN(E207)+5,FALSE)),"")</f>
        <v/>
      </c>
      <c r="F207" s="81" t="str">
        <f>IFERROR(IF(VLOOKUP($A207,'Annex 2 Designated EHV charges'!$D:$P,COLUMN(F207)+5,FALSE)=0,"",VLOOKUP($A207,'Annex 2 Designated EHV charges'!$D:$P,COLUMN(F207)+5,FALSE)),"")</f>
        <v/>
      </c>
      <c r="G207" s="82" t="str">
        <f>IFERROR(IF(VLOOKUP($A207,'Annex 2 Designated EHV charges'!$D:$P,COLUMN(G207)+5,FALSE)=0,"",VLOOKUP($A207,'Annex 2 Designated EHV charges'!$D:$P,COLUMN(G207)+5,FALSE)),"")</f>
        <v/>
      </c>
      <c r="H207" s="82" t="str">
        <f>IFERROR(IF(VLOOKUP($A207,'Annex 2 Designated EHV charges'!$D:$P,COLUMN(H207)+5,FALSE)=0,"",VLOOKUP($A207,'Annex 2 Designated EHV charges'!$D:$P,COLUMN(H207)+5,FALSE)),"")</f>
        <v/>
      </c>
    </row>
    <row r="208" spans="1:8" x14ac:dyDescent="0.25">
      <c r="A208" s="79" t="str">
        <f t="array" ref="A208">IFERROR(INDEX('Annex 2 Designated EHV charges'!$D$11:$D$11, MATCH(0, IF(ISBLANK('Annex 2 Designated EHV charges'!$D$11:$D$11),1, COUNTIF(A$4:$A207, 'Annex 2 Designated EHV charges'!$D$11:$D$11)), 0)),"")</f>
        <v/>
      </c>
      <c r="B208" s="78" t="str">
        <f>IF($A208="","",VLOOKUP($A208,'Annex 2 Designated EHV charges'!$D:$P,2,0))</f>
        <v/>
      </c>
      <c r="C208" s="79" t="str">
        <f>IF($A208="","",VLOOKUP($A208,'Annex 2 Designated EHV charges'!$D:$P,3,0))</f>
        <v/>
      </c>
      <c r="D208" s="78" t="str">
        <f>IF($A208="","",VLOOKUP($A208,'Annex 2 Designated EHV charges'!$D:$P,4,0))</f>
        <v/>
      </c>
      <c r="E208" s="80" t="str">
        <f>IFERROR(IF(VLOOKUP($A208,'Annex 2 Designated EHV charges'!$D:$P,COLUMN(E208)+5,FALSE)=0,"",VLOOKUP($A208,'Annex 2 Designated EHV charges'!$D:$P,COLUMN(E208)+5,FALSE)),"")</f>
        <v/>
      </c>
      <c r="F208" s="81" t="str">
        <f>IFERROR(IF(VLOOKUP($A208,'Annex 2 Designated EHV charges'!$D:$P,COLUMN(F208)+5,FALSE)=0,"",VLOOKUP($A208,'Annex 2 Designated EHV charges'!$D:$P,COLUMN(F208)+5,FALSE)),"")</f>
        <v/>
      </c>
      <c r="G208" s="82" t="str">
        <f>IFERROR(IF(VLOOKUP($A208,'Annex 2 Designated EHV charges'!$D:$P,COLUMN(G208)+5,FALSE)=0,"",VLOOKUP($A208,'Annex 2 Designated EHV charges'!$D:$P,COLUMN(G208)+5,FALSE)),"")</f>
        <v/>
      </c>
      <c r="H208" s="82" t="str">
        <f>IFERROR(IF(VLOOKUP($A208,'Annex 2 Designated EHV charges'!$D:$P,COLUMN(H208)+5,FALSE)=0,"",VLOOKUP($A208,'Annex 2 Designated EHV charges'!$D:$P,COLUMN(H208)+5,FALSE)),"")</f>
        <v/>
      </c>
    </row>
    <row r="209" spans="1:8" x14ac:dyDescent="0.25">
      <c r="A209" s="79" t="str">
        <f t="array" ref="A209">IFERROR(INDEX('Annex 2 Designated EHV charges'!$D$11:$D$11, MATCH(0, IF(ISBLANK('Annex 2 Designated EHV charges'!$D$11:$D$11),1, COUNTIF(A$4:$A208, 'Annex 2 Designated EHV charges'!$D$11:$D$11)), 0)),"")</f>
        <v/>
      </c>
      <c r="B209" s="78" t="str">
        <f>IF($A209="","",VLOOKUP($A209,'Annex 2 Designated EHV charges'!$D:$P,2,0))</f>
        <v/>
      </c>
      <c r="C209" s="79" t="str">
        <f>IF($A209="","",VLOOKUP($A209,'Annex 2 Designated EHV charges'!$D:$P,3,0))</f>
        <v/>
      </c>
      <c r="D209" s="78" t="str">
        <f>IF($A209="","",VLOOKUP($A209,'Annex 2 Designated EHV charges'!$D:$P,4,0))</f>
        <v/>
      </c>
      <c r="E209" s="80" t="str">
        <f>IFERROR(IF(VLOOKUP($A209,'Annex 2 Designated EHV charges'!$D:$P,COLUMN(E209)+5,FALSE)=0,"",VLOOKUP($A209,'Annex 2 Designated EHV charges'!$D:$P,COLUMN(E209)+5,FALSE)),"")</f>
        <v/>
      </c>
      <c r="F209" s="81" t="str">
        <f>IFERROR(IF(VLOOKUP($A209,'Annex 2 Designated EHV charges'!$D:$P,COLUMN(F209)+5,FALSE)=0,"",VLOOKUP($A209,'Annex 2 Designated EHV charges'!$D:$P,COLUMN(F209)+5,FALSE)),"")</f>
        <v/>
      </c>
      <c r="G209" s="82" t="str">
        <f>IFERROR(IF(VLOOKUP($A209,'Annex 2 Designated EHV charges'!$D:$P,COLUMN(G209)+5,FALSE)=0,"",VLOOKUP($A209,'Annex 2 Designated EHV charges'!$D:$P,COLUMN(G209)+5,FALSE)),"")</f>
        <v/>
      </c>
      <c r="H209" s="82" t="str">
        <f>IFERROR(IF(VLOOKUP($A209,'Annex 2 Designated EHV charges'!$D:$P,COLUMN(H209)+5,FALSE)=0,"",VLOOKUP($A209,'Annex 2 Designated EHV charges'!$D:$P,COLUMN(H209)+5,FALSE)),"")</f>
        <v/>
      </c>
    </row>
    <row r="210" spans="1:8" x14ac:dyDescent="0.25">
      <c r="A210" s="79" t="str">
        <f t="array" ref="A210">IFERROR(INDEX('Annex 2 Designated EHV charges'!$D$11:$D$11, MATCH(0, IF(ISBLANK('Annex 2 Designated EHV charges'!$D$11:$D$11),1, COUNTIF(A$4:$A209, 'Annex 2 Designated EHV charges'!$D$11:$D$11)), 0)),"")</f>
        <v/>
      </c>
      <c r="B210" s="78" t="str">
        <f>IF($A210="","",VLOOKUP($A210,'Annex 2 Designated EHV charges'!$D:$P,2,0))</f>
        <v/>
      </c>
      <c r="C210" s="79" t="str">
        <f>IF($A210="","",VLOOKUP($A210,'Annex 2 Designated EHV charges'!$D:$P,3,0))</f>
        <v/>
      </c>
      <c r="D210" s="78" t="str">
        <f>IF($A210="","",VLOOKUP($A210,'Annex 2 Designated EHV charges'!$D:$P,4,0))</f>
        <v/>
      </c>
      <c r="E210" s="80" t="str">
        <f>IFERROR(IF(VLOOKUP($A210,'Annex 2 Designated EHV charges'!$D:$P,COLUMN(E210)+5,FALSE)=0,"",VLOOKUP($A210,'Annex 2 Designated EHV charges'!$D:$P,COLUMN(E210)+5,FALSE)),"")</f>
        <v/>
      </c>
      <c r="F210" s="81" t="str">
        <f>IFERROR(IF(VLOOKUP($A210,'Annex 2 Designated EHV charges'!$D:$P,COLUMN(F210)+5,FALSE)=0,"",VLOOKUP($A210,'Annex 2 Designated EHV charges'!$D:$P,COLUMN(F210)+5,FALSE)),"")</f>
        <v/>
      </c>
      <c r="G210" s="82" t="str">
        <f>IFERROR(IF(VLOOKUP($A210,'Annex 2 Designated EHV charges'!$D:$P,COLUMN(G210)+5,FALSE)=0,"",VLOOKUP($A210,'Annex 2 Designated EHV charges'!$D:$P,COLUMN(G210)+5,FALSE)),"")</f>
        <v/>
      </c>
      <c r="H210" s="82" t="str">
        <f>IFERROR(IF(VLOOKUP($A210,'Annex 2 Designated EHV charges'!$D:$P,COLUMN(H210)+5,FALSE)=0,"",VLOOKUP($A210,'Annex 2 Designated EHV charges'!$D:$P,COLUMN(H210)+5,FALSE)),"")</f>
        <v/>
      </c>
    </row>
    <row r="211" spans="1:8" x14ac:dyDescent="0.25">
      <c r="A211" s="79" t="str">
        <f t="array" ref="A211">IFERROR(INDEX('Annex 2 Designated EHV charges'!$D$11:$D$11, MATCH(0, IF(ISBLANK('Annex 2 Designated EHV charges'!$D$11:$D$11),1, COUNTIF(A$4:$A210, 'Annex 2 Designated EHV charges'!$D$11:$D$11)), 0)),"")</f>
        <v/>
      </c>
      <c r="B211" s="78" t="str">
        <f>IF($A211="","",VLOOKUP($A211,'Annex 2 Designated EHV charges'!$D:$P,2,0))</f>
        <v/>
      </c>
      <c r="C211" s="79" t="str">
        <f>IF($A211="","",VLOOKUP($A211,'Annex 2 Designated EHV charges'!$D:$P,3,0))</f>
        <v/>
      </c>
      <c r="D211" s="78" t="str">
        <f>IF($A211="","",VLOOKUP($A211,'Annex 2 Designated EHV charges'!$D:$P,4,0))</f>
        <v/>
      </c>
      <c r="E211" s="80" t="str">
        <f>IFERROR(IF(VLOOKUP($A211,'Annex 2 Designated EHV charges'!$D:$P,COLUMN(E211)+5,FALSE)=0,"",VLOOKUP($A211,'Annex 2 Designated EHV charges'!$D:$P,COLUMN(E211)+5,FALSE)),"")</f>
        <v/>
      </c>
      <c r="F211" s="81" t="str">
        <f>IFERROR(IF(VLOOKUP($A211,'Annex 2 Designated EHV charges'!$D:$P,COLUMN(F211)+5,FALSE)=0,"",VLOOKUP($A211,'Annex 2 Designated EHV charges'!$D:$P,COLUMN(F211)+5,FALSE)),"")</f>
        <v/>
      </c>
      <c r="G211" s="82" t="str">
        <f>IFERROR(IF(VLOOKUP($A211,'Annex 2 Designated EHV charges'!$D:$P,COLUMN(G211)+5,FALSE)=0,"",VLOOKUP($A211,'Annex 2 Designated EHV charges'!$D:$P,COLUMN(G211)+5,FALSE)),"")</f>
        <v/>
      </c>
      <c r="H211" s="82" t="str">
        <f>IFERROR(IF(VLOOKUP($A211,'Annex 2 Designated EHV charges'!$D:$P,COLUMN(H211)+5,FALSE)=0,"",VLOOKUP($A211,'Annex 2 Designated EHV charges'!$D:$P,COLUMN(H211)+5,FALSE)),"")</f>
        <v/>
      </c>
    </row>
    <row r="212" spans="1:8" x14ac:dyDescent="0.25">
      <c r="A212" s="79" t="str">
        <f t="array" ref="A212">IFERROR(INDEX('Annex 2 Designated EHV charges'!$D$11:$D$11, MATCH(0, IF(ISBLANK('Annex 2 Designated EHV charges'!$D$11:$D$11),1, COUNTIF(A$4:$A211, 'Annex 2 Designated EHV charges'!$D$11:$D$11)), 0)),"")</f>
        <v/>
      </c>
      <c r="B212" s="78" t="str">
        <f>IF($A212="","",VLOOKUP($A212,'Annex 2 Designated EHV charges'!$D:$P,2,0))</f>
        <v/>
      </c>
      <c r="C212" s="79" t="str">
        <f>IF($A212="","",VLOOKUP($A212,'Annex 2 Designated EHV charges'!$D:$P,3,0))</f>
        <v/>
      </c>
      <c r="D212" s="78" t="str">
        <f>IF($A212="","",VLOOKUP($A212,'Annex 2 Designated EHV charges'!$D:$P,4,0))</f>
        <v/>
      </c>
      <c r="E212" s="80" t="str">
        <f>IFERROR(IF(VLOOKUP($A212,'Annex 2 Designated EHV charges'!$D:$P,COLUMN(E212)+5,FALSE)=0,"",VLOOKUP($A212,'Annex 2 Designated EHV charges'!$D:$P,COLUMN(E212)+5,FALSE)),"")</f>
        <v/>
      </c>
      <c r="F212" s="81" t="str">
        <f>IFERROR(IF(VLOOKUP($A212,'Annex 2 Designated EHV charges'!$D:$P,COLUMN(F212)+5,FALSE)=0,"",VLOOKUP($A212,'Annex 2 Designated EHV charges'!$D:$P,COLUMN(F212)+5,FALSE)),"")</f>
        <v/>
      </c>
      <c r="G212" s="82" t="str">
        <f>IFERROR(IF(VLOOKUP($A212,'Annex 2 Designated EHV charges'!$D:$P,COLUMN(G212)+5,FALSE)=0,"",VLOOKUP($A212,'Annex 2 Designated EHV charges'!$D:$P,COLUMN(G212)+5,FALSE)),"")</f>
        <v/>
      </c>
      <c r="H212" s="82" t="str">
        <f>IFERROR(IF(VLOOKUP($A212,'Annex 2 Designated EHV charges'!$D:$P,COLUMN(H212)+5,FALSE)=0,"",VLOOKUP($A212,'Annex 2 Designated EHV charges'!$D:$P,COLUMN(H212)+5,FALSE)),"")</f>
        <v/>
      </c>
    </row>
    <row r="213" spans="1:8" x14ac:dyDescent="0.25">
      <c r="A213" s="79" t="str">
        <f t="array" ref="A213">IFERROR(INDEX('Annex 2 Designated EHV charges'!$D$11:$D$11, MATCH(0, IF(ISBLANK('Annex 2 Designated EHV charges'!$D$11:$D$11),1, COUNTIF(A$4:$A212, 'Annex 2 Designated EHV charges'!$D$11:$D$11)), 0)),"")</f>
        <v/>
      </c>
      <c r="B213" s="78" t="str">
        <f>IF($A213="","",VLOOKUP($A213,'Annex 2 Designated EHV charges'!$D:$P,2,0))</f>
        <v/>
      </c>
      <c r="C213" s="79" t="str">
        <f>IF($A213="","",VLOOKUP($A213,'Annex 2 Designated EHV charges'!$D:$P,3,0))</f>
        <v/>
      </c>
      <c r="D213" s="78" t="str">
        <f>IF($A213="","",VLOOKUP($A213,'Annex 2 Designated EHV charges'!$D:$P,4,0))</f>
        <v/>
      </c>
      <c r="E213" s="80" t="str">
        <f>IFERROR(IF(VLOOKUP($A213,'Annex 2 Designated EHV charges'!$D:$P,COLUMN(E213)+5,FALSE)=0,"",VLOOKUP($A213,'Annex 2 Designated EHV charges'!$D:$P,COLUMN(E213)+5,FALSE)),"")</f>
        <v/>
      </c>
      <c r="F213" s="81" t="str">
        <f>IFERROR(IF(VLOOKUP($A213,'Annex 2 Designated EHV charges'!$D:$P,COLUMN(F213)+5,FALSE)=0,"",VLOOKUP($A213,'Annex 2 Designated EHV charges'!$D:$P,COLUMN(F213)+5,FALSE)),"")</f>
        <v/>
      </c>
      <c r="G213" s="82" t="str">
        <f>IFERROR(IF(VLOOKUP($A213,'Annex 2 Designated EHV charges'!$D:$P,COLUMN(G213)+5,FALSE)=0,"",VLOOKUP($A213,'Annex 2 Designated EHV charges'!$D:$P,COLUMN(G213)+5,FALSE)),"")</f>
        <v/>
      </c>
      <c r="H213" s="82" t="str">
        <f>IFERROR(IF(VLOOKUP($A213,'Annex 2 Designated EHV charges'!$D:$P,COLUMN(H213)+5,FALSE)=0,"",VLOOKUP($A213,'Annex 2 Designated EHV charges'!$D:$P,COLUMN(H213)+5,FALSE)),"")</f>
        <v/>
      </c>
    </row>
    <row r="214" spans="1:8" x14ac:dyDescent="0.25">
      <c r="A214" s="79" t="str">
        <f t="array" ref="A214">IFERROR(INDEX('Annex 2 Designated EHV charges'!$D$11:$D$11, MATCH(0, IF(ISBLANK('Annex 2 Designated EHV charges'!$D$11:$D$11),1, COUNTIF(A$4:$A213, 'Annex 2 Designated EHV charges'!$D$11:$D$11)), 0)),"")</f>
        <v/>
      </c>
      <c r="B214" s="78" t="str">
        <f>IF($A214="","",VLOOKUP($A214,'Annex 2 Designated EHV charges'!$D:$P,2,0))</f>
        <v/>
      </c>
      <c r="C214" s="79" t="str">
        <f>IF($A214="","",VLOOKUP($A214,'Annex 2 Designated EHV charges'!$D:$P,3,0))</f>
        <v/>
      </c>
      <c r="D214" s="78" t="str">
        <f>IF($A214="","",VLOOKUP($A214,'Annex 2 Designated EHV charges'!$D:$P,4,0))</f>
        <v/>
      </c>
      <c r="E214" s="80" t="str">
        <f>IFERROR(IF(VLOOKUP($A214,'Annex 2 Designated EHV charges'!$D:$P,COLUMN(E214)+5,FALSE)=0,"",VLOOKUP($A214,'Annex 2 Designated EHV charges'!$D:$P,COLUMN(E214)+5,FALSE)),"")</f>
        <v/>
      </c>
      <c r="F214" s="81" t="str">
        <f>IFERROR(IF(VLOOKUP($A214,'Annex 2 Designated EHV charges'!$D:$P,COLUMN(F214)+5,FALSE)=0,"",VLOOKUP($A214,'Annex 2 Designated EHV charges'!$D:$P,COLUMN(F214)+5,FALSE)),"")</f>
        <v/>
      </c>
      <c r="G214" s="82" t="str">
        <f>IFERROR(IF(VLOOKUP($A214,'Annex 2 Designated EHV charges'!$D:$P,COLUMN(G214)+5,FALSE)=0,"",VLOOKUP($A214,'Annex 2 Designated EHV charges'!$D:$P,COLUMN(G214)+5,FALSE)),"")</f>
        <v/>
      </c>
      <c r="H214" s="82" t="str">
        <f>IFERROR(IF(VLOOKUP($A214,'Annex 2 Designated EHV charges'!$D:$P,COLUMN(H214)+5,FALSE)=0,"",VLOOKUP($A214,'Annex 2 Designated EHV charges'!$D:$P,COLUMN(H214)+5,FALSE)),"")</f>
        <v/>
      </c>
    </row>
    <row r="215" spans="1:8" x14ac:dyDescent="0.25">
      <c r="A215" s="79" t="str">
        <f t="array" ref="A215">IFERROR(INDEX('Annex 2 Designated EHV charges'!$D$11:$D$11, MATCH(0, IF(ISBLANK('Annex 2 Designated EHV charges'!$D$11:$D$11),1, COUNTIF(A$4:$A214, 'Annex 2 Designated EHV charges'!$D$11:$D$11)), 0)),"")</f>
        <v/>
      </c>
      <c r="B215" s="78" t="str">
        <f>IF($A215="","",VLOOKUP($A215,'Annex 2 Designated EHV charges'!$D:$P,2,0))</f>
        <v/>
      </c>
      <c r="C215" s="79" t="str">
        <f>IF($A215="","",VLOOKUP($A215,'Annex 2 Designated EHV charges'!$D:$P,3,0))</f>
        <v/>
      </c>
      <c r="D215" s="78" t="str">
        <f>IF($A215="","",VLOOKUP($A215,'Annex 2 Designated EHV charges'!$D:$P,4,0))</f>
        <v/>
      </c>
      <c r="E215" s="80" t="str">
        <f>IFERROR(IF(VLOOKUP($A215,'Annex 2 Designated EHV charges'!$D:$P,COLUMN(E215)+5,FALSE)=0,"",VLOOKUP($A215,'Annex 2 Designated EHV charges'!$D:$P,COLUMN(E215)+5,FALSE)),"")</f>
        <v/>
      </c>
      <c r="F215" s="81" t="str">
        <f>IFERROR(IF(VLOOKUP($A215,'Annex 2 Designated EHV charges'!$D:$P,COLUMN(F215)+5,FALSE)=0,"",VLOOKUP($A215,'Annex 2 Designated EHV charges'!$D:$P,COLUMN(F215)+5,FALSE)),"")</f>
        <v/>
      </c>
      <c r="G215" s="82" t="str">
        <f>IFERROR(IF(VLOOKUP($A215,'Annex 2 Designated EHV charges'!$D:$P,COLUMN(G215)+5,FALSE)=0,"",VLOOKUP($A215,'Annex 2 Designated EHV charges'!$D:$P,COLUMN(G215)+5,FALSE)),"")</f>
        <v/>
      </c>
      <c r="H215" s="82" t="str">
        <f>IFERROR(IF(VLOOKUP($A215,'Annex 2 Designated EHV charges'!$D:$P,COLUMN(H215)+5,FALSE)=0,"",VLOOKUP($A215,'Annex 2 Designated EHV charges'!$D:$P,COLUMN(H215)+5,FALSE)),"")</f>
        <v/>
      </c>
    </row>
    <row r="216" spans="1:8" x14ac:dyDescent="0.25">
      <c r="A216" s="79" t="str">
        <f t="array" ref="A216">IFERROR(INDEX('Annex 2 Designated EHV charges'!$D$11:$D$11, MATCH(0, IF(ISBLANK('Annex 2 Designated EHV charges'!$D$11:$D$11),1, COUNTIF(A$4:$A215, 'Annex 2 Designated EHV charges'!$D$11:$D$11)), 0)),"")</f>
        <v/>
      </c>
      <c r="B216" s="78" t="str">
        <f>IF($A216="","",VLOOKUP($A216,'Annex 2 Designated EHV charges'!$D:$P,2,0))</f>
        <v/>
      </c>
      <c r="C216" s="79" t="str">
        <f>IF($A216="","",VLOOKUP($A216,'Annex 2 Designated EHV charges'!$D:$P,3,0))</f>
        <v/>
      </c>
      <c r="D216" s="78" t="str">
        <f>IF($A216="","",VLOOKUP($A216,'Annex 2 Designated EHV charges'!$D:$P,4,0))</f>
        <v/>
      </c>
      <c r="E216" s="80" t="str">
        <f>IFERROR(IF(VLOOKUP($A216,'Annex 2 Designated EHV charges'!$D:$P,COLUMN(E216)+5,FALSE)=0,"",VLOOKUP($A216,'Annex 2 Designated EHV charges'!$D:$P,COLUMN(E216)+5,FALSE)),"")</f>
        <v/>
      </c>
      <c r="F216" s="81" t="str">
        <f>IFERROR(IF(VLOOKUP($A216,'Annex 2 Designated EHV charges'!$D:$P,COLUMN(F216)+5,FALSE)=0,"",VLOOKUP($A216,'Annex 2 Designated EHV charges'!$D:$P,COLUMN(F216)+5,FALSE)),"")</f>
        <v/>
      </c>
      <c r="G216" s="82" t="str">
        <f>IFERROR(IF(VLOOKUP($A216,'Annex 2 Designated EHV charges'!$D:$P,COLUMN(G216)+5,FALSE)=0,"",VLOOKUP($A216,'Annex 2 Designated EHV charges'!$D:$P,COLUMN(G216)+5,FALSE)),"")</f>
        <v/>
      </c>
      <c r="H216" s="82" t="str">
        <f>IFERROR(IF(VLOOKUP($A216,'Annex 2 Designated EHV charges'!$D:$P,COLUMN(H216)+5,FALSE)=0,"",VLOOKUP($A216,'Annex 2 Designated EHV charges'!$D:$P,COLUMN(H216)+5,FALSE)),"")</f>
        <v/>
      </c>
    </row>
    <row r="217" spans="1:8" x14ac:dyDescent="0.25">
      <c r="A217" s="79" t="str">
        <f t="array" ref="A217">IFERROR(INDEX('Annex 2 Designated EHV charges'!$D$11:$D$11, MATCH(0, IF(ISBLANK('Annex 2 Designated EHV charges'!$D$11:$D$11),1, COUNTIF(A$4:$A216, 'Annex 2 Designated EHV charges'!$D$11:$D$11)), 0)),"")</f>
        <v/>
      </c>
      <c r="B217" s="78" t="str">
        <f>IF($A217="","",VLOOKUP($A217,'Annex 2 Designated EHV charges'!$D:$P,2,0))</f>
        <v/>
      </c>
      <c r="C217" s="79" t="str">
        <f>IF($A217="","",VLOOKUP($A217,'Annex 2 Designated EHV charges'!$D:$P,3,0))</f>
        <v/>
      </c>
      <c r="D217" s="78" t="str">
        <f>IF($A217="","",VLOOKUP($A217,'Annex 2 Designated EHV charges'!$D:$P,4,0))</f>
        <v/>
      </c>
      <c r="E217" s="80" t="str">
        <f>IFERROR(IF(VLOOKUP($A217,'Annex 2 Designated EHV charges'!$D:$P,COLUMN(E217)+5,FALSE)=0,"",VLOOKUP($A217,'Annex 2 Designated EHV charges'!$D:$P,COLUMN(E217)+5,FALSE)),"")</f>
        <v/>
      </c>
      <c r="F217" s="81" t="str">
        <f>IFERROR(IF(VLOOKUP($A217,'Annex 2 Designated EHV charges'!$D:$P,COLUMN(F217)+5,FALSE)=0,"",VLOOKUP($A217,'Annex 2 Designated EHV charges'!$D:$P,COLUMN(F217)+5,FALSE)),"")</f>
        <v/>
      </c>
      <c r="G217" s="82" t="str">
        <f>IFERROR(IF(VLOOKUP($A217,'Annex 2 Designated EHV charges'!$D:$P,COLUMN(G217)+5,FALSE)=0,"",VLOOKUP($A217,'Annex 2 Designated EHV charges'!$D:$P,COLUMN(G217)+5,FALSE)),"")</f>
        <v/>
      </c>
      <c r="H217" s="82" t="str">
        <f>IFERROR(IF(VLOOKUP($A217,'Annex 2 Designated EHV charges'!$D:$P,COLUMN(H217)+5,FALSE)=0,"",VLOOKUP($A217,'Annex 2 Designated EHV charges'!$D:$P,COLUMN(H217)+5,FALSE)),"")</f>
        <v/>
      </c>
    </row>
    <row r="218" spans="1:8" x14ac:dyDescent="0.25">
      <c r="A218" s="79" t="str">
        <f t="array" ref="A218">IFERROR(INDEX('Annex 2 Designated EHV charges'!$D$11:$D$11, MATCH(0, IF(ISBLANK('Annex 2 Designated EHV charges'!$D$11:$D$11),1, COUNTIF(A$4:$A217, 'Annex 2 Designated EHV charges'!$D$11:$D$11)), 0)),"")</f>
        <v/>
      </c>
      <c r="B218" s="78" t="str">
        <f>IF($A218="","",VLOOKUP($A218,'Annex 2 Designated EHV charges'!$D:$P,2,0))</f>
        <v/>
      </c>
      <c r="C218" s="79" t="str">
        <f>IF($A218="","",VLOOKUP($A218,'Annex 2 Designated EHV charges'!$D:$P,3,0))</f>
        <v/>
      </c>
      <c r="D218" s="78" t="str">
        <f>IF($A218="","",VLOOKUP($A218,'Annex 2 Designated EHV charges'!$D:$P,4,0))</f>
        <v/>
      </c>
      <c r="E218" s="80" t="str">
        <f>IFERROR(IF(VLOOKUP($A218,'Annex 2 Designated EHV charges'!$D:$P,COLUMN(E218)+5,FALSE)=0,"",VLOOKUP($A218,'Annex 2 Designated EHV charges'!$D:$P,COLUMN(E218)+5,FALSE)),"")</f>
        <v/>
      </c>
      <c r="F218" s="81" t="str">
        <f>IFERROR(IF(VLOOKUP($A218,'Annex 2 Designated EHV charges'!$D:$P,COLUMN(F218)+5,FALSE)=0,"",VLOOKUP($A218,'Annex 2 Designated EHV charges'!$D:$P,COLUMN(F218)+5,FALSE)),"")</f>
        <v/>
      </c>
      <c r="G218" s="82" t="str">
        <f>IFERROR(IF(VLOOKUP($A218,'Annex 2 Designated EHV charges'!$D:$P,COLUMN(G218)+5,FALSE)=0,"",VLOOKUP($A218,'Annex 2 Designated EHV charges'!$D:$P,COLUMN(G218)+5,FALSE)),"")</f>
        <v/>
      </c>
      <c r="H218" s="82" t="str">
        <f>IFERROR(IF(VLOOKUP($A218,'Annex 2 Designated EHV charges'!$D:$P,COLUMN(H218)+5,FALSE)=0,"",VLOOKUP($A218,'Annex 2 Designated EHV charges'!$D:$P,COLUMN(H218)+5,FALSE)),"")</f>
        <v/>
      </c>
    </row>
    <row r="219" spans="1:8" x14ac:dyDescent="0.25">
      <c r="A219" s="79" t="str">
        <f t="array" ref="A219">IFERROR(INDEX('Annex 2 Designated EHV charges'!$D$11:$D$11, MATCH(0, IF(ISBLANK('Annex 2 Designated EHV charges'!$D$11:$D$11),1, COUNTIF(A$4:$A218, 'Annex 2 Designated EHV charges'!$D$11:$D$11)), 0)),"")</f>
        <v/>
      </c>
      <c r="B219" s="78" t="str">
        <f>IF($A219="","",VLOOKUP($A219,'Annex 2 Designated EHV charges'!$D:$P,2,0))</f>
        <v/>
      </c>
      <c r="C219" s="79" t="str">
        <f>IF($A219="","",VLOOKUP($A219,'Annex 2 Designated EHV charges'!$D:$P,3,0))</f>
        <v/>
      </c>
      <c r="D219" s="78" t="str">
        <f>IF($A219="","",VLOOKUP($A219,'Annex 2 Designated EHV charges'!$D:$P,4,0))</f>
        <v/>
      </c>
      <c r="E219" s="80" t="str">
        <f>IFERROR(IF(VLOOKUP($A219,'Annex 2 Designated EHV charges'!$D:$P,COLUMN(E219)+5,FALSE)=0,"",VLOOKUP($A219,'Annex 2 Designated EHV charges'!$D:$P,COLUMN(E219)+5,FALSE)),"")</f>
        <v/>
      </c>
      <c r="F219" s="81" t="str">
        <f>IFERROR(IF(VLOOKUP($A219,'Annex 2 Designated EHV charges'!$D:$P,COLUMN(F219)+5,FALSE)=0,"",VLOOKUP($A219,'Annex 2 Designated EHV charges'!$D:$P,COLUMN(F219)+5,FALSE)),"")</f>
        <v/>
      </c>
      <c r="G219" s="82" t="str">
        <f>IFERROR(IF(VLOOKUP($A219,'Annex 2 Designated EHV charges'!$D:$P,COLUMN(G219)+5,FALSE)=0,"",VLOOKUP($A219,'Annex 2 Designated EHV charges'!$D:$P,COLUMN(G219)+5,FALSE)),"")</f>
        <v/>
      </c>
      <c r="H219" s="82" t="str">
        <f>IFERROR(IF(VLOOKUP($A219,'Annex 2 Designated EHV charges'!$D:$P,COLUMN(H219)+5,FALSE)=0,"",VLOOKUP($A219,'Annex 2 Designated EHV charges'!$D:$P,COLUMN(H219)+5,FALSE)),"")</f>
        <v/>
      </c>
    </row>
    <row r="220" spans="1:8" x14ac:dyDescent="0.25">
      <c r="A220" s="79" t="str">
        <f t="array" ref="A220">IFERROR(INDEX('Annex 2 Designated EHV charges'!$D$11:$D$11, MATCH(0, IF(ISBLANK('Annex 2 Designated EHV charges'!$D$11:$D$11),1, COUNTIF(A$4:$A219, 'Annex 2 Designated EHV charges'!$D$11:$D$11)), 0)),"")</f>
        <v/>
      </c>
      <c r="B220" s="78" t="str">
        <f>IF($A220="","",VLOOKUP($A220,'Annex 2 Designated EHV charges'!$D:$P,2,0))</f>
        <v/>
      </c>
      <c r="C220" s="79" t="str">
        <f>IF($A220="","",VLOOKUP($A220,'Annex 2 Designated EHV charges'!$D:$P,3,0))</f>
        <v/>
      </c>
      <c r="D220" s="78" t="str">
        <f>IF($A220="","",VLOOKUP($A220,'Annex 2 Designated EHV charges'!$D:$P,4,0))</f>
        <v/>
      </c>
      <c r="E220" s="80" t="str">
        <f>IFERROR(IF(VLOOKUP($A220,'Annex 2 Designated EHV charges'!$D:$P,COLUMN(E220)+5,FALSE)=0,"",VLOOKUP($A220,'Annex 2 Designated EHV charges'!$D:$P,COLUMN(E220)+5,FALSE)),"")</f>
        <v/>
      </c>
      <c r="F220" s="81" t="str">
        <f>IFERROR(IF(VLOOKUP($A220,'Annex 2 Designated EHV charges'!$D:$P,COLUMN(F220)+5,FALSE)=0,"",VLOOKUP($A220,'Annex 2 Designated EHV charges'!$D:$P,COLUMN(F220)+5,FALSE)),"")</f>
        <v/>
      </c>
      <c r="G220" s="82" t="str">
        <f>IFERROR(IF(VLOOKUP($A220,'Annex 2 Designated EHV charges'!$D:$P,COLUMN(G220)+5,FALSE)=0,"",VLOOKUP($A220,'Annex 2 Designated EHV charges'!$D:$P,COLUMN(G220)+5,FALSE)),"")</f>
        <v/>
      </c>
      <c r="H220" s="82" t="str">
        <f>IFERROR(IF(VLOOKUP($A220,'Annex 2 Designated EHV charges'!$D:$P,COLUMN(H220)+5,FALSE)=0,"",VLOOKUP($A220,'Annex 2 Designated EHV charges'!$D:$P,COLUMN(H220)+5,FALSE)),"")</f>
        <v/>
      </c>
    </row>
    <row r="221" spans="1:8" x14ac:dyDescent="0.25">
      <c r="A221" s="79" t="str">
        <f t="array" ref="A221">IFERROR(INDEX('Annex 2 Designated EHV charges'!$D$11:$D$11, MATCH(0, IF(ISBLANK('Annex 2 Designated EHV charges'!$D$11:$D$11),1, COUNTIF(A$4:$A220, 'Annex 2 Designated EHV charges'!$D$11:$D$11)), 0)),"")</f>
        <v/>
      </c>
      <c r="B221" s="78" t="str">
        <f>IF($A221="","",VLOOKUP($A221,'Annex 2 Designated EHV charges'!$D:$P,2,0))</f>
        <v/>
      </c>
      <c r="C221" s="79" t="str">
        <f>IF($A221="","",VLOOKUP($A221,'Annex 2 Designated EHV charges'!$D:$P,3,0))</f>
        <v/>
      </c>
      <c r="D221" s="78" t="str">
        <f>IF($A221="","",VLOOKUP($A221,'Annex 2 Designated EHV charges'!$D:$P,4,0))</f>
        <v/>
      </c>
      <c r="E221" s="80" t="str">
        <f>IFERROR(IF(VLOOKUP($A221,'Annex 2 Designated EHV charges'!$D:$P,COLUMN(E221)+5,FALSE)=0,"",VLOOKUP($A221,'Annex 2 Designated EHV charges'!$D:$P,COLUMN(E221)+5,FALSE)),"")</f>
        <v/>
      </c>
      <c r="F221" s="81" t="str">
        <f>IFERROR(IF(VLOOKUP($A221,'Annex 2 Designated EHV charges'!$D:$P,COLUMN(F221)+5,FALSE)=0,"",VLOOKUP($A221,'Annex 2 Designated EHV charges'!$D:$P,COLUMN(F221)+5,FALSE)),"")</f>
        <v/>
      </c>
      <c r="G221" s="82" t="str">
        <f>IFERROR(IF(VLOOKUP($A221,'Annex 2 Designated EHV charges'!$D:$P,COLUMN(G221)+5,FALSE)=0,"",VLOOKUP($A221,'Annex 2 Designated EHV charges'!$D:$P,COLUMN(G221)+5,FALSE)),"")</f>
        <v/>
      </c>
      <c r="H221" s="82" t="str">
        <f>IFERROR(IF(VLOOKUP($A221,'Annex 2 Designated EHV charges'!$D:$P,COLUMN(H221)+5,FALSE)=0,"",VLOOKUP($A221,'Annex 2 Designated EHV charges'!$D:$P,COLUMN(H221)+5,FALSE)),"")</f>
        <v/>
      </c>
    </row>
    <row r="222" spans="1:8" x14ac:dyDescent="0.25">
      <c r="A222" s="79" t="str">
        <f t="array" ref="A222">IFERROR(INDEX('Annex 2 Designated EHV charges'!$D$11:$D$11, MATCH(0, IF(ISBLANK('Annex 2 Designated EHV charges'!$D$11:$D$11),1, COUNTIF(A$4:$A221, 'Annex 2 Designated EHV charges'!$D$11:$D$11)), 0)),"")</f>
        <v/>
      </c>
      <c r="B222" s="78" t="str">
        <f>IF($A222="","",VLOOKUP($A222,'Annex 2 Designated EHV charges'!$D:$P,2,0))</f>
        <v/>
      </c>
      <c r="C222" s="79" t="str">
        <f>IF($A222="","",VLOOKUP($A222,'Annex 2 Designated EHV charges'!$D:$P,3,0))</f>
        <v/>
      </c>
      <c r="D222" s="78" t="str">
        <f>IF($A222="","",VLOOKUP($A222,'Annex 2 Designated EHV charges'!$D:$P,4,0))</f>
        <v/>
      </c>
      <c r="E222" s="80" t="str">
        <f>IFERROR(IF(VLOOKUP($A222,'Annex 2 Designated EHV charges'!$D:$P,COLUMN(E222)+5,FALSE)=0,"",VLOOKUP($A222,'Annex 2 Designated EHV charges'!$D:$P,COLUMN(E222)+5,FALSE)),"")</f>
        <v/>
      </c>
      <c r="F222" s="81" t="str">
        <f>IFERROR(IF(VLOOKUP($A222,'Annex 2 Designated EHV charges'!$D:$P,COLUMN(F222)+5,FALSE)=0,"",VLOOKUP($A222,'Annex 2 Designated EHV charges'!$D:$P,COLUMN(F222)+5,FALSE)),"")</f>
        <v/>
      </c>
      <c r="G222" s="82" t="str">
        <f>IFERROR(IF(VLOOKUP($A222,'Annex 2 Designated EHV charges'!$D:$P,COLUMN(G222)+5,FALSE)=0,"",VLOOKUP($A222,'Annex 2 Designated EHV charges'!$D:$P,COLUMN(G222)+5,FALSE)),"")</f>
        <v/>
      </c>
      <c r="H222" s="82" t="str">
        <f>IFERROR(IF(VLOOKUP($A222,'Annex 2 Designated EHV charges'!$D:$P,COLUMN(H222)+5,FALSE)=0,"",VLOOKUP($A222,'Annex 2 Designated EHV charges'!$D:$P,COLUMN(H222)+5,FALSE)),"")</f>
        <v/>
      </c>
    </row>
    <row r="223" spans="1:8" x14ac:dyDescent="0.25">
      <c r="A223" s="79" t="str">
        <f t="array" ref="A223">IFERROR(INDEX('Annex 2 Designated EHV charges'!$D$11:$D$11, MATCH(0, IF(ISBLANK('Annex 2 Designated EHV charges'!$D$11:$D$11),1, COUNTIF(A$4:$A222, 'Annex 2 Designated EHV charges'!$D$11:$D$11)), 0)),"")</f>
        <v/>
      </c>
      <c r="B223" s="78" t="str">
        <f>IF($A223="","",VLOOKUP($A223,'Annex 2 Designated EHV charges'!$D:$P,2,0))</f>
        <v/>
      </c>
      <c r="C223" s="79" t="str">
        <f>IF($A223="","",VLOOKUP($A223,'Annex 2 Designated EHV charges'!$D:$P,3,0))</f>
        <v/>
      </c>
      <c r="D223" s="78" t="str">
        <f>IF($A223="","",VLOOKUP($A223,'Annex 2 Designated EHV charges'!$D:$P,4,0))</f>
        <v/>
      </c>
      <c r="E223" s="80" t="str">
        <f>IFERROR(IF(VLOOKUP($A223,'Annex 2 Designated EHV charges'!$D:$P,COLUMN(E223)+5,FALSE)=0,"",VLOOKUP($A223,'Annex 2 Designated EHV charges'!$D:$P,COLUMN(E223)+5,FALSE)),"")</f>
        <v/>
      </c>
      <c r="F223" s="81" t="str">
        <f>IFERROR(IF(VLOOKUP($A223,'Annex 2 Designated EHV charges'!$D:$P,COLUMN(F223)+5,FALSE)=0,"",VLOOKUP($A223,'Annex 2 Designated EHV charges'!$D:$P,COLUMN(F223)+5,FALSE)),"")</f>
        <v/>
      </c>
      <c r="G223" s="82" t="str">
        <f>IFERROR(IF(VLOOKUP($A223,'Annex 2 Designated EHV charges'!$D:$P,COLUMN(G223)+5,FALSE)=0,"",VLOOKUP($A223,'Annex 2 Designated EHV charges'!$D:$P,COLUMN(G223)+5,FALSE)),"")</f>
        <v/>
      </c>
      <c r="H223" s="82" t="str">
        <f>IFERROR(IF(VLOOKUP($A223,'Annex 2 Designated EHV charges'!$D:$P,COLUMN(H223)+5,FALSE)=0,"",VLOOKUP($A223,'Annex 2 Designated EHV charges'!$D:$P,COLUMN(H223)+5,FALSE)),"")</f>
        <v/>
      </c>
    </row>
    <row r="224" spans="1:8" x14ac:dyDescent="0.25">
      <c r="A224" s="79" t="str">
        <f t="array" ref="A224">IFERROR(INDEX('Annex 2 Designated EHV charges'!$D$11:$D$11, MATCH(0, IF(ISBLANK('Annex 2 Designated EHV charges'!$D$11:$D$11),1, COUNTIF(A$4:$A223, 'Annex 2 Designated EHV charges'!$D$11:$D$11)), 0)),"")</f>
        <v/>
      </c>
      <c r="B224" s="78" t="str">
        <f>IF($A224="","",VLOOKUP($A224,'Annex 2 Designated EHV charges'!$D:$P,2,0))</f>
        <v/>
      </c>
      <c r="C224" s="79" t="str">
        <f>IF($A224="","",VLOOKUP($A224,'Annex 2 Designated EHV charges'!$D:$P,3,0))</f>
        <v/>
      </c>
      <c r="D224" s="78" t="str">
        <f>IF($A224="","",VLOOKUP($A224,'Annex 2 Designated EHV charges'!$D:$P,4,0))</f>
        <v/>
      </c>
      <c r="E224" s="80" t="str">
        <f>IFERROR(IF(VLOOKUP($A224,'Annex 2 Designated EHV charges'!$D:$P,COLUMN(E224)+5,FALSE)=0,"",VLOOKUP($A224,'Annex 2 Designated EHV charges'!$D:$P,COLUMN(E224)+5,FALSE)),"")</f>
        <v/>
      </c>
      <c r="F224" s="81" t="str">
        <f>IFERROR(IF(VLOOKUP($A224,'Annex 2 Designated EHV charges'!$D:$P,COLUMN(F224)+5,FALSE)=0,"",VLOOKUP($A224,'Annex 2 Designated EHV charges'!$D:$P,COLUMN(F224)+5,FALSE)),"")</f>
        <v/>
      </c>
      <c r="G224" s="82" t="str">
        <f>IFERROR(IF(VLOOKUP($A224,'Annex 2 Designated EHV charges'!$D:$P,COLUMN(G224)+5,FALSE)=0,"",VLOOKUP($A224,'Annex 2 Designated EHV charges'!$D:$P,COLUMN(G224)+5,FALSE)),"")</f>
        <v/>
      </c>
      <c r="H224" s="82" t="str">
        <f>IFERROR(IF(VLOOKUP($A224,'Annex 2 Designated EHV charges'!$D:$P,COLUMN(H224)+5,FALSE)=0,"",VLOOKUP($A224,'Annex 2 Designated EHV charges'!$D:$P,COLUMN(H224)+5,FALSE)),"")</f>
        <v/>
      </c>
    </row>
    <row r="225" spans="1:8" x14ac:dyDescent="0.25">
      <c r="A225" s="79" t="str">
        <f t="array" ref="A225">IFERROR(INDEX('Annex 2 Designated EHV charges'!$D$11:$D$11, MATCH(0, IF(ISBLANK('Annex 2 Designated EHV charges'!$D$11:$D$11),1, COUNTIF(A$4:$A224, 'Annex 2 Designated EHV charges'!$D$11:$D$11)), 0)),"")</f>
        <v/>
      </c>
      <c r="B225" s="78" t="str">
        <f>IF($A225="","",VLOOKUP($A225,'Annex 2 Designated EHV charges'!$D:$P,2,0))</f>
        <v/>
      </c>
      <c r="C225" s="79" t="str">
        <f>IF($A225="","",VLOOKUP($A225,'Annex 2 Designated EHV charges'!$D:$P,3,0))</f>
        <v/>
      </c>
      <c r="D225" s="78" t="str">
        <f>IF($A225="","",VLOOKUP($A225,'Annex 2 Designated EHV charges'!$D:$P,4,0))</f>
        <v/>
      </c>
      <c r="E225" s="80" t="str">
        <f>IFERROR(IF(VLOOKUP($A225,'Annex 2 Designated EHV charges'!$D:$P,COLUMN(E225)+5,FALSE)=0,"",VLOOKUP($A225,'Annex 2 Designated EHV charges'!$D:$P,COLUMN(E225)+5,FALSE)),"")</f>
        <v/>
      </c>
      <c r="F225" s="81" t="str">
        <f>IFERROR(IF(VLOOKUP($A225,'Annex 2 Designated EHV charges'!$D:$P,COLUMN(F225)+5,FALSE)=0,"",VLOOKUP($A225,'Annex 2 Designated EHV charges'!$D:$P,COLUMN(F225)+5,FALSE)),"")</f>
        <v/>
      </c>
      <c r="G225" s="82" t="str">
        <f>IFERROR(IF(VLOOKUP($A225,'Annex 2 Designated EHV charges'!$D:$P,COLUMN(G225)+5,FALSE)=0,"",VLOOKUP($A225,'Annex 2 Designated EHV charges'!$D:$P,COLUMN(G225)+5,FALSE)),"")</f>
        <v/>
      </c>
      <c r="H225" s="82" t="str">
        <f>IFERROR(IF(VLOOKUP($A225,'Annex 2 Designated EHV charges'!$D:$P,COLUMN(H225)+5,FALSE)=0,"",VLOOKUP($A225,'Annex 2 Designated EHV charges'!$D:$P,COLUMN(H225)+5,FALSE)),"")</f>
        <v/>
      </c>
    </row>
    <row r="226" spans="1:8" x14ac:dyDescent="0.25">
      <c r="A226" s="79" t="str">
        <f t="array" ref="A226">IFERROR(INDEX('Annex 2 Designated EHV charges'!$D$11:$D$11, MATCH(0, IF(ISBLANK('Annex 2 Designated EHV charges'!$D$11:$D$11),1, COUNTIF(A$4:$A225, 'Annex 2 Designated EHV charges'!$D$11:$D$11)), 0)),"")</f>
        <v/>
      </c>
      <c r="B226" s="78" t="str">
        <f>IF($A226="","",VLOOKUP($A226,'Annex 2 Designated EHV charges'!$D:$P,2,0))</f>
        <v/>
      </c>
      <c r="C226" s="79" t="str">
        <f>IF($A226="","",VLOOKUP($A226,'Annex 2 Designated EHV charges'!$D:$P,3,0))</f>
        <v/>
      </c>
      <c r="D226" s="78" t="str">
        <f>IF($A226="","",VLOOKUP($A226,'Annex 2 Designated EHV charges'!$D:$P,4,0))</f>
        <v/>
      </c>
      <c r="E226" s="80" t="str">
        <f>IFERROR(IF(VLOOKUP($A226,'Annex 2 Designated EHV charges'!$D:$P,COLUMN(E226)+5,FALSE)=0,"",VLOOKUP($A226,'Annex 2 Designated EHV charges'!$D:$P,COLUMN(E226)+5,FALSE)),"")</f>
        <v/>
      </c>
      <c r="F226" s="81" t="str">
        <f>IFERROR(IF(VLOOKUP($A226,'Annex 2 Designated EHV charges'!$D:$P,COLUMN(F226)+5,FALSE)=0,"",VLOOKUP($A226,'Annex 2 Designated EHV charges'!$D:$P,COLUMN(F226)+5,FALSE)),"")</f>
        <v/>
      </c>
      <c r="G226" s="82" t="str">
        <f>IFERROR(IF(VLOOKUP($A226,'Annex 2 Designated EHV charges'!$D:$P,COLUMN(G226)+5,FALSE)=0,"",VLOOKUP($A226,'Annex 2 Designated EHV charges'!$D:$P,COLUMN(G226)+5,FALSE)),"")</f>
        <v/>
      </c>
      <c r="H226" s="82" t="str">
        <f>IFERROR(IF(VLOOKUP($A226,'Annex 2 Designated EHV charges'!$D:$P,COLUMN(H226)+5,FALSE)=0,"",VLOOKUP($A226,'Annex 2 Designated EHV charges'!$D:$P,COLUMN(H226)+5,FALSE)),"")</f>
        <v/>
      </c>
    </row>
    <row r="227" spans="1:8" x14ac:dyDescent="0.25">
      <c r="A227" s="79" t="str">
        <f t="array" ref="A227">IFERROR(INDEX('Annex 2 Designated EHV charges'!$D$11:$D$11, MATCH(0, IF(ISBLANK('Annex 2 Designated EHV charges'!$D$11:$D$11),1, COUNTIF(A$4:$A226, 'Annex 2 Designated EHV charges'!$D$11:$D$11)), 0)),"")</f>
        <v/>
      </c>
      <c r="B227" s="78" t="str">
        <f>IF($A227="","",VLOOKUP($A227,'Annex 2 Designated EHV charges'!$D:$P,2,0))</f>
        <v/>
      </c>
      <c r="C227" s="79" t="str">
        <f>IF($A227="","",VLOOKUP($A227,'Annex 2 Designated EHV charges'!$D:$P,3,0))</f>
        <v/>
      </c>
      <c r="D227" s="78" t="str">
        <f>IF($A227="","",VLOOKUP($A227,'Annex 2 Designated EHV charges'!$D:$P,4,0))</f>
        <v/>
      </c>
      <c r="E227" s="80" t="str">
        <f>IFERROR(IF(VLOOKUP($A227,'Annex 2 Designated EHV charges'!$D:$P,COLUMN(E227)+5,FALSE)=0,"",VLOOKUP($A227,'Annex 2 Designated EHV charges'!$D:$P,COLUMN(E227)+5,FALSE)),"")</f>
        <v/>
      </c>
      <c r="F227" s="81" t="str">
        <f>IFERROR(IF(VLOOKUP($A227,'Annex 2 Designated EHV charges'!$D:$P,COLUMN(F227)+5,FALSE)=0,"",VLOOKUP($A227,'Annex 2 Designated EHV charges'!$D:$P,COLUMN(F227)+5,FALSE)),"")</f>
        <v/>
      </c>
      <c r="G227" s="82" t="str">
        <f>IFERROR(IF(VLOOKUP($A227,'Annex 2 Designated EHV charges'!$D:$P,COLUMN(G227)+5,FALSE)=0,"",VLOOKUP($A227,'Annex 2 Designated EHV charges'!$D:$P,COLUMN(G227)+5,FALSE)),"")</f>
        <v/>
      </c>
      <c r="H227" s="82" t="str">
        <f>IFERROR(IF(VLOOKUP($A227,'Annex 2 Designated EHV charges'!$D:$P,COLUMN(H227)+5,FALSE)=0,"",VLOOKUP($A227,'Annex 2 Designated EHV charges'!$D:$P,COLUMN(H227)+5,FALSE)),"")</f>
        <v/>
      </c>
    </row>
    <row r="228" spans="1:8" x14ac:dyDescent="0.25">
      <c r="A228" s="79" t="str">
        <f t="array" ref="A228">IFERROR(INDEX('Annex 2 Designated EHV charges'!$D$11:$D$11, MATCH(0, IF(ISBLANK('Annex 2 Designated EHV charges'!$D$11:$D$11),1, COUNTIF(A$4:$A227, 'Annex 2 Designated EHV charges'!$D$11:$D$11)), 0)),"")</f>
        <v/>
      </c>
      <c r="B228" s="78" t="str">
        <f>IF($A228="","",VLOOKUP($A228,'Annex 2 Designated EHV charges'!$D:$P,2,0))</f>
        <v/>
      </c>
      <c r="C228" s="79" t="str">
        <f>IF($A228="","",VLOOKUP($A228,'Annex 2 Designated EHV charges'!$D:$P,3,0))</f>
        <v/>
      </c>
      <c r="D228" s="78" t="str">
        <f>IF($A228="","",VLOOKUP($A228,'Annex 2 Designated EHV charges'!$D:$P,4,0))</f>
        <v/>
      </c>
      <c r="E228" s="80" t="str">
        <f>IFERROR(IF(VLOOKUP($A228,'Annex 2 Designated EHV charges'!$D:$P,COLUMN(E228)+5,FALSE)=0,"",VLOOKUP($A228,'Annex 2 Designated EHV charges'!$D:$P,COLUMN(E228)+5,FALSE)),"")</f>
        <v/>
      </c>
      <c r="F228" s="81" t="str">
        <f>IFERROR(IF(VLOOKUP($A228,'Annex 2 Designated EHV charges'!$D:$P,COLUMN(F228)+5,FALSE)=0,"",VLOOKUP($A228,'Annex 2 Designated EHV charges'!$D:$P,COLUMN(F228)+5,FALSE)),"")</f>
        <v/>
      </c>
      <c r="G228" s="82" t="str">
        <f>IFERROR(IF(VLOOKUP($A228,'Annex 2 Designated EHV charges'!$D:$P,COLUMN(G228)+5,FALSE)=0,"",VLOOKUP($A228,'Annex 2 Designated EHV charges'!$D:$P,COLUMN(G228)+5,FALSE)),"")</f>
        <v/>
      </c>
      <c r="H228" s="82" t="str">
        <f>IFERROR(IF(VLOOKUP($A228,'Annex 2 Designated EHV charges'!$D:$P,COLUMN(H228)+5,FALSE)=0,"",VLOOKUP($A228,'Annex 2 Designated EHV charges'!$D:$P,COLUMN(H228)+5,FALSE)),"")</f>
        <v/>
      </c>
    </row>
    <row r="229" spans="1:8" x14ac:dyDescent="0.25">
      <c r="A229" s="79" t="str">
        <f t="array" ref="A229">IFERROR(INDEX('Annex 2 Designated EHV charges'!$D$11:$D$11, MATCH(0, IF(ISBLANK('Annex 2 Designated EHV charges'!$D$11:$D$11),1, COUNTIF(A$4:$A228, 'Annex 2 Designated EHV charges'!$D$11:$D$11)), 0)),"")</f>
        <v/>
      </c>
      <c r="B229" s="78" t="str">
        <f>IF($A229="","",VLOOKUP($A229,'Annex 2 Designated EHV charges'!$D:$P,2,0))</f>
        <v/>
      </c>
      <c r="C229" s="79" t="str">
        <f>IF($A229="","",VLOOKUP($A229,'Annex 2 Designated EHV charges'!$D:$P,3,0))</f>
        <v/>
      </c>
      <c r="D229" s="78" t="str">
        <f>IF($A229="","",VLOOKUP($A229,'Annex 2 Designated EHV charges'!$D:$P,4,0))</f>
        <v/>
      </c>
      <c r="E229" s="80" t="str">
        <f>IFERROR(IF(VLOOKUP($A229,'Annex 2 Designated EHV charges'!$D:$P,COLUMN(E229)+5,FALSE)=0,"",VLOOKUP($A229,'Annex 2 Designated EHV charges'!$D:$P,COLUMN(E229)+5,FALSE)),"")</f>
        <v/>
      </c>
      <c r="F229" s="81" t="str">
        <f>IFERROR(IF(VLOOKUP($A229,'Annex 2 Designated EHV charges'!$D:$P,COLUMN(F229)+5,FALSE)=0,"",VLOOKUP($A229,'Annex 2 Designated EHV charges'!$D:$P,COLUMN(F229)+5,FALSE)),"")</f>
        <v/>
      </c>
      <c r="G229" s="82" t="str">
        <f>IFERROR(IF(VLOOKUP($A229,'Annex 2 Designated EHV charges'!$D:$P,COLUMN(G229)+5,FALSE)=0,"",VLOOKUP($A229,'Annex 2 Designated EHV charges'!$D:$P,COLUMN(G229)+5,FALSE)),"")</f>
        <v/>
      </c>
      <c r="H229" s="82" t="str">
        <f>IFERROR(IF(VLOOKUP($A229,'Annex 2 Designated EHV charges'!$D:$P,COLUMN(H229)+5,FALSE)=0,"",VLOOKUP($A229,'Annex 2 Designated EHV charges'!$D:$P,COLUMN(H229)+5,FALSE)),"")</f>
        <v/>
      </c>
    </row>
    <row r="230" spans="1:8" x14ac:dyDescent="0.25">
      <c r="A230" s="79" t="str">
        <f t="array" ref="A230">IFERROR(INDEX('Annex 2 Designated EHV charges'!$D$11:$D$11, MATCH(0, IF(ISBLANK('Annex 2 Designated EHV charges'!$D$11:$D$11),1, COUNTIF(A$4:$A229, 'Annex 2 Designated EHV charges'!$D$11:$D$11)), 0)),"")</f>
        <v/>
      </c>
      <c r="B230" s="78" t="str">
        <f>IF($A230="","",VLOOKUP($A230,'Annex 2 Designated EHV charges'!$D:$P,2,0))</f>
        <v/>
      </c>
      <c r="C230" s="79" t="str">
        <f>IF($A230="","",VLOOKUP($A230,'Annex 2 Designated EHV charges'!$D:$P,3,0))</f>
        <v/>
      </c>
      <c r="D230" s="78" t="str">
        <f>IF($A230="","",VLOOKUP($A230,'Annex 2 Designated EHV charges'!$D:$P,4,0))</f>
        <v/>
      </c>
      <c r="E230" s="80" t="str">
        <f>IFERROR(IF(VLOOKUP($A230,'Annex 2 Designated EHV charges'!$D:$P,COLUMN(E230)+5,FALSE)=0,"",VLOOKUP($A230,'Annex 2 Designated EHV charges'!$D:$P,COLUMN(E230)+5,FALSE)),"")</f>
        <v/>
      </c>
      <c r="F230" s="81" t="str">
        <f>IFERROR(IF(VLOOKUP($A230,'Annex 2 Designated EHV charges'!$D:$P,COLUMN(F230)+5,FALSE)=0,"",VLOOKUP($A230,'Annex 2 Designated EHV charges'!$D:$P,COLUMN(F230)+5,FALSE)),"")</f>
        <v/>
      </c>
      <c r="G230" s="82" t="str">
        <f>IFERROR(IF(VLOOKUP($A230,'Annex 2 Designated EHV charges'!$D:$P,COLUMN(G230)+5,FALSE)=0,"",VLOOKUP($A230,'Annex 2 Designated EHV charges'!$D:$P,COLUMN(G230)+5,FALSE)),"")</f>
        <v/>
      </c>
      <c r="H230" s="82" t="str">
        <f>IFERROR(IF(VLOOKUP($A230,'Annex 2 Designated EHV charges'!$D:$P,COLUMN(H230)+5,FALSE)=0,"",VLOOKUP($A230,'Annex 2 Designated EHV charges'!$D:$P,COLUMN(H230)+5,FALSE)),"")</f>
        <v/>
      </c>
    </row>
    <row r="231" spans="1:8" x14ac:dyDescent="0.25">
      <c r="A231" s="79" t="str">
        <f t="array" ref="A231">IFERROR(INDEX('Annex 2 Designated EHV charges'!$D$11:$D$11, MATCH(0, IF(ISBLANK('Annex 2 Designated EHV charges'!$D$11:$D$11),1, COUNTIF(A$4:$A230, 'Annex 2 Designated EHV charges'!$D$11:$D$11)), 0)),"")</f>
        <v/>
      </c>
      <c r="B231" s="78" t="str">
        <f>IF($A231="","",VLOOKUP($A231,'Annex 2 Designated EHV charges'!$D:$P,2,0))</f>
        <v/>
      </c>
      <c r="C231" s="79" t="str">
        <f>IF($A231="","",VLOOKUP($A231,'Annex 2 Designated EHV charges'!$D:$P,3,0))</f>
        <v/>
      </c>
      <c r="D231" s="78" t="str">
        <f>IF($A231="","",VLOOKUP($A231,'Annex 2 Designated EHV charges'!$D:$P,4,0))</f>
        <v/>
      </c>
      <c r="E231" s="80" t="str">
        <f>IFERROR(IF(VLOOKUP($A231,'Annex 2 Designated EHV charges'!$D:$P,COLUMN(E231)+5,FALSE)=0,"",VLOOKUP($A231,'Annex 2 Designated EHV charges'!$D:$P,COLUMN(E231)+5,FALSE)),"")</f>
        <v/>
      </c>
      <c r="F231" s="81" t="str">
        <f>IFERROR(IF(VLOOKUP($A231,'Annex 2 Designated EHV charges'!$D:$P,COLUMN(F231)+5,FALSE)=0,"",VLOOKUP($A231,'Annex 2 Designated EHV charges'!$D:$P,COLUMN(F231)+5,FALSE)),"")</f>
        <v/>
      </c>
      <c r="G231" s="82" t="str">
        <f>IFERROR(IF(VLOOKUP($A231,'Annex 2 Designated EHV charges'!$D:$P,COLUMN(G231)+5,FALSE)=0,"",VLOOKUP($A231,'Annex 2 Designated EHV charges'!$D:$P,COLUMN(G231)+5,FALSE)),"")</f>
        <v/>
      </c>
      <c r="H231" s="82" t="str">
        <f>IFERROR(IF(VLOOKUP($A231,'Annex 2 Designated EHV charges'!$D:$P,COLUMN(H231)+5,FALSE)=0,"",VLOOKUP($A231,'Annex 2 Designated EHV charges'!$D:$P,COLUMN(H231)+5,FALSE)),"")</f>
        <v/>
      </c>
    </row>
    <row r="232" spans="1:8" x14ac:dyDescent="0.25">
      <c r="A232" s="79" t="str">
        <f t="array" ref="A232">IFERROR(INDEX('Annex 2 Designated EHV charges'!$D$11:$D$11, MATCH(0, IF(ISBLANK('Annex 2 Designated EHV charges'!$D$11:$D$11),1, COUNTIF(A$4:$A231, 'Annex 2 Designated EHV charges'!$D$11:$D$11)), 0)),"")</f>
        <v/>
      </c>
      <c r="B232" s="78" t="str">
        <f>IF($A232="","",VLOOKUP($A232,'Annex 2 Designated EHV charges'!$D:$P,2,0))</f>
        <v/>
      </c>
      <c r="C232" s="79" t="str">
        <f>IF($A232="","",VLOOKUP($A232,'Annex 2 Designated EHV charges'!$D:$P,3,0))</f>
        <v/>
      </c>
      <c r="D232" s="78" t="str">
        <f>IF($A232="","",VLOOKUP($A232,'Annex 2 Designated EHV charges'!$D:$P,4,0))</f>
        <v/>
      </c>
      <c r="E232" s="80" t="str">
        <f>IFERROR(IF(VLOOKUP($A232,'Annex 2 Designated EHV charges'!$D:$P,COLUMN(E232)+5,FALSE)=0,"",VLOOKUP($A232,'Annex 2 Designated EHV charges'!$D:$P,COLUMN(E232)+5,FALSE)),"")</f>
        <v/>
      </c>
      <c r="F232" s="81" t="str">
        <f>IFERROR(IF(VLOOKUP($A232,'Annex 2 Designated EHV charges'!$D:$P,COLUMN(F232)+5,FALSE)=0,"",VLOOKUP($A232,'Annex 2 Designated EHV charges'!$D:$P,COLUMN(F232)+5,FALSE)),"")</f>
        <v/>
      </c>
      <c r="G232" s="82" t="str">
        <f>IFERROR(IF(VLOOKUP($A232,'Annex 2 Designated EHV charges'!$D:$P,COLUMN(G232)+5,FALSE)=0,"",VLOOKUP($A232,'Annex 2 Designated EHV charges'!$D:$P,COLUMN(G232)+5,FALSE)),"")</f>
        <v/>
      </c>
      <c r="H232" s="82" t="str">
        <f>IFERROR(IF(VLOOKUP($A232,'Annex 2 Designated EHV charges'!$D:$P,COLUMN(H232)+5,FALSE)=0,"",VLOOKUP($A232,'Annex 2 Designated EHV charges'!$D:$P,COLUMN(H232)+5,FALSE)),"")</f>
        <v/>
      </c>
    </row>
    <row r="233" spans="1:8" x14ac:dyDescent="0.25">
      <c r="A233" s="79" t="str">
        <f t="array" ref="A233">IFERROR(INDEX('Annex 2 Designated EHV charges'!$D$11:$D$11, MATCH(0, IF(ISBLANK('Annex 2 Designated EHV charges'!$D$11:$D$11),1, COUNTIF(A$4:$A232, 'Annex 2 Designated EHV charges'!$D$11:$D$11)), 0)),"")</f>
        <v/>
      </c>
      <c r="B233" s="78" t="str">
        <f>IF($A233="","",VLOOKUP($A233,'Annex 2 Designated EHV charges'!$D:$P,2,0))</f>
        <v/>
      </c>
      <c r="C233" s="79" t="str">
        <f>IF($A233="","",VLOOKUP($A233,'Annex 2 Designated EHV charges'!$D:$P,3,0))</f>
        <v/>
      </c>
      <c r="D233" s="78" t="str">
        <f>IF($A233="","",VLOOKUP($A233,'Annex 2 Designated EHV charges'!$D:$P,4,0))</f>
        <v/>
      </c>
      <c r="E233" s="80" t="str">
        <f>IFERROR(IF(VLOOKUP($A233,'Annex 2 Designated EHV charges'!$D:$P,COLUMN(E233)+5,FALSE)=0,"",VLOOKUP($A233,'Annex 2 Designated EHV charges'!$D:$P,COLUMN(E233)+5,FALSE)),"")</f>
        <v/>
      </c>
      <c r="F233" s="81" t="str">
        <f>IFERROR(IF(VLOOKUP($A233,'Annex 2 Designated EHV charges'!$D:$P,COLUMN(F233)+5,FALSE)=0,"",VLOOKUP($A233,'Annex 2 Designated EHV charges'!$D:$P,COLUMN(F233)+5,FALSE)),"")</f>
        <v/>
      </c>
      <c r="G233" s="82" t="str">
        <f>IFERROR(IF(VLOOKUP($A233,'Annex 2 Designated EHV charges'!$D:$P,COLUMN(G233)+5,FALSE)=0,"",VLOOKUP($A233,'Annex 2 Designated EHV charges'!$D:$P,COLUMN(G233)+5,FALSE)),"")</f>
        <v/>
      </c>
      <c r="H233" s="82" t="str">
        <f>IFERROR(IF(VLOOKUP($A233,'Annex 2 Designated EHV charges'!$D:$P,COLUMN(H233)+5,FALSE)=0,"",VLOOKUP($A233,'Annex 2 Designated EHV charges'!$D:$P,COLUMN(H233)+5,FALSE)),"")</f>
        <v/>
      </c>
    </row>
    <row r="234" spans="1:8" x14ac:dyDescent="0.25">
      <c r="A234" s="79" t="str">
        <f t="array" ref="A234">IFERROR(INDEX('Annex 2 Designated EHV charges'!$D$11:$D$11, MATCH(0, IF(ISBLANK('Annex 2 Designated EHV charges'!$D$11:$D$11),1, COUNTIF(A$4:$A233, 'Annex 2 Designated EHV charges'!$D$11:$D$11)), 0)),"")</f>
        <v/>
      </c>
      <c r="B234" s="78" t="str">
        <f>IF($A234="","",VLOOKUP($A234,'Annex 2 Designated EHV charges'!$D:$P,2,0))</f>
        <v/>
      </c>
      <c r="C234" s="79" t="str">
        <f>IF($A234="","",VLOOKUP($A234,'Annex 2 Designated EHV charges'!$D:$P,3,0))</f>
        <v/>
      </c>
      <c r="D234" s="78" t="str">
        <f>IF($A234="","",VLOOKUP($A234,'Annex 2 Designated EHV charges'!$D:$P,4,0))</f>
        <v/>
      </c>
      <c r="E234" s="80" t="str">
        <f>IFERROR(IF(VLOOKUP($A234,'Annex 2 Designated EHV charges'!$D:$P,COLUMN(E234)+5,FALSE)=0,"",VLOOKUP($A234,'Annex 2 Designated EHV charges'!$D:$P,COLUMN(E234)+5,FALSE)),"")</f>
        <v/>
      </c>
      <c r="F234" s="81" t="str">
        <f>IFERROR(IF(VLOOKUP($A234,'Annex 2 Designated EHV charges'!$D:$P,COLUMN(F234)+5,FALSE)=0,"",VLOOKUP($A234,'Annex 2 Designated EHV charges'!$D:$P,COLUMN(F234)+5,FALSE)),"")</f>
        <v/>
      </c>
      <c r="G234" s="82" t="str">
        <f>IFERROR(IF(VLOOKUP($A234,'Annex 2 Designated EHV charges'!$D:$P,COLUMN(G234)+5,FALSE)=0,"",VLOOKUP($A234,'Annex 2 Designated EHV charges'!$D:$P,COLUMN(G234)+5,FALSE)),"")</f>
        <v/>
      </c>
      <c r="H234" s="82" t="str">
        <f>IFERROR(IF(VLOOKUP($A234,'Annex 2 Designated EHV charges'!$D:$P,COLUMN(H234)+5,FALSE)=0,"",VLOOKUP($A234,'Annex 2 Designated EHV charges'!$D:$P,COLUMN(H234)+5,FALSE)),"")</f>
        <v/>
      </c>
    </row>
    <row r="235" spans="1:8" x14ac:dyDescent="0.25">
      <c r="A235" s="79" t="str">
        <f t="array" ref="A235">IFERROR(INDEX('Annex 2 Designated EHV charges'!$D$11:$D$11, MATCH(0, IF(ISBLANK('Annex 2 Designated EHV charges'!$D$11:$D$11),1, COUNTIF(A$4:$A234, 'Annex 2 Designated EHV charges'!$D$11:$D$11)), 0)),"")</f>
        <v/>
      </c>
      <c r="B235" s="78" t="str">
        <f>IF($A235="","",VLOOKUP($A235,'Annex 2 Designated EHV charges'!$D:$P,2,0))</f>
        <v/>
      </c>
      <c r="C235" s="79" t="str">
        <f>IF($A235="","",VLOOKUP($A235,'Annex 2 Designated EHV charges'!$D:$P,3,0))</f>
        <v/>
      </c>
      <c r="D235" s="78" t="str">
        <f>IF($A235="","",VLOOKUP($A235,'Annex 2 Designated EHV charges'!$D:$P,4,0))</f>
        <v/>
      </c>
      <c r="E235" s="80" t="str">
        <f>IFERROR(IF(VLOOKUP($A235,'Annex 2 Designated EHV charges'!$D:$P,COLUMN(E235)+5,FALSE)=0,"",VLOOKUP($A235,'Annex 2 Designated EHV charges'!$D:$P,COLUMN(E235)+5,FALSE)),"")</f>
        <v/>
      </c>
      <c r="F235" s="81" t="str">
        <f>IFERROR(IF(VLOOKUP($A235,'Annex 2 Designated EHV charges'!$D:$P,COLUMN(F235)+5,FALSE)=0,"",VLOOKUP($A235,'Annex 2 Designated EHV charges'!$D:$P,COLUMN(F235)+5,FALSE)),"")</f>
        <v/>
      </c>
      <c r="G235" s="82" t="str">
        <f>IFERROR(IF(VLOOKUP($A235,'Annex 2 Designated EHV charges'!$D:$P,COLUMN(G235)+5,FALSE)=0,"",VLOOKUP($A235,'Annex 2 Designated EHV charges'!$D:$P,COLUMN(G235)+5,FALSE)),"")</f>
        <v/>
      </c>
      <c r="H235" s="82" t="str">
        <f>IFERROR(IF(VLOOKUP($A235,'Annex 2 Designated EHV charges'!$D:$P,COLUMN(H235)+5,FALSE)=0,"",VLOOKUP($A235,'Annex 2 Designated EHV charges'!$D:$P,COLUMN(H235)+5,FALSE)),"")</f>
        <v/>
      </c>
    </row>
    <row r="236" spans="1:8" x14ac:dyDescent="0.25">
      <c r="A236" s="79" t="str">
        <f t="array" ref="A236">IFERROR(INDEX('Annex 2 Designated EHV charges'!$D$11:$D$11, MATCH(0, IF(ISBLANK('Annex 2 Designated EHV charges'!$D$11:$D$11),1, COUNTIF(A$4:$A235, 'Annex 2 Designated EHV charges'!$D$11:$D$11)), 0)),"")</f>
        <v/>
      </c>
      <c r="B236" s="78" t="str">
        <f>IF($A236="","",VLOOKUP($A236,'Annex 2 Designated EHV charges'!$D:$P,2,0))</f>
        <v/>
      </c>
      <c r="C236" s="79" t="str">
        <f>IF($A236="","",VLOOKUP($A236,'Annex 2 Designated EHV charges'!$D:$P,3,0))</f>
        <v/>
      </c>
      <c r="D236" s="78" t="str">
        <f>IF($A236="","",VLOOKUP($A236,'Annex 2 Designated EHV charges'!$D:$P,4,0))</f>
        <v/>
      </c>
      <c r="E236" s="80" t="str">
        <f>IFERROR(IF(VLOOKUP($A236,'Annex 2 Designated EHV charges'!$D:$P,COLUMN(E236)+5,FALSE)=0,"",VLOOKUP($A236,'Annex 2 Designated EHV charges'!$D:$P,COLUMN(E236)+5,FALSE)),"")</f>
        <v/>
      </c>
      <c r="F236" s="81" t="str">
        <f>IFERROR(IF(VLOOKUP($A236,'Annex 2 Designated EHV charges'!$D:$P,COLUMN(F236)+5,FALSE)=0,"",VLOOKUP($A236,'Annex 2 Designated EHV charges'!$D:$P,COLUMN(F236)+5,FALSE)),"")</f>
        <v/>
      </c>
      <c r="G236" s="82" t="str">
        <f>IFERROR(IF(VLOOKUP($A236,'Annex 2 Designated EHV charges'!$D:$P,COLUMN(G236)+5,FALSE)=0,"",VLOOKUP($A236,'Annex 2 Designated EHV charges'!$D:$P,COLUMN(G236)+5,FALSE)),"")</f>
        <v/>
      </c>
      <c r="H236" s="82" t="str">
        <f>IFERROR(IF(VLOOKUP($A236,'Annex 2 Designated EHV charges'!$D:$P,COLUMN(H236)+5,FALSE)=0,"",VLOOKUP($A236,'Annex 2 Designated EHV charges'!$D:$P,COLUMN(H236)+5,FALSE)),"")</f>
        <v/>
      </c>
    </row>
    <row r="237" spans="1:8" x14ac:dyDescent="0.25">
      <c r="A237" s="79" t="str">
        <f t="array" ref="A237">IFERROR(INDEX('Annex 2 Designated EHV charges'!$D$11:$D$11, MATCH(0, IF(ISBLANK('Annex 2 Designated EHV charges'!$D$11:$D$11),1, COUNTIF(A$4:$A236, 'Annex 2 Designated EHV charges'!$D$11:$D$11)), 0)),"")</f>
        <v/>
      </c>
      <c r="B237" s="78" t="str">
        <f>IF($A237="","",VLOOKUP($A237,'Annex 2 Designated EHV charges'!$D:$P,2,0))</f>
        <v/>
      </c>
      <c r="C237" s="79" t="str">
        <f>IF($A237="","",VLOOKUP($A237,'Annex 2 Designated EHV charges'!$D:$P,3,0))</f>
        <v/>
      </c>
      <c r="D237" s="78" t="str">
        <f>IF($A237="","",VLOOKUP($A237,'Annex 2 Designated EHV charges'!$D:$P,4,0))</f>
        <v/>
      </c>
      <c r="E237" s="80" t="str">
        <f>IFERROR(IF(VLOOKUP($A237,'Annex 2 Designated EHV charges'!$D:$P,COLUMN(E237)+5,FALSE)=0,"",VLOOKUP($A237,'Annex 2 Designated EHV charges'!$D:$P,COLUMN(E237)+5,FALSE)),"")</f>
        <v/>
      </c>
      <c r="F237" s="81" t="str">
        <f>IFERROR(IF(VLOOKUP($A237,'Annex 2 Designated EHV charges'!$D:$P,COLUMN(F237)+5,FALSE)=0,"",VLOOKUP($A237,'Annex 2 Designated EHV charges'!$D:$P,COLUMN(F237)+5,FALSE)),"")</f>
        <v/>
      </c>
      <c r="G237" s="82" t="str">
        <f>IFERROR(IF(VLOOKUP($A237,'Annex 2 Designated EHV charges'!$D:$P,COLUMN(G237)+5,FALSE)=0,"",VLOOKUP($A237,'Annex 2 Designated EHV charges'!$D:$P,COLUMN(G237)+5,FALSE)),"")</f>
        <v/>
      </c>
      <c r="H237" s="82" t="str">
        <f>IFERROR(IF(VLOOKUP($A237,'Annex 2 Designated EHV charges'!$D:$P,COLUMN(H237)+5,FALSE)=0,"",VLOOKUP($A237,'Annex 2 Designated EHV charges'!$D:$P,COLUMN(H237)+5,FALSE)),"")</f>
        <v/>
      </c>
    </row>
    <row r="238" spans="1:8" x14ac:dyDescent="0.25">
      <c r="A238" s="79" t="str">
        <f t="array" ref="A238">IFERROR(INDEX('Annex 2 Designated EHV charges'!$D$11:$D$11, MATCH(0, IF(ISBLANK('Annex 2 Designated EHV charges'!$D$11:$D$11),1, COUNTIF(A$4:$A237, 'Annex 2 Designated EHV charges'!$D$11:$D$11)), 0)),"")</f>
        <v/>
      </c>
      <c r="B238" s="78" t="str">
        <f>IF($A238="","",VLOOKUP($A238,'Annex 2 Designated EHV charges'!$D:$P,2,0))</f>
        <v/>
      </c>
      <c r="C238" s="79" t="str">
        <f>IF($A238="","",VLOOKUP($A238,'Annex 2 Designated EHV charges'!$D:$P,3,0))</f>
        <v/>
      </c>
      <c r="D238" s="78" t="str">
        <f>IF($A238="","",VLOOKUP($A238,'Annex 2 Designated EHV charges'!$D:$P,4,0))</f>
        <v/>
      </c>
      <c r="E238" s="80" t="str">
        <f>IFERROR(IF(VLOOKUP($A238,'Annex 2 Designated EHV charges'!$D:$P,COLUMN(E238)+5,FALSE)=0,"",VLOOKUP($A238,'Annex 2 Designated EHV charges'!$D:$P,COLUMN(E238)+5,FALSE)),"")</f>
        <v/>
      </c>
      <c r="F238" s="81" t="str">
        <f>IFERROR(IF(VLOOKUP($A238,'Annex 2 Designated EHV charges'!$D:$P,COLUMN(F238)+5,FALSE)=0,"",VLOOKUP($A238,'Annex 2 Designated EHV charges'!$D:$P,COLUMN(F238)+5,FALSE)),"")</f>
        <v/>
      </c>
      <c r="G238" s="82" t="str">
        <f>IFERROR(IF(VLOOKUP($A238,'Annex 2 Designated EHV charges'!$D:$P,COLUMN(G238)+5,FALSE)=0,"",VLOOKUP($A238,'Annex 2 Designated EHV charges'!$D:$P,COLUMN(G238)+5,FALSE)),"")</f>
        <v/>
      </c>
      <c r="H238" s="82" t="str">
        <f>IFERROR(IF(VLOOKUP($A238,'Annex 2 Designated EHV charges'!$D:$P,COLUMN(H238)+5,FALSE)=0,"",VLOOKUP($A238,'Annex 2 Designated EHV charges'!$D:$P,COLUMN(H238)+5,FALSE)),"")</f>
        <v/>
      </c>
    </row>
    <row r="239" spans="1:8" x14ac:dyDescent="0.25">
      <c r="A239" s="79" t="str">
        <f t="array" ref="A239">IFERROR(INDEX('Annex 2 Designated EHV charges'!$D$11:$D$11, MATCH(0, IF(ISBLANK('Annex 2 Designated EHV charges'!$D$11:$D$11),1, COUNTIF(A$4:$A238, 'Annex 2 Designated EHV charges'!$D$11:$D$11)), 0)),"")</f>
        <v/>
      </c>
      <c r="B239" s="78" t="str">
        <f>IF($A239="","",VLOOKUP($A239,'Annex 2 Designated EHV charges'!$D:$P,2,0))</f>
        <v/>
      </c>
      <c r="C239" s="79" t="str">
        <f>IF($A239="","",VLOOKUP($A239,'Annex 2 Designated EHV charges'!$D:$P,3,0))</f>
        <v/>
      </c>
      <c r="D239" s="78" t="str">
        <f>IF($A239="","",VLOOKUP($A239,'Annex 2 Designated EHV charges'!$D:$P,4,0))</f>
        <v/>
      </c>
      <c r="E239" s="80" t="str">
        <f>IFERROR(IF(VLOOKUP($A239,'Annex 2 Designated EHV charges'!$D:$P,COLUMN(E239)+5,FALSE)=0,"",VLOOKUP($A239,'Annex 2 Designated EHV charges'!$D:$P,COLUMN(E239)+5,FALSE)),"")</f>
        <v/>
      </c>
      <c r="F239" s="81" t="str">
        <f>IFERROR(IF(VLOOKUP($A239,'Annex 2 Designated EHV charges'!$D:$P,COLUMN(F239)+5,FALSE)=0,"",VLOOKUP($A239,'Annex 2 Designated EHV charges'!$D:$P,COLUMN(F239)+5,FALSE)),"")</f>
        <v/>
      </c>
      <c r="G239" s="82" t="str">
        <f>IFERROR(IF(VLOOKUP($A239,'Annex 2 Designated EHV charges'!$D:$P,COLUMN(G239)+5,FALSE)=0,"",VLOOKUP($A239,'Annex 2 Designated EHV charges'!$D:$P,COLUMN(G239)+5,FALSE)),"")</f>
        <v/>
      </c>
      <c r="H239" s="82" t="str">
        <f>IFERROR(IF(VLOOKUP($A239,'Annex 2 Designated EHV charges'!$D:$P,COLUMN(H239)+5,FALSE)=0,"",VLOOKUP($A239,'Annex 2 Designated EHV charges'!$D:$P,COLUMN(H239)+5,FALSE)),"")</f>
        <v/>
      </c>
    </row>
    <row r="240" spans="1:8" x14ac:dyDescent="0.25">
      <c r="A240" s="79" t="str">
        <f t="array" ref="A240">IFERROR(INDEX('Annex 2 Designated EHV charges'!$D$11:$D$11, MATCH(0, IF(ISBLANK('Annex 2 Designated EHV charges'!$D$11:$D$11),1, COUNTIF(A$4:$A239, 'Annex 2 Designated EHV charges'!$D$11:$D$11)), 0)),"")</f>
        <v/>
      </c>
      <c r="B240" s="78" t="str">
        <f>IF($A240="","",VLOOKUP($A240,'Annex 2 Designated EHV charges'!$D:$P,2,0))</f>
        <v/>
      </c>
      <c r="C240" s="79" t="str">
        <f>IF($A240="","",VLOOKUP($A240,'Annex 2 Designated EHV charges'!$D:$P,3,0))</f>
        <v/>
      </c>
      <c r="D240" s="78" t="str">
        <f>IF($A240="","",VLOOKUP($A240,'Annex 2 Designated EHV charges'!$D:$P,4,0))</f>
        <v/>
      </c>
      <c r="E240" s="80" t="str">
        <f>IFERROR(IF(VLOOKUP($A240,'Annex 2 Designated EHV charges'!$D:$P,COLUMN(E240)+5,FALSE)=0,"",VLOOKUP($A240,'Annex 2 Designated EHV charges'!$D:$P,COLUMN(E240)+5,FALSE)),"")</f>
        <v/>
      </c>
      <c r="F240" s="81" t="str">
        <f>IFERROR(IF(VLOOKUP($A240,'Annex 2 Designated EHV charges'!$D:$P,COLUMN(F240)+5,FALSE)=0,"",VLOOKUP($A240,'Annex 2 Designated EHV charges'!$D:$P,COLUMN(F240)+5,FALSE)),"")</f>
        <v/>
      </c>
      <c r="G240" s="82" t="str">
        <f>IFERROR(IF(VLOOKUP($A240,'Annex 2 Designated EHV charges'!$D:$P,COLUMN(G240)+5,FALSE)=0,"",VLOOKUP($A240,'Annex 2 Designated EHV charges'!$D:$P,COLUMN(G240)+5,FALSE)),"")</f>
        <v/>
      </c>
      <c r="H240" s="82" t="str">
        <f>IFERROR(IF(VLOOKUP($A240,'Annex 2 Designated EHV charges'!$D:$P,COLUMN(H240)+5,FALSE)=0,"",VLOOKUP($A240,'Annex 2 Designated EHV charges'!$D:$P,COLUMN(H240)+5,FALSE)),"")</f>
        <v/>
      </c>
    </row>
    <row r="241" spans="1:8" x14ac:dyDescent="0.25">
      <c r="A241" s="79" t="str">
        <f t="array" ref="A241">IFERROR(INDEX('Annex 2 Designated EHV charges'!$D$11:$D$11, MATCH(0, IF(ISBLANK('Annex 2 Designated EHV charges'!$D$11:$D$11),1, COUNTIF(A$4:$A240, 'Annex 2 Designated EHV charges'!$D$11:$D$11)), 0)),"")</f>
        <v/>
      </c>
      <c r="B241" s="78" t="str">
        <f>IF($A241="","",VLOOKUP($A241,'Annex 2 Designated EHV charges'!$D:$P,2,0))</f>
        <v/>
      </c>
      <c r="C241" s="79" t="str">
        <f>IF($A241="","",VLOOKUP($A241,'Annex 2 Designated EHV charges'!$D:$P,3,0))</f>
        <v/>
      </c>
      <c r="D241" s="78" t="str">
        <f>IF($A241="","",VLOOKUP($A241,'Annex 2 Designated EHV charges'!$D:$P,4,0))</f>
        <v/>
      </c>
      <c r="E241" s="80" t="str">
        <f>IFERROR(IF(VLOOKUP($A241,'Annex 2 Designated EHV charges'!$D:$P,COLUMN(E241)+5,FALSE)=0,"",VLOOKUP($A241,'Annex 2 Designated EHV charges'!$D:$P,COLUMN(E241)+5,FALSE)),"")</f>
        <v/>
      </c>
      <c r="F241" s="81" t="str">
        <f>IFERROR(IF(VLOOKUP($A241,'Annex 2 Designated EHV charges'!$D:$P,COLUMN(F241)+5,FALSE)=0,"",VLOOKUP($A241,'Annex 2 Designated EHV charges'!$D:$P,COLUMN(F241)+5,FALSE)),"")</f>
        <v/>
      </c>
      <c r="G241" s="82" t="str">
        <f>IFERROR(IF(VLOOKUP($A241,'Annex 2 Designated EHV charges'!$D:$P,COLUMN(G241)+5,FALSE)=0,"",VLOOKUP($A241,'Annex 2 Designated EHV charges'!$D:$P,COLUMN(G241)+5,FALSE)),"")</f>
        <v/>
      </c>
      <c r="H241" s="82" t="str">
        <f>IFERROR(IF(VLOOKUP($A241,'Annex 2 Designated EHV charges'!$D:$P,COLUMN(H241)+5,FALSE)=0,"",VLOOKUP($A241,'Annex 2 Designated EHV charges'!$D:$P,COLUMN(H241)+5,FALSE)),"")</f>
        <v/>
      </c>
    </row>
    <row r="242" spans="1:8" x14ac:dyDescent="0.25">
      <c r="A242" s="79" t="str">
        <f t="array" ref="A242">IFERROR(INDEX('Annex 2 Designated EHV charges'!$D$11:$D$11, MATCH(0, IF(ISBLANK('Annex 2 Designated EHV charges'!$D$11:$D$11),1, COUNTIF(A$4:$A241, 'Annex 2 Designated EHV charges'!$D$11:$D$11)), 0)),"")</f>
        <v/>
      </c>
      <c r="B242" s="78" t="str">
        <f>IF($A242="","",VLOOKUP($A242,'Annex 2 Designated EHV charges'!$D:$P,2,0))</f>
        <v/>
      </c>
      <c r="C242" s="79" t="str">
        <f>IF($A242="","",VLOOKUP($A242,'Annex 2 Designated EHV charges'!$D:$P,3,0))</f>
        <v/>
      </c>
      <c r="D242" s="78" t="str">
        <f>IF($A242="","",VLOOKUP($A242,'Annex 2 Designated EHV charges'!$D:$P,4,0))</f>
        <v/>
      </c>
      <c r="E242" s="80" t="str">
        <f>IFERROR(IF(VLOOKUP($A242,'Annex 2 Designated EHV charges'!$D:$P,COLUMN(E242)+5,FALSE)=0,"",VLOOKUP($A242,'Annex 2 Designated EHV charges'!$D:$P,COLUMN(E242)+5,FALSE)),"")</f>
        <v/>
      </c>
      <c r="F242" s="81" t="str">
        <f>IFERROR(IF(VLOOKUP($A242,'Annex 2 Designated EHV charges'!$D:$P,COLUMN(F242)+5,FALSE)=0,"",VLOOKUP($A242,'Annex 2 Designated EHV charges'!$D:$P,COLUMN(F242)+5,FALSE)),"")</f>
        <v/>
      </c>
      <c r="G242" s="82" t="str">
        <f>IFERROR(IF(VLOOKUP($A242,'Annex 2 Designated EHV charges'!$D:$P,COLUMN(G242)+5,FALSE)=0,"",VLOOKUP($A242,'Annex 2 Designated EHV charges'!$D:$P,COLUMN(G242)+5,FALSE)),"")</f>
        <v/>
      </c>
      <c r="H242" s="82" t="str">
        <f>IFERROR(IF(VLOOKUP($A242,'Annex 2 Designated EHV charges'!$D:$P,COLUMN(H242)+5,FALSE)=0,"",VLOOKUP($A242,'Annex 2 Designated EHV charges'!$D:$P,COLUMN(H242)+5,FALSE)),"")</f>
        <v/>
      </c>
    </row>
    <row r="243" spans="1:8" x14ac:dyDescent="0.25">
      <c r="A243" s="79" t="str">
        <f t="array" ref="A243">IFERROR(INDEX('Annex 2 Designated EHV charges'!$D$11:$D$11, MATCH(0, IF(ISBLANK('Annex 2 Designated EHV charges'!$D$11:$D$11),1, COUNTIF(A$4:$A242, 'Annex 2 Designated EHV charges'!$D$11:$D$11)), 0)),"")</f>
        <v/>
      </c>
      <c r="B243" s="78" t="str">
        <f>IF($A243="","",VLOOKUP($A243,'Annex 2 Designated EHV charges'!$D:$P,2,0))</f>
        <v/>
      </c>
      <c r="C243" s="79" t="str">
        <f>IF($A243="","",VLOOKUP($A243,'Annex 2 Designated EHV charges'!$D:$P,3,0))</f>
        <v/>
      </c>
      <c r="D243" s="78" t="str">
        <f>IF($A243="","",VLOOKUP($A243,'Annex 2 Designated EHV charges'!$D:$P,4,0))</f>
        <v/>
      </c>
      <c r="E243" s="80" t="str">
        <f>IFERROR(IF(VLOOKUP($A243,'Annex 2 Designated EHV charges'!$D:$P,COLUMN(E243)+5,FALSE)=0,"",VLOOKUP($A243,'Annex 2 Designated EHV charges'!$D:$P,COLUMN(E243)+5,FALSE)),"")</f>
        <v/>
      </c>
      <c r="F243" s="81" t="str">
        <f>IFERROR(IF(VLOOKUP($A243,'Annex 2 Designated EHV charges'!$D:$P,COLUMN(F243)+5,FALSE)=0,"",VLOOKUP($A243,'Annex 2 Designated EHV charges'!$D:$P,COLUMN(F243)+5,FALSE)),"")</f>
        <v/>
      </c>
      <c r="G243" s="82" t="str">
        <f>IFERROR(IF(VLOOKUP($A243,'Annex 2 Designated EHV charges'!$D:$P,COLUMN(G243)+5,FALSE)=0,"",VLOOKUP($A243,'Annex 2 Designated EHV charges'!$D:$P,COLUMN(G243)+5,FALSE)),"")</f>
        <v/>
      </c>
      <c r="H243" s="82" t="str">
        <f>IFERROR(IF(VLOOKUP($A243,'Annex 2 Designated EHV charges'!$D:$P,COLUMN(H243)+5,FALSE)=0,"",VLOOKUP($A243,'Annex 2 Designated EHV charges'!$D:$P,COLUMN(H243)+5,FALSE)),"")</f>
        <v/>
      </c>
    </row>
    <row r="244" spans="1:8" x14ac:dyDescent="0.25">
      <c r="A244" s="79" t="str">
        <f t="array" ref="A244">IFERROR(INDEX('Annex 2 Designated EHV charges'!$D$11:$D$11, MATCH(0, IF(ISBLANK('Annex 2 Designated EHV charges'!$D$11:$D$11),1, COUNTIF(A$4:$A243, 'Annex 2 Designated EHV charges'!$D$11:$D$11)), 0)),"")</f>
        <v/>
      </c>
      <c r="B244" s="78" t="str">
        <f>IF($A244="","",VLOOKUP($A244,'Annex 2 Designated EHV charges'!$D:$P,2,0))</f>
        <v/>
      </c>
      <c r="C244" s="79" t="str">
        <f>IF($A244="","",VLOOKUP($A244,'Annex 2 Designated EHV charges'!$D:$P,3,0))</f>
        <v/>
      </c>
      <c r="D244" s="78" t="str">
        <f>IF($A244="","",VLOOKUP($A244,'Annex 2 Designated EHV charges'!$D:$P,4,0))</f>
        <v/>
      </c>
      <c r="E244" s="80" t="str">
        <f>IFERROR(IF(VLOOKUP($A244,'Annex 2 Designated EHV charges'!$D:$P,COLUMN(E244)+5,FALSE)=0,"",VLOOKUP($A244,'Annex 2 Designated EHV charges'!$D:$P,COLUMN(E244)+5,FALSE)),"")</f>
        <v/>
      </c>
      <c r="F244" s="81" t="str">
        <f>IFERROR(IF(VLOOKUP($A244,'Annex 2 Designated EHV charges'!$D:$P,COLUMN(F244)+5,FALSE)=0,"",VLOOKUP($A244,'Annex 2 Designated EHV charges'!$D:$P,COLUMN(F244)+5,FALSE)),"")</f>
        <v/>
      </c>
      <c r="G244" s="82" t="str">
        <f>IFERROR(IF(VLOOKUP($A244,'Annex 2 Designated EHV charges'!$D:$P,COLUMN(G244)+5,FALSE)=0,"",VLOOKUP($A244,'Annex 2 Designated EHV charges'!$D:$P,COLUMN(G244)+5,FALSE)),"")</f>
        <v/>
      </c>
      <c r="H244" s="82" t="str">
        <f>IFERROR(IF(VLOOKUP($A244,'Annex 2 Designated EHV charges'!$D:$P,COLUMN(H244)+5,FALSE)=0,"",VLOOKUP($A244,'Annex 2 Designated EHV charges'!$D:$P,COLUMN(H244)+5,FALSE)),"")</f>
        <v/>
      </c>
    </row>
    <row r="245" spans="1:8" x14ac:dyDescent="0.25">
      <c r="A245" s="79" t="str">
        <f t="array" ref="A245">IFERROR(INDEX('Annex 2 Designated EHV charges'!$D$11:$D$11, MATCH(0, IF(ISBLANK('Annex 2 Designated EHV charges'!$D$11:$D$11),1, COUNTIF(A$4:$A244, 'Annex 2 Designated EHV charges'!$D$11:$D$11)), 0)),"")</f>
        <v/>
      </c>
      <c r="B245" s="78" t="str">
        <f>IF($A245="","",VLOOKUP($A245,'Annex 2 Designated EHV charges'!$D:$P,2,0))</f>
        <v/>
      </c>
      <c r="C245" s="79" t="str">
        <f>IF($A245="","",VLOOKUP($A245,'Annex 2 Designated EHV charges'!$D:$P,3,0))</f>
        <v/>
      </c>
      <c r="D245" s="78" t="str">
        <f>IF($A245="","",VLOOKUP($A245,'Annex 2 Designated EHV charges'!$D:$P,4,0))</f>
        <v/>
      </c>
      <c r="E245" s="80" t="str">
        <f>IFERROR(IF(VLOOKUP($A245,'Annex 2 Designated EHV charges'!$D:$P,COLUMN(E245)+5,FALSE)=0,"",VLOOKUP($A245,'Annex 2 Designated EHV charges'!$D:$P,COLUMN(E245)+5,FALSE)),"")</f>
        <v/>
      </c>
      <c r="F245" s="81" t="str">
        <f>IFERROR(IF(VLOOKUP($A245,'Annex 2 Designated EHV charges'!$D:$P,COLUMN(F245)+5,FALSE)=0,"",VLOOKUP($A245,'Annex 2 Designated EHV charges'!$D:$P,COLUMN(F245)+5,FALSE)),"")</f>
        <v/>
      </c>
      <c r="G245" s="82" t="str">
        <f>IFERROR(IF(VLOOKUP($A245,'Annex 2 Designated EHV charges'!$D:$P,COLUMN(G245)+5,FALSE)=0,"",VLOOKUP($A245,'Annex 2 Designated EHV charges'!$D:$P,COLUMN(G245)+5,FALSE)),"")</f>
        <v/>
      </c>
      <c r="H245" s="82" t="str">
        <f>IFERROR(IF(VLOOKUP($A245,'Annex 2 Designated EHV charges'!$D:$P,COLUMN(H245)+5,FALSE)=0,"",VLOOKUP($A245,'Annex 2 Designated EHV charges'!$D:$P,COLUMN(H245)+5,FALSE)),"")</f>
        <v/>
      </c>
    </row>
    <row r="246" spans="1:8" x14ac:dyDescent="0.25">
      <c r="A246" s="79" t="str">
        <f t="array" ref="A246">IFERROR(INDEX('Annex 2 Designated EHV charges'!$D$11:$D$11, MATCH(0, IF(ISBLANK('Annex 2 Designated EHV charges'!$D$11:$D$11),1, COUNTIF(A$4:$A245, 'Annex 2 Designated EHV charges'!$D$11:$D$11)), 0)),"")</f>
        <v/>
      </c>
      <c r="B246" s="78" t="str">
        <f>IF($A246="","",VLOOKUP($A246,'Annex 2 Designated EHV charges'!$D:$P,2,0))</f>
        <v/>
      </c>
      <c r="C246" s="79" t="str">
        <f>IF($A246="","",VLOOKUP($A246,'Annex 2 Designated EHV charges'!$D:$P,3,0))</f>
        <v/>
      </c>
      <c r="D246" s="78" t="str">
        <f>IF($A246="","",VLOOKUP($A246,'Annex 2 Designated EHV charges'!$D:$P,4,0))</f>
        <v/>
      </c>
      <c r="E246" s="80" t="str">
        <f>IFERROR(IF(VLOOKUP($A246,'Annex 2 Designated EHV charges'!$D:$P,COLUMN(E246)+5,FALSE)=0,"",VLOOKUP($A246,'Annex 2 Designated EHV charges'!$D:$P,COLUMN(E246)+5,FALSE)),"")</f>
        <v/>
      </c>
      <c r="F246" s="81" t="str">
        <f>IFERROR(IF(VLOOKUP($A246,'Annex 2 Designated EHV charges'!$D:$P,COLUMN(F246)+5,FALSE)=0,"",VLOOKUP($A246,'Annex 2 Designated EHV charges'!$D:$P,COLUMN(F246)+5,FALSE)),"")</f>
        <v/>
      </c>
      <c r="G246" s="82" t="str">
        <f>IFERROR(IF(VLOOKUP($A246,'Annex 2 Designated EHV charges'!$D:$P,COLUMN(G246)+5,FALSE)=0,"",VLOOKUP($A246,'Annex 2 Designated EHV charges'!$D:$P,COLUMN(G246)+5,FALSE)),"")</f>
        <v/>
      </c>
      <c r="H246" s="82" t="str">
        <f>IFERROR(IF(VLOOKUP($A246,'Annex 2 Designated EHV charges'!$D:$P,COLUMN(H246)+5,FALSE)=0,"",VLOOKUP($A246,'Annex 2 Designated EHV charges'!$D:$P,COLUMN(H246)+5,FALSE)),"")</f>
        <v/>
      </c>
    </row>
    <row r="247" spans="1:8" x14ac:dyDescent="0.25">
      <c r="A247" s="79" t="str">
        <f t="array" ref="A247">IFERROR(INDEX('Annex 2 Designated EHV charges'!$D$11:$D$11, MATCH(0, IF(ISBLANK('Annex 2 Designated EHV charges'!$D$11:$D$11),1, COUNTIF(A$4:$A246, 'Annex 2 Designated EHV charges'!$D$11:$D$11)), 0)),"")</f>
        <v/>
      </c>
      <c r="B247" s="78" t="str">
        <f>IF($A247="","",VLOOKUP($A247,'Annex 2 Designated EHV charges'!$D:$P,2,0))</f>
        <v/>
      </c>
      <c r="C247" s="79" t="str">
        <f>IF($A247="","",VLOOKUP($A247,'Annex 2 Designated EHV charges'!$D:$P,3,0))</f>
        <v/>
      </c>
      <c r="D247" s="78" t="str">
        <f>IF($A247="","",VLOOKUP($A247,'Annex 2 Designated EHV charges'!$D:$P,4,0))</f>
        <v/>
      </c>
      <c r="E247" s="80" t="str">
        <f>IFERROR(IF(VLOOKUP($A247,'Annex 2 Designated EHV charges'!$D:$P,COLUMN(E247)+5,FALSE)=0,"",VLOOKUP($A247,'Annex 2 Designated EHV charges'!$D:$P,COLUMN(E247)+5,FALSE)),"")</f>
        <v/>
      </c>
      <c r="F247" s="81" t="str">
        <f>IFERROR(IF(VLOOKUP($A247,'Annex 2 Designated EHV charges'!$D:$P,COLUMN(F247)+5,FALSE)=0,"",VLOOKUP($A247,'Annex 2 Designated EHV charges'!$D:$P,COLUMN(F247)+5,FALSE)),"")</f>
        <v/>
      </c>
      <c r="G247" s="82" t="str">
        <f>IFERROR(IF(VLOOKUP($A247,'Annex 2 Designated EHV charges'!$D:$P,COLUMN(G247)+5,FALSE)=0,"",VLOOKUP($A247,'Annex 2 Designated EHV charges'!$D:$P,COLUMN(G247)+5,FALSE)),"")</f>
        <v/>
      </c>
      <c r="H247" s="82" t="str">
        <f>IFERROR(IF(VLOOKUP($A247,'Annex 2 Designated EHV charges'!$D:$P,COLUMN(H247)+5,FALSE)=0,"",VLOOKUP($A247,'Annex 2 Designated EHV charges'!$D:$P,COLUMN(H247)+5,FALSE)),"")</f>
        <v/>
      </c>
    </row>
    <row r="248" spans="1:8" x14ac:dyDescent="0.25">
      <c r="A248" s="79" t="str">
        <f t="array" ref="A248">IFERROR(INDEX('Annex 2 Designated EHV charges'!$D$11:$D$11, MATCH(0, IF(ISBLANK('Annex 2 Designated EHV charges'!$D$11:$D$11),1, COUNTIF(A$4:$A247, 'Annex 2 Designated EHV charges'!$D$11:$D$11)), 0)),"")</f>
        <v/>
      </c>
      <c r="B248" s="78" t="str">
        <f>IF($A248="","",VLOOKUP($A248,'Annex 2 Designated EHV charges'!$D:$P,2,0))</f>
        <v/>
      </c>
      <c r="C248" s="79" t="str">
        <f>IF($A248="","",VLOOKUP($A248,'Annex 2 Designated EHV charges'!$D:$P,3,0))</f>
        <v/>
      </c>
      <c r="D248" s="78" t="str">
        <f>IF($A248="","",VLOOKUP($A248,'Annex 2 Designated EHV charges'!$D:$P,4,0))</f>
        <v/>
      </c>
      <c r="E248" s="80" t="str">
        <f>IFERROR(IF(VLOOKUP($A248,'Annex 2 Designated EHV charges'!$D:$P,COLUMN(E248)+5,FALSE)=0,"",VLOOKUP($A248,'Annex 2 Designated EHV charges'!$D:$P,COLUMN(E248)+5,FALSE)),"")</f>
        <v/>
      </c>
      <c r="F248" s="81" t="str">
        <f>IFERROR(IF(VLOOKUP($A248,'Annex 2 Designated EHV charges'!$D:$P,COLUMN(F248)+5,FALSE)=0,"",VLOOKUP($A248,'Annex 2 Designated EHV charges'!$D:$P,COLUMN(F248)+5,FALSE)),"")</f>
        <v/>
      </c>
      <c r="G248" s="82" t="str">
        <f>IFERROR(IF(VLOOKUP($A248,'Annex 2 Designated EHV charges'!$D:$P,COLUMN(G248)+5,FALSE)=0,"",VLOOKUP($A248,'Annex 2 Designated EHV charges'!$D:$P,COLUMN(G248)+5,FALSE)),"")</f>
        <v/>
      </c>
      <c r="H248" s="82" t="str">
        <f>IFERROR(IF(VLOOKUP($A248,'Annex 2 Designated EHV charges'!$D:$P,COLUMN(H248)+5,FALSE)=0,"",VLOOKUP($A248,'Annex 2 Designated EHV charges'!$D:$P,COLUMN(H248)+5,FALSE)),"")</f>
        <v/>
      </c>
    </row>
    <row r="249" spans="1:8" x14ac:dyDescent="0.25">
      <c r="A249" s="79" t="str">
        <f t="array" ref="A249">IFERROR(INDEX('Annex 2 Designated EHV charges'!$D$11:$D$11, MATCH(0, IF(ISBLANK('Annex 2 Designated EHV charges'!$D$11:$D$11),1, COUNTIF(A$4:$A248, 'Annex 2 Designated EHV charges'!$D$11:$D$11)), 0)),"")</f>
        <v/>
      </c>
      <c r="B249" s="78" t="str">
        <f>IF($A249="","",VLOOKUP($A249,'Annex 2 Designated EHV charges'!$D:$P,2,0))</f>
        <v/>
      </c>
      <c r="C249" s="79" t="str">
        <f>IF($A249="","",VLOOKUP($A249,'Annex 2 Designated EHV charges'!$D:$P,3,0))</f>
        <v/>
      </c>
      <c r="D249" s="78" t="str">
        <f>IF($A249="","",VLOOKUP($A249,'Annex 2 Designated EHV charges'!$D:$P,4,0))</f>
        <v/>
      </c>
      <c r="E249" s="80" t="str">
        <f>IFERROR(IF(VLOOKUP($A249,'Annex 2 Designated EHV charges'!$D:$P,COLUMN(E249)+5,FALSE)=0,"",VLOOKUP($A249,'Annex 2 Designated EHV charges'!$D:$P,COLUMN(E249)+5,FALSE)),"")</f>
        <v/>
      </c>
      <c r="F249" s="81" t="str">
        <f>IFERROR(IF(VLOOKUP($A249,'Annex 2 Designated EHV charges'!$D:$P,COLUMN(F249)+5,FALSE)=0,"",VLOOKUP($A249,'Annex 2 Designated EHV charges'!$D:$P,COLUMN(F249)+5,FALSE)),"")</f>
        <v/>
      </c>
      <c r="G249" s="82" t="str">
        <f>IFERROR(IF(VLOOKUP($A249,'Annex 2 Designated EHV charges'!$D:$P,COLUMN(G249)+5,FALSE)=0,"",VLOOKUP($A249,'Annex 2 Designated EHV charges'!$D:$P,COLUMN(G249)+5,FALSE)),"")</f>
        <v/>
      </c>
      <c r="H249" s="82" t="str">
        <f>IFERROR(IF(VLOOKUP($A249,'Annex 2 Designated EHV charges'!$D:$P,COLUMN(H249)+5,FALSE)=0,"",VLOOKUP($A249,'Annex 2 Designated EHV charges'!$D:$P,COLUMN(H249)+5,FALSE)),"")</f>
        <v/>
      </c>
    </row>
    <row r="250" spans="1:8" x14ac:dyDescent="0.25">
      <c r="A250" s="79" t="str">
        <f t="array" ref="A250">IFERROR(INDEX('Annex 2 Designated EHV charges'!$D$11:$D$11, MATCH(0, IF(ISBLANK('Annex 2 Designated EHV charges'!$D$11:$D$11),1, COUNTIF(A$4:$A249, 'Annex 2 Designated EHV charges'!$D$11:$D$11)), 0)),"")</f>
        <v/>
      </c>
      <c r="B250" s="78" t="str">
        <f>IF($A250="","",VLOOKUP($A250,'Annex 2 Designated EHV charges'!$D:$P,2,0))</f>
        <v/>
      </c>
      <c r="C250" s="79" t="str">
        <f>IF($A250="","",VLOOKUP($A250,'Annex 2 Designated EHV charges'!$D:$P,3,0))</f>
        <v/>
      </c>
      <c r="D250" s="78" t="str">
        <f>IF($A250="","",VLOOKUP($A250,'Annex 2 Designated EHV charges'!$D:$P,4,0))</f>
        <v/>
      </c>
      <c r="E250" s="80" t="str">
        <f>IFERROR(IF(VLOOKUP($A250,'Annex 2 Designated EHV charges'!$D:$P,COLUMN(E250)+5,FALSE)=0,"",VLOOKUP($A250,'Annex 2 Designated EHV charges'!$D:$P,COLUMN(E250)+5,FALSE)),"")</f>
        <v/>
      </c>
      <c r="F250" s="81" t="str">
        <f>IFERROR(IF(VLOOKUP($A250,'Annex 2 Designated EHV charges'!$D:$P,COLUMN(F250)+5,FALSE)=0,"",VLOOKUP($A250,'Annex 2 Designated EHV charges'!$D:$P,COLUMN(F250)+5,FALSE)),"")</f>
        <v/>
      </c>
      <c r="G250" s="82" t="str">
        <f>IFERROR(IF(VLOOKUP($A250,'Annex 2 Designated EHV charges'!$D:$P,COLUMN(G250)+5,FALSE)=0,"",VLOOKUP($A250,'Annex 2 Designated EHV charges'!$D:$P,COLUMN(G250)+5,FALSE)),"")</f>
        <v/>
      </c>
      <c r="H250" s="82" t="str">
        <f>IFERROR(IF(VLOOKUP($A250,'Annex 2 Designated EHV charges'!$D:$P,COLUMN(H250)+5,FALSE)=0,"",VLOOKUP($A250,'Annex 2 Designated EHV charges'!$D:$P,COLUMN(H250)+5,FALSE)),"")</f>
        <v/>
      </c>
    </row>
    <row r="251" spans="1:8" x14ac:dyDescent="0.25">
      <c r="A251" s="79" t="str">
        <f t="array" ref="A251">IFERROR(INDEX('Annex 2 Designated EHV charges'!$D$11:$D$11, MATCH(0, IF(ISBLANK('Annex 2 Designated EHV charges'!$D$11:$D$11),1, COUNTIF(A$4:$A250, 'Annex 2 Designated EHV charges'!$D$11:$D$11)), 0)),"")</f>
        <v/>
      </c>
      <c r="B251" s="78" t="str">
        <f>IF($A251="","",VLOOKUP($A251,'Annex 2 Designated EHV charges'!$D:$P,2,0))</f>
        <v/>
      </c>
      <c r="C251" s="79" t="str">
        <f>IF($A251="","",VLOOKUP($A251,'Annex 2 Designated EHV charges'!$D:$P,3,0))</f>
        <v/>
      </c>
      <c r="D251" s="78" t="str">
        <f>IF($A251="","",VLOOKUP($A251,'Annex 2 Designated EHV charges'!$D:$P,4,0))</f>
        <v/>
      </c>
      <c r="E251" s="80" t="str">
        <f>IFERROR(IF(VLOOKUP($A251,'Annex 2 Designated EHV charges'!$D:$P,COLUMN(E251)+5,FALSE)=0,"",VLOOKUP($A251,'Annex 2 Designated EHV charges'!$D:$P,COLUMN(E251)+5,FALSE)),"")</f>
        <v/>
      </c>
      <c r="F251" s="81" t="str">
        <f>IFERROR(IF(VLOOKUP($A251,'Annex 2 Designated EHV charges'!$D:$P,COLUMN(F251)+5,FALSE)=0,"",VLOOKUP($A251,'Annex 2 Designated EHV charges'!$D:$P,COLUMN(F251)+5,FALSE)),"")</f>
        <v/>
      </c>
      <c r="G251" s="82" t="str">
        <f>IFERROR(IF(VLOOKUP($A251,'Annex 2 Designated EHV charges'!$D:$P,COLUMN(G251)+5,FALSE)=0,"",VLOOKUP($A251,'Annex 2 Designated EHV charges'!$D:$P,COLUMN(G251)+5,FALSE)),"")</f>
        <v/>
      </c>
      <c r="H251" s="82" t="str">
        <f>IFERROR(IF(VLOOKUP($A251,'Annex 2 Designated EHV charges'!$D:$P,COLUMN(H251)+5,FALSE)=0,"",VLOOKUP($A251,'Annex 2 Designated EHV charges'!$D:$P,COLUMN(H251)+5,FALSE)),"")</f>
        <v/>
      </c>
    </row>
    <row r="252" spans="1:8" x14ac:dyDescent="0.25">
      <c r="A252" s="79" t="str">
        <f t="array" ref="A252">IFERROR(INDEX('Annex 2 Designated EHV charges'!$D$11:$D$11, MATCH(0, IF(ISBLANK('Annex 2 Designated EHV charges'!$D$11:$D$11),1, COUNTIF(A$4:$A251, 'Annex 2 Designated EHV charges'!$D$11:$D$11)), 0)),"")</f>
        <v/>
      </c>
      <c r="B252" s="78" t="str">
        <f>IF($A252="","",VLOOKUP($A252,'Annex 2 Designated EHV charges'!$D:$P,2,0))</f>
        <v/>
      </c>
      <c r="C252" s="79" t="str">
        <f>IF($A252="","",VLOOKUP($A252,'Annex 2 Designated EHV charges'!$D:$P,3,0))</f>
        <v/>
      </c>
      <c r="D252" s="78" t="str">
        <f>IF($A252="","",VLOOKUP($A252,'Annex 2 Designated EHV charges'!$D:$P,4,0))</f>
        <v/>
      </c>
      <c r="E252" s="80" t="str">
        <f>IFERROR(IF(VLOOKUP($A252,'Annex 2 Designated EHV charges'!$D:$P,COLUMN(E252)+5,FALSE)=0,"",VLOOKUP($A252,'Annex 2 Designated EHV charges'!$D:$P,COLUMN(E252)+5,FALSE)),"")</f>
        <v/>
      </c>
      <c r="F252" s="81" t="str">
        <f>IFERROR(IF(VLOOKUP($A252,'Annex 2 Designated EHV charges'!$D:$P,COLUMN(F252)+5,FALSE)=0,"",VLOOKUP($A252,'Annex 2 Designated EHV charges'!$D:$P,COLUMN(F252)+5,FALSE)),"")</f>
        <v/>
      </c>
      <c r="G252" s="82" t="str">
        <f>IFERROR(IF(VLOOKUP($A252,'Annex 2 Designated EHV charges'!$D:$P,COLUMN(G252)+5,FALSE)=0,"",VLOOKUP($A252,'Annex 2 Designated EHV charges'!$D:$P,COLUMN(G252)+5,FALSE)),"")</f>
        <v/>
      </c>
      <c r="H252" s="82" t="str">
        <f>IFERROR(IF(VLOOKUP($A252,'Annex 2 Designated EHV charges'!$D:$P,COLUMN(H252)+5,FALSE)=0,"",VLOOKUP($A252,'Annex 2 Designated EHV charges'!$D:$P,COLUMN(H252)+5,FALSE)),"")</f>
        <v/>
      </c>
    </row>
    <row r="253" spans="1:8" x14ac:dyDescent="0.25">
      <c r="A253" s="79" t="str">
        <f t="array" ref="A253">IFERROR(INDEX('Annex 2 Designated EHV charges'!$D$11:$D$11, MATCH(0, IF(ISBLANK('Annex 2 Designated EHV charges'!$D$11:$D$11),1, COUNTIF(A$4:$A252, 'Annex 2 Designated EHV charges'!$D$11:$D$11)), 0)),"")</f>
        <v/>
      </c>
      <c r="B253" s="78" t="str">
        <f>IF($A253="","",VLOOKUP($A253,'Annex 2 Designated EHV charges'!$D:$P,2,0))</f>
        <v/>
      </c>
      <c r="C253" s="79" t="str">
        <f>IF($A253="","",VLOOKUP($A253,'Annex 2 Designated EHV charges'!$D:$P,3,0))</f>
        <v/>
      </c>
      <c r="D253" s="78" t="str">
        <f>IF($A253="","",VLOOKUP($A253,'Annex 2 Designated EHV charges'!$D:$P,4,0))</f>
        <v/>
      </c>
      <c r="E253" s="80" t="str">
        <f>IFERROR(IF(VLOOKUP($A253,'Annex 2 Designated EHV charges'!$D:$P,COLUMN(E253)+5,FALSE)=0,"",VLOOKUP($A253,'Annex 2 Designated EHV charges'!$D:$P,COLUMN(E253)+5,FALSE)),"")</f>
        <v/>
      </c>
      <c r="F253" s="81" t="str">
        <f>IFERROR(IF(VLOOKUP($A253,'Annex 2 Designated EHV charges'!$D:$P,COLUMN(F253)+5,FALSE)=0,"",VLOOKUP($A253,'Annex 2 Designated EHV charges'!$D:$P,COLUMN(F253)+5,FALSE)),"")</f>
        <v/>
      </c>
      <c r="G253" s="82" t="str">
        <f>IFERROR(IF(VLOOKUP($A253,'Annex 2 Designated EHV charges'!$D:$P,COLUMN(G253)+5,FALSE)=0,"",VLOOKUP($A253,'Annex 2 Designated EHV charges'!$D:$P,COLUMN(G253)+5,FALSE)),"")</f>
        <v/>
      </c>
      <c r="H253" s="82" t="str">
        <f>IFERROR(IF(VLOOKUP($A253,'Annex 2 Designated EHV charges'!$D:$P,COLUMN(H253)+5,FALSE)=0,"",VLOOKUP($A253,'Annex 2 Designated EHV charges'!$D:$P,COLUMN(H253)+5,FALSE)),"")</f>
        <v/>
      </c>
    </row>
    <row r="254" spans="1:8" x14ac:dyDescent="0.25">
      <c r="A254" s="79" t="str">
        <f t="array" ref="A254">IFERROR(INDEX('Annex 2 Designated EHV charges'!$D$11:$D$11, MATCH(0, IF(ISBLANK('Annex 2 Designated EHV charges'!$D$11:$D$11),1, COUNTIF(A$4:$A253, 'Annex 2 Designated EHV charges'!$D$11:$D$11)), 0)),"")</f>
        <v/>
      </c>
      <c r="B254" s="78" t="str">
        <f>IF($A254="","",VLOOKUP($A254,'Annex 2 Designated EHV charges'!$D:$P,2,0))</f>
        <v/>
      </c>
      <c r="C254" s="79" t="str">
        <f>IF($A254="","",VLOOKUP($A254,'Annex 2 Designated EHV charges'!$D:$P,3,0))</f>
        <v/>
      </c>
      <c r="D254" s="78" t="str">
        <f>IF($A254="","",VLOOKUP($A254,'Annex 2 Designated EHV charges'!$D:$P,4,0))</f>
        <v/>
      </c>
      <c r="E254" s="80" t="str">
        <f>IFERROR(IF(VLOOKUP($A254,'Annex 2 Designated EHV charges'!$D:$P,COLUMN(E254)+5,FALSE)=0,"",VLOOKUP($A254,'Annex 2 Designated EHV charges'!$D:$P,COLUMN(E254)+5,FALSE)),"")</f>
        <v/>
      </c>
      <c r="F254" s="81" t="str">
        <f>IFERROR(IF(VLOOKUP($A254,'Annex 2 Designated EHV charges'!$D:$P,COLUMN(F254)+5,FALSE)=0,"",VLOOKUP($A254,'Annex 2 Designated EHV charges'!$D:$P,COLUMN(F254)+5,FALSE)),"")</f>
        <v/>
      </c>
      <c r="G254" s="82" t="str">
        <f>IFERROR(IF(VLOOKUP($A254,'Annex 2 Designated EHV charges'!$D:$P,COLUMN(G254)+5,FALSE)=0,"",VLOOKUP($A254,'Annex 2 Designated EHV charges'!$D:$P,COLUMN(G254)+5,FALSE)),"")</f>
        <v/>
      </c>
      <c r="H254" s="82" t="str">
        <f>IFERROR(IF(VLOOKUP($A254,'Annex 2 Designated EHV charges'!$D:$P,COLUMN(H254)+5,FALSE)=0,"",VLOOKUP($A254,'Annex 2 Designated EHV charges'!$D:$P,COLUMN(H254)+5,FALSE)),"")</f>
        <v/>
      </c>
    </row>
  </sheetData>
  <autoFilter ref="A4:H254" xr:uid="{00000000-0009-0000-0000-000004000000}"/>
  <mergeCells count="2">
    <mergeCell ref="A2:H2"/>
    <mergeCell ref="A1:H1"/>
  </mergeCells>
  <pageMargins left="0.39370078740157483" right="0.39370078740157483" top="0.51181102362204722" bottom="0.74803149606299213" header="0.27559055118110237" footer="0.27559055118110237"/>
  <pageSetup paperSize="9" scale="90" fitToHeight="0" orientation="landscape" r:id="rId1"/>
  <headerFooter scaleWithDoc="0">
    <oddHeader>&amp;L&amp;"Arial,Bold"&amp;9Annex 2b&amp;"Arial,Regular" - Schedule of Export Charges for use of the Distribution System by Designated EHV Properties (including LDNOs with Designated EHV Properties/end-users).</oddHeader>
    <oddFooter xml:space="preserve">&amp;L&amp;8Note: The list of MPANs / MSIDs provided may be incomplete; the DNO reserves the right to apply the listed charges to any other MPANs / MSIDs associated with the site.
</oddFooter>
    <firstHeader>&amp;L
Annex 2b - Schedule of Export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site.&amp;R&amp;P of &amp;N</first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L21"/>
  <sheetViews>
    <sheetView tabSelected="1" zoomScale="80" zoomScaleNormal="80" zoomScaleSheetLayoutView="100" workbookViewId="0">
      <selection activeCell="B14" sqref="B14:J16"/>
    </sheetView>
  </sheetViews>
  <sheetFormatPr defaultRowHeight="13.2" x14ac:dyDescent="0.25"/>
  <cols>
    <col min="1" max="1" width="27.44140625" customWidth="1"/>
    <col min="2" max="2" width="11" customWidth="1"/>
    <col min="4" max="10" width="16.5546875" customWidth="1"/>
  </cols>
  <sheetData>
    <row r="1" spans="1:12" s="2" customFormat="1" ht="27.75" customHeight="1" x14ac:dyDescent="0.25">
      <c r="A1" s="42" t="s">
        <v>30</v>
      </c>
      <c r="B1" s="3"/>
      <c r="D1" s="3"/>
      <c r="E1" s="3"/>
      <c r="F1" s="3"/>
      <c r="G1" s="8"/>
      <c r="H1" s="4"/>
      <c r="I1" s="4"/>
    </row>
    <row r="2" spans="1:12" s="2" customFormat="1" ht="27" customHeight="1" x14ac:dyDescent="0.25">
      <c r="A2" s="249" t="str">
        <f>Overview!B4&amp; " - Effective from "&amp;TEXT(Overview!D4,"D MMMM YYYY")&amp;" - "&amp;Overview!E4&amp;" LV and HV tariffs"</f>
        <v>Eclipse Power Distribution Limited - GSP E - Effective from 1 April 2025 - Final LV and HV tariffs</v>
      </c>
      <c r="B2" s="249"/>
      <c r="C2" s="249"/>
      <c r="D2" s="249"/>
      <c r="E2" s="249"/>
      <c r="F2" s="249"/>
      <c r="G2" s="249"/>
      <c r="H2" s="249"/>
      <c r="I2" s="249"/>
      <c r="J2" s="249"/>
      <c r="K2" s="4"/>
      <c r="L2" s="4"/>
    </row>
    <row r="3" spans="1:12" s="2" customFormat="1" ht="27" customHeight="1" x14ac:dyDescent="0.25">
      <c r="A3" s="284" t="s">
        <v>114</v>
      </c>
      <c r="B3" s="284"/>
      <c r="C3" s="284"/>
      <c r="D3" s="284"/>
      <c r="E3" s="284"/>
      <c r="F3" s="284"/>
      <c r="G3" s="284"/>
      <c r="H3" s="284"/>
      <c r="I3" s="284"/>
      <c r="J3" s="284"/>
      <c r="K3" s="4"/>
      <c r="L3" s="4"/>
    </row>
    <row r="4" spans="1:12" s="2" customFormat="1" ht="71.25" customHeight="1" x14ac:dyDescent="0.25">
      <c r="A4" s="12"/>
      <c r="B4" s="22" t="s">
        <v>61</v>
      </c>
      <c r="C4" s="11" t="s">
        <v>53</v>
      </c>
      <c r="D4" s="46" t="s">
        <v>54</v>
      </c>
      <c r="E4" s="46" t="s">
        <v>55</v>
      </c>
      <c r="F4" s="46" t="s">
        <v>56</v>
      </c>
      <c r="G4" s="11" t="s">
        <v>57</v>
      </c>
      <c r="H4" s="11"/>
      <c r="I4" s="11"/>
      <c r="J4" s="11"/>
      <c r="K4" s="4"/>
      <c r="L4" s="4"/>
    </row>
    <row r="5" spans="1:12" s="2" customFormat="1" ht="32.25" customHeight="1" x14ac:dyDescent="0.25">
      <c r="A5" s="13"/>
      <c r="B5" s="21"/>
      <c r="C5" s="14"/>
      <c r="D5" s="15"/>
      <c r="E5" s="15"/>
      <c r="F5" s="15"/>
      <c r="G5" s="16"/>
      <c r="H5" s="20"/>
      <c r="I5" s="20"/>
      <c r="J5" s="20"/>
      <c r="K5" s="4"/>
      <c r="L5" s="4"/>
    </row>
    <row r="6" spans="1:12" ht="12.75" customHeight="1" x14ac:dyDescent="0.25">
      <c r="A6" s="287" t="s">
        <v>115</v>
      </c>
      <c r="B6" s="289" t="s">
        <v>822</v>
      </c>
      <c r="C6" s="290"/>
      <c r="D6" s="290"/>
      <c r="E6" s="290"/>
      <c r="F6" s="290"/>
      <c r="G6" s="290"/>
      <c r="H6" s="290"/>
      <c r="I6" s="290"/>
      <c r="J6" s="291"/>
    </row>
    <row r="7" spans="1:12" x14ac:dyDescent="0.25">
      <c r="A7" s="287"/>
      <c r="B7" s="292"/>
      <c r="C7" s="293"/>
      <c r="D7" s="293"/>
      <c r="E7" s="293"/>
      <c r="F7" s="293"/>
      <c r="G7" s="293"/>
      <c r="H7" s="293"/>
      <c r="I7" s="293"/>
      <c r="J7" s="294"/>
    </row>
    <row r="8" spans="1:12" x14ac:dyDescent="0.25">
      <c r="A8" s="287"/>
      <c r="B8" s="295"/>
      <c r="C8" s="296"/>
      <c r="D8" s="296"/>
      <c r="E8" s="296"/>
      <c r="F8" s="296"/>
      <c r="G8" s="296"/>
      <c r="H8" s="296"/>
      <c r="I8" s="296"/>
      <c r="J8" s="297"/>
    </row>
    <row r="9" spans="1:12" x14ac:dyDescent="0.25">
      <c r="A9" s="41"/>
      <c r="B9" s="41"/>
      <c r="C9" s="41"/>
      <c r="D9" s="41"/>
      <c r="E9" s="41"/>
      <c r="F9" s="41"/>
      <c r="G9" s="41"/>
      <c r="H9" s="41"/>
      <c r="I9" s="41"/>
      <c r="J9" s="41"/>
    </row>
    <row r="10" spans="1:12" x14ac:dyDescent="0.25">
      <c r="A10" s="41"/>
      <c r="B10" s="41"/>
      <c r="C10" s="41"/>
      <c r="D10" s="41"/>
      <c r="E10" s="41"/>
      <c r="F10" s="41"/>
      <c r="G10" s="41"/>
      <c r="H10" s="41"/>
      <c r="I10" s="41"/>
      <c r="J10" s="41"/>
    </row>
    <row r="11" spans="1:12" s="2" customFormat="1" ht="27" customHeight="1" x14ac:dyDescent="0.25">
      <c r="A11" s="284" t="s">
        <v>116</v>
      </c>
      <c r="B11" s="284"/>
      <c r="C11" s="284"/>
      <c r="D11" s="284"/>
      <c r="E11" s="284"/>
      <c r="F11" s="284"/>
      <c r="G11" s="284"/>
      <c r="H11" s="284"/>
      <c r="I11" s="284"/>
      <c r="J11" s="284"/>
      <c r="K11" s="4"/>
      <c r="L11" s="4"/>
    </row>
    <row r="12" spans="1:12" s="2" customFormat="1" ht="58.5" customHeight="1" x14ac:dyDescent="0.25">
      <c r="A12" s="12"/>
      <c r="B12" s="22" t="s">
        <v>61</v>
      </c>
      <c r="C12" s="11" t="s">
        <v>53</v>
      </c>
      <c r="D12" s="46" t="s">
        <v>54</v>
      </c>
      <c r="E12" s="46" t="s">
        <v>55</v>
      </c>
      <c r="F12" s="46" t="s">
        <v>56</v>
      </c>
      <c r="G12" s="11" t="s">
        <v>57</v>
      </c>
      <c r="H12" s="11" t="s">
        <v>58</v>
      </c>
      <c r="I12" s="22" t="s">
        <v>59</v>
      </c>
      <c r="J12" s="11" t="s">
        <v>60</v>
      </c>
      <c r="K12" s="4"/>
      <c r="L12" s="4"/>
    </row>
    <row r="13" spans="1:12" s="2" customFormat="1" ht="32.25" customHeight="1" x14ac:dyDescent="0.25">
      <c r="A13" s="13"/>
      <c r="B13" s="21"/>
      <c r="C13" s="14">
        <v>0</v>
      </c>
      <c r="D13" s="15"/>
      <c r="E13" s="15"/>
      <c r="F13" s="15"/>
      <c r="G13" s="16"/>
      <c r="H13" s="16"/>
      <c r="I13" s="16"/>
      <c r="J13" s="15"/>
      <c r="K13" s="4"/>
      <c r="L13" s="4"/>
    </row>
    <row r="14" spans="1:12" ht="12.75" customHeight="1" x14ac:dyDescent="0.25">
      <c r="A14" s="287" t="s">
        <v>115</v>
      </c>
      <c r="B14" s="289" t="s">
        <v>823</v>
      </c>
      <c r="C14" s="290"/>
      <c r="D14" s="290"/>
      <c r="E14" s="290"/>
      <c r="F14" s="290"/>
      <c r="G14" s="290"/>
      <c r="H14" s="290"/>
      <c r="I14" s="290"/>
      <c r="J14" s="298"/>
    </row>
    <row r="15" spans="1:12" ht="12.75" customHeight="1" x14ac:dyDescent="0.25">
      <c r="A15" s="287"/>
      <c r="B15" s="292"/>
      <c r="C15" s="293"/>
      <c r="D15" s="293"/>
      <c r="E15" s="293"/>
      <c r="F15" s="293"/>
      <c r="G15" s="293"/>
      <c r="H15" s="293"/>
      <c r="I15" s="293"/>
      <c r="J15" s="299"/>
    </row>
    <row r="16" spans="1:12" ht="12.75" customHeight="1" x14ac:dyDescent="0.25">
      <c r="A16" s="287"/>
      <c r="B16" s="295"/>
      <c r="C16" s="296"/>
      <c r="D16" s="296"/>
      <c r="E16" s="296"/>
      <c r="F16" s="296"/>
      <c r="G16" s="296"/>
      <c r="H16" s="296"/>
      <c r="I16" s="296"/>
      <c r="J16" s="300"/>
    </row>
    <row r="17" spans="1:10" ht="12.75" customHeight="1" x14ac:dyDescent="0.25">
      <c r="A17" s="288"/>
      <c r="B17" s="285"/>
      <c r="C17" s="285"/>
      <c r="D17" s="285"/>
      <c r="E17" s="285"/>
      <c r="F17" s="285"/>
      <c r="G17" s="285"/>
      <c r="H17" s="286"/>
      <c r="I17" s="286"/>
      <c r="J17" s="286"/>
    </row>
    <row r="18" spans="1:10" ht="12.75" customHeight="1" x14ac:dyDescent="0.25">
      <c r="A18" s="288"/>
      <c r="B18" s="285"/>
      <c r="C18" s="285"/>
      <c r="D18" s="285"/>
      <c r="E18" s="285"/>
      <c r="F18" s="285"/>
      <c r="G18" s="285"/>
      <c r="H18" s="286"/>
      <c r="I18" s="286"/>
      <c r="J18" s="286"/>
    </row>
    <row r="19" spans="1:10" ht="12.75" customHeight="1" x14ac:dyDescent="0.25">
      <c r="A19" s="288"/>
      <c r="B19" s="285"/>
      <c r="C19" s="285"/>
      <c r="D19" s="285"/>
      <c r="E19" s="285"/>
      <c r="F19" s="285"/>
      <c r="G19" s="285"/>
      <c r="H19" s="286"/>
      <c r="I19" s="286"/>
      <c r="J19" s="286"/>
    </row>
    <row r="20" spans="1:10" x14ac:dyDescent="0.25">
      <c r="A20" s="288"/>
      <c r="B20" s="285"/>
      <c r="C20" s="285"/>
      <c r="D20" s="285"/>
      <c r="E20" s="285"/>
      <c r="F20" s="285"/>
      <c r="G20" s="285"/>
      <c r="H20" s="286"/>
      <c r="I20" s="286"/>
      <c r="J20" s="286"/>
    </row>
    <row r="21" spans="1:10" ht="12.75" customHeight="1" x14ac:dyDescent="0.25">
      <c r="A21" s="288"/>
      <c r="B21" s="285"/>
      <c r="C21" s="285"/>
      <c r="D21" s="285"/>
      <c r="E21" s="285"/>
      <c r="F21" s="285"/>
      <c r="G21" s="285"/>
      <c r="H21" s="286"/>
      <c r="I21" s="286"/>
      <c r="J21" s="286"/>
    </row>
  </sheetData>
  <mergeCells count="12">
    <mergeCell ref="A2:J2"/>
    <mergeCell ref="A3:J3"/>
    <mergeCell ref="B17:J17"/>
    <mergeCell ref="A6:A8"/>
    <mergeCell ref="A11:J11"/>
    <mergeCell ref="A14:A21"/>
    <mergeCell ref="B6:J8"/>
    <mergeCell ref="B14:J16"/>
    <mergeCell ref="B19:J19"/>
    <mergeCell ref="B20:J20"/>
    <mergeCell ref="B21:J21"/>
    <mergeCell ref="B18:J18"/>
  </mergeCells>
  <phoneticPr fontId="11" type="noConversion"/>
  <hyperlinks>
    <hyperlink ref="A1" location="Overview!A1" display="Back to Overview" xr:uid="{00000000-0004-0000-0500-000000000000}"/>
  </hyperlinks>
  <pageMargins left="0.39370078740157483" right="0.39370078740157483" top="0.51181102362204722" bottom="0.74803149606299213" header="0.27559055118110237" footer="0.27559055118110237"/>
  <pageSetup paperSize="9" scale="86" fitToHeight="0" orientation="landscape" r:id="rId1"/>
  <headerFooter scaleWithDoc="0">
    <oddHeader>&amp;L&amp;"Arial,Bold"Annex 3&amp;"Arial,Regular" - Schedule of Chargesfor use of the Distribution System to Preserved/Additional LLFC Classes</oddHead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2">
    <pageSetUpPr fitToPage="1"/>
  </sheetPr>
  <dimension ref="A1:M203"/>
  <sheetViews>
    <sheetView topLeftCell="B1" zoomScale="85" zoomScaleNormal="85" zoomScaleSheetLayoutView="100" workbookViewId="0">
      <selection activeCell="A18" sqref="A18"/>
    </sheetView>
  </sheetViews>
  <sheetFormatPr defaultColWidth="9.109375" defaultRowHeight="27.75" customHeight="1" x14ac:dyDescent="0.25"/>
  <cols>
    <col min="1" max="1" width="58" style="2" bestFit="1" customWidth="1"/>
    <col min="2" max="2" width="17.6640625" style="3" customWidth="1"/>
    <col min="3" max="4" width="17.6640625" style="2" customWidth="1"/>
    <col min="5" max="7" width="17.6640625" style="3" customWidth="1"/>
    <col min="8" max="9" width="17.6640625" style="7" customWidth="1"/>
    <col min="10" max="10" width="17.6640625" style="4" customWidth="1"/>
    <col min="11" max="11" width="15.5546875" style="4" customWidth="1"/>
    <col min="12" max="17" width="15.5546875" style="2" customWidth="1"/>
    <col min="18" max="16384" width="9.109375" style="2"/>
  </cols>
  <sheetData>
    <row r="1" spans="1:13" ht="27.75" customHeight="1" x14ac:dyDescent="0.25">
      <c r="A1" s="42" t="s">
        <v>30</v>
      </c>
      <c r="B1" s="311" t="s">
        <v>117</v>
      </c>
      <c r="C1" s="312"/>
      <c r="D1" s="312"/>
      <c r="F1" s="313" t="s">
        <v>118</v>
      </c>
      <c r="G1" s="314"/>
      <c r="H1" s="315"/>
      <c r="I1" s="4"/>
      <c r="J1" s="2"/>
      <c r="K1" s="2"/>
    </row>
    <row r="2" spans="1:13" ht="31.5" customHeight="1" x14ac:dyDescent="0.25">
      <c r="A2" s="316" t="str">
        <f>Overview!B4&amp; " - Effective from "&amp;TEXT(Overview!D4,"D MMMM YYYY")&amp;" - "&amp;Overview!E4&amp;" LDNO tariffs"</f>
        <v>Eclipse Power Distribution Limited - GSP E - Effective from 1 April 2025 - Final LDNO tariffs</v>
      </c>
      <c r="B2" s="316"/>
      <c r="C2" s="316"/>
      <c r="D2" s="316"/>
      <c r="E2" s="316"/>
      <c r="F2" s="316"/>
      <c r="G2" s="316"/>
      <c r="H2" s="316"/>
      <c r="I2" s="316"/>
      <c r="J2" s="316"/>
    </row>
    <row r="3" spans="1:13" ht="8.25" customHeight="1" x14ac:dyDescent="0.25">
      <c r="A3" s="69"/>
      <c r="B3" s="69"/>
      <c r="C3" s="69"/>
      <c r="D3" s="69"/>
      <c r="E3" s="69"/>
      <c r="F3" s="69"/>
      <c r="G3" s="69"/>
      <c r="H3" s="69"/>
      <c r="I3" s="69"/>
      <c r="J3" s="69"/>
    </row>
    <row r="4" spans="1:13" ht="18" customHeight="1" x14ac:dyDescent="0.25">
      <c r="A4" s="249" t="str">
        <f>'Annex 1 LV, HV and UMS charges'!A4:E4</f>
        <v>Time Bands for LV and HV Designated Properties</v>
      </c>
      <c r="B4" s="249"/>
      <c r="C4" s="249"/>
      <c r="D4" s="249"/>
      <c r="E4" s="69"/>
      <c r="F4" s="249" t="str">
        <f>'Annex 1 LV, HV and UMS charges'!G4</f>
        <v>Time Bands for Unmetered Properties</v>
      </c>
      <c r="G4" s="249"/>
      <c r="H4" s="249"/>
      <c r="I4" s="249"/>
      <c r="J4" s="249"/>
      <c r="L4" s="4"/>
    </row>
    <row r="5" spans="1:13" ht="27.6" x14ac:dyDescent="0.25">
      <c r="A5" s="180" t="s">
        <v>34</v>
      </c>
      <c r="B5" s="181" t="s">
        <v>35</v>
      </c>
      <c r="C5" s="182" t="s">
        <v>36</v>
      </c>
      <c r="D5" s="183" t="s">
        <v>37</v>
      </c>
      <c r="E5" s="69"/>
      <c r="F5" s="184"/>
      <c r="G5" s="185"/>
      <c r="H5" s="186" t="s">
        <v>38</v>
      </c>
      <c r="I5" s="187" t="s">
        <v>39</v>
      </c>
      <c r="J5" s="183" t="s">
        <v>37</v>
      </c>
      <c r="K5" s="69"/>
      <c r="L5" s="4"/>
      <c r="M5" s="4"/>
    </row>
    <row r="6" spans="1:13" ht="26.4" x14ac:dyDescent="0.25">
      <c r="A6" s="188" t="str">
        <f>IF('Annex 1 LV, HV and UMS charges'!A6=0,"",'Annex 1 LV, HV and UMS charges'!A6)</f>
        <v xml:space="preserve">Monday to Friday </v>
      </c>
      <c r="B6" s="189" t="str">
        <f>IF('Annex 1 LV, HV and UMS charges'!B6=0,"",'Annex 1 LV, HV and UMS charges'!B6)</f>
        <v>16:00 to 19:00</v>
      </c>
      <c r="C6" s="190" t="str">
        <f>IF('Annex 1 LV, HV and UMS charges'!C6=0,"",'Annex 1 LV, HV and UMS charges'!C6)</f>
        <v>07:30 to 16:00
19:00 to 21:00</v>
      </c>
      <c r="D6" s="191" t="str">
        <f>IF('Annex 1 LV, HV and UMS charges'!E6=0,"",'Annex 1 LV, HV and UMS charges'!E6)</f>
        <v>00:00 to 07:30
21:00 to 24:00</v>
      </c>
      <c r="E6" s="69"/>
      <c r="F6" s="317" t="str">
        <f>'Annex 1 LV, HV and UMS charges'!G6</f>
        <v>Monday to Friday Nov to Feb</v>
      </c>
      <c r="G6" s="318"/>
      <c r="H6" s="189" t="str">
        <f>IF('Annex 1 LV, HV and UMS charges'!I6=0,"",'Annex 1 LV, HV and UMS charges'!I6)</f>
        <v>16:00 to 19:00</v>
      </c>
      <c r="I6" s="189" t="str">
        <f>IF('Annex 1 LV, HV and UMS charges'!J6=0,"",'Annex 1 LV, HV and UMS charges'!J6)</f>
        <v>07:30 to 16:00
19:00 to 21:00</v>
      </c>
      <c r="J6" s="189" t="str">
        <f>IF('Annex 1 LV, HV and UMS charges'!K6=0,"",'Annex 1 LV, HV and UMS charges'!K6)</f>
        <v>00:00 to 07:30
21:00 to 24:00</v>
      </c>
      <c r="K6" s="69"/>
      <c r="L6" s="4"/>
      <c r="M6" s="4"/>
    </row>
    <row r="7" spans="1:13" ht="26.4" x14ac:dyDescent="0.25">
      <c r="A7" s="188" t="str">
        <f>IF('Annex 1 LV, HV and UMS charges'!A7=0,"",'Annex 1 LV, HV and UMS charges'!A7)</f>
        <v>Weekends</v>
      </c>
      <c r="B7" s="192" t="str">
        <f>IF('Annex 1 LV, HV and UMS charges'!B7=0,"",'Annex 1 LV, HV and UMS charges'!B7)</f>
        <v/>
      </c>
      <c r="C7" s="193" t="str">
        <f>IF('Annex 1 LV, HV and UMS charges'!C7=0,"",'Annex 1 LV, HV and UMS charges'!C7)</f>
        <v/>
      </c>
      <c r="D7" s="191" t="str">
        <f>IF('Annex 1 LV, HV and UMS charges'!E7=0,"",'Annex 1 LV, HV and UMS charges'!E7)</f>
        <v>00:00 to 24:00</v>
      </c>
      <c r="E7" s="69"/>
      <c r="F7" s="317" t="str">
        <f>'Annex 1 LV, HV and UMS charges'!G7</f>
        <v>Monday to Friday Mar to Oct</v>
      </c>
      <c r="G7" s="318"/>
      <c r="H7" s="192" t="str">
        <f>IF('Annex 1 LV, HV and UMS charges'!I7=0,"",'Annex 1 LV, HV and UMS charges'!I7)</f>
        <v/>
      </c>
      <c r="I7" s="189" t="str">
        <f>IF('Annex 1 LV, HV and UMS charges'!J7=0,"",'Annex 1 LV, HV and UMS charges'!J7)</f>
        <v>07:30 to 21:00</v>
      </c>
      <c r="J7" s="189" t="str">
        <f>IF('Annex 1 LV, HV and UMS charges'!K7=0,"",'Annex 1 LV, HV and UMS charges'!K7)</f>
        <v>00:00 to 07:30
21:00 to 24:00</v>
      </c>
      <c r="K7" s="69"/>
      <c r="L7" s="4"/>
      <c r="M7" s="4"/>
    </row>
    <row r="8" spans="1:13" ht="17.399999999999999" x14ac:dyDescent="0.25">
      <c r="A8" s="194" t="s">
        <v>49</v>
      </c>
      <c r="B8" s="301" t="s">
        <v>50</v>
      </c>
      <c r="C8" s="302"/>
      <c r="D8" s="303"/>
      <c r="E8" s="69"/>
      <c r="F8" s="317" t="str">
        <f>'Annex 1 LV, HV and UMS charges'!G8</f>
        <v>Weekends</v>
      </c>
      <c r="G8" s="318"/>
      <c r="H8" s="192" t="str">
        <f>IF('Annex 1 LV, HV and UMS charges'!I8=0,"",'Annex 1 LV, HV and UMS charges'!I8)</f>
        <v/>
      </c>
      <c r="I8" s="192" t="str">
        <f>IF('Annex 1 LV, HV and UMS charges'!J8=0,"",'Annex 1 LV, HV and UMS charges'!J8)</f>
        <v/>
      </c>
      <c r="J8" s="189" t="str">
        <f>IF('Annex 1 LV, HV and UMS charges'!K8=0,"",'Annex 1 LV, HV and UMS charges'!K8)</f>
        <v>00:00 to 24:00</v>
      </c>
      <c r="K8" s="69"/>
      <c r="L8" s="4"/>
      <c r="M8" s="4"/>
    </row>
    <row r="9" spans="1:13" s="68" customFormat="1" ht="17.399999999999999" x14ac:dyDescent="0.25">
      <c r="A9" s="195"/>
      <c r="B9" s="195"/>
      <c r="C9" s="307"/>
      <c r="D9" s="308"/>
      <c r="E9" s="69"/>
      <c r="F9" s="317" t="str">
        <f>'Annex 1 LV, HV and UMS charges'!G9</f>
        <v>Notes</v>
      </c>
      <c r="G9" s="318"/>
      <c r="H9" s="301" t="s">
        <v>50</v>
      </c>
      <c r="I9" s="302"/>
      <c r="J9" s="303"/>
      <c r="K9" s="69"/>
      <c r="L9" s="41"/>
      <c r="M9" s="41"/>
    </row>
    <row r="10" spans="1:13" ht="4.5" customHeight="1" x14ac:dyDescent="0.25">
      <c r="A10" s="175"/>
      <c r="B10" s="304"/>
      <c r="C10" s="305"/>
      <c r="D10" s="305"/>
      <c r="E10" s="306"/>
      <c r="F10" s="69"/>
      <c r="G10" s="307"/>
      <c r="H10" s="308"/>
      <c r="I10" s="176"/>
      <c r="J10" s="176"/>
    </row>
    <row r="11" spans="1:13" ht="4.5" customHeight="1" x14ac:dyDescent="0.25">
      <c r="A11" s="69"/>
      <c r="B11" s="69"/>
      <c r="C11" s="69"/>
      <c r="D11" s="69"/>
      <c r="E11" s="69"/>
      <c r="F11" s="69"/>
      <c r="G11" s="309"/>
      <c r="H11" s="310"/>
      <c r="I11" s="177"/>
      <c r="J11" s="178"/>
    </row>
    <row r="12" spans="1:13" ht="4.5" customHeight="1" x14ac:dyDescent="0.25">
      <c r="A12" s="69"/>
      <c r="B12" s="69"/>
      <c r="C12" s="69"/>
      <c r="D12" s="69"/>
      <c r="E12" s="69"/>
      <c r="F12" s="69"/>
      <c r="G12" s="69"/>
      <c r="H12" s="69"/>
      <c r="I12" s="69"/>
      <c r="J12" s="69"/>
    </row>
    <row r="13" spans="1:13" ht="39.6" x14ac:dyDescent="0.25">
      <c r="A13" s="22" t="s">
        <v>51</v>
      </c>
      <c r="B13" s="22" t="s">
        <v>119</v>
      </c>
      <c r="C13" s="11" t="s">
        <v>53</v>
      </c>
      <c r="D13" s="46" t="s">
        <v>54</v>
      </c>
      <c r="E13" s="46" t="s">
        <v>55</v>
      </c>
      <c r="F13" s="46" t="s">
        <v>56</v>
      </c>
      <c r="G13" s="11" t="s">
        <v>57</v>
      </c>
      <c r="H13" s="11" t="s">
        <v>58</v>
      </c>
      <c r="I13" s="11" t="s">
        <v>59</v>
      </c>
      <c r="J13" s="11" t="s">
        <v>60</v>
      </c>
    </row>
    <row r="14" spans="1:13" ht="26.1" customHeight="1" x14ac:dyDescent="0.25">
      <c r="A14" s="140" t="s">
        <v>647</v>
      </c>
      <c r="B14" s="223" t="s">
        <v>724</v>
      </c>
      <c r="C14" s="141" t="str">
        <f>VLOOKUP(MID(A14,FIND(":",A14)+2,LEN(A14)-(FIND(":",A14)+1)),'Annex 1 LV, HV and UMS charges'!$A$13:$C$45,3,FALSE)</f>
        <v>0, 1, 2</v>
      </c>
      <c r="D14" s="225">
        <v>6.5060000000000002</v>
      </c>
      <c r="E14" s="226">
        <v>1.0720000000000001</v>
      </c>
      <c r="F14" s="227">
        <v>0.159</v>
      </c>
      <c r="G14" s="142">
        <v>7.84</v>
      </c>
      <c r="H14" s="206">
        <v>0</v>
      </c>
      <c r="I14" s="206">
        <v>0</v>
      </c>
      <c r="J14" s="206">
        <v>0</v>
      </c>
    </row>
    <row r="15" spans="1:13" ht="26.1" customHeight="1" x14ac:dyDescent="0.25">
      <c r="A15" s="140" t="s">
        <v>648</v>
      </c>
      <c r="B15" s="223" t="s">
        <v>725</v>
      </c>
      <c r="C15" s="141" t="str">
        <f>VLOOKUP(MID(A15,FIND(":",A15)+2,LEN(A15)-(FIND(":",A15)+1)),'Annex 1 LV, HV and UMS charges'!$A$13:$C$45,3,FALSE)</f>
        <v>2</v>
      </c>
      <c r="D15" s="225">
        <v>6.5060000000000002</v>
      </c>
      <c r="E15" s="226">
        <v>1.0720000000000001</v>
      </c>
      <c r="F15" s="227">
        <v>0.159</v>
      </c>
      <c r="G15" s="206">
        <v>0</v>
      </c>
      <c r="H15" s="206">
        <v>0</v>
      </c>
      <c r="I15" s="206">
        <v>0</v>
      </c>
      <c r="J15" s="206">
        <v>0</v>
      </c>
    </row>
    <row r="16" spans="1:13" ht="26.1" customHeight="1" x14ac:dyDescent="0.25">
      <c r="A16" s="140" t="s">
        <v>649</v>
      </c>
      <c r="B16" s="223" t="s">
        <v>726</v>
      </c>
      <c r="C16" s="141" t="str">
        <f>VLOOKUP(MID(A16,FIND(":",A16)+2,LEN(A16)-(FIND(":",A16)+1)),'Annex 1 LV, HV and UMS charges'!$A$13:$C$45,3,FALSE)</f>
        <v>0, 3, 4, 5-8</v>
      </c>
      <c r="D16" s="225">
        <v>6.3810000000000002</v>
      </c>
      <c r="E16" s="226">
        <v>1.0509999999999999</v>
      </c>
      <c r="F16" s="227">
        <v>0.156</v>
      </c>
      <c r="G16" s="142">
        <v>9.48</v>
      </c>
      <c r="H16" s="206">
        <v>0</v>
      </c>
      <c r="I16" s="206">
        <v>0</v>
      </c>
      <c r="J16" s="206">
        <v>0</v>
      </c>
    </row>
    <row r="17" spans="1:10" ht="26.1" customHeight="1" x14ac:dyDescent="0.25">
      <c r="A17" s="140" t="s">
        <v>650</v>
      </c>
      <c r="B17" s="223" t="s">
        <v>727</v>
      </c>
      <c r="C17" s="141" t="str">
        <f>VLOOKUP(MID(A17,FIND(":",A17)+2,LEN(A17)-(FIND(":",A17)+1)),'Annex 1 LV, HV and UMS charges'!$A$13:$C$45,3,FALSE)</f>
        <v>0, 3, 4, 5-8</v>
      </c>
      <c r="D17" s="225">
        <v>6.3810000000000002</v>
      </c>
      <c r="E17" s="226">
        <v>1.0509999999999999</v>
      </c>
      <c r="F17" s="227">
        <v>0.156</v>
      </c>
      <c r="G17" s="142">
        <v>11.86</v>
      </c>
      <c r="H17" s="206">
        <v>0</v>
      </c>
      <c r="I17" s="206">
        <v>0</v>
      </c>
      <c r="J17" s="206">
        <v>0</v>
      </c>
    </row>
    <row r="18" spans="1:10" ht="26.1" customHeight="1" x14ac:dyDescent="0.25">
      <c r="A18" s="140" t="s">
        <v>651</v>
      </c>
      <c r="B18" s="223" t="s">
        <v>728</v>
      </c>
      <c r="C18" s="141" t="str">
        <f>VLOOKUP(MID(A18,FIND(":",A18)+2,LEN(A18)-(FIND(":",A18)+1)),'Annex 1 LV, HV and UMS charges'!$A$13:$C$45,3,FALSE)</f>
        <v>0, 3, 4, 5-8</v>
      </c>
      <c r="D18" s="225">
        <v>6.3810000000000002</v>
      </c>
      <c r="E18" s="226">
        <v>1.0509999999999999</v>
      </c>
      <c r="F18" s="227">
        <v>0.156</v>
      </c>
      <c r="G18" s="142">
        <v>13.66</v>
      </c>
      <c r="H18" s="206">
        <v>0</v>
      </c>
      <c r="I18" s="206">
        <v>0</v>
      </c>
      <c r="J18" s="206">
        <v>0</v>
      </c>
    </row>
    <row r="19" spans="1:10" ht="26.1" customHeight="1" x14ac:dyDescent="0.25">
      <c r="A19" s="140" t="s">
        <v>652</v>
      </c>
      <c r="B19" s="223" t="s">
        <v>729</v>
      </c>
      <c r="C19" s="141" t="str">
        <f>VLOOKUP(MID(A19,FIND(":",A19)+2,LEN(A19)-(FIND(":",A19)+1)),'Annex 1 LV, HV and UMS charges'!$A$13:$C$45,3,FALSE)</f>
        <v>0, 3, 4, 5-8</v>
      </c>
      <c r="D19" s="225">
        <v>6.3810000000000002</v>
      </c>
      <c r="E19" s="226">
        <v>1.0509999999999999</v>
      </c>
      <c r="F19" s="227">
        <v>0.156</v>
      </c>
      <c r="G19" s="142">
        <v>18.260000000000002</v>
      </c>
      <c r="H19" s="206">
        <v>0</v>
      </c>
      <c r="I19" s="206">
        <v>0</v>
      </c>
      <c r="J19" s="206">
        <v>0</v>
      </c>
    </row>
    <row r="20" spans="1:10" ht="26.1" customHeight="1" x14ac:dyDescent="0.25">
      <c r="A20" s="140" t="s">
        <v>653</v>
      </c>
      <c r="B20" s="223" t="s">
        <v>730</v>
      </c>
      <c r="C20" s="141" t="str">
        <f>VLOOKUP(MID(A20,FIND(":",A20)+2,LEN(A20)-(FIND(":",A20)+1)),'Annex 1 LV, HV and UMS charges'!$A$13:$C$45,3,FALSE)</f>
        <v>0, 3, 4, 5-8</v>
      </c>
      <c r="D20" s="225">
        <v>6.3810000000000002</v>
      </c>
      <c r="E20" s="226">
        <v>1.0509999999999999</v>
      </c>
      <c r="F20" s="227">
        <v>0.156</v>
      </c>
      <c r="G20" s="142">
        <v>34.64</v>
      </c>
      <c r="H20" s="206">
        <v>0</v>
      </c>
      <c r="I20" s="206">
        <v>0</v>
      </c>
      <c r="J20" s="206">
        <v>0</v>
      </c>
    </row>
    <row r="21" spans="1:10" ht="26.1" customHeight="1" x14ac:dyDescent="0.25">
      <c r="A21" s="140" t="s">
        <v>120</v>
      </c>
      <c r="B21" s="223" t="s">
        <v>731</v>
      </c>
      <c r="C21" s="141" t="str">
        <f>VLOOKUP(MID(A21,FIND(":",A21)+2,LEN(A21)-(FIND(":",A21)+1)),'Annex 1 LV, HV and UMS charges'!$A$13:$C$45,3,FALSE)</f>
        <v>4</v>
      </c>
      <c r="D21" s="225">
        <v>6.3810000000000002</v>
      </c>
      <c r="E21" s="226">
        <v>1.0509999999999999</v>
      </c>
      <c r="F21" s="227">
        <v>0.156</v>
      </c>
      <c r="G21" s="206">
        <v>0</v>
      </c>
      <c r="H21" s="206">
        <v>0</v>
      </c>
      <c r="I21" s="206">
        <v>0</v>
      </c>
      <c r="J21" s="206">
        <v>0</v>
      </c>
    </row>
    <row r="22" spans="1:10" ht="26.1" customHeight="1" x14ac:dyDescent="0.25">
      <c r="A22" s="140" t="s">
        <v>121</v>
      </c>
      <c r="B22" s="223" t="s">
        <v>732</v>
      </c>
      <c r="C22" s="141">
        <f>VLOOKUP(MID(A22,FIND(":",A22)+2,LEN(A22)-(FIND(":",A22)+1)),'Annex 1 LV, HV and UMS charges'!$A$13:$C$45,3,FALSE)</f>
        <v>0</v>
      </c>
      <c r="D22" s="225">
        <v>3.9239999999999999</v>
      </c>
      <c r="E22" s="226">
        <v>0.63600000000000001</v>
      </c>
      <c r="F22" s="227">
        <v>8.7999999999999995E-2</v>
      </c>
      <c r="G22" s="142">
        <v>10.11</v>
      </c>
      <c r="H22" s="142">
        <v>7.05</v>
      </c>
      <c r="I22" s="228">
        <v>7.05</v>
      </c>
      <c r="J22" s="229">
        <v>0.10199999999999999</v>
      </c>
    </row>
    <row r="23" spans="1:10" ht="26.1" customHeight="1" x14ac:dyDescent="0.25">
      <c r="A23" s="140" t="s">
        <v>122</v>
      </c>
      <c r="B23" s="223" t="s">
        <v>733</v>
      </c>
      <c r="C23" s="141">
        <f>VLOOKUP(MID(A23,FIND(":",A23)+2,LEN(A23)-(FIND(":",A23)+1)),'Annex 1 LV, HV and UMS charges'!$A$13:$C$45,3,FALSE)</f>
        <v>0</v>
      </c>
      <c r="D23" s="225">
        <v>3.9239999999999999</v>
      </c>
      <c r="E23" s="226">
        <v>0.63600000000000001</v>
      </c>
      <c r="F23" s="227">
        <v>8.7999999999999995E-2</v>
      </c>
      <c r="G23" s="142">
        <v>55.04</v>
      </c>
      <c r="H23" s="142">
        <v>7.05</v>
      </c>
      <c r="I23" s="228">
        <v>7.05</v>
      </c>
      <c r="J23" s="229">
        <v>0.10199999999999999</v>
      </c>
    </row>
    <row r="24" spans="1:10" ht="26.1" customHeight="1" x14ac:dyDescent="0.25">
      <c r="A24" s="140" t="s">
        <v>123</v>
      </c>
      <c r="B24" s="223" t="s">
        <v>734</v>
      </c>
      <c r="C24" s="141">
        <f>VLOOKUP(MID(A24,FIND(":",A24)+2,LEN(A24)-(FIND(":",A24)+1)),'Annex 1 LV, HV and UMS charges'!$A$13:$C$45,3,FALSE)</f>
        <v>0</v>
      </c>
      <c r="D24" s="225">
        <v>3.9239999999999999</v>
      </c>
      <c r="E24" s="226">
        <v>0.63600000000000001</v>
      </c>
      <c r="F24" s="227">
        <v>8.7999999999999995E-2</v>
      </c>
      <c r="G24" s="142">
        <v>89.99</v>
      </c>
      <c r="H24" s="142">
        <v>7.05</v>
      </c>
      <c r="I24" s="228">
        <v>7.05</v>
      </c>
      <c r="J24" s="229">
        <v>0.10199999999999999</v>
      </c>
    </row>
    <row r="25" spans="1:10" ht="26.1" customHeight="1" x14ac:dyDescent="0.25">
      <c r="A25" s="140" t="s">
        <v>124</v>
      </c>
      <c r="B25" s="223" t="s">
        <v>735</v>
      </c>
      <c r="C25" s="141">
        <f>VLOOKUP(MID(A25,FIND(":",A25)+2,LEN(A25)-(FIND(":",A25)+1)),'Annex 1 LV, HV and UMS charges'!$A$13:$C$45,3,FALSE)</f>
        <v>0</v>
      </c>
      <c r="D25" s="225">
        <v>3.9239999999999999</v>
      </c>
      <c r="E25" s="226">
        <v>0.63600000000000001</v>
      </c>
      <c r="F25" s="227">
        <v>8.7999999999999995E-2</v>
      </c>
      <c r="G25" s="142">
        <v>134.37</v>
      </c>
      <c r="H25" s="142">
        <v>7.05</v>
      </c>
      <c r="I25" s="228">
        <v>7.05</v>
      </c>
      <c r="J25" s="229">
        <v>0.10199999999999999</v>
      </c>
    </row>
    <row r="26" spans="1:10" ht="26.1" customHeight="1" x14ac:dyDescent="0.25">
      <c r="A26" s="140" t="s">
        <v>125</v>
      </c>
      <c r="B26" s="223" t="s">
        <v>736</v>
      </c>
      <c r="C26" s="141">
        <f>VLOOKUP(MID(A26,FIND(":",A26)+2,LEN(A26)-(FIND(":",A26)+1)),'Annex 1 LV, HV and UMS charges'!$A$13:$C$45,3,FALSE)</f>
        <v>0</v>
      </c>
      <c r="D26" s="225">
        <v>3.9239999999999999</v>
      </c>
      <c r="E26" s="226">
        <v>0.63600000000000001</v>
      </c>
      <c r="F26" s="227">
        <v>8.7999999999999995E-2</v>
      </c>
      <c r="G26" s="142">
        <v>234.28</v>
      </c>
      <c r="H26" s="142">
        <v>7.05</v>
      </c>
      <c r="I26" s="228">
        <v>7.05</v>
      </c>
      <c r="J26" s="229">
        <v>0.10199999999999999</v>
      </c>
    </row>
    <row r="27" spans="1:10" ht="26.1" customHeight="1" x14ac:dyDescent="0.25">
      <c r="A27" s="140" t="s">
        <v>126</v>
      </c>
      <c r="B27" s="223" t="s">
        <v>737</v>
      </c>
      <c r="C27" s="141" t="str">
        <f>VLOOKUP(MID(A27,FIND(":",A27)+2,LEN(A27)-(FIND(":",A27)+1)),'Annex 1 LV, HV and UMS charges'!$A$13:$C$45,3,FALSE)</f>
        <v>0, 1 or 8</v>
      </c>
      <c r="D27" s="230">
        <v>23.472000000000001</v>
      </c>
      <c r="E27" s="231">
        <v>2.105</v>
      </c>
      <c r="F27" s="227">
        <v>1.111</v>
      </c>
      <c r="G27" s="206">
        <v>0</v>
      </c>
      <c r="H27" s="206">
        <v>0</v>
      </c>
      <c r="I27" s="206">
        <v>0</v>
      </c>
      <c r="J27" s="206">
        <v>0</v>
      </c>
    </row>
    <row r="28" spans="1:10" ht="26.1" customHeight="1" x14ac:dyDescent="0.25">
      <c r="A28" s="140" t="s">
        <v>127</v>
      </c>
      <c r="B28" s="223" t="s">
        <v>738</v>
      </c>
      <c r="C28" s="141">
        <f>VLOOKUP(MID(A28,FIND(":",A28)+2,LEN(A28)-(FIND(":",A28)+1)),'Annex 1 LV, HV and UMS charges'!$A$13:$C$45,3,FALSE)</f>
        <v>0</v>
      </c>
      <c r="D28" s="225">
        <v>-6.5449999999999999</v>
      </c>
      <c r="E28" s="226">
        <v>-1.0780000000000001</v>
      </c>
      <c r="F28" s="227">
        <v>-0.16</v>
      </c>
      <c r="G28" s="142">
        <v>0</v>
      </c>
      <c r="H28" s="206">
        <v>0</v>
      </c>
      <c r="I28" s="206">
        <v>0</v>
      </c>
      <c r="J28" s="206">
        <v>0</v>
      </c>
    </row>
    <row r="29" spans="1:10" ht="26.1" customHeight="1" x14ac:dyDescent="0.25">
      <c r="A29" s="140" t="s">
        <v>128</v>
      </c>
      <c r="B29" s="223" t="s">
        <v>739</v>
      </c>
      <c r="C29" s="141">
        <f>VLOOKUP(MID(A29,FIND(":",A29)+2,LEN(A29)-(FIND(":",A29)+1)),'Annex 1 LV, HV and UMS charges'!$A$13:$C$45,3,FALSE)</f>
        <v>0</v>
      </c>
      <c r="D29" s="225">
        <v>-6.5449999999999999</v>
      </c>
      <c r="E29" s="226">
        <v>-1.0780000000000001</v>
      </c>
      <c r="F29" s="227">
        <v>-0.16</v>
      </c>
      <c r="G29" s="142">
        <v>0</v>
      </c>
      <c r="H29" s="206">
        <v>0</v>
      </c>
      <c r="I29" s="206">
        <v>0</v>
      </c>
      <c r="J29" s="229">
        <v>0.217</v>
      </c>
    </row>
    <row r="30" spans="1:10" ht="26.1" customHeight="1" x14ac:dyDescent="0.25">
      <c r="A30" s="143" t="s">
        <v>654</v>
      </c>
      <c r="B30" s="223" t="s">
        <v>740</v>
      </c>
      <c r="C30" s="141" t="str">
        <f>VLOOKUP(MID(A30,FIND(":",A30)+2,LEN(A30)-(FIND(":",A30)+1)),'Annex 1 LV, HV and UMS charges'!$A$13:$C$45,3,FALSE)</f>
        <v>0, 1, 2</v>
      </c>
      <c r="D30" s="225">
        <v>5.0140000000000002</v>
      </c>
      <c r="E30" s="226">
        <v>0.82599999999999996</v>
      </c>
      <c r="F30" s="227">
        <v>0.122</v>
      </c>
      <c r="G30" s="142">
        <v>6.04</v>
      </c>
      <c r="H30" s="206">
        <v>0</v>
      </c>
      <c r="I30" s="206">
        <v>0</v>
      </c>
      <c r="J30" s="206">
        <v>0</v>
      </c>
    </row>
    <row r="31" spans="1:10" ht="26.1" customHeight="1" x14ac:dyDescent="0.25">
      <c r="A31" s="143" t="s">
        <v>129</v>
      </c>
      <c r="B31" s="223" t="s">
        <v>741</v>
      </c>
      <c r="C31" s="141" t="str">
        <f>VLOOKUP(MID(A31,FIND(":",A31)+2,LEN(A31)-(FIND(":",A31)+1)),'Annex 1 LV, HV and UMS charges'!$A$13:$C$45,3,FALSE)</f>
        <v>2</v>
      </c>
      <c r="D31" s="225">
        <v>5.0140000000000002</v>
      </c>
      <c r="E31" s="226">
        <v>0.82599999999999996</v>
      </c>
      <c r="F31" s="227">
        <v>0.122</v>
      </c>
      <c r="G31" s="206">
        <v>0</v>
      </c>
      <c r="H31" s="206">
        <v>0</v>
      </c>
      <c r="I31" s="206">
        <v>0</v>
      </c>
      <c r="J31" s="206">
        <v>0</v>
      </c>
    </row>
    <row r="32" spans="1:10" ht="26.1" customHeight="1" x14ac:dyDescent="0.25">
      <c r="A32" s="143" t="s">
        <v>655</v>
      </c>
      <c r="B32" s="223" t="s">
        <v>742</v>
      </c>
      <c r="C32" s="141" t="str">
        <f>VLOOKUP(MID(A32,FIND(":",A32)+2,LEN(A32)-(FIND(":",A32)+1)),'Annex 1 LV, HV and UMS charges'!$A$13:$C$45,3,FALSE)</f>
        <v>0, 3, 4, 5-8</v>
      </c>
      <c r="D32" s="225">
        <v>4.9180000000000001</v>
      </c>
      <c r="E32" s="226">
        <v>0.81</v>
      </c>
      <c r="F32" s="227">
        <v>0.12</v>
      </c>
      <c r="G32" s="142">
        <v>7.3</v>
      </c>
      <c r="H32" s="206">
        <v>0</v>
      </c>
      <c r="I32" s="206">
        <v>0</v>
      </c>
      <c r="J32" s="206">
        <v>0</v>
      </c>
    </row>
    <row r="33" spans="1:10" ht="26.1" customHeight="1" x14ac:dyDescent="0.25">
      <c r="A33" s="143" t="s">
        <v>656</v>
      </c>
      <c r="B33" s="223" t="s">
        <v>743</v>
      </c>
      <c r="C33" s="141" t="str">
        <f>VLOOKUP(MID(A33,FIND(":",A33)+2,LEN(A33)-(FIND(":",A33)+1)),'Annex 1 LV, HV and UMS charges'!$A$13:$C$45,3,FALSE)</f>
        <v>0, 3, 4, 5-8</v>
      </c>
      <c r="D33" s="225">
        <v>4.9180000000000001</v>
      </c>
      <c r="E33" s="226">
        <v>0.81</v>
      </c>
      <c r="F33" s="227">
        <v>0.12</v>
      </c>
      <c r="G33" s="142">
        <v>9.14</v>
      </c>
      <c r="H33" s="206">
        <v>0</v>
      </c>
      <c r="I33" s="206">
        <v>0</v>
      </c>
      <c r="J33" s="206">
        <v>0</v>
      </c>
    </row>
    <row r="34" spans="1:10" ht="26.1" customHeight="1" x14ac:dyDescent="0.25">
      <c r="A34" s="143" t="s">
        <v>657</v>
      </c>
      <c r="B34" s="223" t="s">
        <v>744</v>
      </c>
      <c r="C34" s="141" t="str">
        <f>VLOOKUP(MID(A34,FIND(":",A34)+2,LEN(A34)-(FIND(":",A34)+1)),'Annex 1 LV, HV and UMS charges'!$A$13:$C$45,3,FALSE)</f>
        <v>0, 3, 4, 5-8</v>
      </c>
      <c r="D34" s="225">
        <v>4.9180000000000001</v>
      </c>
      <c r="E34" s="226">
        <v>0.81</v>
      </c>
      <c r="F34" s="227">
        <v>0.12</v>
      </c>
      <c r="G34" s="142">
        <v>10.53</v>
      </c>
      <c r="H34" s="206">
        <v>0</v>
      </c>
      <c r="I34" s="206">
        <v>0</v>
      </c>
      <c r="J34" s="206">
        <v>0</v>
      </c>
    </row>
    <row r="35" spans="1:10" ht="26.1" customHeight="1" x14ac:dyDescent="0.25">
      <c r="A35" s="143" t="s">
        <v>658</v>
      </c>
      <c r="B35" s="223" t="s">
        <v>745</v>
      </c>
      <c r="C35" s="141" t="str">
        <f>VLOOKUP(MID(A35,FIND(":",A35)+2,LEN(A35)-(FIND(":",A35)+1)),'Annex 1 LV, HV and UMS charges'!$A$13:$C$45,3,FALSE)</f>
        <v>0, 3, 4, 5-8</v>
      </c>
      <c r="D35" s="225">
        <v>4.9180000000000001</v>
      </c>
      <c r="E35" s="226">
        <v>0.81</v>
      </c>
      <c r="F35" s="227">
        <v>0.12</v>
      </c>
      <c r="G35" s="142">
        <v>14.07</v>
      </c>
      <c r="H35" s="206">
        <v>0</v>
      </c>
      <c r="I35" s="206">
        <v>0</v>
      </c>
      <c r="J35" s="206">
        <v>0</v>
      </c>
    </row>
    <row r="36" spans="1:10" ht="26.1" customHeight="1" x14ac:dyDescent="0.25">
      <c r="A36" s="143" t="s">
        <v>659</v>
      </c>
      <c r="B36" s="223" t="s">
        <v>746</v>
      </c>
      <c r="C36" s="141" t="str">
        <f>VLOOKUP(MID(A36,FIND(":",A36)+2,LEN(A36)-(FIND(":",A36)+1)),'Annex 1 LV, HV and UMS charges'!$A$13:$C$45,3,FALSE)</f>
        <v>0, 3, 4, 5-8</v>
      </c>
      <c r="D36" s="225">
        <v>4.9180000000000001</v>
      </c>
      <c r="E36" s="226">
        <v>0.81</v>
      </c>
      <c r="F36" s="227">
        <v>0.12</v>
      </c>
      <c r="G36" s="142">
        <v>26.69</v>
      </c>
      <c r="H36" s="206">
        <v>0</v>
      </c>
      <c r="I36" s="206">
        <v>0</v>
      </c>
      <c r="J36" s="206">
        <v>0</v>
      </c>
    </row>
    <row r="37" spans="1:10" ht="26.1" customHeight="1" x14ac:dyDescent="0.25">
      <c r="A37" s="143" t="s">
        <v>130</v>
      </c>
      <c r="B37" s="223" t="s">
        <v>747</v>
      </c>
      <c r="C37" s="141" t="str">
        <f>VLOOKUP(MID(A37,FIND(":",A37)+2,LEN(A37)-(FIND(":",A37)+1)),'Annex 1 LV, HV and UMS charges'!$A$13:$C$45,3,FALSE)</f>
        <v>4</v>
      </c>
      <c r="D37" s="225">
        <v>4.9180000000000001</v>
      </c>
      <c r="E37" s="226">
        <v>0.81</v>
      </c>
      <c r="F37" s="227">
        <v>0.12</v>
      </c>
      <c r="G37" s="206">
        <v>0</v>
      </c>
      <c r="H37" s="206">
        <v>0</v>
      </c>
      <c r="I37" s="206">
        <v>0</v>
      </c>
      <c r="J37" s="206">
        <v>0</v>
      </c>
    </row>
    <row r="38" spans="1:10" ht="26.1" customHeight="1" x14ac:dyDescent="0.25">
      <c r="A38" s="143" t="s">
        <v>131</v>
      </c>
      <c r="B38" s="223" t="s">
        <v>748</v>
      </c>
      <c r="C38" s="141">
        <f>VLOOKUP(MID(A38,FIND(":",A38)+2,LEN(A38)-(FIND(":",A38)+1)),'Annex 1 LV, HV and UMS charges'!$A$13:$C$45,3,FALSE)</f>
        <v>0</v>
      </c>
      <c r="D38" s="225">
        <v>3.024</v>
      </c>
      <c r="E38" s="226">
        <v>0.49</v>
      </c>
      <c r="F38" s="227">
        <v>6.7000000000000004E-2</v>
      </c>
      <c r="G38" s="142">
        <v>7.79</v>
      </c>
      <c r="H38" s="142">
        <v>5.44</v>
      </c>
      <c r="I38" s="228">
        <v>5.44</v>
      </c>
      <c r="J38" s="229">
        <v>7.9000000000000001E-2</v>
      </c>
    </row>
    <row r="39" spans="1:10" ht="26.1" customHeight="1" x14ac:dyDescent="0.25">
      <c r="A39" s="143" t="s">
        <v>132</v>
      </c>
      <c r="B39" s="223" t="s">
        <v>749</v>
      </c>
      <c r="C39" s="141">
        <f>VLOOKUP(MID(A39,FIND(":",A39)+2,LEN(A39)-(FIND(":",A39)+1)),'Annex 1 LV, HV and UMS charges'!$A$13:$C$45,3,FALSE)</f>
        <v>0</v>
      </c>
      <c r="D39" s="225">
        <v>3.024</v>
      </c>
      <c r="E39" s="226">
        <v>0.49</v>
      </c>
      <c r="F39" s="227">
        <v>6.7000000000000004E-2</v>
      </c>
      <c r="G39" s="142">
        <v>42.42</v>
      </c>
      <c r="H39" s="142">
        <v>5.44</v>
      </c>
      <c r="I39" s="228">
        <v>5.44</v>
      </c>
      <c r="J39" s="229">
        <v>7.9000000000000001E-2</v>
      </c>
    </row>
    <row r="40" spans="1:10" ht="26.1" customHeight="1" x14ac:dyDescent="0.25">
      <c r="A40" s="143" t="s">
        <v>133</v>
      </c>
      <c r="B40" s="223" t="s">
        <v>750</v>
      </c>
      <c r="C40" s="141">
        <f>VLOOKUP(MID(A40,FIND(":",A40)+2,LEN(A40)-(FIND(":",A40)+1)),'Annex 1 LV, HV and UMS charges'!$A$13:$C$45,3,FALSE)</f>
        <v>0</v>
      </c>
      <c r="D40" s="225">
        <v>3.024</v>
      </c>
      <c r="E40" s="226">
        <v>0.49</v>
      </c>
      <c r="F40" s="227">
        <v>6.7000000000000004E-2</v>
      </c>
      <c r="G40" s="142">
        <v>69.349999999999994</v>
      </c>
      <c r="H40" s="142">
        <v>5.44</v>
      </c>
      <c r="I40" s="228">
        <v>5.44</v>
      </c>
      <c r="J40" s="229">
        <v>7.9000000000000001E-2</v>
      </c>
    </row>
    <row r="41" spans="1:10" ht="26.1" customHeight="1" x14ac:dyDescent="0.25">
      <c r="A41" s="143" t="s">
        <v>134</v>
      </c>
      <c r="B41" s="223" t="s">
        <v>751</v>
      </c>
      <c r="C41" s="141">
        <f>VLOOKUP(MID(A41,FIND(":",A41)+2,LEN(A41)-(FIND(":",A41)+1)),'Annex 1 LV, HV and UMS charges'!$A$13:$C$45,3,FALSE)</f>
        <v>0</v>
      </c>
      <c r="D41" s="225">
        <v>3.024</v>
      </c>
      <c r="E41" s="226">
        <v>0.49</v>
      </c>
      <c r="F41" s="227">
        <v>6.7000000000000004E-2</v>
      </c>
      <c r="G41" s="142">
        <v>103.55</v>
      </c>
      <c r="H41" s="142">
        <v>5.44</v>
      </c>
      <c r="I41" s="228">
        <v>5.44</v>
      </c>
      <c r="J41" s="229">
        <v>7.9000000000000001E-2</v>
      </c>
    </row>
    <row r="42" spans="1:10" ht="26.1" customHeight="1" x14ac:dyDescent="0.25">
      <c r="A42" s="143" t="s">
        <v>135</v>
      </c>
      <c r="B42" s="223" t="s">
        <v>752</v>
      </c>
      <c r="C42" s="141">
        <f>VLOOKUP(MID(A42,FIND(":",A42)+2,LEN(A42)-(FIND(":",A42)+1)),'Annex 1 LV, HV and UMS charges'!$A$13:$C$45,3,FALSE)</f>
        <v>0</v>
      </c>
      <c r="D42" s="225">
        <v>3.024</v>
      </c>
      <c r="E42" s="226">
        <v>0.49</v>
      </c>
      <c r="F42" s="227">
        <v>6.7000000000000004E-2</v>
      </c>
      <c r="G42" s="142">
        <v>180.55</v>
      </c>
      <c r="H42" s="142">
        <v>5.44</v>
      </c>
      <c r="I42" s="228">
        <v>5.44</v>
      </c>
      <c r="J42" s="229">
        <v>7.9000000000000001E-2</v>
      </c>
    </row>
    <row r="43" spans="1:10" ht="26.1" customHeight="1" x14ac:dyDescent="0.25">
      <c r="A43" s="143" t="s">
        <v>136</v>
      </c>
      <c r="B43" s="223" t="s">
        <v>753</v>
      </c>
      <c r="C43" s="141">
        <f>VLOOKUP(MID(A43,FIND(":",A43)+2,LEN(A43)-(FIND(":",A43)+1)),'Annex 1 LV, HV and UMS charges'!$A$13:$C$45,3,FALSE)</f>
        <v>0</v>
      </c>
      <c r="D43" s="225">
        <v>2.6019999999999999</v>
      </c>
      <c r="E43" s="226">
        <v>0.40200000000000002</v>
      </c>
      <c r="F43" s="227">
        <v>4.2000000000000003E-2</v>
      </c>
      <c r="G43" s="142">
        <v>9.58</v>
      </c>
      <c r="H43" s="142">
        <v>7.51</v>
      </c>
      <c r="I43" s="228">
        <v>7.51</v>
      </c>
      <c r="J43" s="229">
        <v>6.5000000000000002E-2</v>
      </c>
    </row>
    <row r="44" spans="1:10" ht="26.1" customHeight="1" x14ac:dyDescent="0.25">
      <c r="A44" s="143" t="s">
        <v>137</v>
      </c>
      <c r="B44" s="223" t="s">
        <v>754</v>
      </c>
      <c r="C44" s="141">
        <f>VLOOKUP(MID(A44,FIND(":",A44)+2,LEN(A44)-(FIND(":",A44)+1)),'Annex 1 LV, HV and UMS charges'!$A$13:$C$45,3,FALSE)</f>
        <v>0</v>
      </c>
      <c r="D44" s="225">
        <v>2.6019999999999999</v>
      </c>
      <c r="E44" s="226">
        <v>0.40200000000000002</v>
      </c>
      <c r="F44" s="227">
        <v>4.2000000000000003E-2</v>
      </c>
      <c r="G44" s="142">
        <v>64.099999999999994</v>
      </c>
      <c r="H44" s="142">
        <v>7.51</v>
      </c>
      <c r="I44" s="228">
        <v>7.51</v>
      </c>
      <c r="J44" s="229">
        <v>6.5000000000000002E-2</v>
      </c>
    </row>
    <row r="45" spans="1:10" ht="26.1" customHeight="1" x14ac:dyDescent="0.25">
      <c r="A45" s="143" t="s">
        <v>138</v>
      </c>
      <c r="B45" s="223" t="s">
        <v>755</v>
      </c>
      <c r="C45" s="141">
        <f>VLOOKUP(MID(A45,FIND(":",A45)+2,LEN(A45)-(FIND(":",A45)+1)),'Annex 1 LV, HV and UMS charges'!$A$13:$C$45,3,FALSE)</f>
        <v>0</v>
      </c>
      <c r="D45" s="225">
        <v>2.6019999999999999</v>
      </c>
      <c r="E45" s="226">
        <v>0.40200000000000002</v>
      </c>
      <c r="F45" s="227">
        <v>4.2000000000000003E-2</v>
      </c>
      <c r="G45" s="142">
        <v>106.5</v>
      </c>
      <c r="H45" s="142">
        <v>7.51</v>
      </c>
      <c r="I45" s="228">
        <v>7.51</v>
      </c>
      <c r="J45" s="229">
        <v>6.5000000000000002E-2</v>
      </c>
    </row>
    <row r="46" spans="1:10" ht="26.1" customHeight="1" x14ac:dyDescent="0.25">
      <c r="A46" s="143" t="s">
        <v>139</v>
      </c>
      <c r="B46" s="223" t="s">
        <v>756</v>
      </c>
      <c r="C46" s="141">
        <f>VLOOKUP(MID(A46,FIND(":",A46)+2,LEN(A46)-(FIND(":",A46)+1)),'Annex 1 LV, HV and UMS charges'!$A$13:$C$45,3,FALSE)</f>
        <v>0</v>
      </c>
      <c r="D46" s="225">
        <v>2.6019999999999999</v>
      </c>
      <c r="E46" s="226">
        <v>0.40200000000000002</v>
      </c>
      <c r="F46" s="227">
        <v>4.2000000000000003E-2</v>
      </c>
      <c r="G46" s="142">
        <v>160.36000000000001</v>
      </c>
      <c r="H46" s="142">
        <v>7.51</v>
      </c>
      <c r="I46" s="228">
        <v>7.51</v>
      </c>
      <c r="J46" s="229">
        <v>6.5000000000000002E-2</v>
      </c>
    </row>
    <row r="47" spans="1:10" ht="26.1" customHeight="1" x14ac:dyDescent="0.25">
      <c r="A47" s="143" t="s">
        <v>140</v>
      </c>
      <c r="B47" s="223" t="s">
        <v>757</v>
      </c>
      <c r="C47" s="141">
        <f>VLOOKUP(MID(A47,FIND(":",A47)+2,LEN(A47)-(FIND(":",A47)+1)),'Annex 1 LV, HV and UMS charges'!$A$13:$C$45,3,FALSE)</f>
        <v>0</v>
      </c>
      <c r="D47" s="225">
        <v>2.6019999999999999</v>
      </c>
      <c r="E47" s="226">
        <v>0.40200000000000002</v>
      </c>
      <c r="F47" s="227">
        <v>4.2000000000000003E-2</v>
      </c>
      <c r="G47" s="142">
        <v>281.58999999999997</v>
      </c>
      <c r="H47" s="142">
        <v>7.51</v>
      </c>
      <c r="I47" s="228">
        <v>7.51</v>
      </c>
      <c r="J47" s="229">
        <v>6.5000000000000002E-2</v>
      </c>
    </row>
    <row r="48" spans="1:10" ht="26.1" customHeight="1" x14ac:dyDescent="0.25">
      <c r="A48" s="143" t="s">
        <v>141</v>
      </c>
      <c r="B48" s="223" t="s">
        <v>758</v>
      </c>
      <c r="C48" s="141">
        <f>VLOOKUP(MID(A48,FIND(":",A48)+2,LEN(A48)-(FIND(":",A48)+1)),'Annex 1 LV, HV and UMS charges'!$A$13:$C$45,3,FALSE)</f>
        <v>0</v>
      </c>
      <c r="D48" s="225">
        <v>1.508</v>
      </c>
      <c r="E48" s="226">
        <v>0.217</v>
      </c>
      <c r="F48" s="227">
        <v>0.02</v>
      </c>
      <c r="G48" s="142">
        <v>101.82</v>
      </c>
      <c r="H48" s="142">
        <v>8.7200000000000006</v>
      </c>
      <c r="I48" s="228">
        <v>8.7200000000000006</v>
      </c>
      <c r="J48" s="229">
        <v>3.4000000000000002E-2</v>
      </c>
    </row>
    <row r="49" spans="1:10" ht="26.1" customHeight="1" x14ac:dyDescent="0.25">
      <c r="A49" s="143" t="s">
        <v>142</v>
      </c>
      <c r="B49" s="223" t="s">
        <v>759</v>
      </c>
      <c r="C49" s="141">
        <f>VLOOKUP(MID(A49,FIND(":",A49)+2,LEN(A49)-(FIND(":",A49)+1)),'Annex 1 LV, HV and UMS charges'!$A$13:$C$45,3,FALSE)</f>
        <v>0</v>
      </c>
      <c r="D49" s="225">
        <v>1.508</v>
      </c>
      <c r="E49" s="226">
        <v>0.217</v>
      </c>
      <c r="F49" s="227">
        <v>0.02</v>
      </c>
      <c r="G49" s="142">
        <v>407.09</v>
      </c>
      <c r="H49" s="142">
        <v>8.7200000000000006</v>
      </c>
      <c r="I49" s="228">
        <v>8.7200000000000006</v>
      </c>
      <c r="J49" s="229">
        <v>3.4000000000000002E-2</v>
      </c>
    </row>
    <row r="50" spans="1:10" ht="26.1" customHeight="1" x14ac:dyDescent="0.25">
      <c r="A50" s="143" t="s">
        <v>143</v>
      </c>
      <c r="B50" s="223" t="s">
        <v>760</v>
      </c>
      <c r="C50" s="141">
        <f>VLOOKUP(MID(A50,FIND(":",A50)+2,LEN(A50)-(FIND(":",A50)+1)),'Annex 1 LV, HV and UMS charges'!$A$13:$C$45,3,FALSE)</f>
        <v>0</v>
      </c>
      <c r="D50" s="225">
        <v>1.508</v>
      </c>
      <c r="E50" s="226">
        <v>0.217</v>
      </c>
      <c r="F50" s="227">
        <v>0.02</v>
      </c>
      <c r="G50" s="142">
        <v>1007.42</v>
      </c>
      <c r="H50" s="142">
        <v>8.7200000000000006</v>
      </c>
      <c r="I50" s="228">
        <v>8.7200000000000006</v>
      </c>
      <c r="J50" s="229">
        <v>3.4000000000000002E-2</v>
      </c>
    </row>
    <row r="51" spans="1:10" ht="26.1" customHeight="1" x14ac:dyDescent="0.25">
      <c r="A51" s="143" t="s">
        <v>144</v>
      </c>
      <c r="B51" s="223" t="s">
        <v>761</v>
      </c>
      <c r="C51" s="141">
        <f>VLOOKUP(MID(A51,FIND(":",A51)+2,LEN(A51)-(FIND(":",A51)+1)),'Annex 1 LV, HV and UMS charges'!$A$13:$C$45,3,FALSE)</f>
        <v>0</v>
      </c>
      <c r="D51" s="225">
        <v>1.508</v>
      </c>
      <c r="E51" s="226">
        <v>0.217</v>
      </c>
      <c r="F51" s="227">
        <v>0.02</v>
      </c>
      <c r="G51" s="142">
        <v>2020.37</v>
      </c>
      <c r="H51" s="142">
        <v>8.7200000000000006</v>
      </c>
      <c r="I51" s="228">
        <v>8.7200000000000006</v>
      </c>
      <c r="J51" s="229">
        <v>3.4000000000000002E-2</v>
      </c>
    </row>
    <row r="52" spans="1:10" ht="26.1" customHeight="1" x14ac:dyDescent="0.25">
      <c r="A52" s="143" t="s">
        <v>145</v>
      </c>
      <c r="B52" s="223" t="s">
        <v>762</v>
      </c>
      <c r="C52" s="141">
        <f>VLOOKUP(MID(A52,FIND(":",A52)+2,LEN(A52)-(FIND(":",A52)+1)),'Annex 1 LV, HV and UMS charges'!$A$13:$C$45,3,FALSE)</f>
        <v>0</v>
      </c>
      <c r="D52" s="225">
        <v>1.508</v>
      </c>
      <c r="E52" s="226">
        <v>0.217</v>
      </c>
      <c r="F52" s="227">
        <v>0.02</v>
      </c>
      <c r="G52" s="142">
        <v>6047.3</v>
      </c>
      <c r="H52" s="142">
        <v>8.7200000000000006</v>
      </c>
      <c r="I52" s="228">
        <v>8.7200000000000006</v>
      </c>
      <c r="J52" s="229">
        <v>3.4000000000000002E-2</v>
      </c>
    </row>
    <row r="53" spans="1:10" ht="26.1" customHeight="1" x14ac:dyDescent="0.25">
      <c r="A53" s="143" t="s">
        <v>146</v>
      </c>
      <c r="B53" s="223" t="s">
        <v>763</v>
      </c>
      <c r="C53" s="141" t="str">
        <f>VLOOKUP(MID(A53,FIND(":",A53)+2,LEN(A53)-(FIND(":",A53)+1)),'Annex 1 LV, HV and UMS charges'!$A$13:$C$45,3,FALSE)</f>
        <v>0, 1 or 8</v>
      </c>
      <c r="D53" s="230">
        <v>18.088999999999999</v>
      </c>
      <c r="E53" s="231">
        <v>1.6220000000000001</v>
      </c>
      <c r="F53" s="227">
        <v>0.85699999999999998</v>
      </c>
      <c r="G53" s="206">
        <v>0</v>
      </c>
      <c r="H53" s="206">
        <v>0</v>
      </c>
      <c r="I53" s="206">
        <v>0</v>
      </c>
      <c r="J53" s="206">
        <v>0</v>
      </c>
    </row>
    <row r="54" spans="1:10" ht="26.1" customHeight="1" x14ac:dyDescent="0.25">
      <c r="A54" s="143" t="s">
        <v>147</v>
      </c>
      <c r="B54" s="223" t="s">
        <v>764</v>
      </c>
      <c r="C54" s="141">
        <f>VLOOKUP(MID(A54,FIND(":",A54)+2,LEN(A54)-(FIND(":",A54)+1)),'Annex 1 LV, HV and UMS charges'!$A$13:$C$45,3,FALSE)</f>
        <v>0</v>
      </c>
      <c r="D54" s="225">
        <v>-6.5449999999999999</v>
      </c>
      <c r="E54" s="226">
        <v>-1.0780000000000001</v>
      </c>
      <c r="F54" s="227">
        <v>-0.16</v>
      </c>
      <c r="G54" s="142">
        <v>0</v>
      </c>
      <c r="H54" s="206">
        <v>0</v>
      </c>
      <c r="I54" s="206">
        <v>0</v>
      </c>
      <c r="J54" s="206">
        <v>0</v>
      </c>
    </row>
    <row r="55" spans="1:10" ht="26.1" customHeight="1" x14ac:dyDescent="0.25">
      <c r="A55" s="143" t="s">
        <v>148</v>
      </c>
      <c r="B55" s="223"/>
      <c r="C55" s="141">
        <f>VLOOKUP(MID(A55,FIND(":",A55)+2,LEN(A55)-(FIND(":",A55)+1)),'Annex 1 LV, HV and UMS charges'!$A$13:$C$45,3,FALSE)</f>
        <v>0</v>
      </c>
      <c r="D55" s="225">
        <v>-5.1619999999999999</v>
      </c>
      <c r="E55" s="226">
        <v>-0.84099999999999997</v>
      </c>
      <c r="F55" s="227">
        <v>-0.11899999999999999</v>
      </c>
      <c r="G55" s="142">
        <v>0</v>
      </c>
      <c r="H55" s="206">
        <v>0</v>
      </c>
      <c r="I55" s="206">
        <v>0</v>
      </c>
      <c r="J55" s="206">
        <v>0</v>
      </c>
    </row>
    <row r="56" spans="1:10" ht="26.1" customHeight="1" x14ac:dyDescent="0.25">
      <c r="A56" s="143" t="s">
        <v>149</v>
      </c>
      <c r="B56" s="223" t="s">
        <v>765</v>
      </c>
      <c r="C56" s="141">
        <f>VLOOKUP(MID(A56,FIND(":",A56)+2,LEN(A56)-(FIND(":",A56)+1)),'Annex 1 LV, HV and UMS charges'!$A$13:$C$45,3,FALSE)</f>
        <v>0</v>
      </c>
      <c r="D56" s="225">
        <v>-6.5449999999999999</v>
      </c>
      <c r="E56" s="226">
        <v>-1.0780000000000001</v>
      </c>
      <c r="F56" s="227">
        <v>-0.16</v>
      </c>
      <c r="G56" s="142">
        <v>0</v>
      </c>
      <c r="H56" s="206">
        <v>0</v>
      </c>
      <c r="I56" s="206">
        <v>0</v>
      </c>
      <c r="J56" s="229">
        <v>0.217</v>
      </c>
    </row>
    <row r="57" spans="1:10" ht="26.1" customHeight="1" x14ac:dyDescent="0.25">
      <c r="A57" s="143" t="s">
        <v>150</v>
      </c>
      <c r="B57" s="223" t="s">
        <v>766</v>
      </c>
      <c r="C57" s="141">
        <f>VLOOKUP(MID(A57,FIND(":",A57)+2,LEN(A57)-(FIND(":",A57)+1)),'Annex 1 LV, HV and UMS charges'!$A$13:$C$45,3,FALSE)</f>
        <v>0</v>
      </c>
      <c r="D57" s="225">
        <v>-5.1619999999999999</v>
      </c>
      <c r="E57" s="226">
        <v>-0.84099999999999997</v>
      </c>
      <c r="F57" s="227">
        <v>-0.11899999999999999</v>
      </c>
      <c r="G57" s="142">
        <v>0</v>
      </c>
      <c r="H57" s="206">
        <v>0</v>
      </c>
      <c r="I57" s="206">
        <v>0</v>
      </c>
      <c r="J57" s="229">
        <v>0.14499999999999999</v>
      </c>
    </row>
    <row r="58" spans="1:10" ht="26.1" customHeight="1" x14ac:dyDescent="0.25">
      <c r="A58" s="143" t="s">
        <v>151</v>
      </c>
      <c r="B58" s="223" t="s">
        <v>767</v>
      </c>
      <c r="C58" s="141">
        <f>VLOOKUP(MID(A58,FIND(":",A58)+2,LEN(A58)-(FIND(":",A58)+1)),'Annex 1 LV, HV and UMS charges'!$A$13:$C$45,3,FALSE)</f>
        <v>0</v>
      </c>
      <c r="D58" s="225">
        <v>-2.548</v>
      </c>
      <c r="E58" s="226">
        <v>-0.39300000000000002</v>
      </c>
      <c r="F58" s="227">
        <v>-4.1000000000000002E-2</v>
      </c>
      <c r="G58" s="142">
        <v>0</v>
      </c>
      <c r="H58" s="206">
        <v>0</v>
      </c>
      <c r="I58" s="206">
        <v>0</v>
      </c>
      <c r="J58" s="229">
        <v>0.114</v>
      </c>
    </row>
    <row r="59" spans="1:10" ht="26.1" customHeight="1" x14ac:dyDescent="0.25">
      <c r="A59" s="140" t="s">
        <v>660</v>
      </c>
      <c r="B59" s="223"/>
      <c r="C59" s="141" t="str">
        <f>VLOOKUP(MID(A59,FIND(":",A59)+2,LEN(A59)-(FIND(":",A59)+1)),'Annex 1 LV, HV and UMS charges'!$A$13:$C$45,3,FALSE)</f>
        <v>0, 1, 2</v>
      </c>
      <c r="D59" s="225">
        <v>4.032</v>
      </c>
      <c r="E59" s="226">
        <v>0.66400000000000003</v>
      </c>
      <c r="F59" s="227">
        <v>9.8000000000000004E-2</v>
      </c>
      <c r="G59" s="142">
        <v>4.8600000000000003</v>
      </c>
      <c r="H59" s="206">
        <v>0</v>
      </c>
      <c r="I59" s="206">
        <v>0</v>
      </c>
      <c r="J59" s="206">
        <v>0</v>
      </c>
    </row>
    <row r="60" spans="1:10" ht="26.1" customHeight="1" x14ac:dyDescent="0.25">
      <c r="A60" s="140" t="s">
        <v>661</v>
      </c>
      <c r="B60" s="223"/>
      <c r="C60" s="141" t="str">
        <f>VLOOKUP(MID(A60,FIND(":",A60)+2,LEN(A60)-(FIND(":",A60)+1)),'Annex 1 LV, HV and UMS charges'!$A$13:$C$45,3,FALSE)</f>
        <v>2</v>
      </c>
      <c r="D60" s="225">
        <v>4.032</v>
      </c>
      <c r="E60" s="226">
        <v>0.66400000000000003</v>
      </c>
      <c r="F60" s="227">
        <v>9.8000000000000004E-2</v>
      </c>
      <c r="G60" s="206">
        <v>0</v>
      </c>
      <c r="H60" s="206">
        <v>0</v>
      </c>
      <c r="I60" s="206">
        <v>0</v>
      </c>
      <c r="J60" s="206">
        <v>0</v>
      </c>
    </row>
    <row r="61" spans="1:10" ht="26.1" customHeight="1" x14ac:dyDescent="0.25">
      <c r="A61" s="140" t="s">
        <v>662</v>
      </c>
      <c r="B61" s="223"/>
      <c r="C61" s="141" t="str">
        <f>VLOOKUP(MID(A61,FIND(":",A61)+2,LEN(A61)-(FIND(":",A61)+1)),'Annex 1 LV, HV and UMS charges'!$A$13:$C$45,3,FALSE)</f>
        <v>0, 3, 4, 5-8</v>
      </c>
      <c r="D61" s="225">
        <v>3.9550000000000001</v>
      </c>
      <c r="E61" s="226">
        <v>0.65100000000000002</v>
      </c>
      <c r="F61" s="227">
        <v>9.7000000000000003E-2</v>
      </c>
      <c r="G61" s="142">
        <v>5.87</v>
      </c>
      <c r="H61" s="206">
        <v>0</v>
      </c>
      <c r="I61" s="206">
        <v>0</v>
      </c>
      <c r="J61" s="206">
        <v>0</v>
      </c>
    </row>
    <row r="62" spans="1:10" ht="26.1" customHeight="1" x14ac:dyDescent="0.25">
      <c r="A62" s="140" t="s">
        <v>663</v>
      </c>
      <c r="B62" s="223"/>
      <c r="C62" s="141" t="str">
        <f>VLOOKUP(MID(A62,FIND(":",A62)+2,LEN(A62)-(FIND(":",A62)+1)),'Annex 1 LV, HV and UMS charges'!$A$13:$C$45,3,FALSE)</f>
        <v>0, 3, 4, 5-8</v>
      </c>
      <c r="D62" s="225">
        <v>3.9550000000000001</v>
      </c>
      <c r="E62" s="226">
        <v>0.65100000000000002</v>
      </c>
      <c r="F62" s="227">
        <v>9.7000000000000003E-2</v>
      </c>
      <c r="G62" s="142">
        <v>7.35</v>
      </c>
      <c r="H62" s="206">
        <v>0</v>
      </c>
      <c r="I62" s="206">
        <v>0</v>
      </c>
      <c r="J62" s="206">
        <v>0</v>
      </c>
    </row>
    <row r="63" spans="1:10" ht="26.1" customHeight="1" x14ac:dyDescent="0.25">
      <c r="A63" s="140" t="s">
        <v>664</v>
      </c>
      <c r="B63" s="223"/>
      <c r="C63" s="141" t="str">
        <f>VLOOKUP(MID(A63,FIND(":",A63)+2,LEN(A63)-(FIND(":",A63)+1)),'Annex 1 LV, HV and UMS charges'!$A$13:$C$45,3,FALSE)</f>
        <v>0, 3, 4, 5-8</v>
      </c>
      <c r="D63" s="225">
        <v>3.9550000000000001</v>
      </c>
      <c r="E63" s="226">
        <v>0.65100000000000002</v>
      </c>
      <c r="F63" s="227">
        <v>9.7000000000000003E-2</v>
      </c>
      <c r="G63" s="142">
        <v>8.4600000000000009</v>
      </c>
      <c r="H63" s="206">
        <v>0</v>
      </c>
      <c r="I63" s="206">
        <v>0</v>
      </c>
      <c r="J63" s="206">
        <v>0</v>
      </c>
    </row>
    <row r="64" spans="1:10" ht="26.1" customHeight="1" x14ac:dyDescent="0.25">
      <c r="A64" s="140" t="s">
        <v>665</v>
      </c>
      <c r="B64" s="223"/>
      <c r="C64" s="141" t="str">
        <f>VLOOKUP(MID(A64,FIND(":",A64)+2,LEN(A64)-(FIND(":",A64)+1)),'Annex 1 LV, HV and UMS charges'!$A$13:$C$45,3,FALSE)</f>
        <v>0, 3, 4, 5-8</v>
      </c>
      <c r="D64" s="225">
        <v>3.9550000000000001</v>
      </c>
      <c r="E64" s="226">
        <v>0.65100000000000002</v>
      </c>
      <c r="F64" s="227">
        <v>9.7000000000000003E-2</v>
      </c>
      <c r="G64" s="142">
        <v>11.31</v>
      </c>
      <c r="H64" s="206">
        <v>0</v>
      </c>
      <c r="I64" s="206">
        <v>0</v>
      </c>
      <c r="J64" s="206">
        <v>0</v>
      </c>
    </row>
    <row r="65" spans="1:10" ht="26.1" customHeight="1" x14ac:dyDescent="0.25">
      <c r="A65" s="140" t="s">
        <v>666</v>
      </c>
      <c r="B65" s="223"/>
      <c r="C65" s="141" t="str">
        <f>VLOOKUP(MID(A65,FIND(":",A65)+2,LEN(A65)-(FIND(":",A65)+1)),'Annex 1 LV, HV and UMS charges'!$A$13:$C$45,3,FALSE)</f>
        <v>0, 3, 4, 5-8</v>
      </c>
      <c r="D65" s="225">
        <v>3.9550000000000001</v>
      </c>
      <c r="E65" s="226">
        <v>0.65100000000000002</v>
      </c>
      <c r="F65" s="227">
        <v>9.7000000000000003E-2</v>
      </c>
      <c r="G65" s="142">
        <v>21.46</v>
      </c>
      <c r="H65" s="206">
        <v>0</v>
      </c>
      <c r="I65" s="206">
        <v>0</v>
      </c>
      <c r="J65" s="206">
        <v>0</v>
      </c>
    </row>
    <row r="66" spans="1:10" ht="26.1" customHeight="1" x14ac:dyDescent="0.25">
      <c r="A66" s="140" t="s">
        <v>152</v>
      </c>
      <c r="B66" s="223"/>
      <c r="C66" s="141" t="str">
        <f>VLOOKUP(MID(A66,FIND(":",A66)+2,LEN(A66)-(FIND(":",A66)+1)),'Annex 1 LV, HV and UMS charges'!$A$13:$C$45,3,FALSE)</f>
        <v>4</v>
      </c>
      <c r="D66" s="225">
        <v>3.9550000000000001</v>
      </c>
      <c r="E66" s="226">
        <v>0.65100000000000002</v>
      </c>
      <c r="F66" s="227">
        <v>9.7000000000000003E-2</v>
      </c>
      <c r="G66" s="206">
        <v>0</v>
      </c>
      <c r="H66" s="206">
        <v>0</v>
      </c>
      <c r="I66" s="206">
        <v>0</v>
      </c>
      <c r="J66" s="206">
        <v>0</v>
      </c>
    </row>
    <row r="67" spans="1:10" ht="26.1" customHeight="1" x14ac:dyDescent="0.25">
      <c r="A67" s="140" t="s">
        <v>153</v>
      </c>
      <c r="B67" s="223"/>
      <c r="C67" s="141">
        <f>VLOOKUP(MID(A67,FIND(":",A67)+2,LEN(A67)-(FIND(":",A67)+1)),'Annex 1 LV, HV and UMS charges'!$A$13:$C$45,3,FALSE)</f>
        <v>0</v>
      </c>
      <c r="D67" s="225">
        <v>2.4319999999999999</v>
      </c>
      <c r="E67" s="226">
        <v>0.39400000000000002</v>
      </c>
      <c r="F67" s="227">
        <v>5.3999999999999999E-2</v>
      </c>
      <c r="G67" s="142">
        <v>6.26</v>
      </c>
      <c r="H67" s="142">
        <v>4.37</v>
      </c>
      <c r="I67" s="228">
        <v>4.37</v>
      </c>
      <c r="J67" s="229">
        <v>6.3E-2</v>
      </c>
    </row>
    <row r="68" spans="1:10" ht="26.1" customHeight="1" x14ac:dyDescent="0.25">
      <c r="A68" s="140" t="s">
        <v>154</v>
      </c>
      <c r="B68" s="223"/>
      <c r="C68" s="141">
        <f>VLOOKUP(MID(A68,FIND(":",A68)+2,LEN(A68)-(FIND(":",A68)+1)),'Annex 1 LV, HV and UMS charges'!$A$13:$C$45,3,FALSE)</f>
        <v>0</v>
      </c>
      <c r="D68" s="225">
        <v>2.4319999999999999</v>
      </c>
      <c r="E68" s="226">
        <v>0.39400000000000002</v>
      </c>
      <c r="F68" s="227">
        <v>5.3999999999999999E-2</v>
      </c>
      <c r="G68" s="142">
        <v>34.11</v>
      </c>
      <c r="H68" s="142">
        <v>4.37</v>
      </c>
      <c r="I68" s="228">
        <v>4.37</v>
      </c>
      <c r="J68" s="229">
        <v>6.3E-2</v>
      </c>
    </row>
    <row r="69" spans="1:10" ht="26.1" customHeight="1" x14ac:dyDescent="0.25">
      <c r="A69" s="140" t="s">
        <v>155</v>
      </c>
      <c r="B69" s="223"/>
      <c r="C69" s="141">
        <f>VLOOKUP(MID(A69,FIND(":",A69)+2,LEN(A69)-(FIND(":",A69)+1)),'Annex 1 LV, HV and UMS charges'!$A$13:$C$45,3,FALSE)</f>
        <v>0</v>
      </c>
      <c r="D69" s="225">
        <v>2.4319999999999999</v>
      </c>
      <c r="E69" s="226">
        <v>0.39400000000000002</v>
      </c>
      <c r="F69" s="227">
        <v>5.3999999999999999E-2</v>
      </c>
      <c r="G69" s="142">
        <v>55.77</v>
      </c>
      <c r="H69" s="142">
        <v>4.37</v>
      </c>
      <c r="I69" s="228">
        <v>4.37</v>
      </c>
      <c r="J69" s="229">
        <v>6.3E-2</v>
      </c>
    </row>
    <row r="70" spans="1:10" ht="26.1" customHeight="1" x14ac:dyDescent="0.25">
      <c r="A70" s="140" t="s">
        <v>156</v>
      </c>
      <c r="B70" s="223"/>
      <c r="C70" s="141">
        <f>VLOOKUP(MID(A70,FIND(":",A70)+2,LEN(A70)-(FIND(":",A70)+1)),'Annex 1 LV, HV and UMS charges'!$A$13:$C$45,3,FALSE)</f>
        <v>0</v>
      </c>
      <c r="D70" s="225">
        <v>2.4319999999999999</v>
      </c>
      <c r="E70" s="226">
        <v>0.39400000000000002</v>
      </c>
      <c r="F70" s="227">
        <v>5.3999999999999999E-2</v>
      </c>
      <c r="G70" s="142">
        <v>83.27</v>
      </c>
      <c r="H70" s="142">
        <v>4.37</v>
      </c>
      <c r="I70" s="228">
        <v>4.37</v>
      </c>
      <c r="J70" s="229">
        <v>6.3E-2</v>
      </c>
    </row>
    <row r="71" spans="1:10" ht="26.1" customHeight="1" x14ac:dyDescent="0.25">
      <c r="A71" s="140" t="s">
        <v>157</v>
      </c>
      <c r="B71" s="223"/>
      <c r="C71" s="141">
        <f>VLOOKUP(MID(A71,FIND(":",A71)+2,LEN(A71)-(FIND(":",A71)+1)),'Annex 1 LV, HV and UMS charges'!$A$13:$C$45,3,FALSE)</f>
        <v>0</v>
      </c>
      <c r="D71" s="225">
        <v>2.4319999999999999</v>
      </c>
      <c r="E71" s="226">
        <v>0.39400000000000002</v>
      </c>
      <c r="F71" s="227">
        <v>5.3999999999999999E-2</v>
      </c>
      <c r="G71" s="142">
        <v>145.19</v>
      </c>
      <c r="H71" s="142">
        <v>4.37</v>
      </c>
      <c r="I71" s="228">
        <v>4.37</v>
      </c>
      <c r="J71" s="229">
        <v>6.3E-2</v>
      </c>
    </row>
    <row r="72" spans="1:10" ht="26.1" customHeight="1" x14ac:dyDescent="0.25">
      <c r="A72" s="140" t="s">
        <v>158</v>
      </c>
      <c r="B72" s="223"/>
      <c r="C72" s="141">
        <f>VLOOKUP(MID(A72,FIND(":",A72)+2,LEN(A72)-(FIND(":",A72)+1)),'Annex 1 LV, HV and UMS charges'!$A$13:$C$45,3,FALSE)</f>
        <v>0</v>
      </c>
      <c r="D72" s="225">
        <v>2.0419999999999998</v>
      </c>
      <c r="E72" s="226">
        <v>0.315</v>
      </c>
      <c r="F72" s="227">
        <v>3.3000000000000002E-2</v>
      </c>
      <c r="G72" s="142">
        <v>7.51</v>
      </c>
      <c r="H72" s="142">
        <v>5.89</v>
      </c>
      <c r="I72" s="228">
        <v>5.89</v>
      </c>
      <c r="J72" s="229">
        <v>5.0999999999999997E-2</v>
      </c>
    </row>
    <row r="73" spans="1:10" ht="26.1" customHeight="1" x14ac:dyDescent="0.25">
      <c r="A73" s="140" t="s">
        <v>159</v>
      </c>
      <c r="B73" s="223"/>
      <c r="C73" s="141">
        <f>VLOOKUP(MID(A73,FIND(":",A73)+2,LEN(A73)-(FIND(":",A73)+1)),'Annex 1 LV, HV and UMS charges'!$A$13:$C$45,3,FALSE)</f>
        <v>0</v>
      </c>
      <c r="D73" s="225">
        <v>2.0419999999999998</v>
      </c>
      <c r="E73" s="226">
        <v>0.315</v>
      </c>
      <c r="F73" s="227">
        <v>3.3000000000000002E-2</v>
      </c>
      <c r="G73" s="142">
        <v>50.28</v>
      </c>
      <c r="H73" s="142">
        <v>5.89</v>
      </c>
      <c r="I73" s="228">
        <v>5.89</v>
      </c>
      <c r="J73" s="229">
        <v>5.0999999999999997E-2</v>
      </c>
    </row>
    <row r="74" spans="1:10" ht="26.1" customHeight="1" x14ac:dyDescent="0.25">
      <c r="A74" s="140" t="s">
        <v>160</v>
      </c>
      <c r="B74" s="223"/>
      <c r="C74" s="141">
        <f>VLOOKUP(MID(A74,FIND(":",A74)+2,LEN(A74)-(FIND(":",A74)+1)),'Annex 1 LV, HV and UMS charges'!$A$13:$C$45,3,FALSE)</f>
        <v>0</v>
      </c>
      <c r="D74" s="225">
        <v>2.0419999999999998</v>
      </c>
      <c r="E74" s="226">
        <v>0.315</v>
      </c>
      <c r="F74" s="227">
        <v>3.3000000000000002E-2</v>
      </c>
      <c r="G74" s="142">
        <v>83.55</v>
      </c>
      <c r="H74" s="142">
        <v>5.89</v>
      </c>
      <c r="I74" s="228">
        <v>5.89</v>
      </c>
      <c r="J74" s="229">
        <v>5.0999999999999997E-2</v>
      </c>
    </row>
    <row r="75" spans="1:10" ht="26.1" customHeight="1" x14ac:dyDescent="0.25">
      <c r="A75" s="140" t="s">
        <v>161</v>
      </c>
      <c r="B75" s="223"/>
      <c r="C75" s="141">
        <f>VLOOKUP(MID(A75,FIND(":",A75)+2,LEN(A75)-(FIND(":",A75)+1)),'Annex 1 LV, HV and UMS charges'!$A$13:$C$45,3,FALSE)</f>
        <v>0</v>
      </c>
      <c r="D75" s="225">
        <v>2.0419999999999998</v>
      </c>
      <c r="E75" s="226">
        <v>0.315</v>
      </c>
      <c r="F75" s="227">
        <v>3.3000000000000002E-2</v>
      </c>
      <c r="G75" s="142">
        <v>125.8</v>
      </c>
      <c r="H75" s="142">
        <v>5.89</v>
      </c>
      <c r="I75" s="228">
        <v>5.89</v>
      </c>
      <c r="J75" s="229">
        <v>5.0999999999999997E-2</v>
      </c>
    </row>
    <row r="76" spans="1:10" ht="26.1" customHeight="1" x14ac:dyDescent="0.25">
      <c r="A76" s="140" t="s">
        <v>162</v>
      </c>
      <c r="B76" s="223"/>
      <c r="C76" s="141">
        <f>VLOOKUP(MID(A76,FIND(":",A76)+2,LEN(A76)-(FIND(":",A76)+1)),'Annex 1 LV, HV and UMS charges'!$A$13:$C$45,3,FALSE)</f>
        <v>0</v>
      </c>
      <c r="D76" s="225">
        <v>2.0419999999999998</v>
      </c>
      <c r="E76" s="226">
        <v>0.315</v>
      </c>
      <c r="F76" s="227">
        <v>3.3000000000000002E-2</v>
      </c>
      <c r="G76" s="142">
        <v>220.9</v>
      </c>
      <c r="H76" s="142">
        <v>5.89</v>
      </c>
      <c r="I76" s="228">
        <v>5.89</v>
      </c>
      <c r="J76" s="229">
        <v>5.0999999999999997E-2</v>
      </c>
    </row>
    <row r="77" spans="1:10" ht="26.1" customHeight="1" x14ac:dyDescent="0.25">
      <c r="A77" s="140" t="s">
        <v>163</v>
      </c>
      <c r="B77" s="223"/>
      <c r="C77" s="141">
        <f>VLOOKUP(MID(A77,FIND(":",A77)+2,LEN(A77)-(FIND(":",A77)+1)),'Annex 1 LV, HV and UMS charges'!$A$13:$C$45,3,FALSE)</f>
        <v>0</v>
      </c>
      <c r="D77" s="225">
        <v>1.171</v>
      </c>
      <c r="E77" s="226">
        <v>0.16900000000000001</v>
      </c>
      <c r="F77" s="227">
        <v>1.4999999999999999E-2</v>
      </c>
      <c r="G77" s="142">
        <v>79.040000000000006</v>
      </c>
      <c r="H77" s="142">
        <v>6.77</v>
      </c>
      <c r="I77" s="228">
        <v>6.77</v>
      </c>
      <c r="J77" s="229">
        <v>2.5999999999999999E-2</v>
      </c>
    </row>
    <row r="78" spans="1:10" ht="26.1" customHeight="1" x14ac:dyDescent="0.25">
      <c r="A78" s="140" t="s">
        <v>164</v>
      </c>
      <c r="B78" s="223"/>
      <c r="C78" s="141">
        <f>VLOOKUP(MID(A78,FIND(":",A78)+2,LEN(A78)-(FIND(":",A78)+1)),'Annex 1 LV, HV and UMS charges'!$A$13:$C$45,3,FALSE)</f>
        <v>0</v>
      </c>
      <c r="D78" s="225">
        <v>1.171</v>
      </c>
      <c r="E78" s="226">
        <v>0.16900000000000001</v>
      </c>
      <c r="F78" s="227">
        <v>1.4999999999999999E-2</v>
      </c>
      <c r="G78" s="142">
        <v>316.02</v>
      </c>
      <c r="H78" s="142">
        <v>6.77</v>
      </c>
      <c r="I78" s="228">
        <v>6.77</v>
      </c>
      <c r="J78" s="229">
        <v>2.5999999999999999E-2</v>
      </c>
    </row>
    <row r="79" spans="1:10" ht="26.1" customHeight="1" x14ac:dyDescent="0.25">
      <c r="A79" s="140" t="s">
        <v>165</v>
      </c>
      <c r="B79" s="223"/>
      <c r="C79" s="141">
        <f>VLOOKUP(MID(A79,FIND(":",A79)+2,LEN(A79)-(FIND(":",A79)+1)),'Annex 1 LV, HV and UMS charges'!$A$13:$C$45,3,FALSE)</f>
        <v>0</v>
      </c>
      <c r="D79" s="225">
        <v>1.171</v>
      </c>
      <c r="E79" s="226">
        <v>0.16900000000000001</v>
      </c>
      <c r="F79" s="227">
        <v>1.4999999999999999E-2</v>
      </c>
      <c r="G79" s="142">
        <v>782.06</v>
      </c>
      <c r="H79" s="142">
        <v>6.77</v>
      </c>
      <c r="I79" s="228">
        <v>6.77</v>
      </c>
      <c r="J79" s="229">
        <v>2.5999999999999999E-2</v>
      </c>
    </row>
    <row r="80" spans="1:10" ht="26.1" customHeight="1" x14ac:dyDescent="0.25">
      <c r="A80" s="140" t="s">
        <v>166</v>
      </c>
      <c r="B80" s="223"/>
      <c r="C80" s="141">
        <f>VLOOKUP(MID(A80,FIND(":",A80)+2,LEN(A80)-(FIND(":",A80)+1)),'Annex 1 LV, HV and UMS charges'!$A$13:$C$45,3,FALSE)</f>
        <v>0</v>
      </c>
      <c r="D80" s="225">
        <v>1.171</v>
      </c>
      <c r="E80" s="226">
        <v>0.16900000000000001</v>
      </c>
      <c r="F80" s="227">
        <v>1.4999999999999999E-2</v>
      </c>
      <c r="G80" s="142">
        <v>1568.41</v>
      </c>
      <c r="H80" s="142">
        <v>6.77</v>
      </c>
      <c r="I80" s="228">
        <v>6.77</v>
      </c>
      <c r="J80" s="229">
        <v>2.5999999999999999E-2</v>
      </c>
    </row>
    <row r="81" spans="1:10" ht="26.1" customHeight="1" x14ac:dyDescent="0.25">
      <c r="A81" s="140" t="s">
        <v>167</v>
      </c>
      <c r="B81" s="223"/>
      <c r="C81" s="141">
        <f>VLOOKUP(MID(A81,FIND(":",A81)+2,LEN(A81)-(FIND(":",A81)+1)),'Annex 1 LV, HV and UMS charges'!$A$13:$C$45,3,FALSE)</f>
        <v>0</v>
      </c>
      <c r="D81" s="225">
        <v>1.171</v>
      </c>
      <c r="E81" s="226">
        <v>0.16900000000000001</v>
      </c>
      <c r="F81" s="227">
        <v>1.4999999999999999E-2</v>
      </c>
      <c r="G81" s="142">
        <v>4694.53</v>
      </c>
      <c r="H81" s="142">
        <v>6.77</v>
      </c>
      <c r="I81" s="228">
        <v>6.77</v>
      </c>
      <c r="J81" s="229">
        <v>2.5999999999999999E-2</v>
      </c>
    </row>
    <row r="82" spans="1:10" ht="26.1" customHeight="1" x14ac:dyDescent="0.25">
      <c r="A82" s="140" t="s">
        <v>168</v>
      </c>
      <c r="B82" s="223"/>
      <c r="C82" s="141" t="str">
        <f>VLOOKUP(MID(A82,FIND(":",A82)+2,LEN(A82)-(FIND(":",A82)+1)),'Annex 1 LV, HV and UMS charges'!$A$13:$C$45,3,FALSE)</f>
        <v>0, 1 or 8</v>
      </c>
      <c r="D82" s="230">
        <v>14.547000000000001</v>
      </c>
      <c r="E82" s="231">
        <v>1.3049999999999999</v>
      </c>
      <c r="F82" s="227">
        <v>0.68899999999999995</v>
      </c>
      <c r="G82" s="206">
        <v>0</v>
      </c>
      <c r="H82" s="206">
        <v>0</v>
      </c>
      <c r="I82" s="206">
        <v>0</v>
      </c>
      <c r="J82" s="206">
        <v>0</v>
      </c>
    </row>
    <row r="83" spans="1:10" ht="26.1" customHeight="1" x14ac:dyDescent="0.25">
      <c r="A83" s="140" t="s">
        <v>169</v>
      </c>
      <c r="B83" s="223"/>
      <c r="C83" s="141">
        <f>VLOOKUP(MID(A83,FIND(":",A83)+2,LEN(A83)-(FIND(":",A83)+1)),'Annex 1 LV, HV and UMS charges'!$A$13:$C$45,3,FALSE)</f>
        <v>0</v>
      </c>
      <c r="D83" s="225">
        <v>-4.0970000000000004</v>
      </c>
      <c r="E83" s="226">
        <v>-0.67500000000000004</v>
      </c>
      <c r="F83" s="227">
        <v>-0.1</v>
      </c>
      <c r="G83" s="142">
        <v>0</v>
      </c>
      <c r="H83" s="206">
        <v>0</v>
      </c>
      <c r="I83" s="206">
        <v>0</v>
      </c>
      <c r="J83" s="206">
        <v>0</v>
      </c>
    </row>
    <row r="84" spans="1:10" ht="26.1" customHeight="1" x14ac:dyDescent="0.25">
      <c r="A84" s="140" t="s">
        <v>170</v>
      </c>
      <c r="B84" s="223"/>
      <c r="C84" s="141">
        <f>VLOOKUP(MID(A84,FIND(":",A84)+2,LEN(A84)-(FIND(":",A84)+1)),'Annex 1 LV, HV and UMS charges'!$A$13:$C$45,3,FALSE)</f>
        <v>0</v>
      </c>
      <c r="D84" s="225">
        <v>-3.68</v>
      </c>
      <c r="E84" s="226">
        <v>-0.6</v>
      </c>
      <c r="F84" s="227">
        <v>-8.5000000000000006E-2</v>
      </c>
      <c r="G84" s="142">
        <v>0</v>
      </c>
      <c r="H84" s="206">
        <v>0</v>
      </c>
      <c r="I84" s="206">
        <v>0</v>
      </c>
      <c r="J84" s="206">
        <v>0</v>
      </c>
    </row>
    <row r="85" spans="1:10" ht="26.1" customHeight="1" x14ac:dyDescent="0.25">
      <c r="A85" s="140" t="s">
        <v>171</v>
      </c>
      <c r="B85" s="223"/>
      <c r="C85" s="141">
        <f>VLOOKUP(MID(A85,FIND(":",A85)+2,LEN(A85)-(FIND(":",A85)+1)),'Annex 1 LV, HV and UMS charges'!$A$13:$C$45,3,FALSE)</f>
        <v>0</v>
      </c>
      <c r="D85" s="225">
        <v>-4.0970000000000004</v>
      </c>
      <c r="E85" s="226">
        <v>-0.67500000000000004</v>
      </c>
      <c r="F85" s="227">
        <v>-0.1</v>
      </c>
      <c r="G85" s="142">
        <v>0</v>
      </c>
      <c r="H85" s="206">
        <v>0</v>
      </c>
      <c r="I85" s="206">
        <v>0</v>
      </c>
      <c r="J85" s="229">
        <v>0.13600000000000001</v>
      </c>
    </row>
    <row r="86" spans="1:10" ht="26.1" customHeight="1" x14ac:dyDescent="0.25">
      <c r="A86" s="140" t="s">
        <v>172</v>
      </c>
      <c r="B86" s="223"/>
      <c r="C86" s="141">
        <f>VLOOKUP(MID(A86,FIND(":",A86)+2,LEN(A86)-(FIND(":",A86)+1)),'Annex 1 LV, HV and UMS charges'!$A$13:$C$45,3,FALSE)</f>
        <v>0</v>
      </c>
      <c r="D86" s="225">
        <v>-3.68</v>
      </c>
      <c r="E86" s="226">
        <v>-0.6</v>
      </c>
      <c r="F86" s="227">
        <v>-8.5000000000000006E-2</v>
      </c>
      <c r="G86" s="142">
        <v>0</v>
      </c>
      <c r="H86" s="206">
        <v>0</v>
      </c>
      <c r="I86" s="206">
        <v>0</v>
      </c>
      <c r="J86" s="229">
        <v>0.10299999999999999</v>
      </c>
    </row>
    <row r="87" spans="1:10" ht="26.1" customHeight="1" x14ac:dyDescent="0.25">
      <c r="A87" s="140" t="s">
        <v>173</v>
      </c>
      <c r="B87" s="223"/>
      <c r="C87" s="141">
        <f>VLOOKUP(MID(A87,FIND(":",A87)+2,LEN(A87)-(FIND(":",A87)+1)),'Annex 1 LV, HV and UMS charges'!$A$13:$C$45,3,FALSE)</f>
        <v>0</v>
      </c>
      <c r="D87" s="225">
        <v>-2.548</v>
      </c>
      <c r="E87" s="226">
        <v>-0.39300000000000002</v>
      </c>
      <c r="F87" s="227">
        <v>-4.1000000000000002E-2</v>
      </c>
      <c r="G87" s="142">
        <v>69.39</v>
      </c>
      <c r="H87" s="206">
        <v>0</v>
      </c>
      <c r="I87" s="206">
        <v>0</v>
      </c>
      <c r="J87" s="229">
        <v>0.114</v>
      </c>
    </row>
    <row r="88" spans="1:10" ht="26.1" customHeight="1" x14ac:dyDescent="0.25">
      <c r="A88" s="140" t="s">
        <v>667</v>
      </c>
      <c r="B88" s="223" t="s">
        <v>768</v>
      </c>
      <c r="C88" s="141" t="str">
        <f>VLOOKUP(MID(A88,FIND(":",A88)+2,LEN(A88)-(FIND(":",A88)+1)),'Annex 1 LV, HV and UMS charges'!$A$13:$C$45,3,FALSE)</f>
        <v>0, 1, 2</v>
      </c>
      <c r="D88" s="225">
        <v>3.2570000000000001</v>
      </c>
      <c r="E88" s="226">
        <v>0.53700000000000003</v>
      </c>
      <c r="F88" s="227">
        <v>0.08</v>
      </c>
      <c r="G88" s="142">
        <v>3.92</v>
      </c>
      <c r="H88" s="206">
        <v>0</v>
      </c>
      <c r="I88" s="206">
        <v>0</v>
      </c>
      <c r="J88" s="206">
        <v>0</v>
      </c>
    </row>
    <row r="89" spans="1:10" ht="26.1" customHeight="1" x14ac:dyDescent="0.25">
      <c r="A89" s="140" t="s">
        <v>668</v>
      </c>
      <c r="B89" s="223" t="s">
        <v>769</v>
      </c>
      <c r="C89" s="141" t="str">
        <f>VLOOKUP(MID(A89,FIND(":",A89)+2,LEN(A89)-(FIND(":",A89)+1)),'Annex 1 LV, HV and UMS charges'!$A$13:$C$45,3,FALSE)</f>
        <v>2</v>
      </c>
      <c r="D89" s="225">
        <v>3.2570000000000001</v>
      </c>
      <c r="E89" s="226">
        <v>0.53700000000000003</v>
      </c>
      <c r="F89" s="227">
        <v>0.08</v>
      </c>
      <c r="G89" s="206">
        <v>0</v>
      </c>
      <c r="H89" s="206">
        <v>0</v>
      </c>
      <c r="I89" s="206">
        <v>0</v>
      </c>
      <c r="J89" s="206">
        <v>0</v>
      </c>
    </row>
    <row r="90" spans="1:10" ht="26.1" customHeight="1" x14ac:dyDescent="0.25">
      <c r="A90" s="140" t="s">
        <v>669</v>
      </c>
      <c r="B90" s="223" t="s">
        <v>770</v>
      </c>
      <c r="C90" s="141" t="str">
        <f>VLOOKUP(MID(A90,FIND(":",A90)+2,LEN(A90)-(FIND(":",A90)+1)),'Annex 1 LV, HV and UMS charges'!$A$13:$C$45,3,FALSE)</f>
        <v>0, 3, 4, 5-8</v>
      </c>
      <c r="D90" s="225">
        <v>3.1949999999999998</v>
      </c>
      <c r="E90" s="226">
        <v>0.52600000000000002</v>
      </c>
      <c r="F90" s="227">
        <v>7.8E-2</v>
      </c>
      <c r="G90" s="142">
        <v>4.74</v>
      </c>
      <c r="H90" s="206">
        <v>0</v>
      </c>
      <c r="I90" s="206">
        <v>0</v>
      </c>
      <c r="J90" s="206">
        <v>0</v>
      </c>
    </row>
    <row r="91" spans="1:10" ht="26.1" customHeight="1" x14ac:dyDescent="0.25">
      <c r="A91" s="140" t="s">
        <v>670</v>
      </c>
      <c r="B91" s="223" t="s">
        <v>771</v>
      </c>
      <c r="C91" s="141" t="str">
        <f>VLOOKUP(MID(A91,FIND(":",A91)+2,LEN(A91)-(FIND(":",A91)+1)),'Annex 1 LV, HV and UMS charges'!$A$13:$C$45,3,FALSE)</f>
        <v>0, 3, 4, 5-8</v>
      </c>
      <c r="D91" s="225">
        <v>3.1949999999999998</v>
      </c>
      <c r="E91" s="226">
        <v>0.52600000000000002</v>
      </c>
      <c r="F91" s="227">
        <v>7.8E-2</v>
      </c>
      <c r="G91" s="142">
        <v>5.94</v>
      </c>
      <c r="H91" s="206">
        <v>0</v>
      </c>
      <c r="I91" s="206">
        <v>0</v>
      </c>
      <c r="J91" s="206">
        <v>0</v>
      </c>
    </row>
    <row r="92" spans="1:10" ht="26.1" customHeight="1" x14ac:dyDescent="0.25">
      <c r="A92" s="140" t="s">
        <v>671</v>
      </c>
      <c r="B92" s="223" t="s">
        <v>772</v>
      </c>
      <c r="C92" s="141" t="str">
        <f>VLOOKUP(MID(A92,FIND(":",A92)+2,LEN(A92)-(FIND(":",A92)+1)),'Annex 1 LV, HV and UMS charges'!$A$13:$C$45,3,FALSE)</f>
        <v>0, 3, 4, 5-8</v>
      </c>
      <c r="D92" s="225">
        <v>3.1949999999999998</v>
      </c>
      <c r="E92" s="226">
        <v>0.52600000000000002</v>
      </c>
      <c r="F92" s="227">
        <v>7.8E-2</v>
      </c>
      <c r="G92" s="142">
        <v>6.84</v>
      </c>
      <c r="H92" s="206">
        <v>0</v>
      </c>
      <c r="I92" s="206">
        <v>0</v>
      </c>
      <c r="J92" s="206">
        <v>0</v>
      </c>
    </row>
    <row r="93" spans="1:10" ht="26.1" customHeight="1" x14ac:dyDescent="0.25">
      <c r="A93" s="140" t="s">
        <v>672</v>
      </c>
      <c r="B93" s="223" t="s">
        <v>773</v>
      </c>
      <c r="C93" s="141" t="str">
        <f>VLOOKUP(MID(A93,FIND(":",A93)+2,LEN(A93)-(FIND(":",A93)+1)),'Annex 1 LV, HV and UMS charges'!$A$13:$C$45,3,FALSE)</f>
        <v>0, 3, 4, 5-8</v>
      </c>
      <c r="D93" s="225">
        <v>3.1949999999999998</v>
      </c>
      <c r="E93" s="226">
        <v>0.52600000000000002</v>
      </c>
      <c r="F93" s="227">
        <v>7.8E-2</v>
      </c>
      <c r="G93" s="142">
        <v>9.14</v>
      </c>
      <c r="H93" s="206">
        <v>0</v>
      </c>
      <c r="I93" s="206">
        <v>0</v>
      </c>
      <c r="J93" s="206">
        <v>0</v>
      </c>
    </row>
    <row r="94" spans="1:10" ht="26.1" customHeight="1" x14ac:dyDescent="0.25">
      <c r="A94" s="140" t="s">
        <v>673</v>
      </c>
      <c r="B94" s="223" t="s">
        <v>774</v>
      </c>
      <c r="C94" s="141" t="str">
        <f>VLOOKUP(MID(A94,FIND(":",A94)+2,LEN(A94)-(FIND(":",A94)+1)),'Annex 1 LV, HV and UMS charges'!$A$13:$C$45,3,FALSE)</f>
        <v>0, 3, 4, 5-8</v>
      </c>
      <c r="D94" s="225">
        <v>3.1949999999999998</v>
      </c>
      <c r="E94" s="226">
        <v>0.52600000000000002</v>
      </c>
      <c r="F94" s="227">
        <v>7.8E-2</v>
      </c>
      <c r="G94" s="142">
        <v>17.34</v>
      </c>
      <c r="H94" s="206">
        <v>0</v>
      </c>
      <c r="I94" s="206">
        <v>0</v>
      </c>
      <c r="J94" s="206">
        <v>0</v>
      </c>
    </row>
    <row r="95" spans="1:10" ht="26.1" customHeight="1" x14ac:dyDescent="0.25">
      <c r="A95" s="140" t="s">
        <v>174</v>
      </c>
      <c r="B95" s="223" t="s">
        <v>775</v>
      </c>
      <c r="C95" s="141" t="str">
        <f>VLOOKUP(MID(A95,FIND(":",A95)+2,LEN(A95)-(FIND(":",A95)+1)),'Annex 1 LV, HV and UMS charges'!$A$13:$C$45,3,FALSE)</f>
        <v>4</v>
      </c>
      <c r="D95" s="225">
        <v>3.1949999999999998</v>
      </c>
      <c r="E95" s="226">
        <v>0.52600000000000002</v>
      </c>
      <c r="F95" s="227">
        <v>7.8E-2</v>
      </c>
      <c r="G95" s="206">
        <v>0</v>
      </c>
      <c r="H95" s="206">
        <v>0</v>
      </c>
      <c r="I95" s="206">
        <v>0</v>
      </c>
      <c r="J95" s="206">
        <v>0</v>
      </c>
    </row>
    <row r="96" spans="1:10" ht="26.1" customHeight="1" x14ac:dyDescent="0.25">
      <c r="A96" s="140" t="s">
        <v>175</v>
      </c>
      <c r="B96" s="223" t="s">
        <v>776</v>
      </c>
      <c r="C96" s="141">
        <f>VLOOKUP(MID(A96,FIND(":",A96)+2,LEN(A96)-(FIND(":",A96)+1)),'Annex 1 LV, HV and UMS charges'!$A$13:$C$45,3,FALSE)</f>
        <v>0</v>
      </c>
      <c r="D96" s="225">
        <v>1.9650000000000001</v>
      </c>
      <c r="E96" s="226">
        <v>0.318</v>
      </c>
      <c r="F96" s="227">
        <v>4.3999999999999997E-2</v>
      </c>
      <c r="G96" s="142">
        <v>5.0599999999999996</v>
      </c>
      <c r="H96" s="142">
        <v>3.53</v>
      </c>
      <c r="I96" s="228">
        <v>3.53</v>
      </c>
      <c r="J96" s="229">
        <v>5.0999999999999997E-2</v>
      </c>
    </row>
    <row r="97" spans="1:10" ht="26.1" customHeight="1" x14ac:dyDescent="0.25">
      <c r="A97" s="140" t="s">
        <v>176</v>
      </c>
      <c r="B97" s="223"/>
      <c r="C97" s="141">
        <f>VLOOKUP(MID(A97,FIND(":",A97)+2,LEN(A97)-(FIND(":",A97)+1)),'Annex 1 LV, HV and UMS charges'!$A$13:$C$45,3,FALSE)</f>
        <v>0</v>
      </c>
      <c r="D97" s="225">
        <v>1.9650000000000001</v>
      </c>
      <c r="E97" s="226">
        <v>0.318</v>
      </c>
      <c r="F97" s="227">
        <v>4.3999999999999997E-2</v>
      </c>
      <c r="G97" s="142">
        <v>27.56</v>
      </c>
      <c r="H97" s="142">
        <v>3.53</v>
      </c>
      <c r="I97" s="228">
        <v>3.53</v>
      </c>
      <c r="J97" s="229">
        <v>5.0999999999999997E-2</v>
      </c>
    </row>
    <row r="98" spans="1:10" ht="26.1" customHeight="1" x14ac:dyDescent="0.25">
      <c r="A98" s="140" t="s">
        <v>177</v>
      </c>
      <c r="B98" s="223"/>
      <c r="C98" s="141">
        <f>VLOOKUP(MID(A98,FIND(":",A98)+2,LEN(A98)-(FIND(":",A98)+1)),'Annex 1 LV, HV and UMS charges'!$A$13:$C$45,3,FALSE)</f>
        <v>0</v>
      </c>
      <c r="D98" s="225">
        <v>1.9650000000000001</v>
      </c>
      <c r="E98" s="226">
        <v>0.318</v>
      </c>
      <c r="F98" s="227">
        <v>4.3999999999999997E-2</v>
      </c>
      <c r="G98" s="142">
        <v>45.05</v>
      </c>
      <c r="H98" s="142">
        <v>3.53</v>
      </c>
      <c r="I98" s="228">
        <v>3.53</v>
      </c>
      <c r="J98" s="229">
        <v>5.0999999999999997E-2</v>
      </c>
    </row>
    <row r="99" spans="1:10" ht="26.1" customHeight="1" x14ac:dyDescent="0.25">
      <c r="A99" s="140" t="s">
        <v>178</v>
      </c>
      <c r="B99" s="223"/>
      <c r="C99" s="141">
        <f>VLOOKUP(MID(A99,FIND(":",A99)+2,LEN(A99)-(FIND(":",A99)+1)),'Annex 1 LV, HV and UMS charges'!$A$13:$C$45,3,FALSE)</f>
        <v>0</v>
      </c>
      <c r="D99" s="225">
        <v>1.9650000000000001</v>
      </c>
      <c r="E99" s="226">
        <v>0.318</v>
      </c>
      <c r="F99" s="227">
        <v>4.3999999999999997E-2</v>
      </c>
      <c r="G99" s="142">
        <v>67.27</v>
      </c>
      <c r="H99" s="142">
        <v>3.53</v>
      </c>
      <c r="I99" s="228">
        <v>3.53</v>
      </c>
      <c r="J99" s="229">
        <v>5.0999999999999997E-2</v>
      </c>
    </row>
    <row r="100" spans="1:10" ht="26.1" customHeight="1" x14ac:dyDescent="0.25">
      <c r="A100" s="140" t="s">
        <v>179</v>
      </c>
      <c r="B100" s="223"/>
      <c r="C100" s="141">
        <f>VLOOKUP(MID(A100,FIND(":",A100)+2,LEN(A100)-(FIND(":",A100)+1)),'Annex 1 LV, HV and UMS charges'!$A$13:$C$45,3,FALSE)</f>
        <v>0</v>
      </c>
      <c r="D100" s="225">
        <v>1.9650000000000001</v>
      </c>
      <c r="E100" s="226">
        <v>0.318</v>
      </c>
      <c r="F100" s="227">
        <v>4.3999999999999997E-2</v>
      </c>
      <c r="G100" s="142">
        <v>117.3</v>
      </c>
      <c r="H100" s="142">
        <v>3.53</v>
      </c>
      <c r="I100" s="228">
        <v>3.53</v>
      </c>
      <c r="J100" s="229">
        <v>5.0999999999999997E-2</v>
      </c>
    </row>
    <row r="101" spans="1:10" ht="26.1" customHeight="1" x14ac:dyDescent="0.25">
      <c r="A101" s="140" t="s">
        <v>180</v>
      </c>
      <c r="B101" s="223" t="s">
        <v>777</v>
      </c>
      <c r="C101" s="141">
        <f>VLOOKUP(MID(A101,FIND(":",A101)+2,LEN(A101)-(FIND(":",A101)+1)),'Annex 1 LV, HV and UMS charges'!$A$13:$C$45,3,FALSE)</f>
        <v>0</v>
      </c>
      <c r="D101" s="225">
        <v>1.649</v>
      </c>
      <c r="E101" s="226">
        <v>0.255</v>
      </c>
      <c r="F101" s="227">
        <v>2.7E-2</v>
      </c>
      <c r="G101" s="142">
        <v>6.07</v>
      </c>
      <c r="H101" s="142">
        <v>4.76</v>
      </c>
      <c r="I101" s="228">
        <v>4.76</v>
      </c>
      <c r="J101" s="229">
        <v>4.1000000000000002E-2</v>
      </c>
    </row>
    <row r="102" spans="1:10" ht="26.1" customHeight="1" x14ac:dyDescent="0.25">
      <c r="A102" s="140" t="s">
        <v>181</v>
      </c>
      <c r="B102" s="223"/>
      <c r="C102" s="141">
        <f>VLOOKUP(MID(A102,FIND(":",A102)+2,LEN(A102)-(FIND(":",A102)+1)),'Annex 1 LV, HV and UMS charges'!$A$13:$C$45,3,FALSE)</f>
        <v>0</v>
      </c>
      <c r="D102" s="225">
        <v>1.649</v>
      </c>
      <c r="E102" s="226">
        <v>0.255</v>
      </c>
      <c r="F102" s="227">
        <v>2.7E-2</v>
      </c>
      <c r="G102" s="142">
        <v>40.619999999999997</v>
      </c>
      <c r="H102" s="142">
        <v>4.76</v>
      </c>
      <c r="I102" s="228">
        <v>4.76</v>
      </c>
      <c r="J102" s="229">
        <v>4.1000000000000002E-2</v>
      </c>
    </row>
    <row r="103" spans="1:10" ht="26.1" customHeight="1" x14ac:dyDescent="0.25">
      <c r="A103" s="140" t="s">
        <v>182</v>
      </c>
      <c r="B103" s="223"/>
      <c r="C103" s="141">
        <f>VLOOKUP(MID(A103,FIND(":",A103)+2,LEN(A103)-(FIND(":",A103)+1)),'Annex 1 LV, HV and UMS charges'!$A$13:$C$45,3,FALSE)</f>
        <v>0</v>
      </c>
      <c r="D103" s="225">
        <v>1.649</v>
      </c>
      <c r="E103" s="226">
        <v>0.255</v>
      </c>
      <c r="F103" s="227">
        <v>2.7E-2</v>
      </c>
      <c r="G103" s="142">
        <v>67.5</v>
      </c>
      <c r="H103" s="142">
        <v>4.76</v>
      </c>
      <c r="I103" s="228">
        <v>4.76</v>
      </c>
      <c r="J103" s="229">
        <v>4.1000000000000002E-2</v>
      </c>
    </row>
    <row r="104" spans="1:10" ht="26.1" customHeight="1" x14ac:dyDescent="0.25">
      <c r="A104" s="140" t="s">
        <v>183</v>
      </c>
      <c r="B104" s="223"/>
      <c r="C104" s="141">
        <f>VLOOKUP(MID(A104,FIND(":",A104)+2,LEN(A104)-(FIND(":",A104)+1)),'Annex 1 LV, HV and UMS charges'!$A$13:$C$45,3,FALSE)</f>
        <v>0</v>
      </c>
      <c r="D104" s="225">
        <v>1.649</v>
      </c>
      <c r="E104" s="226">
        <v>0.255</v>
      </c>
      <c r="F104" s="227">
        <v>2.7E-2</v>
      </c>
      <c r="G104" s="142">
        <v>101.63</v>
      </c>
      <c r="H104" s="142">
        <v>4.76</v>
      </c>
      <c r="I104" s="228">
        <v>4.76</v>
      </c>
      <c r="J104" s="229">
        <v>4.1000000000000002E-2</v>
      </c>
    </row>
    <row r="105" spans="1:10" ht="26.1" customHeight="1" x14ac:dyDescent="0.25">
      <c r="A105" s="140" t="s">
        <v>184</v>
      </c>
      <c r="B105" s="223"/>
      <c r="C105" s="141">
        <f>VLOOKUP(MID(A105,FIND(":",A105)+2,LEN(A105)-(FIND(":",A105)+1)),'Annex 1 LV, HV and UMS charges'!$A$13:$C$45,3,FALSE)</f>
        <v>0</v>
      </c>
      <c r="D105" s="225">
        <v>1.649</v>
      </c>
      <c r="E105" s="226">
        <v>0.255</v>
      </c>
      <c r="F105" s="227">
        <v>2.7E-2</v>
      </c>
      <c r="G105" s="142">
        <v>178.47</v>
      </c>
      <c r="H105" s="142">
        <v>4.76</v>
      </c>
      <c r="I105" s="228">
        <v>4.76</v>
      </c>
      <c r="J105" s="229">
        <v>4.1000000000000002E-2</v>
      </c>
    </row>
    <row r="106" spans="1:10" ht="26.1" customHeight="1" x14ac:dyDescent="0.25">
      <c r="A106" s="140" t="s">
        <v>185</v>
      </c>
      <c r="B106" s="223" t="s">
        <v>778</v>
      </c>
      <c r="C106" s="141">
        <f>VLOOKUP(MID(A106,FIND(":",A106)+2,LEN(A106)-(FIND(":",A106)+1)),'Annex 1 LV, HV and UMS charges'!$A$13:$C$45,3,FALSE)</f>
        <v>0</v>
      </c>
      <c r="D106" s="225">
        <v>0.94599999999999995</v>
      </c>
      <c r="E106" s="226">
        <v>0.13600000000000001</v>
      </c>
      <c r="F106" s="227">
        <v>1.2E-2</v>
      </c>
      <c r="G106" s="142">
        <v>63.86</v>
      </c>
      <c r="H106" s="142">
        <v>5.47</v>
      </c>
      <c r="I106" s="228">
        <v>5.47</v>
      </c>
      <c r="J106" s="229">
        <v>2.1000000000000001E-2</v>
      </c>
    </row>
    <row r="107" spans="1:10" ht="26.1" customHeight="1" x14ac:dyDescent="0.25">
      <c r="A107" s="140" t="s">
        <v>186</v>
      </c>
      <c r="B107" s="223"/>
      <c r="C107" s="141">
        <f>VLOOKUP(MID(A107,FIND(":",A107)+2,LEN(A107)-(FIND(":",A107)+1)),'Annex 1 LV, HV and UMS charges'!$A$13:$C$45,3,FALSE)</f>
        <v>0</v>
      </c>
      <c r="D107" s="225">
        <v>0.94599999999999995</v>
      </c>
      <c r="E107" s="226">
        <v>0.13600000000000001</v>
      </c>
      <c r="F107" s="227">
        <v>1.2E-2</v>
      </c>
      <c r="G107" s="142">
        <v>255.31</v>
      </c>
      <c r="H107" s="142">
        <v>5.47</v>
      </c>
      <c r="I107" s="228">
        <v>5.47</v>
      </c>
      <c r="J107" s="229">
        <v>2.1000000000000001E-2</v>
      </c>
    </row>
    <row r="108" spans="1:10" ht="26.1" customHeight="1" x14ac:dyDescent="0.25">
      <c r="A108" s="140" t="s">
        <v>187</v>
      </c>
      <c r="B108" s="223"/>
      <c r="C108" s="141">
        <f>VLOOKUP(MID(A108,FIND(":",A108)+2,LEN(A108)-(FIND(":",A108)+1)),'Annex 1 LV, HV and UMS charges'!$A$13:$C$45,3,FALSE)</f>
        <v>0</v>
      </c>
      <c r="D108" s="225">
        <v>0.94599999999999995</v>
      </c>
      <c r="E108" s="226">
        <v>0.13600000000000001</v>
      </c>
      <c r="F108" s="227">
        <v>1.2E-2</v>
      </c>
      <c r="G108" s="142">
        <v>631.83000000000004</v>
      </c>
      <c r="H108" s="142">
        <v>5.47</v>
      </c>
      <c r="I108" s="228">
        <v>5.47</v>
      </c>
      <c r="J108" s="229">
        <v>2.1000000000000001E-2</v>
      </c>
    </row>
    <row r="109" spans="1:10" ht="26.1" customHeight="1" x14ac:dyDescent="0.25">
      <c r="A109" s="140" t="s">
        <v>188</v>
      </c>
      <c r="B109" s="223"/>
      <c r="C109" s="141">
        <f>VLOOKUP(MID(A109,FIND(":",A109)+2,LEN(A109)-(FIND(":",A109)+1)),'Annex 1 LV, HV and UMS charges'!$A$13:$C$45,3,FALSE)</f>
        <v>0</v>
      </c>
      <c r="D109" s="225">
        <v>0.94599999999999995</v>
      </c>
      <c r="E109" s="226">
        <v>0.13600000000000001</v>
      </c>
      <c r="F109" s="227">
        <v>1.2E-2</v>
      </c>
      <c r="G109" s="142">
        <v>1267.1300000000001</v>
      </c>
      <c r="H109" s="142">
        <v>5.47</v>
      </c>
      <c r="I109" s="228">
        <v>5.47</v>
      </c>
      <c r="J109" s="229">
        <v>2.1000000000000001E-2</v>
      </c>
    </row>
    <row r="110" spans="1:10" ht="26.1" customHeight="1" x14ac:dyDescent="0.25">
      <c r="A110" s="140" t="s">
        <v>189</v>
      </c>
      <c r="B110" s="223"/>
      <c r="C110" s="141">
        <f>VLOOKUP(MID(A110,FIND(":",A110)+2,LEN(A110)-(FIND(":",A110)+1)),'Annex 1 LV, HV and UMS charges'!$A$13:$C$45,3,FALSE)</f>
        <v>0</v>
      </c>
      <c r="D110" s="225">
        <v>0.94599999999999995</v>
      </c>
      <c r="E110" s="226">
        <v>0.13600000000000001</v>
      </c>
      <c r="F110" s="227">
        <v>1.2E-2</v>
      </c>
      <c r="G110" s="142">
        <v>3792.73</v>
      </c>
      <c r="H110" s="142">
        <v>5.47</v>
      </c>
      <c r="I110" s="228">
        <v>5.47</v>
      </c>
      <c r="J110" s="229">
        <v>2.1000000000000001E-2</v>
      </c>
    </row>
    <row r="111" spans="1:10" ht="26.1" customHeight="1" x14ac:dyDescent="0.25">
      <c r="A111" s="140" t="s">
        <v>190</v>
      </c>
      <c r="B111" s="223" t="s">
        <v>779</v>
      </c>
      <c r="C111" s="141" t="str">
        <f>VLOOKUP(MID(A111,FIND(":",A111)+2,LEN(A111)-(FIND(":",A111)+1)),'Annex 1 LV, HV and UMS charges'!$A$13:$C$45,3,FALSE)</f>
        <v>0, 1 or 8</v>
      </c>
      <c r="D111" s="230">
        <v>11.752000000000001</v>
      </c>
      <c r="E111" s="231">
        <v>1.054</v>
      </c>
      <c r="F111" s="227">
        <v>0.55600000000000005</v>
      </c>
      <c r="G111" s="206">
        <v>0</v>
      </c>
      <c r="H111" s="206">
        <v>0</v>
      </c>
      <c r="I111" s="206">
        <v>0</v>
      </c>
      <c r="J111" s="206">
        <v>0</v>
      </c>
    </row>
    <row r="112" spans="1:10" ht="26.1" customHeight="1" x14ac:dyDescent="0.25">
      <c r="A112" s="140" t="s">
        <v>191</v>
      </c>
      <c r="B112" s="223" t="s">
        <v>780</v>
      </c>
      <c r="C112" s="141">
        <f>VLOOKUP(MID(A112,FIND(":",A112)+2,LEN(A112)-(FIND(":",A112)+1)),'Annex 1 LV, HV and UMS charges'!$A$13:$C$45,3,FALSE)</f>
        <v>0</v>
      </c>
      <c r="D112" s="225">
        <v>-3.31</v>
      </c>
      <c r="E112" s="226">
        <v>-0.54500000000000004</v>
      </c>
      <c r="F112" s="227">
        <v>-8.1000000000000003E-2</v>
      </c>
      <c r="G112" s="142">
        <v>0</v>
      </c>
      <c r="H112" s="206">
        <v>0</v>
      </c>
      <c r="I112" s="206">
        <v>0</v>
      </c>
      <c r="J112" s="206">
        <v>0</v>
      </c>
    </row>
    <row r="113" spans="1:10" ht="26.1" customHeight="1" x14ac:dyDescent="0.25">
      <c r="A113" s="140" t="s">
        <v>192</v>
      </c>
      <c r="B113" s="223"/>
      <c r="C113" s="141">
        <f>VLOOKUP(MID(A113,FIND(":",A113)+2,LEN(A113)-(FIND(":",A113)+1)),'Annex 1 LV, HV and UMS charges'!$A$13:$C$45,3,FALSE)</f>
        <v>0</v>
      </c>
      <c r="D113" s="225">
        <v>-2.9729999999999999</v>
      </c>
      <c r="E113" s="226">
        <v>-0.48499999999999999</v>
      </c>
      <c r="F113" s="227">
        <v>-6.9000000000000006E-2</v>
      </c>
      <c r="G113" s="142">
        <v>0</v>
      </c>
      <c r="H113" s="206">
        <v>0</v>
      </c>
      <c r="I113" s="206">
        <v>0</v>
      </c>
      <c r="J113" s="206">
        <v>0</v>
      </c>
    </row>
    <row r="114" spans="1:10" ht="26.1" customHeight="1" x14ac:dyDescent="0.25">
      <c r="A114" s="140" t="s">
        <v>193</v>
      </c>
      <c r="B114" s="223" t="s">
        <v>781</v>
      </c>
      <c r="C114" s="141">
        <f>VLOOKUP(MID(A114,FIND(":",A114)+2,LEN(A114)-(FIND(":",A114)+1)),'Annex 1 LV, HV and UMS charges'!$A$13:$C$45,3,FALSE)</f>
        <v>0</v>
      </c>
      <c r="D114" s="225">
        <v>-3.31</v>
      </c>
      <c r="E114" s="226">
        <v>-0.54500000000000004</v>
      </c>
      <c r="F114" s="227">
        <v>-8.1000000000000003E-2</v>
      </c>
      <c r="G114" s="142">
        <v>0</v>
      </c>
      <c r="H114" s="206">
        <v>0</v>
      </c>
      <c r="I114" s="206">
        <v>0</v>
      </c>
      <c r="J114" s="229">
        <v>0.11</v>
      </c>
    </row>
    <row r="115" spans="1:10" ht="26.1" customHeight="1" x14ac:dyDescent="0.25">
      <c r="A115" s="140" t="s">
        <v>194</v>
      </c>
      <c r="B115" s="223" t="s">
        <v>782</v>
      </c>
      <c r="C115" s="141">
        <f>VLOOKUP(MID(A115,FIND(":",A115)+2,LEN(A115)-(FIND(":",A115)+1)),'Annex 1 LV, HV and UMS charges'!$A$13:$C$45,3,FALSE)</f>
        <v>0</v>
      </c>
      <c r="D115" s="225">
        <v>-2.9729999999999999</v>
      </c>
      <c r="E115" s="226">
        <v>-0.48499999999999999</v>
      </c>
      <c r="F115" s="227">
        <v>-6.9000000000000006E-2</v>
      </c>
      <c r="G115" s="142">
        <v>0</v>
      </c>
      <c r="H115" s="206">
        <v>0</v>
      </c>
      <c r="I115" s="206">
        <v>0</v>
      </c>
      <c r="J115" s="229">
        <v>8.4000000000000005E-2</v>
      </c>
    </row>
    <row r="116" spans="1:10" ht="26.1" customHeight="1" x14ac:dyDescent="0.25">
      <c r="A116" s="140" t="s">
        <v>195</v>
      </c>
      <c r="B116" s="223" t="s">
        <v>783</v>
      </c>
      <c r="C116" s="141">
        <f>VLOOKUP(MID(A116,FIND(":",A116)+2,LEN(A116)-(FIND(":",A116)+1)),'Annex 1 LV, HV and UMS charges'!$A$13:$C$45,3,FALSE)</f>
        <v>0</v>
      </c>
      <c r="D116" s="225">
        <v>-2.0579999999999998</v>
      </c>
      <c r="E116" s="226">
        <v>-0.318</v>
      </c>
      <c r="F116" s="227">
        <v>-3.3000000000000002E-2</v>
      </c>
      <c r="G116" s="142">
        <v>56.06</v>
      </c>
      <c r="H116" s="206">
        <v>0</v>
      </c>
      <c r="I116" s="206">
        <v>0</v>
      </c>
      <c r="J116" s="229">
        <v>9.1999999999999998E-2</v>
      </c>
    </row>
    <row r="117" spans="1:10" ht="26.1" customHeight="1" x14ac:dyDescent="0.25">
      <c r="A117" s="140" t="s">
        <v>674</v>
      </c>
      <c r="B117" s="223"/>
      <c r="C117" s="141" t="str">
        <f>VLOOKUP(MID(A117,FIND(":",A117)+2,LEN(A117)-(FIND(":",A117)+1)),'Annex 1 LV, HV and UMS charges'!$A$13:$C$45,3,FALSE)</f>
        <v>0, 1, 2</v>
      </c>
      <c r="D117" s="225">
        <v>3.1219999999999999</v>
      </c>
      <c r="E117" s="226">
        <v>0.51400000000000001</v>
      </c>
      <c r="F117" s="227">
        <v>7.5999999999999998E-2</v>
      </c>
      <c r="G117" s="142">
        <v>3.76</v>
      </c>
      <c r="H117" s="206">
        <v>0</v>
      </c>
      <c r="I117" s="206">
        <v>0</v>
      </c>
      <c r="J117" s="206">
        <v>0</v>
      </c>
    </row>
    <row r="118" spans="1:10" ht="26.1" customHeight="1" x14ac:dyDescent="0.25">
      <c r="A118" s="140" t="s">
        <v>675</v>
      </c>
      <c r="B118" s="223"/>
      <c r="C118" s="141" t="str">
        <f>VLOOKUP(MID(A118,FIND(":",A118)+2,LEN(A118)-(FIND(":",A118)+1)),'Annex 1 LV, HV and UMS charges'!$A$13:$C$45,3,FALSE)</f>
        <v>2</v>
      </c>
      <c r="D118" s="225">
        <v>3.1219999999999999</v>
      </c>
      <c r="E118" s="226">
        <v>0.51400000000000001</v>
      </c>
      <c r="F118" s="227">
        <v>7.5999999999999998E-2</v>
      </c>
      <c r="G118" s="206">
        <v>0</v>
      </c>
      <c r="H118" s="206">
        <v>0</v>
      </c>
      <c r="I118" s="206">
        <v>0</v>
      </c>
      <c r="J118" s="206">
        <v>0</v>
      </c>
    </row>
    <row r="119" spans="1:10" ht="26.1" customHeight="1" x14ac:dyDescent="0.25">
      <c r="A119" s="140" t="s">
        <v>676</v>
      </c>
      <c r="B119" s="223"/>
      <c r="C119" s="141" t="str">
        <f>VLOOKUP(MID(A119,FIND(":",A119)+2,LEN(A119)-(FIND(":",A119)+1)),'Annex 1 LV, HV and UMS charges'!$A$13:$C$45,3,FALSE)</f>
        <v>0, 3, 4, 5-8</v>
      </c>
      <c r="D119" s="225">
        <v>3.0619999999999998</v>
      </c>
      <c r="E119" s="226">
        <v>0.504</v>
      </c>
      <c r="F119" s="227">
        <v>7.4999999999999997E-2</v>
      </c>
      <c r="G119" s="142">
        <v>4.55</v>
      </c>
      <c r="H119" s="206">
        <v>0</v>
      </c>
      <c r="I119" s="206">
        <v>0</v>
      </c>
      <c r="J119" s="206">
        <v>0</v>
      </c>
    </row>
    <row r="120" spans="1:10" ht="26.1" customHeight="1" x14ac:dyDescent="0.25">
      <c r="A120" s="140" t="s">
        <v>677</v>
      </c>
      <c r="B120" s="223"/>
      <c r="C120" s="141" t="str">
        <f>VLOOKUP(MID(A120,FIND(":",A120)+2,LEN(A120)-(FIND(":",A120)+1)),'Annex 1 LV, HV and UMS charges'!$A$13:$C$45,3,FALSE)</f>
        <v>0, 3, 4, 5-8</v>
      </c>
      <c r="D120" s="225">
        <v>3.0619999999999998</v>
      </c>
      <c r="E120" s="226">
        <v>0.504</v>
      </c>
      <c r="F120" s="227">
        <v>7.4999999999999997E-2</v>
      </c>
      <c r="G120" s="142">
        <v>5.69</v>
      </c>
      <c r="H120" s="206">
        <v>0</v>
      </c>
      <c r="I120" s="206">
        <v>0</v>
      </c>
      <c r="J120" s="206">
        <v>0</v>
      </c>
    </row>
    <row r="121" spans="1:10" ht="26.1" customHeight="1" x14ac:dyDescent="0.25">
      <c r="A121" s="140" t="s">
        <v>678</v>
      </c>
      <c r="B121" s="223"/>
      <c r="C121" s="141" t="str">
        <f>VLOOKUP(MID(A121,FIND(":",A121)+2,LEN(A121)-(FIND(":",A121)+1)),'Annex 1 LV, HV and UMS charges'!$A$13:$C$45,3,FALSE)</f>
        <v>0, 3, 4, 5-8</v>
      </c>
      <c r="D121" s="225">
        <v>3.0619999999999998</v>
      </c>
      <c r="E121" s="226">
        <v>0.504</v>
      </c>
      <c r="F121" s="227">
        <v>7.4999999999999997E-2</v>
      </c>
      <c r="G121" s="142">
        <v>6.55</v>
      </c>
      <c r="H121" s="206">
        <v>0</v>
      </c>
      <c r="I121" s="206">
        <v>0</v>
      </c>
      <c r="J121" s="206">
        <v>0</v>
      </c>
    </row>
    <row r="122" spans="1:10" ht="26.1" customHeight="1" x14ac:dyDescent="0.25">
      <c r="A122" s="140" t="s">
        <v>679</v>
      </c>
      <c r="B122" s="223"/>
      <c r="C122" s="141" t="str">
        <f>VLOOKUP(MID(A122,FIND(":",A122)+2,LEN(A122)-(FIND(":",A122)+1)),'Annex 1 LV, HV and UMS charges'!$A$13:$C$45,3,FALSE)</f>
        <v>0, 3, 4, 5-8</v>
      </c>
      <c r="D122" s="225">
        <v>3.0619999999999998</v>
      </c>
      <c r="E122" s="226">
        <v>0.504</v>
      </c>
      <c r="F122" s="227">
        <v>7.4999999999999997E-2</v>
      </c>
      <c r="G122" s="142">
        <v>8.76</v>
      </c>
      <c r="H122" s="206">
        <v>0</v>
      </c>
      <c r="I122" s="206">
        <v>0</v>
      </c>
      <c r="J122" s="206">
        <v>0</v>
      </c>
    </row>
    <row r="123" spans="1:10" ht="26.1" customHeight="1" x14ac:dyDescent="0.25">
      <c r="A123" s="140" t="s">
        <v>680</v>
      </c>
      <c r="B123" s="223"/>
      <c r="C123" s="141" t="str">
        <f>VLOOKUP(MID(A123,FIND(":",A123)+2,LEN(A123)-(FIND(":",A123)+1)),'Annex 1 LV, HV and UMS charges'!$A$13:$C$45,3,FALSE)</f>
        <v>0, 3, 4, 5-8</v>
      </c>
      <c r="D123" s="225">
        <v>3.0619999999999998</v>
      </c>
      <c r="E123" s="226">
        <v>0.504</v>
      </c>
      <c r="F123" s="227">
        <v>7.4999999999999997E-2</v>
      </c>
      <c r="G123" s="142">
        <v>16.62</v>
      </c>
      <c r="H123" s="206">
        <v>0</v>
      </c>
      <c r="I123" s="206">
        <v>0</v>
      </c>
      <c r="J123" s="206">
        <v>0</v>
      </c>
    </row>
    <row r="124" spans="1:10" ht="26.1" customHeight="1" x14ac:dyDescent="0.25">
      <c r="A124" s="140" t="s">
        <v>196</v>
      </c>
      <c r="B124" s="223"/>
      <c r="C124" s="141" t="str">
        <f>VLOOKUP(MID(A124,FIND(":",A124)+2,LEN(A124)-(FIND(":",A124)+1)),'Annex 1 LV, HV and UMS charges'!$A$13:$C$45,3,FALSE)</f>
        <v>4</v>
      </c>
      <c r="D124" s="225">
        <v>3.0619999999999998</v>
      </c>
      <c r="E124" s="226">
        <v>0.504</v>
      </c>
      <c r="F124" s="227">
        <v>7.4999999999999997E-2</v>
      </c>
      <c r="G124" s="206">
        <v>0</v>
      </c>
      <c r="H124" s="206">
        <v>0</v>
      </c>
      <c r="I124" s="206">
        <v>0</v>
      </c>
      <c r="J124" s="206">
        <v>0</v>
      </c>
    </row>
    <row r="125" spans="1:10" ht="26.1" customHeight="1" x14ac:dyDescent="0.25">
      <c r="A125" s="140" t="s">
        <v>197</v>
      </c>
      <c r="B125" s="223"/>
      <c r="C125" s="141">
        <f>VLOOKUP(MID(A125,FIND(":",A125)+2,LEN(A125)-(FIND(":",A125)+1)),'Annex 1 LV, HV and UMS charges'!$A$13:$C$45,3,FALSE)</f>
        <v>0</v>
      </c>
      <c r="D125" s="225">
        <v>1.883</v>
      </c>
      <c r="E125" s="226">
        <v>0.30499999999999999</v>
      </c>
      <c r="F125" s="227">
        <v>4.2000000000000003E-2</v>
      </c>
      <c r="G125" s="142">
        <v>4.8499999999999996</v>
      </c>
      <c r="H125" s="142">
        <v>3.38</v>
      </c>
      <c r="I125" s="228">
        <v>3.38</v>
      </c>
      <c r="J125" s="229">
        <v>4.9000000000000002E-2</v>
      </c>
    </row>
    <row r="126" spans="1:10" ht="26.1" customHeight="1" x14ac:dyDescent="0.25">
      <c r="A126" s="140" t="s">
        <v>198</v>
      </c>
      <c r="B126" s="223"/>
      <c r="C126" s="141">
        <f>VLOOKUP(MID(A126,FIND(":",A126)+2,LEN(A126)-(FIND(":",A126)+1)),'Annex 1 LV, HV and UMS charges'!$A$13:$C$45,3,FALSE)</f>
        <v>0</v>
      </c>
      <c r="D126" s="225">
        <v>1.883</v>
      </c>
      <c r="E126" s="226">
        <v>0.30499999999999999</v>
      </c>
      <c r="F126" s="227">
        <v>4.2000000000000003E-2</v>
      </c>
      <c r="G126" s="142">
        <v>26.41</v>
      </c>
      <c r="H126" s="142">
        <v>3.38</v>
      </c>
      <c r="I126" s="228">
        <v>3.38</v>
      </c>
      <c r="J126" s="229">
        <v>4.9000000000000002E-2</v>
      </c>
    </row>
    <row r="127" spans="1:10" ht="26.1" customHeight="1" x14ac:dyDescent="0.25">
      <c r="A127" s="140" t="s">
        <v>199</v>
      </c>
      <c r="B127" s="223"/>
      <c r="C127" s="141">
        <f>VLOOKUP(MID(A127,FIND(":",A127)+2,LEN(A127)-(FIND(":",A127)+1)),'Annex 1 LV, HV and UMS charges'!$A$13:$C$45,3,FALSE)</f>
        <v>0</v>
      </c>
      <c r="D127" s="225">
        <v>1.883</v>
      </c>
      <c r="E127" s="226">
        <v>0.30499999999999999</v>
      </c>
      <c r="F127" s="227">
        <v>4.2000000000000003E-2</v>
      </c>
      <c r="G127" s="142">
        <v>43.18</v>
      </c>
      <c r="H127" s="142">
        <v>3.38</v>
      </c>
      <c r="I127" s="228">
        <v>3.38</v>
      </c>
      <c r="J127" s="229">
        <v>4.9000000000000002E-2</v>
      </c>
    </row>
    <row r="128" spans="1:10" ht="26.1" customHeight="1" x14ac:dyDescent="0.25">
      <c r="A128" s="140" t="s">
        <v>200</v>
      </c>
      <c r="B128" s="223"/>
      <c r="C128" s="141">
        <f>VLOOKUP(MID(A128,FIND(":",A128)+2,LEN(A128)-(FIND(":",A128)+1)),'Annex 1 LV, HV and UMS charges'!$A$13:$C$45,3,FALSE)</f>
        <v>0</v>
      </c>
      <c r="D128" s="225">
        <v>1.883</v>
      </c>
      <c r="E128" s="226">
        <v>0.30499999999999999</v>
      </c>
      <c r="F128" s="227">
        <v>4.2000000000000003E-2</v>
      </c>
      <c r="G128" s="142">
        <v>64.48</v>
      </c>
      <c r="H128" s="142">
        <v>3.38</v>
      </c>
      <c r="I128" s="228">
        <v>3.38</v>
      </c>
      <c r="J128" s="229">
        <v>4.9000000000000002E-2</v>
      </c>
    </row>
    <row r="129" spans="1:10" ht="26.1" customHeight="1" x14ac:dyDescent="0.25">
      <c r="A129" s="140" t="s">
        <v>201</v>
      </c>
      <c r="B129" s="223"/>
      <c r="C129" s="141">
        <f>VLOOKUP(MID(A129,FIND(":",A129)+2,LEN(A129)-(FIND(":",A129)+1)),'Annex 1 LV, HV and UMS charges'!$A$13:$C$45,3,FALSE)</f>
        <v>0</v>
      </c>
      <c r="D129" s="225">
        <v>1.883</v>
      </c>
      <c r="E129" s="226">
        <v>0.30499999999999999</v>
      </c>
      <c r="F129" s="227">
        <v>4.2000000000000003E-2</v>
      </c>
      <c r="G129" s="142">
        <v>112.42</v>
      </c>
      <c r="H129" s="142">
        <v>3.38</v>
      </c>
      <c r="I129" s="228">
        <v>3.38</v>
      </c>
      <c r="J129" s="229">
        <v>4.9000000000000002E-2</v>
      </c>
    </row>
    <row r="130" spans="1:10" ht="26.1" customHeight="1" x14ac:dyDescent="0.25">
      <c r="A130" s="140" t="s">
        <v>202</v>
      </c>
      <c r="B130" s="223"/>
      <c r="C130" s="141">
        <f>VLOOKUP(MID(A130,FIND(":",A130)+2,LEN(A130)-(FIND(":",A130)+1)),'Annex 1 LV, HV and UMS charges'!$A$13:$C$45,3,FALSE)</f>
        <v>0</v>
      </c>
      <c r="D130" s="225">
        <v>1.581</v>
      </c>
      <c r="E130" s="226">
        <v>0.24399999999999999</v>
      </c>
      <c r="F130" s="227">
        <v>2.5999999999999999E-2</v>
      </c>
      <c r="G130" s="142">
        <v>5.81</v>
      </c>
      <c r="H130" s="142">
        <v>4.5599999999999996</v>
      </c>
      <c r="I130" s="228">
        <v>4.5599999999999996</v>
      </c>
      <c r="J130" s="229">
        <v>0.04</v>
      </c>
    </row>
    <row r="131" spans="1:10" ht="26.1" customHeight="1" x14ac:dyDescent="0.25">
      <c r="A131" s="140" t="s">
        <v>203</v>
      </c>
      <c r="B131" s="223"/>
      <c r="C131" s="141">
        <f>VLOOKUP(MID(A131,FIND(":",A131)+2,LEN(A131)-(FIND(":",A131)+1)),'Annex 1 LV, HV and UMS charges'!$A$13:$C$45,3,FALSE)</f>
        <v>0</v>
      </c>
      <c r="D131" s="225">
        <v>1.581</v>
      </c>
      <c r="E131" s="226">
        <v>0.24399999999999999</v>
      </c>
      <c r="F131" s="227">
        <v>2.5999999999999999E-2</v>
      </c>
      <c r="G131" s="142">
        <v>38.93</v>
      </c>
      <c r="H131" s="142">
        <v>4.5599999999999996</v>
      </c>
      <c r="I131" s="228">
        <v>4.5599999999999996</v>
      </c>
      <c r="J131" s="229">
        <v>0.04</v>
      </c>
    </row>
    <row r="132" spans="1:10" ht="26.1" customHeight="1" x14ac:dyDescent="0.25">
      <c r="A132" s="140" t="s">
        <v>204</v>
      </c>
      <c r="B132" s="223"/>
      <c r="C132" s="141">
        <f>VLOOKUP(MID(A132,FIND(":",A132)+2,LEN(A132)-(FIND(":",A132)+1)),'Annex 1 LV, HV and UMS charges'!$A$13:$C$45,3,FALSE)</f>
        <v>0</v>
      </c>
      <c r="D132" s="225">
        <v>1.581</v>
      </c>
      <c r="E132" s="226">
        <v>0.24399999999999999</v>
      </c>
      <c r="F132" s="227">
        <v>2.5999999999999999E-2</v>
      </c>
      <c r="G132" s="142">
        <v>64.69</v>
      </c>
      <c r="H132" s="142">
        <v>4.5599999999999996</v>
      </c>
      <c r="I132" s="228">
        <v>4.5599999999999996</v>
      </c>
      <c r="J132" s="229">
        <v>0.04</v>
      </c>
    </row>
    <row r="133" spans="1:10" ht="26.1" customHeight="1" x14ac:dyDescent="0.25">
      <c r="A133" s="140" t="s">
        <v>205</v>
      </c>
      <c r="B133" s="223"/>
      <c r="C133" s="141">
        <f>VLOOKUP(MID(A133,FIND(":",A133)+2,LEN(A133)-(FIND(":",A133)+1)),'Annex 1 LV, HV and UMS charges'!$A$13:$C$45,3,FALSE)</f>
        <v>0</v>
      </c>
      <c r="D133" s="225">
        <v>1.581</v>
      </c>
      <c r="E133" s="226">
        <v>0.24399999999999999</v>
      </c>
      <c r="F133" s="227">
        <v>2.5999999999999999E-2</v>
      </c>
      <c r="G133" s="142">
        <v>97.4</v>
      </c>
      <c r="H133" s="142">
        <v>4.5599999999999996</v>
      </c>
      <c r="I133" s="228">
        <v>4.5599999999999996</v>
      </c>
      <c r="J133" s="229">
        <v>0.04</v>
      </c>
    </row>
    <row r="134" spans="1:10" ht="26.1" customHeight="1" x14ac:dyDescent="0.25">
      <c r="A134" s="140" t="s">
        <v>206</v>
      </c>
      <c r="B134" s="223"/>
      <c r="C134" s="141">
        <f>VLOOKUP(MID(A134,FIND(":",A134)+2,LEN(A134)-(FIND(":",A134)+1)),'Annex 1 LV, HV and UMS charges'!$A$13:$C$45,3,FALSE)</f>
        <v>0</v>
      </c>
      <c r="D134" s="225">
        <v>1.581</v>
      </c>
      <c r="E134" s="226">
        <v>0.24399999999999999</v>
      </c>
      <c r="F134" s="227">
        <v>2.5999999999999999E-2</v>
      </c>
      <c r="G134" s="142">
        <v>171.05</v>
      </c>
      <c r="H134" s="142">
        <v>4.5599999999999996</v>
      </c>
      <c r="I134" s="228">
        <v>4.5599999999999996</v>
      </c>
      <c r="J134" s="229">
        <v>0.04</v>
      </c>
    </row>
    <row r="135" spans="1:10" ht="26.1" customHeight="1" x14ac:dyDescent="0.25">
      <c r="A135" s="140" t="s">
        <v>207</v>
      </c>
      <c r="B135" s="223"/>
      <c r="C135" s="141">
        <f>VLOOKUP(MID(A135,FIND(":",A135)+2,LEN(A135)-(FIND(":",A135)+1)),'Annex 1 LV, HV and UMS charges'!$A$13:$C$45,3,FALSE)</f>
        <v>0</v>
      </c>
      <c r="D135" s="225">
        <v>0.90700000000000003</v>
      </c>
      <c r="E135" s="226">
        <v>0.13100000000000001</v>
      </c>
      <c r="F135" s="227">
        <v>1.2E-2</v>
      </c>
      <c r="G135" s="142">
        <v>61.2</v>
      </c>
      <c r="H135" s="142">
        <v>5.24</v>
      </c>
      <c r="I135" s="228">
        <v>5.24</v>
      </c>
      <c r="J135" s="229">
        <v>0.02</v>
      </c>
    </row>
    <row r="136" spans="1:10" ht="26.1" customHeight="1" x14ac:dyDescent="0.25">
      <c r="A136" s="140" t="s">
        <v>208</v>
      </c>
      <c r="B136" s="223"/>
      <c r="C136" s="141">
        <f>VLOOKUP(MID(A136,FIND(":",A136)+2,LEN(A136)-(FIND(":",A136)+1)),'Annex 1 LV, HV and UMS charges'!$A$13:$C$45,3,FALSE)</f>
        <v>0</v>
      </c>
      <c r="D136" s="225">
        <v>0.90700000000000003</v>
      </c>
      <c r="E136" s="226">
        <v>0.13100000000000001</v>
      </c>
      <c r="F136" s="227">
        <v>1.2E-2</v>
      </c>
      <c r="G136" s="142">
        <v>244.7</v>
      </c>
      <c r="H136" s="142">
        <v>5.24</v>
      </c>
      <c r="I136" s="228">
        <v>5.24</v>
      </c>
      <c r="J136" s="229">
        <v>0.02</v>
      </c>
    </row>
    <row r="137" spans="1:10" ht="26.1" customHeight="1" x14ac:dyDescent="0.25">
      <c r="A137" s="140" t="s">
        <v>209</v>
      </c>
      <c r="B137" s="223"/>
      <c r="C137" s="141">
        <f>VLOOKUP(MID(A137,FIND(":",A137)+2,LEN(A137)-(FIND(":",A137)+1)),'Annex 1 LV, HV and UMS charges'!$A$13:$C$45,3,FALSE)</f>
        <v>0</v>
      </c>
      <c r="D137" s="225">
        <v>0.90700000000000003</v>
      </c>
      <c r="E137" s="226">
        <v>0.13100000000000001</v>
      </c>
      <c r="F137" s="227">
        <v>1.2E-2</v>
      </c>
      <c r="G137" s="142">
        <v>605.55999999999995</v>
      </c>
      <c r="H137" s="142">
        <v>5.24</v>
      </c>
      <c r="I137" s="228">
        <v>5.24</v>
      </c>
      <c r="J137" s="229">
        <v>0.02</v>
      </c>
    </row>
    <row r="138" spans="1:10" ht="26.1" customHeight="1" x14ac:dyDescent="0.25">
      <c r="A138" s="140" t="s">
        <v>210</v>
      </c>
      <c r="B138" s="223"/>
      <c r="C138" s="141">
        <f>VLOOKUP(MID(A138,FIND(":",A138)+2,LEN(A138)-(FIND(":",A138)+1)),'Annex 1 LV, HV and UMS charges'!$A$13:$C$45,3,FALSE)</f>
        <v>0</v>
      </c>
      <c r="D138" s="225">
        <v>0.90700000000000003</v>
      </c>
      <c r="E138" s="226">
        <v>0.13100000000000001</v>
      </c>
      <c r="F138" s="227">
        <v>1.2E-2</v>
      </c>
      <c r="G138" s="142">
        <v>1214.45</v>
      </c>
      <c r="H138" s="142">
        <v>5.24</v>
      </c>
      <c r="I138" s="228">
        <v>5.24</v>
      </c>
      <c r="J138" s="229">
        <v>0.02</v>
      </c>
    </row>
    <row r="139" spans="1:10" ht="26.1" customHeight="1" x14ac:dyDescent="0.25">
      <c r="A139" s="140" t="s">
        <v>211</v>
      </c>
      <c r="B139" s="223"/>
      <c r="C139" s="141">
        <f>VLOOKUP(MID(A139,FIND(":",A139)+2,LEN(A139)-(FIND(":",A139)+1)),'Annex 1 LV, HV and UMS charges'!$A$13:$C$45,3,FALSE)</f>
        <v>0</v>
      </c>
      <c r="D139" s="225">
        <v>0.90700000000000003</v>
      </c>
      <c r="E139" s="226">
        <v>0.13100000000000001</v>
      </c>
      <c r="F139" s="227">
        <v>1.2E-2</v>
      </c>
      <c r="G139" s="142">
        <v>3635.07</v>
      </c>
      <c r="H139" s="142">
        <v>5.24</v>
      </c>
      <c r="I139" s="228">
        <v>5.24</v>
      </c>
      <c r="J139" s="229">
        <v>0.02</v>
      </c>
    </row>
    <row r="140" spans="1:10" ht="26.1" customHeight="1" x14ac:dyDescent="0.25">
      <c r="A140" s="140" t="s">
        <v>212</v>
      </c>
      <c r="B140" s="223"/>
      <c r="C140" s="141" t="str">
        <f>VLOOKUP(MID(A140,FIND(":",A140)+2,LEN(A140)-(FIND(":",A140)+1)),'Annex 1 LV, HV and UMS charges'!$A$13:$C$45,3,FALSE)</f>
        <v>0, 1 or 8</v>
      </c>
      <c r="D140" s="230">
        <v>11.263999999999999</v>
      </c>
      <c r="E140" s="231">
        <v>1.01</v>
      </c>
      <c r="F140" s="227">
        <v>0.53300000000000003</v>
      </c>
      <c r="G140" s="206">
        <v>0</v>
      </c>
      <c r="H140" s="206">
        <v>0</v>
      </c>
      <c r="I140" s="206">
        <v>0</v>
      </c>
      <c r="J140" s="206">
        <v>0</v>
      </c>
    </row>
    <row r="141" spans="1:10" ht="26.1" customHeight="1" x14ac:dyDescent="0.25">
      <c r="A141" s="140" t="s">
        <v>213</v>
      </c>
      <c r="B141" s="223"/>
      <c r="C141" s="141">
        <f>VLOOKUP(MID(A141,FIND(":",A141)+2,LEN(A141)-(FIND(":",A141)+1)),'Annex 1 LV, HV and UMS charges'!$A$13:$C$45,3,FALSE)</f>
        <v>0</v>
      </c>
      <c r="D141" s="225">
        <v>-3.173</v>
      </c>
      <c r="E141" s="226">
        <v>-0.52300000000000002</v>
      </c>
      <c r="F141" s="227">
        <v>-7.6999999999999999E-2</v>
      </c>
      <c r="G141" s="142">
        <v>0</v>
      </c>
      <c r="H141" s="206">
        <v>0</v>
      </c>
      <c r="I141" s="206">
        <v>0</v>
      </c>
      <c r="J141" s="206">
        <v>0</v>
      </c>
    </row>
    <row r="142" spans="1:10" ht="26.1" customHeight="1" x14ac:dyDescent="0.25">
      <c r="A142" s="140" t="s">
        <v>214</v>
      </c>
      <c r="B142" s="223"/>
      <c r="C142" s="141">
        <f>VLOOKUP(MID(A142,FIND(":",A142)+2,LEN(A142)-(FIND(":",A142)+1)),'Annex 1 LV, HV and UMS charges'!$A$13:$C$45,3,FALSE)</f>
        <v>0</v>
      </c>
      <c r="D142" s="225">
        <v>-2.8490000000000002</v>
      </c>
      <c r="E142" s="226">
        <v>-0.46400000000000002</v>
      </c>
      <c r="F142" s="227">
        <v>-6.6000000000000003E-2</v>
      </c>
      <c r="G142" s="142">
        <v>0</v>
      </c>
      <c r="H142" s="206">
        <v>0</v>
      </c>
      <c r="I142" s="206">
        <v>0</v>
      </c>
      <c r="J142" s="206">
        <v>0</v>
      </c>
    </row>
    <row r="143" spans="1:10" ht="26.1" customHeight="1" x14ac:dyDescent="0.25">
      <c r="A143" s="140" t="s">
        <v>215</v>
      </c>
      <c r="B143" s="223"/>
      <c r="C143" s="141">
        <f>VLOOKUP(MID(A143,FIND(":",A143)+2,LEN(A143)-(FIND(":",A143)+1)),'Annex 1 LV, HV and UMS charges'!$A$13:$C$45,3,FALSE)</f>
        <v>0</v>
      </c>
      <c r="D143" s="225">
        <v>-3.173</v>
      </c>
      <c r="E143" s="226">
        <v>-0.52300000000000002</v>
      </c>
      <c r="F143" s="227">
        <v>-7.6999999999999999E-2</v>
      </c>
      <c r="G143" s="142">
        <v>0</v>
      </c>
      <c r="H143" s="206">
        <v>0</v>
      </c>
      <c r="I143" s="206">
        <v>0</v>
      </c>
      <c r="J143" s="229">
        <v>0.105</v>
      </c>
    </row>
    <row r="144" spans="1:10" ht="26.1" customHeight="1" x14ac:dyDescent="0.25">
      <c r="A144" s="140" t="s">
        <v>216</v>
      </c>
      <c r="B144" s="223"/>
      <c r="C144" s="141">
        <f>VLOOKUP(MID(A144,FIND(":",A144)+2,LEN(A144)-(FIND(":",A144)+1)),'Annex 1 LV, HV and UMS charges'!$A$13:$C$45,3,FALSE)</f>
        <v>0</v>
      </c>
      <c r="D144" s="225">
        <v>-2.8490000000000002</v>
      </c>
      <c r="E144" s="226">
        <v>-0.46400000000000002</v>
      </c>
      <c r="F144" s="227">
        <v>-6.6000000000000003E-2</v>
      </c>
      <c r="G144" s="142">
        <v>0</v>
      </c>
      <c r="H144" s="206">
        <v>0</v>
      </c>
      <c r="I144" s="206">
        <v>0</v>
      </c>
      <c r="J144" s="229">
        <v>0.08</v>
      </c>
    </row>
    <row r="145" spans="1:10" ht="26.1" customHeight="1" x14ac:dyDescent="0.25">
      <c r="A145" s="140" t="s">
        <v>217</v>
      </c>
      <c r="B145" s="223"/>
      <c r="C145" s="141">
        <f>VLOOKUP(MID(A145,FIND(":",A145)+2,LEN(A145)-(FIND(":",A145)+1)),'Annex 1 LV, HV and UMS charges'!$A$13:$C$45,3,FALSE)</f>
        <v>0</v>
      </c>
      <c r="D145" s="225">
        <v>-1.9730000000000001</v>
      </c>
      <c r="E145" s="226">
        <v>-0.30499999999999999</v>
      </c>
      <c r="F145" s="227">
        <v>-3.2000000000000001E-2</v>
      </c>
      <c r="G145" s="142">
        <v>53.73</v>
      </c>
      <c r="H145" s="206">
        <v>0</v>
      </c>
      <c r="I145" s="206">
        <v>0</v>
      </c>
      <c r="J145" s="229">
        <v>8.7999999999999995E-2</v>
      </c>
    </row>
    <row r="146" spans="1:10" ht="26.1" customHeight="1" x14ac:dyDescent="0.25">
      <c r="A146" s="140" t="s">
        <v>681</v>
      </c>
      <c r="B146" s="223"/>
      <c r="C146" s="141" t="str">
        <f>VLOOKUP(MID(A146,FIND(":",A146)+2,LEN(A146)-(FIND(":",A146)+1)),'Annex 1 LV, HV and UMS charges'!$A$13:$C$45,3,FALSE)</f>
        <v>0, 1, 2</v>
      </c>
      <c r="D146" s="225">
        <v>2.0449999999999999</v>
      </c>
      <c r="E146" s="226">
        <v>0.33700000000000002</v>
      </c>
      <c r="F146" s="227">
        <v>0.05</v>
      </c>
      <c r="G146" s="142">
        <v>2.46</v>
      </c>
      <c r="H146" s="206">
        <v>0</v>
      </c>
      <c r="I146" s="206">
        <v>0</v>
      </c>
      <c r="J146" s="206">
        <v>0</v>
      </c>
    </row>
    <row r="147" spans="1:10" ht="26.1" customHeight="1" x14ac:dyDescent="0.25">
      <c r="A147" s="140" t="s">
        <v>682</v>
      </c>
      <c r="B147" s="223"/>
      <c r="C147" s="141" t="str">
        <f>VLOOKUP(MID(A147,FIND(":",A147)+2,LEN(A147)-(FIND(":",A147)+1)),'Annex 1 LV, HV and UMS charges'!$A$13:$C$45,3,FALSE)</f>
        <v>2</v>
      </c>
      <c r="D147" s="225">
        <v>2.0449999999999999</v>
      </c>
      <c r="E147" s="226">
        <v>0.33700000000000002</v>
      </c>
      <c r="F147" s="227">
        <v>0.05</v>
      </c>
      <c r="G147" s="206">
        <v>0</v>
      </c>
      <c r="H147" s="206">
        <v>0</v>
      </c>
      <c r="I147" s="206">
        <v>0</v>
      </c>
      <c r="J147" s="206">
        <v>0</v>
      </c>
    </row>
    <row r="148" spans="1:10" ht="26.1" customHeight="1" x14ac:dyDescent="0.25">
      <c r="A148" s="140" t="s">
        <v>683</v>
      </c>
      <c r="B148" s="223"/>
      <c r="C148" s="141" t="str">
        <f>VLOOKUP(MID(A148,FIND(":",A148)+2,LEN(A148)-(FIND(":",A148)+1)),'Annex 1 LV, HV and UMS charges'!$A$13:$C$45,3,FALSE)</f>
        <v>0, 3, 4, 5-8</v>
      </c>
      <c r="D148" s="225">
        <v>2.0059999999999998</v>
      </c>
      <c r="E148" s="226">
        <v>0.33</v>
      </c>
      <c r="F148" s="227">
        <v>4.9000000000000002E-2</v>
      </c>
      <c r="G148" s="142">
        <v>2.97</v>
      </c>
      <c r="H148" s="206">
        <v>0</v>
      </c>
      <c r="I148" s="206">
        <v>0</v>
      </c>
      <c r="J148" s="206">
        <v>0</v>
      </c>
    </row>
    <row r="149" spans="1:10" ht="26.1" customHeight="1" x14ac:dyDescent="0.25">
      <c r="A149" s="140" t="s">
        <v>684</v>
      </c>
      <c r="B149" s="223"/>
      <c r="C149" s="141" t="str">
        <f>VLOOKUP(MID(A149,FIND(":",A149)+2,LEN(A149)-(FIND(":",A149)+1)),'Annex 1 LV, HV and UMS charges'!$A$13:$C$45,3,FALSE)</f>
        <v>0, 3, 4, 5-8</v>
      </c>
      <c r="D149" s="225">
        <v>2.0059999999999998</v>
      </c>
      <c r="E149" s="226">
        <v>0.33</v>
      </c>
      <c r="F149" s="227">
        <v>4.9000000000000002E-2</v>
      </c>
      <c r="G149" s="142">
        <v>3.72</v>
      </c>
      <c r="H149" s="206">
        <v>0</v>
      </c>
      <c r="I149" s="206">
        <v>0</v>
      </c>
      <c r="J149" s="206">
        <v>0</v>
      </c>
    </row>
    <row r="150" spans="1:10" ht="26.1" customHeight="1" x14ac:dyDescent="0.25">
      <c r="A150" s="140" t="s">
        <v>685</v>
      </c>
      <c r="B150" s="223"/>
      <c r="C150" s="141" t="str">
        <f>VLOOKUP(MID(A150,FIND(":",A150)+2,LEN(A150)-(FIND(":",A150)+1)),'Annex 1 LV, HV and UMS charges'!$A$13:$C$45,3,FALSE)</f>
        <v>0, 3, 4, 5-8</v>
      </c>
      <c r="D150" s="225">
        <v>2.0059999999999998</v>
      </c>
      <c r="E150" s="226">
        <v>0.33</v>
      </c>
      <c r="F150" s="227">
        <v>4.9000000000000002E-2</v>
      </c>
      <c r="G150" s="142">
        <v>4.29</v>
      </c>
      <c r="H150" s="206">
        <v>0</v>
      </c>
      <c r="I150" s="206">
        <v>0</v>
      </c>
      <c r="J150" s="206">
        <v>0</v>
      </c>
    </row>
    <row r="151" spans="1:10" ht="26.1" customHeight="1" x14ac:dyDescent="0.25">
      <c r="A151" s="140" t="s">
        <v>686</v>
      </c>
      <c r="B151" s="223"/>
      <c r="C151" s="141" t="str">
        <f>VLOOKUP(MID(A151,FIND(":",A151)+2,LEN(A151)-(FIND(":",A151)+1)),'Annex 1 LV, HV and UMS charges'!$A$13:$C$45,3,FALSE)</f>
        <v>0, 3, 4, 5-8</v>
      </c>
      <c r="D151" s="225">
        <v>2.0059999999999998</v>
      </c>
      <c r="E151" s="226">
        <v>0.33</v>
      </c>
      <c r="F151" s="227">
        <v>4.9000000000000002E-2</v>
      </c>
      <c r="G151" s="142">
        <v>5.73</v>
      </c>
      <c r="H151" s="206">
        <v>0</v>
      </c>
      <c r="I151" s="206">
        <v>0</v>
      </c>
      <c r="J151" s="206">
        <v>0</v>
      </c>
    </row>
    <row r="152" spans="1:10" ht="26.1" customHeight="1" x14ac:dyDescent="0.25">
      <c r="A152" s="140" t="s">
        <v>687</v>
      </c>
      <c r="B152" s="223"/>
      <c r="C152" s="141" t="str">
        <f>VLOOKUP(MID(A152,FIND(":",A152)+2,LEN(A152)-(FIND(":",A152)+1)),'Annex 1 LV, HV and UMS charges'!$A$13:$C$45,3,FALSE)</f>
        <v>0, 3, 4, 5-8</v>
      </c>
      <c r="D152" s="225">
        <v>2.0059999999999998</v>
      </c>
      <c r="E152" s="226">
        <v>0.33</v>
      </c>
      <c r="F152" s="227">
        <v>4.9000000000000002E-2</v>
      </c>
      <c r="G152" s="142">
        <v>10.88</v>
      </c>
      <c r="H152" s="206">
        <v>0</v>
      </c>
      <c r="I152" s="206">
        <v>0</v>
      </c>
      <c r="J152" s="206">
        <v>0</v>
      </c>
    </row>
    <row r="153" spans="1:10" ht="26.1" customHeight="1" x14ac:dyDescent="0.25">
      <c r="A153" s="140" t="s">
        <v>219</v>
      </c>
      <c r="B153" s="223"/>
      <c r="C153" s="141" t="str">
        <f>VLOOKUP(MID(A153,FIND(":",A153)+2,LEN(A153)-(FIND(":",A153)+1)),'Annex 1 LV, HV and UMS charges'!$A$13:$C$45,3,FALSE)</f>
        <v>4</v>
      </c>
      <c r="D153" s="225">
        <v>2.0059999999999998</v>
      </c>
      <c r="E153" s="226">
        <v>0.33</v>
      </c>
      <c r="F153" s="227">
        <v>4.9000000000000002E-2</v>
      </c>
      <c r="G153" s="206">
        <v>0</v>
      </c>
      <c r="H153" s="206">
        <v>0</v>
      </c>
      <c r="I153" s="206">
        <v>0</v>
      </c>
      <c r="J153" s="206">
        <v>0</v>
      </c>
    </row>
    <row r="154" spans="1:10" ht="26.1" customHeight="1" x14ac:dyDescent="0.25">
      <c r="A154" s="140" t="s">
        <v>220</v>
      </c>
      <c r="B154" s="223"/>
      <c r="C154" s="141">
        <f>VLOOKUP(MID(A154,FIND(":",A154)+2,LEN(A154)-(FIND(":",A154)+1)),'Annex 1 LV, HV and UMS charges'!$A$13:$C$45,3,FALSE)</f>
        <v>0</v>
      </c>
      <c r="D154" s="225">
        <v>1.2330000000000001</v>
      </c>
      <c r="E154" s="226">
        <v>0.2</v>
      </c>
      <c r="F154" s="227">
        <v>2.8000000000000001E-2</v>
      </c>
      <c r="G154" s="142">
        <v>3.17</v>
      </c>
      <c r="H154" s="142">
        <v>2.2200000000000002</v>
      </c>
      <c r="I154" s="228">
        <v>2.2200000000000002</v>
      </c>
      <c r="J154" s="229">
        <v>3.2000000000000001E-2</v>
      </c>
    </row>
    <row r="155" spans="1:10" ht="26.1" customHeight="1" x14ac:dyDescent="0.25">
      <c r="A155" s="140" t="s">
        <v>221</v>
      </c>
      <c r="B155" s="223"/>
      <c r="C155" s="141">
        <f>VLOOKUP(MID(A155,FIND(":",A155)+2,LEN(A155)-(FIND(":",A155)+1)),'Annex 1 LV, HV and UMS charges'!$A$13:$C$45,3,FALSE)</f>
        <v>0</v>
      </c>
      <c r="D155" s="225">
        <v>1.2330000000000001</v>
      </c>
      <c r="E155" s="226">
        <v>0.2</v>
      </c>
      <c r="F155" s="227">
        <v>2.8000000000000001E-2</v>
      </c>
      <c r="G155" s="142">
        <v>17.29</v>
      </c>
      <c r="H155" s="142">
        <v>2.2200000000000002</v>
      </c>
      <c r="I155" s="228">
        <v>2.2200000000000002</v>
      </c>
      <c r="J155" s="229">
        <v>3.2000000000000001E-2</v>
      </c>
    </row>
    <row r="156" spans="1:10" ht="26.1" customHeight="1" x14ac:dyDescent="0.25">
      <c r="A156" s="140" t="s">
        <v>222</v>
      </c>
      <c r="B156" s="223"/>
      <c r="C156" s="141">
        <f>VLOOKUP(MID(A156,FIND(":",A156)+2,LEN(A156)-(FIND(":",A156)+1)),'Annex 1 LV, HV and UMS charges'!$A$13:$C$45,3,FALSE)</f>
        <v>0</v>
      </c>
      <c r="D156" s="225">
        <v>1.2330000000000001</v>
      </c>
      <c r="E156" s="226">
        <v>0.2</v>
      </c>
      <c r="F156" s="227">
        <v>2.8000000000000001E-2</v>
      </c>
      <c r="G156" s="142">
        <v>28.28</v>
      </c>
      <c r="H156" s="142">
        <v>2.2200000000000002</v>
      </c>
      <c r="I156" s="228">
        <v>2.2200000000000002</v>
      </c>
      <c r="J156" s="229">
        <v>3.2000000000000001E-2</v>
      </c>
    </row>
    <row r="157" spans="1:10" ht="26.1" customHeight="1" x14ac:dyDescent="0.25">
      <c r="A157" s="140" t="s">
        <v>223</v>
      </c>
      <c r="B157" s="223"/>
      <c r="C157" s="141">
        <f>VLOOKUP(MID(A157,FIND(":",A157)+2,LEN(A157)-(FIND(":",A157)+1)),'Annex 1 LV, HV and UMS charges'!$A$13:$C$45,3,FALSE)</f>
        <v>0</v>
      </c>
      <c r="D157" s="225">
        <v>1.2330000000000001</v>
      </c>
      <c r="E157" s="226">
        <v>0.2</v>
      </c>
      <c r="F157" s="227">
        <v>2.8000000000000001E-2</v>
      </c>
      <c r="G157" s="142">
        <v>42.23</v>
      </c>
      <c r="H157" s="142">
        <v>2.2200000000000002</v>
      </c>
      <c r="I157" s="228">
        <v>2.2200000000000002</v>
      </c>
      <c r="J157" s="229">
        <v>3.2000000000000001E-2</v>
      </c>
    </row>
    <row r="158" spans="1:10" ht="26.1" customHeight="1" x14ac:dyDescent="0.25">
      <c r="A158" s="140" t="s">
        <v>224</v>
      </c>
      <c r="B158" s="223"/>
      <c r="C158" s="141">
        <f>VLOOKUP(MID(A158,FIND(":",A158)+2,LEN(A158)-(FIND(":",A158)+1)),'Annex 1 LV, HV and UMS charges'!$A$13:$C$45,3,FALSE)</f>
        <v>0</v>
      </c>
      <c r="D158" s="225">
        <v>1.2330000000000001</v>
      </c>
      <c r="E158" s="226">
        <v>0.2</v>
      </c>
      <c r="F158" s="227">
        <v>2.8000000000000001E-2</v>
      </c>
      <c r="G158" s="142">
        <v>73.63</v>
      </c>
      <c r="H158" s="142">
        <v>2.2200000000000002</v>
      </c>
      <c r="I158" s="228">
        <v>2.2200000000000002</v>
      </c>
      <c r="J158" s="229">
        <v>3.2000000000000001E-2</v>
      </c>
    </row>
    <row r="159" spans="1:10" ht="26.1" customHeight="1" x14ac:dyDescent="0.25">
      <c r="A159" s="140" t="s">
        <v>225</v>
      </c>
      <c r="B159" s="223"/>
      <c r="C159" s="141">
        <f>VLOOKUP(MID(A200,FIND(":",A200)+2,LEN(A200)-(FIND(":",A200)+1)),'Annex 1 LV, HV and UMS charges'!$A$13:$C$45,3,FALSE)</f>
        <v>0</v>
      </c>
      <c r="D159" s="225">
        <v>1.0349999999999999</v>
      </c>
      <c r="E159" s="226">
        <v>0.16</v>
      </c>
      <c r="F159" s="227">
        <v>1.7000000000000001E-2</v>
      </c>
      <c r="G159" s="142">
        <v>3.81</v>
      </c>
      <c r="H159" s="142">
        <v>2.99</v>
      </c>
      <c r="I159" s="228">
        <v>2.99</v>
      </c>
      <c r="J159" s="229">
        <v>2.5999999999999999E-2</v>
      </c>
    </row>
    <row r="160" spans="1:10" ht="26.1" customHeight="1" x14ac:dyDescent="0.25">
      <c r="A160" s="140" t="s">
        <v>226</v>
      </c>
      <c r="B160" s="223"/>
      <c r="C160" s="141">
        <f>VLOOKUP(MID(A160,FIND(":",A160)+2,LEN(A160)-(FIND(":",A160)+1)),'Annex 1 LV, HV and UMS charges'!$A$13:$C$45,3,FALSE)</f>
        <v>0</v>
      </c>
      <c r="D160" s="225">
        <v>1.0349999999999999</v>
      </c>
      <c r="E160" s="226">
        <v>0.16</v>
      </c>
      <c r="F160" s="227">
        <v>1.7000000000000001E-2</v>
      </c>
      <c r="G160" s="142">
        <v>25.5</v>
      </c>
      <c r="H160" s="142">
        <v>2.99</v>
      </c>
      <c r="I160" s="228">
        <v>2.99</v>
      </c>
      <c r="J160" s="229">
        <v>2.5999999999999999E-2</v>
      </c>
    </row>
    <row r="161" spans="1:10" ht="26.1" customHeight="1" x14ac:dyDescent="0.25">
      <c r="A161" s="140" t="s">
        <v>227</v>
      </c>
      <c r="B161" s="223"/>
      <c r="C161" s="141">
        <f>VLOOKUP(MID(A161,FIND(":",A161)+2,LEN(A161)-(FIND(":",A161)+1)),'Annex 1 LV, HV and UMS charges'!$A$13:$C$45,3,FALSE)</f>
        <v>0</v>
      </c>
      <c r="D161" s="225">
        <v>1.0349999999999999</v>
      </c>
      <c r="E161" s="226">
        <v>0.16</v>
      </c>
      <c r="F161" s="227">
        <v>1.7000000000000001E-2</v>
      </c>
      <c r="G161" s="142">
        <v>42.37</v>
      </c>
      <c r="H161" s="142">
        <v>2.99</v>
      </c>
      <c r="I161" s="228">
        <v>2.99</v>
      </c>
      <c r="J161" s="229">
        <v>2.5999999999999999E-2</v>
      </c>
    </row>
    <row r="162" spans="1:10" ht="26.1" customHeight="1" x14ac:dyDescent="0.25">
      <c r="A162" s="140" t="s">
        <v>228</v>
      </c>
      <c r="B162" s="223"/>
      <c r="C162" s="141">
        <f>VLOOKUP(MID(A162,FIND(":",A162)+2,LEN(A162)-(FIND(":",A162)+1)),'Annex 1 LV, HV and UMS charges'!$A$13:$C$45,3,FALSE)</f>
        <v>0</v>
      </c>
      <c r="D162" s="225">
        <v>1.0349999999999999</v>
      </c>
      <c r="E162" s="226">
        <v>0.16</v>
      </c>
      <c r="F162" s="227">
        <v>1.7000000000000001E-2</v>
      </c>
      <c r="G162" s="142">
        <v>63.79</v>
      </c>
      <c r="H162" s="142">
        <v>2.99</v>
      </c>
      <c r="I162" s="228">
        <v>2.99</v>
      </c>
      <c r="J162" s="229">
        <v>2.5999999999999999E-2</v>
      </c>
    </row>
    <row r="163" spans="1:10" ht="26.1" customHeight="1" x14ac:dyDescent="0.25">
      <c r="A163" s="140" t="s">
        <v>229</v>
      </c>
      <c r="B163" s="223"/>
      <c r="C163" s="141">
        <f>VLOOKUP(MID(A163,FIND(":",A163)+2,LEN(A163)-(FIND(":",A163)+1)),'Annex 1 LV, HV and UMS charges'!$A$13:$C$45,3,FALSE)</f>
        <v>0</v>
      </c>
      <c r="D163" s="225">
        <v>1.0349999999999999</v>
      </c>
      <c r="E163" s="226">
        <v>0.16</v>
      </c>
      <c r="F163" s="227">
        <v>1.7000000000000001E-2</v>
      </c>
      <c r="G163" s="142">
        <v>112.02</v>
      </c>
      <c r="H163" s="142">
        <v>2.99</v>
      </c>
      <c r="I163" s="228">
        <v>2.99</v>
      </c>
      <c r="J163" s="229">
        <v>2.5999999999999999E-2</v>
      </c>
    </row>
    <row r="164" spans="1:10" ht="26.1" customHeight="1" x14ac:dyDescent="0.25">
      <c r="A164" s="140" t="s">
        <v>230</v>
      </c>
      <c r="B164" s="223"/>
      <c r="C164" s="141">
        <f>VLOOKUP(MID(A164,FIND(":",A164)+2,LEN(A164)-(FIND(":",A164)+1)),'Annex 1 LV, HV and UMS charges'!$A$13:$C$45,3,FALSE)</f>
        <v>0</v>
      </c>
      <c r="D164" s="225">
        <v>0.59399999999999997</v>
      </c>
      <c r="E164" s="226">
        <v>8.5999999999999993E-2</v>
      </c>
      <c r="F164" s="227">
        <v>8.0000000000000002E-3</v>
      </c>
      <c r="G164" s="142">
        <v>40.08</v>
      </c>
      <c r="H164" s="142">
        <v>3.43</v>
      </c>
      <c r="I164" s="228">
        <v>3.43</v>
      </c>
      <c r="J164" s="229">
        <v>1.2999999999999999E-2</v>
      </c>
    </row>
    <row r="165" spans="1:10" ht="26.1" customHeight="1" x14ac:dyDescent="0.25">
      <c r="A165" s="140" t="s">
        <v>231</v>
      </c>
      <c r="B165" s="223"/>
      <c r="C165" s="141">
        <f>VLOOKUP(MID(A165,FIND(":",A165)+2,LEN(A165)-(FIND(":",A165)+1)),'Annex 1 LV, HV and UMS charges'!$A$13:$C$45,3,FALSE)</f>
        <v>0</v>
      </c>
      <c r="D165" s="225">
        <v>0.59399999999999997</v>
      </c>
      <c r="E165" s="226">
        <v>8.5999999999999993E-2</v>
      </c>
      <c r="F165" s="227">
        <v>8.0000000000000002E-3</v>
      </c>
      <c r="G165" s="142">
        <v>160.26</v>
      </c>
      <c r="H165" s="142">
        <v>3.43</v>
      </c>
      <c r="I165" s="228">
        <v>3.43</v>
      </c>
      <c r="J165" s="229">
        <v>1.2999999999999999E-2</v>
      </c>
    </row>
    <row r="166" spans="1:10" ht="26.1" customHeight="1" x14ac:dyDescent="0.25">
      <c r="A166" s="140" t="s">
        <v>232</v>
      </c>
      <c r="B166" s="223"/>
      <c r="C166" s="141">
        <f>VLOOKUP(MID(A166,FIND(":",A166)+2,LEN(A166)-(FIND(":",A166)+1)),'Annex 1 LV, HV and UMS charges'!$A$13:$C$45,3,FALSE)</f>
        <v>0</v>
      </c>
      <c r="D166" s="225">
        <v>0.59399999999999997</v>
      </c>
      <c r="E166" s="226">
        <v>8.5999999999999993E-2</v>
      </c>
      <c r="F166" s="227">
        <v>8.0000000000000002E-3</v>
      </c>
      <c r="G166" s="142">
        <v>396.6</v>
      </c>
      <c r="H166" s="142">
        <v>3.43</v>
      </c>
      <c r="I166" s="228">
        <v>3.43</v>
      </c>
      <c r="J166" s="229">
        <v>1.2999999999999999E-2</v>
      </c>
    </row>
    <row r="167" spans="1:10" ht="26.1" customHeight="1" x14ac:dyDescent="0.25">
      <c r="A167" s="140" t="s">
        <v>233</v>
      </c>
      <c r="B167" s="223"/>
      <c r="C167" s="141">
        <f>VLOOKUP(MID(A167,FIND(":",A167)+2,LEN(A167)-(FIND(":",A167)+1)),'Annex 1 LV, HV and UMS charges'!$A$13:$C$45,3,FALSE)</f>
        <v>0</v>
      </c>
      <c r="D167" s="225">
        <v>0.59399999999999997</v>
      </c>
      <c r="E167" s="226">
        <v>8.5999999999999993E-2</v>
      </c>
      <c r="F167" s="227">
        <v>8.0000000000000002E-3</v>
      </c>
      <c r="G167" s="142">
        <v>795.38</v>
      </c>
      <c r="H167" s="142">
        <v>3.43</v>
      </c>
      <c r="I167" s="228">
        <v>3.43</v>
      </c>
      <c r="J167" s="229">
        <v>1.2999999999999999E-2</v>
      </c>
    </row>
    <row r="168" spans="1:10" ht="26.1" customHeight="1" x14ac:dyDescent="0.25">
      <c r="A168" s="140" t="s">
        <v>234</v>
      </c>
      <c r="B168" s="223"/>
      <c r="C168" s="141">
        <f>VLOOKUP(MID(A168,FIND(":",A168)+2,LEN(A168)-(FIND(":",A168)+1)),'Annex 1 LV, HV and UMS charges'!$A$13:$C$45,3,FALSE)</f>
        <v>0</v>
      </c>
      <c r="D168" s="225">
        <v>0.59399999999999997</v>
      </c>
      <c r="E168" s="226">
        <v>8.5999999999999993E-2</v>
      </c>
      <c r="F168" s="227">
        <v>8.0000000000000002E-3</v>
      </c>
      <c r="G168" s="142">
        <v>2380.7199999999998</v>
      </c>
      <c r="H168" s="142">
        <v>3.43</v>
      </c>
      <c r="I168" s="228">
        <v>3.43</v>
      </c>
      <c r="J168" s="229">
        <v>1.2999999999999999E-2</v>
      </c>
    </row>
    <row r="169" spans="1:10" ht="26.1" customHeight="1" x14ac:dyDescent="0.25">
      <c r="A169" s="140" t="s">
        <v>235</v>
      </c>
      <c r="B169" s="223"/>
      <c r="C169" s="141" t="str">
        <f>VLOOKUP(MID(A169,FIND(":",A169)+2,LEN(A169)-(FIND(":",A169)+1)),'Annex 1 LV, HV and UMS charges'!$A$13:$C$45,3,FALSE)</f>
        <v>0, 1 or 8</v>
      </c>
      <c r="D169" s="230">
        <v>7.3769999999999998</v>
      </c>
      <c r="E169" s="231">
        <v>0.66200000000000003</v>
      </c>
      <c r="F169" s="227">
        <v>0.34899999999999998</v>
      </c>
      <c r="G169" s="206">
        <v>0</v>
      </c>
      <c r="H169" s="206">
        <v>0</v>
      </c>
      <c r="I169" s="206">
        <v>0</v>
      </c>
      <c r="J169" s="206">
        <v>0</v>
      </c>
    </row>
    <row r="170" spans="1:10" ht="26.1" customHeight="1" x14ac:dyDescent="0.25">
      <c r="A170" s="140" t="s">
        <v>236</v>
      </c>
      <c r="B170" s="223"/>
      <c r="C170" s="141">
        <f>VLOOKUP(MID(A170,FIND(":",A170)+2,LEN(A170)-(FIND(":",A170)+1)),'Annex 1 LV, HV and UMS charges'!$A$13:$C$45,3,FALSE)</f>
        <v>0</v>
      </c>
      <c r="D170" s="225">
        <v>-2.0779999999999998</v>
      </c>
      <c r="E170" s="226">
        <v>-0.34200000000000003</v>
      </c>
      <c r="F170" s="227">
        <v>-5.0999999999999997E-2</v>
      </c>
      <c r="G170" s="142">
        <v>0</v>
      </c>
      <c r="H170" s="206">
        <v>0</v>
      </c>
      <c r="I170" s="206">
        <v>0</v>
      </c>
      <c r="J170" s="206">
        <v>0</v>
      </c>
    </row>
    <row r="171" spans="1:10" ht="26.1" customHeight="1" x14ac:dyDescent="0.25">
      <c r="A171" s="140" t="s">
        <v>237</v>
      </c>
      <c r="B171" s="223"/>
      <c r="C171" s="141">
        <f>VLOOKUP(MID(A171,FIND(":",A171)+2,LEN(A171)-(FIND(":",A171)+1)),'Annex 1 LV, HV and UMS charges'!$A$13:$C$45,3,FALSE)</f>
        <v>0</v>
      </c>
      <c r="D171" s="225">
        <v>-1.8660000000000001</v>
      </c>
      <c r="E171" s="226">
        <v>-0.30399999999999999</v>
      </c>
      <c r="F171" s="227">
        <v>-4.2999999999999997E-2</v>
      </c>
      <c r="G171" s="142">
        <v>0</v>
      </c>
      <c r="H171" s="206">
        <v>0</v>
      </c>
      <c r="I171" s="206">
        <v>0</v>
      </c>
      <c r="J171" s="206">
        <v>0</v>
      </c>
    </row>
    <row r="172" spans="1:10" ht="26.1" customHeight="1" x14ac:dyDescent="0.25">
      <c r="A172" s="140" t="s">
        <v>238</v>
      </c>
      <c r="B172" s="223"/>
      <c r="C172" s="141">
        <f>VLOOKUP(MID(A172,FIND(":",A172)+2,LEN(A172)-(FIND(":",A172)+1)),'Annex 1 LV, HV and UMS charges'!$A$13:$C$45,3,FALSE)</f>
        <v>0</v>
      </c>
      <c r="D172" s="225">
        <v>-2.0779999999999998</v>
      </c>
      <c r="E172" s="226">
        <v>-0.34200000000000003</v>
      </c>
      <c r="F172" s="227">
        <v>-5.0999999999999997E-2</v>
      </c>
      <c r="G172" s="142">
        <v>0</v>
      </c>
      <c r="H172" s="206">
        <v>0</v>
      </c>
      <c r="I172" s="206">
        <v>0</v>
      </c>
      <c r="J172" s="229">
        <v>6.9000000000000006E-2</v>
      </c>
    </row>
    <row r="173" spans="1:10" ht="26.1" customHeight="1" x14ac:dyDescent="0.25">
      <c r="A173" s="140" t="s">
        <v>239</v>
      </c>
      <c r="B173" s="223"/>
      <c r="C173" s="141">
        <f>VLOOKUP(MID(A173,FIND(":",A173)+2,LEN(A173)-(FIND(":",A173)+1)),'Annex 1 LV, HV and UMS charges'!$A$13:$C$45,3,FALSE)</f>
        <v>0</v>
      </c>
      <c r="D173" s="225">
        <v>-1.8660000000000001</v>
      </c>
      <c r="E173" s="226">
        <v>-0.30399999999999999</v>
      </c>
      <c r="F173" s="227">
        <v>-4.2999999999999997E-2</v>
      </c>
      <c r="G173" s="142">
        <v>0</v>
      </c>
      <c r="H173" s="206">
        <v>0</v>
      </c>
      <c r="I173" s="206">
        <v>0</v>
      </c>
      <c r="J173" s="229">
        <v>5.1999999999999998E-2</v>
      </c>
    </row>
    <row r="174" spans="1:10" ht="26.1" customHeight="1" x14ac:dyDescent="0.25">
      <c r="A174" s="140" t="s">
        <v>240</v>
      </c>
      <c r="B174" s="223"/>
      <c r="C174" s="141">
        <f>VLOOKUP(MID(A174,FIND(":",A174)+2,LEN(A174)-(FIND(":",A174)+1)),'Annex 1 LV, HV and UMS charges'!$A$13:$C$45,3,FALSE)</f>
        <v>0</v>
      </c>
      <c r="D174" s="225">
        <v>-1.292</v>
      </c>
      <c r="E174" s="226">
        <v>-0.19900000000000001</v>
      </c>
      <c r="F174" s="227">
        <v>-2.1000000000000001E-2</v>
      </c>
      <c r="G174" s="142">
        <v>35.19</v>
      </c>
      <c r="H174" s="206">
        <v>0</v>
      </c>
      <c r="I174" s="206">
        <v>0</v>
      </c>
      <c r="J174" s="229">
        <v>5.8000000000000003E-2</v>
      </c>
    </row>
    <row r="175" spans="1:10" ht="26.1" customHeight="1" x14ac:dyDescent="0.25">
      <c r="A175" s="140" t="s">
        <v>688</v>
      </c>
      <c r="B175" s="223"/>
      <c r="C175" s="141" t="str">
        <f>VLOOKUP(MID(A175,FIND(":",A175)+2,LEN(A175)-(FIND(":",A175)+1)),'Annex 1 LV, HV and UMS charges'!$A$13:$C$45,3,FALSE)</f>
        <v>0, 1, 2</v>
      </c>
      <c r="D175" s="225">
        <v>0.42899999999999999</v>
      </c>
      <c r="E175" s="226">
        <v>7.0999999999999994E-2</v>
      </c>
      <c r="F175" s="227">
        <v>0.01</v>
      </c>
      <c r="G175" s="142">
        <v>0.51</v>
      </c>
      <c r="H175" s="206">
        <v>0</v>
      </c>
      <c r="I175" s="206">
        <v>0</v>
      </c>
      <c r="J175" s="206">
        <v>0</v>
      </c>
    </row>
    <row r="176" spans="1:10" ht="26.1" customHeight="1" x14ac:dyDescent="0.25">
      <c r="A176" s="140" t="s">
        <v>689</v>
      </c>
      <c r="B176" s="223"/>
      <c r="C176" s="141" t="str">
        <f>VLOOKUP(MID(A176,FIND(":",A176)+2,LEN(A176)-(FIND(":",A176)+1)),'Annex 1 LV, HV and UMS charges'!$A$13:$C$45,3,FALSE)</f>
        <v>2</v>
      </c>
      <c r="D176" s="225">
        <v>0.42899999999999999</v>
      </c>
      <c r="E176" s="226">
        <v>7.0999999999999994E-2</v>
      </c>
      <c r="F176" s="227">
        <v>0.01</v>
      </c>
      <c r="G176" s="206">
        <v>0</v>
      </c>
      <c r="H176" s="206">
        <v>0</v>
      </c>
      <c r="I176" s="206">
        <v>0</v>
      </c>
      <c r="J176" s="206">
        <v>0</v>
      </c>
    </row>
    <row r="177" spans="1:10" ht="26.1" customHeight="1" x14ac:dyDescent="0.25">
      <c r="A177" s="140" t="s">
        <v>690</v>
      </c>
      <c r="B177" s="223"/>
      <c r="C177" s="141" t="str">
        <f>VLOOKUP(MID(A177,FIND(":",A177)+2,LEN(A177)-(FIND(":",A177)+1)),'Annex 1 LV, HV and UMS charges'!$A$13:$C$45,3,FALSE)</f>
        <v>0, 3, 4, 5-8</v>
      </c>
      <c r="D177" s="225">
        <v>0.42099999999999999</v>
      </c>
      <c r="E177" s="226">
        <v>6.9000000000000006E-2</v>
      </c>
      <c r="F177" s="227">
        <v>0.01</v>
      </c>
      <c r="G177" s="142">
        <v>0.62</v>
      </c>
      <c r="H177" s="206">
        <v>0</v>
      </c>
      <c r="I177" s="206">
        <v>0</v>
      </c>
      <c r="J177" s="206">
        <v>0</v>
      </c>
    </row>
    <row r="178" spans="1:10" ht="26.1" customHeight="1" x14ac:dyDescent="0.25">
      <c r="A178" s="140" t="s">
        <v>691</v>
      </c>
      <c r="B178" s="223"/>
      <c r="C178" s="141" t="str">
        <f>VLOOKUP(MID(A178,FIND(":",A178)+2,LEN(A178)-(FIND(":",A178)+1)),'Annex 1 LV, HV and UMS charges'!$A$13:$C$45,3,FALSE)</f>
        <v>0, 3, 4, 5-8</v>
      </c>
      <c r="D178" s="225">
        <v>0.42099999999999999</v>
      </c>
      <c r="E178" s="226">
        <v>6.9000000000000006E-2</v>
      </c>
      <c r="F178" s="227">
        <v>0.01</v>
      </c>
      <c r="G178" s="142">
        <v>0.78</v>
      </c>
      <c r="H178" s="206">
        <v>0</v>
      </c>
      <c r="I178" s="206">
        <v>0</v>
      </c>
      <c r="J178" s="206">
        <v>0</v>
      </c>
    </row>
    <row r="179" spans="1:10" ht="26.1" customHeight="1" x14ac:dyDescent="0.25">
      <c r="A179" s="140" t="s">
        <v>692</v>
      </c>
      <c r="B179" s="223"/>
      <c r="C179" s="141" t="str">
        <f>VLOOKUP(MID(A179,FIND(":",A179)+2,LEN(A179)-(FIND(":",A179)+1)),'Annex 1 LV, HV and UMS charges'!$A$13:$C$45,3,FALSE)</f>
        <v>0, 3, 4, 5-8</v>
      </c>
      <c r="D179" s="225">
        <v>0.42099999999999999</v>
      </c>
      <c r="E179" s="226">
        <v>6.9000000000000006E-2</v>
      </c>
      <c r="F179" s="227">
        <v>0.01</v>
      </c>
      <c r="G179" s="142">
        <v>0.89</v>
      </c>
      <c r="H179" s="206">
        <v>0</v>
      </c>
      <c r="I179" s="206">
        <v>0</v>
      </c>
      <c r="J179" s="206">
        <v>0</v>
      </c>
    </row>
    <row r="180" spans="1:10" ht="26.1" customHeight="1" x14ac:dyDescent="0.25">
      <c r="A180" s="140" t="s">
        <v>693</v>
      </c>
      <c r="B180" s="223"/>
      <c r="C180" s="141" t="str">
        <f>VLOOKUP(MID(A180,FIND(":",A180)+2,LEN(A180)-(FIND(":",A180)+1)),'Annex 1 LV, HV and UMS charges'!$A$13:$C$45,3,FALSE)</f>
        <v>0, 3, 4, 5-8</v>
      </c>
      <c r="D180" s="225">
        <v>0.42099999999999999</v>
      </c>
      <c r="E180" s="226">
        <v>6.9000000000000006E-2</v>
      </c>
      <c r="F180" s="227">
        <v>0.01</v>
      </c>
      <c r="G180" s="142">
        <v>1.2</v>
      </c>
      <c r="H180" s="206">
        <v>0</v>
      </c>
      <c r="I180" s="206">
        <v>0</v>
      </c>
      <c r="J180" s="206">
        <v>0</v>
      </c>
    </row>
    <row r="181" spans="1:10" ht="26.1" customHeight="1" x14ac:dyDescent="0.25">
      <c r="A181" s="140" t="s">
        <v>694</v>
      </c>
      <c r="B181" s="223"/>
      <c r="C181" s="141" t="str">
        <f>VLOOKUP(MID(A181,FIND(":",A181)+2,LEN(A181)-(FIND(":",A181)+1)),'Annex 1 LV, HV and UMS charges'!$A$13:$C$45,3,FALSE)</f>
        <v>0, 3, 4, 5-8</v>
      </c>
      <c r="D181" s="225">
        <v>0.42099999999999999</v>
      </c>
      <c r="E181" s="226">
        <v>6.9000000000000006E-2</v>
      </c>
      <c r="F181" s="227">
        <v>0.01</v>
      </c>
      <c r="G181" s="142">
        <v>2.2799999999999998</v>
      </c>
      <c r="H181" s="206">
        <v>0</v>
      </c>
      <c r="I181" s="206">
        <v>0</v>
      </c>
      <c r="J181" s="206">
        <v>0</v>
      </c>
    </row>
    <row r="182" spans="1:10" ht="26.1" customHeight="1" x14ac:dyDescent="0.25">
      <c r="A182" s="140" t="s">
        <v>242</v>
      </c>
      <c r="B182" s="223"/>
      <c r="C182" s="141" t="str">
        <f>VLOOKUP(MID(A182,FIND(":",A182)+2,LEN(A182)-(FIND(":",A182)+1)),'Annex 1 LV, HV and UMS charges'!$A$13:$C$45,3,FALSE)</f>
        <v>4</v>
      </c>
      <c r="D182" s="225">
        <v>0.42099999999999999</v>
      </c>
      <c r="E182" s="226">
        <v>6.9000000000000006E-2</v>
      </c>
      <c r="F182" s="227">
        <v>0.01</v>
      </c>
      <c r="G182" s="206">
        <v>0</v>
      </c>
      <c r="H182" s="206">
        <v>0</v>
      </c>
      <c r="I182" s="206">
        <v>0</v>
      </c>
      <c r="J182" s="206">
        <v>0</v>
      </c>
    </row>
    <row r="183" spans="1:10" ht="26.1" customHeight="1" x14ac:dyDescent="0.25">
      <c r="A183" s="140" t="s">
        <v>243</v>
      </c>
      <c r="B183" s="223"/>
      <c r="C183" s="141">
        <f>VLOOKUP(MID(A183,FIND(":",A183)+2,LEN(A183)-(FIND(":",A183)+1)),'Annex 1 LV, HV and UMS charges'!$A$13:$C$45,3,FALSE)</f>
        <v>0</v>
      </c>
      <c r="D183" s="225">
        <v>0.25900000000000001</v>
      </c>
      <c r="E183" s="226">
        <v>4.2000000000000003E-2</v>
      </c>
      <c r="F183" s="227">
        <v>6.0000000000000001E-3</v>
      </c>
      <c r="G183" s="142">
        <v>0.66</v>
      </c>
      <c r="H183" s="142">
        <v>0.46</v>
      </c>
      <c r="I183" s="228">
        <v>0.46</v>
      </c>
      <c r="J183" s="229">
        <v>7.0000000000000001E-3</v>
      </c>
    </row>
    <row r="184" spans="1:10" ht="26.1" customHeight="1" x14ac:dyDescent="0.25">
      <c r="A184" s="140" t="s">
        <v>244</v>
      </c>
      <c r="B184" s="223"/>
      <c r="C184" s="141">
        <f>VLOOKUP(MID(A184,FIND(":",A184)+2,LEN(A184)-(FIND(":",A184)+1)),'Annex 1 LV, HV and UMS charges'!$A$13:$C$45,3,FALSE)</f>
        <v>0</v>
      </c>
      <c r="D184" s="225">
        <v>0.25900000000000001</v>
      </c>
      <c r="E184" s="226">
        <v>4.2000000000000003E-2</v>
      </c>
      <c r="F184" s="227">
        <v>6.0000000000000001E-3</v>
      </c>
      <c r="G184" s="142">
        <v>3.62</v>
      </c>
      <c r="H184" s="142">
        <v>0.46</v>
      </c>
      <c r="I184" s="228">
        <v>0.46</v>
      </c>
      <c r="J184" s="229">
        <v>7.0000000000000001E-3</v>
      </c>
    </row>
    <row r="185" spans="1:10" ht="26.1" customHeight="1" x14ac:dyDescent="0.25">
      <c r="A185" s="140" t="s">
        <v>245</v>
      </c>
      <c r="B185" s="223"/>
      <c r="C185" s="141">
        <f>VLOOKUP(MID(A185,FIND(":",A185)+2,LEN(A185)-(FIND(":",A185)+1)),'Annex 1 LV, HV and UMS charges'!$A$13:$C$45,3,FALSE)</f>
        <v>0</v>
      </c>
      <c r="D185" s="225">
        <v>0.25900000000000001</v>
      </c>
      <c r="E185" s="226">
        <v>4.2000000000000003E-2</v>
      </c>
      <c r="F185" s="227">
        <v>6.0000000000000001E-3</v>
      </c>
      <c r="G185" s="142">
        <v>5.92</v>
      </c>
      <c r="H185" s="142">
        <v>0.46</v>
      </c>
      <c r="I185" s="228">
        <v>0.46</v>
      </c>
      <c r="J185" s="229">
        <v>7.0000000000000001E-3</v>
      </c>
    </row>
    <row r="186" spans="1:10" ht="26.1" customHeight="1" x14ac:dyDescent="0.25">
      <c r="A186" s="140" t="s">
        <v>246</v>
      </c>
      <c r="B186" s="223"/>
      <c r="C186" s="141">
        <f>VLOOKUP(MID(A186,FIND(":",A186)+2,LEN(A186)-(FIND(":",A186)+1)),'Annex 1 LV, HV and UMS charges'!$A$13:$C$45,3,FALSE)</f>
        <v>0</v>
      </c>
      <c r="D186" s="225">
        <v>0.25900000000000001</v>
      </c>
      <c r="E186" s="226">
        <v>4.2000000000000003E-2</v>
      </c>
      <c r="F186" s="227">
        <v>6.0000000000000001E-3</v>
      </c>
      <c r="G186" s="142">
        <v>8.85</v>
      </c>
      <c r="H186" s="142">
        <v>0.46</v>
      </c>
      <c r="I186" s="228">
        <v>0.46</v>
      </c>
      <c r="J186" s="229">
        <v>7.0000000000000001E-3</v>
      </c>
    </row>
    <row r="187" spans="1:10" ht="26.1" customHeight="1" x14ac:dyDescent="0.25">
      <c r="A187" s="140" t="s">
        <v>247</v>
      </c>
      <c r="B187" s="223"/>
      <c r="C187" s="141">
        <f>VLOOKUP(MID(A187,FIND(":",A187)+2,LEN(A187)-(FIND(":",A187)+1)),'Annex 1 LV, HV and UMS charges'!$A$13:$C$45,3,FALSE)</f>
        <v>0</v>
      </c>
      <c r="D187" s="225">
        <v>0.25900000000000001</v>
      </c>
      <c r="E187" s="226">
        <v>4.2000000000000003E-2</v>
      </c>
      <c r="F187" s="227">
        <v>6.0000000000000001E-3</v>
      </c>
      <c r="G187" s="142">
        <v>15.44</v>
      </c>
      <c r="H187" s="142">
        <v>0.46</v>
      </c>
      <c r="I187" s="228">
        <v>0.46</v>
      </c>
      <c r="J187" s="229">
        <v>7.0000000000000001E-3</v>
      </c>
    </row>
    <row r="188" spans="1:10" ht="26.1" customHeight="1" x14ac:dyDescent="0.25">
      <c r="A188" s="140" t="s">
        <v>248</v>
      </c>
      <c r="B188" s="223"/>
      <c r="C188" s="141">
        <f>VLOOKUP(MID(A188,FIND(":",A188)+2,LEN(A188)-(FIND(":",A188)+1)),'Annex 1 LV, HV and UMS charges'!$A$13:$C$45,3,FALSE)</f>
        <v>0</v>
      </c>
      <c r="D188" s="225">
        <v>0.217</v>
      </c>
      <c r="E188" s="226">
        <v>3.4000000000000002E-2</v>
      </c>
      <c r="F188" s="227">
        <v>4.0000000000000001E-3</v>
      </c>
      <c r="G188" s="142">
        <v>0.79</v>
      </c>
      <c r="H188" s="142">
        <v>0.63</v>
      </c>
      <c r="I188" s="228">
        <v>0.63</v>
      </c>
      <c r="J188" s="229">
        <v>5.0000000000000001E-3</v>
      </c>
    </row>
    <row r="189" spans="1:10" ht="26.1" customHeight="1" x14ac:dyDescent="0.25">
      <c r="A189" s="140" t="s">
        <v>249</v>
      </c>
      <c r="B189" s="223"/>
      <c r="C189" s="141">
        <f>VLOOKUP(MID(A189,FIND(":",A189)+2,LEN(A189)-(FIND(":",A189)+1)),'Annex 1 LV, HV and UMS charges'!$A$13:$C$45,3,FALSE)</f>
        <v>0</v>
      </c>
      <c r="D189" s="225">
        <v>0.217</v>
      </c>
      <c r="E189" s="226">
        <v>3.4000000000000002E-2</v>
      </c>
      <c r="F189" s="227">
        <v>4.0000000000000001E-3</v>
      </c>
      <c r="G189" s="142">
        <v>5.34</v>
      </c>
      <c r="H189" s="142">
        <v>0.63</v>
      </c>
      <c r="I189" s="228">
        <v>0.63</v>
      </c>
      <c r="J189" s="229">
        <v>5.0000000000000001E-3</v>
      </c>
    </row>
    <row r="190" spans="1:10" ht="26.1" customHeight="1" x14ac:dyDescent="0.25">
      <c r="A190" s="140" t="s">
        <v>250</v>
      </c>
      <c r="B190" s="223"/>
      <c r="C190" s="141">
        <f>VLOOKUP(MID(A190,FIND(":",A190)+2,LEN(A190)-(FIND(":",A190)+1)),'Annex 1 LV, HV and UMS charges'!$A$13:$C$45,3,FALSE)</f>
        <v>0</v>
      </c>
      <c r="D190" s="225">
        <v>0.217</v>
      </c>
      <c r="E190" s="226">
        <v>3.4000000000000002E-2</v>
      </c>
      <c r="F190" s="227">
        <v>4.0000000000000001E-3</v>
      </c>
      <c r="G190" s="142">
        <v>8.8800000000000008</v>
      </c>
      <c r="H190" s="142">
        <v>0.63</v>
      </c>
      <c r="I190" s="228">
        <v>0.63</v>
      </c>
      <c r="J190" s="229">
        <v>5.0000000000000001E-3</v>
      </c>
    </row>
    <row r="191" spans="1:10" ht="26.1" customHeight="1" x14ac:dyDescent="0.25">
      <c r="A191" s="140" t="s">
        <v>251</v>
      </c>
      <c r="B191" s="223"/>
      <c r="C191" s="141">
        <f>VLOOKUP(MID(A191,FIND(":",A191)+2,LEN(A191)-(FIND(":",A191)+1)),'Annex 1 LV, HV and UMS charges'!$A$13:$C$45,3,FALSE)</f>
        <v>0</v>
      </c>
      <c r="D191" s="225">
        <v>0.217</v>
      </c>
      <c r="E191" s="226">
        <v>3.4000000000000002E-2</v>
      </c>
      <c r="F191" s="227">
        <v>4.0000000000000001E-3</v>
      </c>
      <c r="G191" s="142">
        <v>13.37</v>
      </c>
      <c r="H191" s="142">
        <v>0.63</v>
      </c>
      <c r="I191" s="228">
        <v>0.63</v>
      </c>
      <c r="J191" s="229">
        <v>5.0000000000000001E-3</v>
      </c>
    </row>
    <row r="192" spans="1:10" ht="26.1" customHeight="1" x14ac:dyDescent="0.25">
      <c r="A192" s="140" t="s">
        <v>252</v>
      </c>
      <c r="B192" s="223"/>
      <c r="C192" s="141">
        <f>VLOOKUP(MID(A192,FIND(":",A192)+2,LEN(A192)-(FIND(":",A192)+1)),'Annex 1 LV, HV and UMS charges'!$A$13:$C$45,3,FALSE)</f>
        <v>0</v>
      </c>
      <c r="D192" s="225">
        <v>0.217</v>
      </c>
      <c r="E192" s="226">
        <v>3.4000000000000002E-2</v>
      </c>
      <c r="F192" s="227">
        <v>4.0000000000000001E-3</v>
      </c>
      <c r="G192" s="142">
        <v>23.49</v>
      </c>
      <c r="H192" s="142">
        <v>0.63</v>
      </c>
      <c r="I192" s="228">
        <v>0.63</v>
      </c>
      <c r="J192" s="229">
        <v>5.0000000000000001E-3</v>
      </c>
    </row>
    <row r="193" spans="1:10" ht="26.1" customHeight="1" x14ac:dyDescent="0.25">
      <c r="A193" s="140" t="s">
        <v>253</v>
      </c>
      <c r="B193" s="223"/>
      <c r="C193" s="141">
        <f>VLOOKUP(MID(A193,FIND(":",A193)+2,LEN(A193)-(FIND(":",A193)+1)),'Annex 1 LV, HV and UMS charges'!$A$13:$C$45,3,FALSE)</f>
        <v>0</v>
      </c>
      <c r="D193" s="225">
        <v>0.125</v>
      </c>
      <c r="E193" s="226">
        <v>1.7999999999999999E-2</v>
      </c>
      <c r="F193" s="227">
        <v>2E-3</v>
      </c>
      <c r="G193" s="142">
        <v>8.4</v>
      </c>
      <c r="H193" s="142">
        <v>0.72</v>
      </c>
      <c r="I193" s="228">
        <v>0.72</v>
      </c>
      <c r="J193" s="229">
        <v>3.0000000000000001E-3</v>
      </c>
    </row>
    <row r="194" spans="1:10" ht="26.1" customHeight="1" x14ac:dyDescent="0.25">
      <c r="A194" s="140" t="s">
        <v>254</v>
      </c>
      <c r="B194" s="223"/>
      <c r="C194" s="141">
        <f>VLOOKUP(MID(A194,FIND(":",A194)+2,LEN(A194)-(FIND(":",A194)+1)),'Annex 1 LV, HV and UMS charges'!$A$13:$C$45,3,FALSE)</f>
        <v>0</v>
      </c>
      <c r="D194" s="225">
        <v>0.125</v>
      </c>
      <c r="E194" s="226">
        <v>1.7999999999999999E-2</v>
      </c>
      <c r="F194" s="227">
        <v>2E-3</v>
      </c>
      <c r="G194" s="142">
        <v>33.6</v>
      </c>
      <c r="H194" s="142">
        <v>0.72</v>
      </c>
      <c r="I194" s="228">
        <v>0.72</v>
      </c>
      <c r="J194" s="229">
        <v>3.0000000000000001E-3</v>
      </c>
    </row>
    <row r="195" spans="1:10" ht="26.1" customHeight="1" x14ac:dyDescent="0.25">
      <c r="A195" s="140" t="s">
        <v>255</v>
      </c>
      <c r="B195" s="223"/>
      <c r="C195" s="141">
        <f>VLOOKUP(MID(A195,FIND(":",A195)+2,LEN(A195)-(FIND(":",A195)+1)),'Annex 1 LV, HV and UMS charges'!$A$13:$C$45,3,FALSE)</f>
        <v>0</v>
      </c>
      <c r="D195" s="225">
        <v>0.125</v>
      </c>
      <c r="E195" s="226">
        <v>1.7999999999999999E-2</v>
      </c>
      <c r="F195" s="227">
        <v>2E-3</v>
      </c>
      <c r="G195" s="142">
        <v>83.17</v>
      </c>
      <c r="H195" s="142">
        <v>0.72</v>
      </c>
      <c r="I195" s="228">
        <v>0.72</v>
      </c>
      <c r="J195" s="229">
        <v>3.0000000000000001E-3</v>
      </c>
    </row>
    <row r="196" spans="1:10" ht="26.1" customHeight="1" x14ac:dyDescent="0.25">
      <c r="A196" s="140" t="s">
        <v>256</v>
      </c>
      <c r="B196" s="223"/>
      <c r="C196" s="141">
        <f>VLOOKUP(MID(A196,FIND(":",A196)+2,LEN(A196)-(FIND(":",A196)+1)),'Annex 1 LV, HV and UMS charges'!$A$13:$C$45,3,FALSE)</f>
        <v>0</v>
      </c>
      <c r="D196" s="225">
        <v>0.125</v>
      </c>
      <c r="E196" s="226">
        <v>1.7999999999999999E-2</v>
      </c>
      <c r="F196" s="227">
        <v>2E-3</v>
      </c>
      <c r="G196" s="142">
        <v>166.8</v>
      </c>
      <c r="H196" s="142">
        <v>0.72</v>
      </c>
      <c r="I196" s="228">
        <v>0.72</v>
      </c>
      <c r="J196" s="229">
        <v>3.0000000000000001E-3</v>
      </c>
    </row>
    <row r="197" spans="1:10" ht="26.1" customHeight="1" x14ac:dyDescent="0.25">
      <c r="A197" s="140" t="s">
        <v>257</v>
      </c>
      <c r="B197" s="223"/>
      <c r="C197" s="141">
        <f>VLOOKUP(MID(A197,FIND(":",A197)+2,LEN(A197)-(FIND(":",A197)+1)),'Annex 1 LV, HV and UMS charges'!$A$13:$C$45,3,FALSE)</f>
        <v>0</v>
      </c>
      <c r="D197" s="225">
        <v>0.125</v>
      </c>
      <c r="E197" s="226">
        <v>1.7999999999999999E-2</v>
      </c>
      <c r="F197" s="227">
        <v>2E-3</v>
      </c>
      <c r="G197" s="142">
        <v>499.27</v>
      </c>
      <c r="H197" s="142">
        <v>0.72</v>
      </c>
      <c r="I197" s="228">
        <v>0.72</v>
      </c>
      <c r="J197" s="229">
        <v>3.0000000000000001E-3</v>
      </c>
    </row>
    <row r="198" spans="1:10" ht="26.1" customHeight="1" x14ac:dyDescent="0.25">
      <c r="A198" s="140" t="s">
        <v>258</v>
      </c>
      <c r="B198" s="223"/>
      <c r="C198" s="141" t="str">
        <f>VLOOKUP(MID(A198,FIND(":",A198)+2,LEN(A198)-(FIND(":",A198)+1)),'Annex 1 LV, HV and UMS charges'!$A$13:$C$45,3,FALSE)</f>
        <v>0, 1 or 8</v>
      </c>
      <c r="D198" s="230">
        <v>1.5469999999999999</v>
      </c>
      <c r="E198" s="231">
        <v>0.13900000000000001</v>
      </c>
      <c r="F198" s="227">
        <v>7.2999999999999995E-2</v>
      </c>
      <c r="G198" s="206">
        <v>0</v>
      </c>
      <c r="H198" s="206">
        <v>0</v>
      </c>
      <c r="I198" s="206">
        <v>0</v>
      </c>
      <c r="J198" s="206">
        <v>0</v>
      </c>
    </row>
    <row r="199" spans="1:10" ht="26.1" customHeight="1" x14ac:dyDescent="0.25">
      <c r="A199" s="140" t="s">
        <v>259</v>
      </c>
      <c r="B199" s="223"/>
      <c r="C199" s="141">
        <f>VLOOKUP(MID(A199,FIND(":",A199)+2,LEN(A199)-(FIND(":",A199)+1)),'Annex 1 LV, HV and UMS charges'!$A$13:$C$45,3,FALSE)</f>
        <v>0</v>
      </c>
      <c r="D199" s="225">
        <v>-0.436</v>
      </c>
      <c r="E199" s="226">
        <v>-7.1999999999999995E-2</v>
      </c>
      <c r="F199" s="227">
        <v>-1.0999999999999999E-2</v>
      </c>
      <c r="G199" s="142">
        <v>0</v>
      </c>
      <c r="H199" s="206">
        <v>0</v>
      </c>
      <c r="I199" s="206">
        <v>0</v>
      </c>
      <c r="J199" s="206">
        <v>0</v>
      </c>
    </row>
    <row r="200" spans="1:10" ht="26.1" customHeight="1" x14ac:dyDescent="0.25">
      <c r="A200" s="140" t="s">
        <v>260</v>
      </c>
      <c r="B200" s="223"/>
      <c r="C200" s="141">
        <f>VLOOKUP(MID(A200,FIND(":",A200)+2,LEN(A200)-(FIND(":",A200)+1)),'Annex 1 LV, HV and UMS charges'!$A$13:$C$45,3,FALSE)</f>
        <v>0</v>
      </c>
      <c r="D200" s="225">
        <v>-0.39100000000000001</v>
      </c>
      <c r="E200" s="226">
        <v>-6.4000000000000001E-2</v>
      </c>
      <c r="F200" s="227">
        <v>-8.9999999999999993E-3</v>
      </c>
      <c r="G200" s="142">
        <v>0</v>
      </c>
      <c r="H200" s="206">
        <v>0</v>
      </c>
      <c r="I200" s="206">
        <v>0</v>
      </c>
      <c r="J200" s="206">
        <v>0</v>
      </c>
    </row>
    <row r="201" spans="1:10" ht="26.1" customHeight="1" x14ac:dyDescent="0.25">
      <c r="A201" s="140" t="s">
        <v>261</v>
      </c>
      <c r="B201" s="223"/>
      <c r="C201" s="141">
        <f>VLOOKUP(MID(A201,FIND(":",A201)+2,LEN(A201)-(FIND(":",A201)+1)),'Annex 1 LV, HV and UMS charges'!$A$13:$C$45,3,FALSE)</f>
        <v>0</v>
      </c>
      <c r="D201" s="225">
        <v>-0.436</v>
      </c>
      <c r="E201" s="226">
        <v>-7.1999999999999995E-2</v>
      </c>
      <c r="F201" s="227">
        <v>-1.0999999999999999E-2</v>
      </c>
      <c r="G201" s="142">
        <v>0</v>
      </c>
      <c r="H201" s="206">
        <v>0</v>
      </c>
      <c r="I201" s="206">
        <v>0</v>
      </c>
      <c r="J201" s="229">
        <v>1.4E-2</v>
      </c>
    </row>
    <row r="202" spans="1:10" ht="26.1" customHeight="1" x14ac:dyDescent="0.25">
      <c r="A202" s="140" t="s">
        <v>262</v>
      </c>
      <c r="B202" s="223"/>
      <c r="C202" s="141">
        <f>VLOOKUP(MID(A202,FIND(":",A202)+2,LEN(A202)-(FIND(":",A202)+1)),'Annex 1 LV, HV and UMS charges'!$A$13:$C$45,3,FALSE)</f>
        <v>0</v>
      </c>
      <c r="D202" s="225">
        <v>-0.39100000000000001</v>
      </c>
      <c r="E202" s="226">
        <v>-6.4000000000000001E-2</v>
      </c>
      <c r="F202" s="227">
        <v>-8.9999999999999993E-3</v>
      </c>
      <c r="G202" s="142">
        <v>0</v>
      </c>
      <c r="H202" s="206">
        <v>0</v>
      </c>
      <c r="I202" s="206">
        <v>0</v>
      </c>
      <c r="J202" s="229">
        <v>1.0999999999999999E-2</v>
      </c>
    </row>
    <row r="203" spans="1:10" ht="26.1" customHeight="1" x14ac:dyDescent="0.25">
      <c r="A203" s="140" t="s">
        <v>263</v>
      </c>
      <c r="B203" s="223"/>
      <c r="C203" s="141">
        <f>VLOOKUP(MID(A203,FIND(":",A203)+2,LEN(A203)-(FIND(":",A203)+1)),'Annex 1 LV, HV and UMS charges'!$A$13:$C$45,3,FALSE)</f>
        <v>0</v>
      </c>
      <c r="D203" s="225">
        <v>-0.27100000000000002</v>
      </c>
      <c r="E203" s="226">
        <v>-4.2000000000000003E-2</v>
      </c>
      <c r="F203" s="227">
        <v>-4.0000000000000001E-3</v>
      </c>
      <c r="G203" s="142">
        <v>7.38</v>
      </c>
      <c r="H203" s="206">
        <v>0</v>
      </c>
      <c r="I203" s="206">
        <v>0</v>
      </c>
      <c r="J203" s="229">
        <v>1.2E-2</v>
      </c>
    </row>
  </sheetData>
  <mergeCells count="15">
    <mergeCell ref="H9:J9"/>
    <mergeCell ref="B10:E10"/>
    <mergeCell ref="G10:H10"/>
    <mergeCell ref="G11:H11"/>
    <mergeCell ref="B1:D1"/>
    <mergeCell ref="F1:H1"/>
    <mergeCell ref="A2:J2"/>
    <mergeCell ref="F4:J4"/>
    <mergeCell ref="A4:D4"/>
    <mergeCell ref="B8:D8"/>
    <mergeCell ref="C9:D9"/>
    <mergeCell ref="F6:G6"/>
    <mergeCell ref="F7:G7"/>
    <mergeCell ref="F8:G8"/>
    <mergeCell ref="F9:G9"/>
  </mergeCells>
  <phoneticPr fontId="6" type="noConversion"/>
  <hyperlinks>
    <hyperlink ref="A1" location="Overview!A1" display="Back to Overview" xr:uid="{00000000-0004-0000-0600-000000000000}"/>
  </hyperlinks>
  <pageMargins left="0.39370078740157483" right="0.39370078740157483" top="0.51181102362204722" bottom="0.70866141732283472" header="0.27559055118110237" footer="0.27559055118110237"/>
  <pageSetup paperSize="9" scale="44" fitToHeight="0" orientation="portrait" r:id="rId1"/>
  <headerFooter scaleWithDoc="0">
    <oddHeader>&amp;L&amp;"Arial,Bold"Annex 4&amp;"Arial,Regular" - Charges applied to LDNOs with HV/LV end users</oddHeader>
    <oddFooter xml:space="preserve">&amp;LNote: Where a tariff only has a p/kWh unit rate in Unit Charge 1 then this unit rate applies at all times.
</oddFooter>
    <firstHeader>&amp;L
Annex 4 - Charges applied to LDNOs with HV/LV end users</firstHeader>
    <firstFooter>&amp;LNote: Where a tariff only has a p/kWh unit rate in Unit Charge 1 then this unit rate applies at all times.&amp;R&amp;P of &amp;N</first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pageSetUpPr fitToPage="1"/>
  </sheetPr>
  <dimension ref="A1:F40"/>
  <sheetViews>
    <sheetView topLeftCell="A9" zoomScale="71" zoomScaleNormal="80" zoomScaleSheetLayoutView="100" workbookViewId="0">
      <selection activeCell="D20" sqref="D20"/>
    </sheetView>
  </sheetViews>
  <sheetFormatPr defaultRowHeight="13.2" x14ac:dyDescent="0.25"/>
  <cols>
    <col min="1" max="1" width="24" customWidth="1"/>
    <col min="2" max="5" width="26.109375" customWidth="1"/>
    <col min="6" max="6" width="68.88671875" customWidth="1"/>
  </cols>
  <sheetData>
    <row r="1" spans="1:6" ht="27.75" customHeight="1" x14ac:dyDescent="0.25">
      <c r="A1" s="224" t="s">
        <v>30</v>
      </c>
    </row>
    <row r="2" spans="1:6" ht="44.25" customHeight="1" x14ac:dyDescent="0.25">
      <c r="A2" s="319" t="s">
        <v>264</v>
      </c>
      <c r="B2" s="320"/>
      <c r="C2" s="320"/>
      <c r="D2" s="320"/>
      <c r="E2" s="320"/>
    </row>
    <row r="3" spans="1:6" ht="47.25" customHeight="1" x14ac:dyDescent="0.25">
      <c r="A3" s="249" t="str">
        <f>Overview!B4&amp; " - Illustrative LLFs for year beginning "&amp;TEXT(Overview!D4,"D MMMM YYYY")</f>
        <v>Eclipse Power Distribution Limited - GSP E - Illustrative LLFs for year beginning 1 April 2025</v>
      </c>
      <c r="B3" s="249"/>
      <c r="C3" s="249"/>
      <c r="D3" s="249"/>
      <c r="E3" s="249"/>
    </row>
    <row r="4" spans="1:6" ht="19.5" customHeight="1" x14ac:dyDescent="0.25">
      <c r="A4" s="324" t="s">
        <v>34</v>
      </c>
      <c r="B4" s="17" t="s">
        <v>265</v>
      </c>
      <c r="C4" s="17" t="s">
        <v>266</v>
      </c>
      <c r="D4" s="17" t="s">
        <v>267</v>
      </c>
      <c r="E4" s="17" t="s">
        <v>268</v>
      </c>
    </row>
    <row r="5" spans="1:6" ht="19.5" customHeight="1" x14ac:dyDescent="0.25">
      <c r="A5" s="325"/>
      <c r="B5" s="17" t="s">
        <v>269</v>
      </c>
      <c r="C5" s="17" t="s">
        <v>270</v>
      </c>
      <c r="D5" s="17" t="s">
        <v>271</v>
      </c>
      <c r="E5" s="17" t="s">
        <v>272</v>
      </c>
    </row>
    <row r="6" spans="1:6" ht="45" customHeight="1" x14ac:dyDescent="0.25">
      <c r="A6" s="171" t="s">
        <v>273</v>
      </c>
      <c r="B6" s="169"/>
      <c r="C6" s="169"/>
      <c r="D6" s="168" t="s">
        <v>274</v>
      </c>
      <c r="E6" s="168" t="s">
        <v>275</v>
      </c>
    </row>
    <row r="7" spans="1:6" ht="45" customHeight="1" x14ac:dyDescent="0.25">
      <c r="A7" s="171" t="s">
        <v>276</v>
      </c>
      <c r="B7" s="168" t="s">
        <v>277</v>
      </c>
      <c r="C7" s="167" t="s">
        <v>278</v>
      </c>
      <c r="D7" s="168" t="s">
        <v>274</v>
      </c>
      <c r="E7" s="168" t="s">
        <v>279</v>
      </c>
    </row>
    <row r="8" spans="1:6" ht="45" customHeight="1" x14ac:dyDescent="0.25">
      <c r="A8" s="171" t="s">
        <v>280</v>
      </c>
      <c r="B8" s="169"/>
      <c r="C8" s="169"/>
      <c r="D8" s="168" t="s">
        <v>274</v>
      </c>
      <c r="E8" s="168" t="s">
        <v>275</v>
      </c>
    </row>
    <row r="9" spans="1:6" ht="25.5" customHeight="1" x14ac:dyDescent="0.25">
      <c r="A9" s="172" t="s">
        <v>49</v>
      </c>
      <c r="B9" s="321" t="s">
        <v>50</v>
      </c>
      <c r="C9" s="322"/>
      <c r="D9" s="322"/>
      <c r="E9" s="323"/>
    </row>
    <row r="10" spans="1:6" x14ac:dyDescent="0.25">
      <c r="A10" s="166"/>
      <c r="B10" s="165"/>
      <c r="C10" s="165"/>
      <c r="D10" s="165"/>
      <c r="E10" s="165"/>
    </row>
    <row r="11" spans="1:6" ht="12.75" customHeight="1" x14ac:dyDescent="0.25">
      <c r="B11" s="165"/>
      <c r="C11" s="165"/>
      <c r="D11" s="165"/>
      <c r="E11" s="165"/>
    </row>
    <row r="12" spans="1:6" ht="22.5" customHeight="1" x14ac:dyDescent="0.25">
      <c r="A12" s="255" t="s">
        <v>281</v>
      </c>
      <c r="B12" s="274"/>
      <c r="C12" s="274"/>
      <c r="D12" s="274"/>
      <c r="E12" s="274"/>
      <c r="F12" s="256"/>
    </row>
    <row r="13" spans="1:6" ht="22.5" customHeight="1" x14ac:dyDescent="0.25">
      <c r="A13" s="255" t="s">
        <v>282</v>
      </c>
      <c r="B13" s="274"/>
      <c r="C13" s="274"/>
      <c r="D13" s="274"/>
      <c r="E13" s="274"/>
      <c r="F13" s="256"/>
    </row>
    <row r="14" spans="1:6" ht="33" customHeight="1" x14ac:dyDescent="0.25">
      <c r="A14" s="17" t="s">
        <v>283</v>
      </c>
      <c r="B14" s="17" t="s">
        <v>265</v>
      </c>
      <c r="C14" s="17" t="s">
        <v>266</v>
      </c>
      <c r="D14" s="17" t="s">
        <v>267</v>
      </c>
      <c r="E14" s="17" t="s">
        <v>268</v>
      </c>
      <c r="F14" s="17" t="s">
        <v>284</v>
      </c>
    </row>
    <row r="15" spans="1:6" ht="22.5" customHeight="1" x14ac:dyDescent="0.25">
      <c r="A15" s="1" t="s">
        <v>285</v>
      </c>
      <c r="B15" s="10"/>
      <c r="C15" s="10"/>
      <c r="D15" s="10"/>
      <c r="E15" s="10"/>
      <c r="F15" s="10"/>
    </row>
    <row r="16" spans="1:6" ht="22.5" customHeight="1" x14ac:dyDescent="0.25">
      <c r="A16" s="1" t="s">
        <v>286</v>
      </c>
      <c r="B16" s="10"/>
      <c r="C16" s="10"/>
      <c r="D16" s="10"/>
      <c r="E16" s="10"/>
      <c r="F16" s="10"/>
    </row>
    <row r="17" spans="1:6" ht="22.5" customHeight="1" x14ac:dyDescent="0.25">
      <c r="A17" s="1" t="s">
        <v>287</v>
      </c>
      <c r="B17" s="10"/>
      <c r="C17" s="10"/>
      <c r="D17" s="10"/>
      <c r="E17" s="10"/>
      <c r="F17" s="10"/>
    </row>
    <row r="18" spans="1:6" ht="22.5" customHeight="1" x14ac:dyDescent="0.25">
      <c r="A18" s="1" t="s">
        <v>288</v>
      </c>
      <c r="B18" s="234">
        <v>1.038</v>
      </c>
      <c r="C18" s="234">
        <v>1.036</v>
      </c>
      <c r="D18" s="234">
        <v>1.0249999999999999</v>
      </c>
      <c r="E18" s="234">
        <v>1.03</v>
      </c>
      <c r="F18" s="10" t="s">
        <v>811</v>
      </c>
    </row>
    <row r="19" spans="1:6" ht="22.5" customHeight="1" x14ac:dyDescent="0.25">
      <c r="A19" s="1" t="s">
        <v>289</v>
      </c>
      <c r="B19" s="10"/>
      <c r="C19" s="10"/>
      <c r="D19" s="10"/>
      <c r="E19" s="10"/>
      <c r="F19" s="10"/>
    </row>
    <row r="20" spans="1:6" ht="22.5" customHeight="1" x14ac:dyDescent="0.25">
      <c r="A20" s="1" t="s">
        <v>290</v>
      </c>
      <c r="B20" s="234">
        <v>1.056</v>
      </c>
      <c r="C20" s="234">
        <v>1.0529999999999999</v>
      </c>
      <c r="D20" s="234">
        <v>1.036</v>
      </c>
      <c r="E20" s="234">
        <v>1.0429999999999999</v>
      </c>
      <c r="F20" s="233" t="s">
        <v>814</v>
      </c>
    </row>
    <row r="21" spans="1:6" ht="22.5" customHeight="1" x14ac:dyDescent="0.25">
      <c r="A21" s="1" t="s">
        <v>291</v>
      </c>
      <c r="B21" s="234">
        <v>1.0740000000000001</v>
      </c>
      <c r="C21" s="234">
        <v>1.071</v>
      </c>
      <c r="D21" s="234">
        <v>1.0609999999999999</v>
      </c>
      <c r="E21" s="234">
        <v>1.0640000000000001</v>
      </c>
      <c r="F21" s="233" t="s">
        <v>813</v>
      </c>
    </row>
    <row r="22" spans="1:6" ht="54.75" customHeight="1" x14ac:dyDescent="0.25">
      <c r="A22" s="1" t="s">
        <v>292</v>
      </c>
      <c r="B22" s="234">
        <v>1.0960000000000001</v>
      </c>
      <c r="C22" s="234">
        <v>1.091</v>
      </c>
      <c r="D22" s="234">
        <v>1.0740000000000001</v>
      </c>
      <c r="E22" s="234">
        <v>1.08</v>
      </c>
      <c r="F22" s="233" t="s">
        <v>812</v>
      </c>
    </row>
    <row r="24" spans="1:6" ht="22.5" customHeight="1" x14ac:dyDescent="0.25">
      <c r="A24" s="255" t="s">
        <v>293</v>
      </c>
      <c r="B24" s="274"/>
      <c r="C24" s="274"/>
      <c r="D24" s="274"/>
      <c r="E24" s="274"/>
      <c r="F24" s="256"/>
    </row>
    <row r="25" spans="1:6" ht="22.5" customHeight="1" x14ac:dyDescent="0.25">
      <c r="A25" s="255" t="s">
        <v>294</v>
      </c>
      <c r="B25" s="274"/>
      <c r="C25" s="274"/>
      <c r="D25" s="274"/>
      <c r="E25" s="274"/>
      <c r="F25" s="256"/>
    </row>
    <row r="26" spans="1:6" ht="33" customHeight="1" x14ac:dyDescent="0.25">
      <c r="A26" s="17" t="s">
        <v>295</v>
      </c>
      <c r="B26" s="17" t="s">
        <v>265</v>
      </c>
      <c r="C26" s="17" t="s">
        <v>266</v>
      </c>
      <c r="D26" s="17" t="s">
        <v>267</v>
      </c>
      <c r="E26" s="17" t="s">
        <v>268</v>
      </c>
      <c r="F26" s="17" t="s">
        <v>284</v>
      </c>
    </row>
    <row r="27" spans="1:6" ht="22.5" customHeight="1" x14ac:dyDescent="0.25">
      <c r="A27" s="1" t="s">
        <v>296</v>
      </c>
      <c r="B27" s="10"/>
      <c r="C27" s="10"/>
      <c r="D27" s="10"/>
      <c r="E27" s="10"/>
      <c r="F27" s="10"/>
    </row>
    <row r="28" spans="1:6" ht="22.5" customHeight="1" x14ac:dyDescent="0.25">
      <c r="A28" s="1" t="s">
        <v>297</v>
      </c>
      <c r="B28" s="10"/>
      <c r="C28" s="10"/>
      <c r="D28" s="10"/>
      <c r="E28" s="10"/>
      <c r="F28" s="10"/>
    </row>
    <row r="29" spans="1:6" ht="22.5" customHeight="1" x14ac:dyDescent="0.25">
      <c r="A29" s="1" t="s">
        <v>298</v>
      </c>
      <c r="B29" s="10"/>
      <c r="C29" s="10"/>
      <c r="D29" s="10"/>
      <c r="E29" s="10"/>
      <c r="F29" s="10"/>
    </row>
    <row r="30" spans="1:6" ht="22.5" customHeight="1" x14ac:dyDescent="0.25">
      <c r="A30" s="1" t="s">
        <v>299</v>
      </c>
      <c r="B30" s="10"/>
      <c r="C30" s="10"/>
      <c r="D30" s="10"/>
      <c r="E30" s="10"/>
      <c r="F30" s="10"/>
    </row>
    <row r="31" spans="1:6" ht="22.5" customHeight="1" x14ac:dyDescent="0.25">
      <c r="A31" s="1" t="s">
        <v>300</v>
      </c>
      <c r="B31" s="10"/>
      <c r="C31" s="10"/>
      <c r="D31" s="10"/>
      <c r="E31" s="10"/>
      <c r="F31" s="10"/>
    </row>
    <row r="33" spans="1:6" ht="22.5" customHeight="1" x14ac:dyDescent="0.25">
      <c r="A33" s="255" t="s">
        <v>293</v>
      </c>
      <c r="B33" s="274"/>
      <c r="C33" s="274"/>
      <c r="D33" s="274"/>
      <c r="E33" s="274"/>
      <c r="F33" s="256"/>
    </row>
    <row r="34" spans="1:6" ht="22.5" customHeight="1" x14ac:dyDescent="0.25">
      <c r="A34" s="255" t="s">
        <v>301</v>
      </c>
      <c r="B34" s="274"/>
      <c r="C34" s="274"/>
      <c r="D34" s="274"/>
      <c r="E34" s="274"/>
      <c r="F34" s="256"/>
    </row>
    <row r="35" spans="1:6" ht="33" customHeight="1" x14ac:dyDescent="0.25">
      <c r="A35" s="17" t="s">
        <v>295</v>
      </c>
      <c r="B35" s="17" t="s">
        <v>265</v>
      </c>
      <c r="C35" s="17" t="s">
        <v>266</v>
      </c>
      <c r="D35" s="17" t="s">
        <v>267</v>
      </c>
      <c r="E35" s="17" t="s">
        <v>268</v>
      </c>
      <c r="F35" s="17" t="s">
        <v>284</v>
      </c>
    </row>
    <row r="36" spans="1:6" ht="22.5" customHeight="1" x14ac:dyDescent="0.25">
      <c r="A36" s="1" t="s">
        <v>296</v>
      </c>
      <c r="B36" s="10"/>
      <c r="C36" s="10"/>
      <c r="D36" s="10"/>
      <c r="E36" s="10"/>
      <c r="F36" s="10"/>
    </row>
    <row r="37" spans="1:6" ht="22.5" customHeight="1" x14ac:dyDescent="0.25">
      <c r="A37" s="1" t="s">
        <v>297</v>
      </c>
      <c r="B37" s="10"/>
      <c r="C37" s="10"/>
      <c r="D37" s="10"/>
      <c r="E37" s="10"/>
      <c r="F37" s="10"/>
    </row>
    <row r="38" spans="1:6" ht="22.5" customHeight="1" x14ac:dyDescent="0.25">
      <c r="A38" s="1" t="s">
        <v>298</v>
      </c>
      <c r="B38" s="10"/>
      <c r="C38" s="10"/>
      <c r="D38" s="10"/>
      <c r="E38" s="10"/>
      <c r="F38" s="10"/>
    </row>
    <row r="39" spans="1:6" ht="22.5" customHeight="1" x14ac:dyDescent="0.25">
      <c r="A39" s="1" t="s">
        <v>299</v>
      </c>
      <c r="B39" s="10"/>
      <c r="C39" s="10"/>
      <c r="D39" s="10"/>
      <c r="E39" s="10"/>
      <c r="F39" s="10"/>
    </row>
    <row r="40" spans="1:6" ht="22.5" customHeight="1" x14ac:dyDescent="0.25">
      <c r="A40" s="1" t="s">
        <v>300</v>
      </c>
      <c r="B40" s="10"/>
      <c r="C40" s="10"/>
      <c r="D40" s="10"/>
      <c r="E40" s="10"/>
      <c r="F40" s="10"/>
    </row>
  </sheetData>
  <mergeCells count="10">
    <mergeCell ref="A2:E2"/>
    <mergeCell ref="B9:E9"/>
    <mergeCell ref="A3:E3"/>
    <mergeCell ref="A4:A5"/>
    <mergeCell ref="A34:F34"/>
    <mergeCell ref="A12:F12"/>
    <mergeCell ref="A13:F13"/>
    <mergeCell ref="A33:F33"/>
    <mergeCell ref="A24:F24"/>
    <mergeCell ref="A25:F25"/>
  </mergeCells>
  <phoneticPr fontId="11" type="noConversion"/>
  <hyperlinks>
    <hyperlink ref="A1" location="Overview!A1" display="Back to Overview" xr:uid="{00000000-0004-0000-0700-000000000000}"/>
  </hyperlinks>
  <pageMargins left="0.39370078740157483" right="0.39370078740157483" top="0.51181102362204722" bottom="0.74803149606299213" header="0.27559055118110237" footer="0.27559055118110237"/>
  <pageSetup paperSize="9" scale="62" fitToHeight="0" orientation="portrait" r:id="rId1"/>
  <headerFooter scaleWithDoc="0">
    <oddHeader>&amp;L&amp;"Arial,Bold"Annex 5&amp;"Arial,Regular" – Schedule of Line Loss Factors</oddHeader>
    <firstHeader>&amp;L
Annex 5 – Schedule of Line Loss Factors</firstHeader>
    <firstFooter>&amp;C&amp;P of &amp;N</first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pageSetUpPr fitToPage="1"/>
  </sheetPr>
  <dimension ref="A1:Q28"/>
  <sheetViews>
    <sheetView zoomScale="82" zoomScaleNormal="80" zoomScaleSheetLayoutView="100" workbookViewId="0">
      <selection activeCell="Z21" sqref="Z21"/>
    </sheetView>
  </sheetViews>
  <sheetFormatPr defaultColWidth="9.109375" defaultRowHeight="27.75" customHeight="1" x14ac:dyDescent="0.25"/>
  <cols>
    <col min="1" max="1" width="16" style="2" customWidth="1"/>
    <col min="2" max="2" width="19" style="2" customWidth="1"/>
    <col min="3" max="3" width="16.33203125" style="2" customWidth="1"/>
    <col min="4" max="4" width="20.6640625" style="2" customWidth="1"/>
    <col min="5" max="5" width="16.44140625" style="3" customWidth="1"/>
    <col min="6" max="6" width="13.6640625" style="3" customWidth="1"/>
    <col min="7" max="7" width="20.6640625" style="2" customWidth="1"/>
    <col min="8" max="8" width="50.5546875" style="3" customWidth="1"/>
    <col min="9" max="11" width="15.5546875" style="3" customWidth="1"/>
    <col min="12" max="12" width="15.5546875" style="8" customWidth="1"/>
    <col min="13" max="14" width="15.5546875" style="4" customWidth="1"/>
    <col min="15" max="18" width="15.5546875" style="2" customWidth="1"/>
    <col min="19" max="16384" width="9.109375" style="2"/>
  </cols>
  <sheetData>
    <row r="1" spans="1:17" ht="100.5" customHeight="1" x14ac:dyDescent="0.25">
      <c r="A1" s="42" t="s">
        <v>30</v>
      </c>
      <c r="B1" s="42"/>
      <c r="C1" s="42"/>
      <c r="D1" s="42"/>
      <c r="G1" s="18"/>
      <c r="H1" s="326" t="s">
        <v>302</v>
      </c>
      <c r="I1" s="326"/>
      <c r="J1" s="327"/>
    </row>
    <row r="2" spans="1:17" ht="27.75" customHeight="1" x14ac:dyDescent="0.25">
      <c r="A2" s="268" t="s">
        <v>303</v>
      </c>
      <c r="B2" s="269"/>
      <c r="C2" s="269"/>
      <c r="D2" s="269"/>
      <c r="E2" s="269"/>
      <c r="F2" s="269"/>
      <c r="G2" s="269"/>
      <c r="H2" s="269"/>
      <c r="I2" s="269"/>
      <c r="J2" s="269"/>
      <c r="K2" s="269"/>
      <c r="L2" s="269"/>
      <c r="M2" s="269"/>
      <c r="N2" s="269"/>
      <c r="O2" s="269"/>
      <c r="P2" s="269"/>
      <c r="Q2" s="270"/>
    </row>
    <row r="3" spans="1:17" ht="17.25" customHeight="1" x14ac:dyDescent="0.25">
      <c r="A3" s="42"/>
      <c r="B3" s="42"/>
      <c r="C3" s="42"/>
      <c r="D3" s="42"/>
      <c r="G3" s="18"/>
    </row>
    <row r="4" spans="1:17" s="9" customFormat="1" ht="25.5" customHeight="1" x14ac:dyDescent="0.25">
      <c r="A4" s="268" t="str">
        <f>Overview!B4&amp; " - Effective from "&amp;TEXT(Overview!D4,"D MMMM YYYY")&amp;" - "&amp;Overview!E4&amp;" new designated EHV charges"</f>
        <v>Eclipse Power Distribution Limited - GSP E - Effective from 1 April 2025 - Final new designated EHV charges</v>
      </c>
      <c r="B4" s="269"/>
      <c r="C4" s="269"/>
      <c r="D4" s="269"/>
      <c r="E4" s="269"/>
      <c r="F4" s="269"/>
      <c r="G4" s="269"/>
      <c r="H4" s="269"/>
      <c r="I4" s="269"/>
      <c r="J4" s="269"/>
      <c r="K4" s="269"/>
      <c r="L4" s="269"/>
      <c r="M4" s="269"/>
      <c r="N4" s="269"/>
      <c r="O4" s="269"/>
      <c r="P4" s="269"/>
      <c r="Q4" s="270"/>
    </row>
    <row r="5" spans="1:17" ht="69.75" customHeight="1" x14ac:dyDescent="0.25">
      <c r="A5" s="22" t="s">
        <v>304</v>
      </c>
      <c r="B5" s="22" t="s">
        <v>97</v>
      </c>
      <c r="C5" s="22" t="s">
        <v>98</v>
      </c>
      <c r="D5" s="22" t="s">
        <v>99</v>
      </c>
      <c r="E5" s="22" t="s">
        <v>113</v>
      </c>
      <c r="F5" s="22" t="s">
        <v>98</v>
      </c>
      <c r="G5" s="22" t="s">
        <v>101</v>
      </c>
      <c r="H5" s="66" t="s">
        <v>102</v>
      </c>
      <c r="I5" s="66" t="str">
        <f>'Annex 2 Designated EHV charges'!H10</f>
        <v>Residual Charging Band</v>
      </c>
      <c r="J5" s="66" t="str">
        <f>'Annex 2 Designated EHV charges'!I10</f>
        <v>Import
Super Red
unit charge
(p/kWh)</v>
      </c>
      <c r="K5" s="66" t="str">
        <f>'Annex 2 Designated EHV charges'!J10</f>
        <v>Import
fixed charge
(p/day)</v>
      </c>
      <c r="L5" s="66" t="str">
        <f>'Annex 2 Designated EHV charges'!K10</f>
        <v>Import
capacity charge
(p/kVA/day)</v>
      </c>
      <c r="M5" s="66" t="str">
        <f>'Annex 2 Designated EHV charges'!L10</f>
        <v>Import
exceeded capacity charge
(p/kVA/day)</v>
      </c>
      <c r="N5" s="66" t="str">
        <f>'Annex 2 Designated EHV charges'!M10</f>
        <v>Export
Super Red
unit charge
(p/kWh)</v>
      </c>
      <c r="O5" s="66" t="str">
        <f>'Annex 2 Designated EHV charges'!N10</f>
        <v>Export
fixed charge
(p/day)</v>
      </c>
      <c r="P5" s="66" t="str">
        <f>'Annex 2 Designated EHV charges'!O10</f>
        <v>Export
capacity charge
(p/kVA/day)</v>
      </c>
      <c r="Q5" s="66" t="str">
        <f>'Annex 2 Designated EHV charges'!P10</f>
        <v>Export
exceeded capacity charge
(p/kVA/day)</v>
      </c>
    </row>
    <row r="6" spans="1:17" ht="22.5" customHeight="1" x14ac:dyDescent="0.25">
      <c r="A6" s="38" t="s">
        <v>818</v>
      </c>
      <c r="B6" s="38" t="s">
        <v>815</v>
      </c>
      <c r="C6" s="38" t="s">
        <v>815</v>
      </c>
      <c r="D6" s="196">
        <v>3600001009250</v>
      </c>
      <c r="E6" s="39" t="s">
        <v>816</v>
      </c>
      <c r="F6" s="39" t="s">
        <v>816</v>
      </c>
      <c r="G6" s="196">
        <v>3600001009269</v>
      </c>
      <c r="H6" s="39" t="s">
        <v>817</v>
      </c>
      <c r="I6" s="40"/>
      <c r="J6" s="216">
        <v>0</v>
      </c>
      <c r="K6" s="217">
        <v>190.2</v>
      </c>
      <c r="L6" s="217">
        <v>0.66</v>
      </c>
      <c r="M6" s="217">
        <v>0.66</v>
      </c>
      <c r="N6" s="218">
        <v>0</v>
      </c>
      <c r="O6" s="218">
        <v>23318.05</v>
      </c>
      <c r="P6" s="218">
        <v>0.05</v>
      </c>
      <c r="Q6" s="218">
        <v>0.05</v>
      </c>
    </row>
    <row r="7" spans="1:17" ht="22.5" customHeight="1" x14ac:dyDescent="0.25">
      <c r="A7" s="38"/>
      <c r="B7" s="38"/>
      <c r="C7" s="38"/>
      <c r="D7" s="38"/>
      <c r="E7" s="39"/>
      <c r="F7" s="39"/>
      <c r="G7" s="39"/>
      <c r="H7" s="40"/>
      <c r="I7" s="40"/>
      <c r="J7" s="24"/>
      <c r="K7" s="25"/>
      <c r="L7" s="25"/>
      <c r="M7" s="25"/>
      <c r="N7" s="33"/>
      <c r="O7" s="34"/>
      <c r="P7" s="34"/>
      <c r="Q7" s="34"/>
    </row>
    <row r="8" spans="1:17" ht="22.5" customHeight="1" x14ac:dyDescent="0.25">
      <c r="A8" s="38"/>
      <c r="B8" s="38"/>
      <c r="C8" s="38"/>
      <c r="D8" s="38"/>
      <c r="E8" s="39"/>
      <c r="F8" s="39"/>
      <c r="G8" s="39"/>
      <c r="H8" s="40"/>
      <c r="I8" s="40"/>
      <c r="J8" s="24"/>
      <c r="K8" s="25"/>
      <c r="L8" s="25"/>
      <c r="M8" s="25"/>
      <c r="N8" s="33"/>
      <c r="O8" s="34"/>
      <c r="P8" s="34"/>
      <c r="Q8" s="34"/>
    </row>
    <row r="9" spans="1:17" ht="22.5" customHeight="1" x14ac:dyDescent="0.25">
      <c r="A9" s="38"/>
      <c r="B9" s="38"/>
      <c r="C9" s="38"/>
      <c r="D9" s="38"/>
      <c r="E9" s="39"/>
      <c r="F9" s="39"/>
      <c r="G9" s="39"/>
      <c r="H9" s="40"/>
      <c r="I9" s="40"/>
      <c r="J9" s="24"/>
      <c r="K9" s="25"/>
      <c r="L9" s="25"/>
      <c r="M9" s="25"/>
      <c r="N9" s="33"/>
      <c r="O9" s="34"/>
      <c r="P9" s="34"/>
      <c r="Q9" s="34"/>
    </row>
    <row r="10" spans="1:17" ht="22.5" customHeight="1" x14ac:dyDescent="0.25">
      <c r="A10" s="38"/>
      <c r="B10" s="38"/>
      <c r="C10" s="38"/>
      <c r="D10" s="38"/>
      <c r="E10" s="39"/>
      <c r="F10" s="39"/>
      <c r="G10" s="39"/>
      <c r="H10" s="40"/>
      <c r="I10" s="40"/>
      <c r="J10" s="24"/>
      <c r="K10" s="25"/>
      <c r="L10" s="25"/>
      <c r="M10" s="25"/>
      <c r="N10" s="33"/>
      <c r="O10" s="34"/>
      <c r="P10" s="34"/>
      <c r="Q10" s="34"/>
    </row>
    <row r="11" spans="1:17" ht="22.5" customHeight="1" x14ac:dyDescent="0.25">
      <c r="A11" s="38"/>
      <c r="B11" s="38"/>
      <c r="C11" s="38"/>
      <c r="D11" s="38"/>
      <c r="E11" s="39"/>
      <c r="F11" s="39"/>
      <c r="G11" s="39"/>
      <c r="H11" s="40"/>
      <c r="I11" s="40"/>
      <c r="J11" s="24"/>
      <c r="K11" s="25"/>
      <c r="L11" s="25"/>
      <c r="M11" s="25"/>
      <c r="N11" s="33"/>
      <c r="O11" s="34"/>
      <c r="P11" s="34"/>
      <c r="Q11" s="34"/>
    </row>
    <row r="12" spans="1:17" ht="22.5" customHeight="1" x14ac:dyDescent="0.25">
      <c r="A12" s="38"/>
      <c r="B12" s="38"/>
      <c r="C12" s="38"/>
      <c r="D12" s="38"/>
      <c r="E12" s="39"/>
      <c r="F12" s="39"/>
      <c r="G12" s="39"/>
      <c r="H12" s="40"/>
      <c r="I12" s="40"/>
      <c r="J12" s="24"/>
      <c r="K12" s="25"/>
      <c r="L12" s="25"/>
      <c r="M12" s="25"/>
      <c r="N12" s="33"/>
      <c r="O12" s="34"/>
      <c r="P12" s="34"/>
      <c r="Q12" s="34"/>
    </row>
    <row r="13" spans="1:17" ht="22.5" customHeight="1" x14ac:dyDescent="0.25">
      <c r="A13" s="38"/>
      <c r="B13" s="38"/>
      <c r="C13" s="38"/>
      <c r="D13" s="38"/>
      <c r="E13" s="39"/>
      <c r="F13" s="39"/>
      <c r="G13" s="39"/>
      <c r="H13" s="40"/>
      <c r="I13" s="40"/>
      <c r="J13" s="24"/>
      <c r="K13" s="25"/>
      <c r="L13" s="25"/>
      <c r="M13" s="25"/>
      <c r="N13" s="33"/>
      <c r="O13" s="34"/>
      <c r="P13" s="34"/>
      <c r="Q13" s="34"/>
    </row>
    <row r="14" spans="1:17" ht="22.5" customHeight="1" x14ac:dyDescent="0.25">
      <c r="A14" s="38"/>
      <c r="B14" s="38"/>
      <c r="C14" s="38"/>
      <c r="D14" s="38"/>
      <c r="E14" s="39"/>
      <c r="F14" s="39"/>
      <c r="G14" s="39"/>
      <c r="H14" s="40"/>
      <c r="I14" s="40"/>
      <c r="J14" s="24"/>
      <c r="K14" s="25"/>
      <c r="L14" s="25"/>
      <c r="M14" s="25"/>
      <c r="N14" s="33"/>
      <c r="O14" s="34"/>
      <c r="P14" s="34"/>
      <c r="Q14" s="34"/>
    </row>
    <row r="15" spans="1:17" ht="22.5" customHeight="1" x14ac:dyDescent="0.25">
      <c r="A15" s="38"/>
      <c r="B15" s="38"/>
      <c r="C15" s="38"/>
      <c r="D15" s="38"/>
      <c r="E15" s="39"/>
      <c r="F15" s="39"/>
      <c r="G15" s="39"/>
      <c r="H15" s="40"/>
      <c r="I15" s="40"/>
      <c r="J15" s="24"/>
      <c r="K15" s="25"/>
      <c r="L15" s="25"/>
      <c r="M15" s="25"/>
      <c r="N15" s="33"/>
      <c r="O15" s="34"/>
      <c r="P15" s="34"/>
      <c r="Q15" s="34"/>
    </row>
    <row r="17" spans="1:17" ht="27.75" customHeight="1" x14ac:dyDescent="0.25">
      <c r="A17" s="268" t="str">
        <f>Overview!B4&amp; " - Effective from "&amp;TEXT(Overview!D4,"D MMMM YYYY")&amp;" - "&amp;Overview!E4&amp;" new designated EHV line loss factors"</f>
        <v>Eclipse Power Distribution Limited - GSP E - Effective from 1 April 2025 - Final new designated EHV line loss factors</v>
      </c>
      <c r="B17" s="269"/>
      <c r="C17" s="269"/>
      <c r="D17" s="269"/>
      <c r="E17" s="269"/>
      <c r="F17" s="269"/>
      <c r="G17" s="269"/>
      <c r="H17" s="269"/>
      <c r="I17" s="269"/>
      <c r="J17" s="269"/>
      <c r="K17" s="269"/>
      <c r="L17" s="269"/>
      <c r="M17" s="269"/>
      <c r="N17" s="269"/>
      <c r="O17" s="269"/>
      <c r="P17" s="269"/>
      <c r="Q17" s="270"/>
    </row>
    <row r="18" spans="1:17" ht="62.25" customHeight="1" x14ac:dyDescent="0.25">
      <c r="A18" s="22" t="s">
        <v>304</v>
      </c>
      <c r="B18" s="22" t="s">
        <v>97</v>
      </c>
      <c r="C18" s="22" t="s">
        <v>98</v>
      </c>
      <c r="D18" s="22" t="s">
        <v>99</v>
      </c>
      <c r="E18" s="22" t="s">
        <v>113</v>
      </c>
      <c r="F18" s="22" t="s">
        <v>98</v>
      </c>
      <c r="G18" s="22" t="s">
        <v>101</v>
      </c>
      <c r="H18" s="66" t="s">
        <v>102</v>
      </c>
      <c r="I18" s="66" t="s">
        <v>103</v>
      </c>
      <c r="J18" s="28" t="s">
        <v>305</v>
      </c>
      <c r="K18" s="28" t="s">
        <v>306</v>
      </c>
      <c r="L18" s="28" t="s">
        <v>307</v>
      </c>
      <c r="M18" s="28" t="s">
        <v>308</v>
      </c>
      <c r="N18" s="30" t="s">
        <v>309</v>
      </c>
      <c r="O18" s="30" t="s">
        <v>310</v>
      </c>
      <c r="P18" s="30" t="s">
        <v>311</v>
      </c>
      <c r="Q18" s="30" t="s">
        <v>312</v>
      </c>
    </row>
    <row r="19" spans="1:17" ht="22.5" customHeight="1" x14ac:dyDescent="0.25">
      <c r="A19" s="38"/>
      <c r="B19" s="38"/>
      <c r="C19" s="38"/>
      <c r="D19" s="38"/>
      <c r="E19" s="39"/>
      <c r="F19" s="31"/>
      <c r="G19" s="31"/>
      <c r="H19" s="32"/>
      <c r="I19" s="32"/>
      <c r="J19" s="35"/>
      <c r="K19" s="35"/>
      <c r="L19" s="26"/>
      <c r="M19" s="27"/>
      <c r="N19" s="29"/>
      <c r="O19" s="29"/>
      <c r="P19" s="29"/>
      <c r="Q19" s="29"/>
    </row>
    <row r="20" spans="1:17" ht="22.5" customHeight="1" x14ac:dyDescent="0.25">
      <c r="A20" s="38"/>
      <c r="B20" s="38"/>
      <c r="C20" s="38"/>
      <c r="D20" s="38"/>
      <c r="E20" s="39"/>
      <c r="F20" s="31"/>
      <c r="G20" s="31"/>
      <c r="H20" s="32"/>
      <c r="I20" s="32"/>
      <c r="J20" s="35"/>
      <c r="K20" s="35"/>
      <c r="L20" s="26"/>
      <c r="M20" s="27"/>
      <c r="N20" s="29"/>
      <c r="O20" s="29"/>
      <c r="P20" s="29"/>
      <c r="Q20" s="29"/>
    </row>
    <row r="21" spans="1:17" ht="22.5" customHeight="1" x14ac:dyDescent="0.25">
      <c r="A21" s="38"/>
      <c r="B21" s="38"/>
      <c r="C21" s="38"/>
      <c r="D21" s="38"/>
      <c r="E21" s="39"/>
      <c r="F21" s="31"/>
      <c r="G21" s="31"/>
      <c r="H21" s="32"/>
      <c r="I21" s="32"/>
      <c r="J21" s="35"/>
      <c r="K21" s="35"/>
      <c r="L21" s="26"/>
      <c r="M21" s="27"/>
      <c r="N21" s="29"/>
      <c r="O21" s="29"/>
      <c r="P21" s="29"/>
      <c r="Q21" s="29"/>
    </row>
    <row r="22" spans="1:17" ht="22.5" customHeight="1" x14ac:dyDescent="0.25">
      <c r="A22" s="38"/>
      <c r="B22" s="38"/>
      <c r="C22" s="38"/>
      <c r="D22" s="38"/>
      <c r="E22" s="39"/>
      <c r="F22" s="31"/>
      <c r="G22" s="31"/>
      <c r="H22" s="32"/>
      <c r="I22" s="32"/>
      <c r="J22" s="35"/>
      <c r="K22" s="35"/>
      <c r="L22" s="26"/>
      <c r="M22" s="27"/>
      <c r="N22" s="29"/>
      <c r="O22" s="29"/>
      <c r="P22" s="29"/>
      <c r="Q22" s="29"/>
    </row>
    <row r="23" spans="1:17" ht="22.5" customHeight="1" x14ac:dyDescent="0.25">
      <c r="A23" s="38"/>
      <c r="B23" s="38"/>
      <c r="C23" s="38"/>
      <c r="D23" s="38"/>
      <c r="E23" s="39"/>
      <c r="F23" s="31"/>
      <c r="G23" s="31"/>
      <c r="H23" s="32"/>
      <c r="I23" s="32"/>
      <c r="J23" s="35"/>
      <c r="K23" s="35"/>
      <c r="L23" s="26"/>
      <c r="M23" s="27"/>
      <c r="N23" s="29"/>
      <c r="O23" s="29"/>
      <c r="P23" s="29"/>
      <c r="Q23" s="29"/>
    </row>
    <row r="24" spans="1:17" ht="22.5" customHeight="1" x14ac:dyDescent="0.25">
      <c r="A24" s="38"/>
      <c r="B24" s="38"/>
      <c r="C24" s="38"/>
      <c r="D24" s="38"/>
      <c r="E24" s="39"/>
      <c r="F24" s="31"/>
      <c r="G24" s="31"/>
      <c r="H24" s="32"/>
      <c r="I24" s="32"/>
      <c r="J24" s="35"/>
      <c r="K24" s="35"/>
      <c r="L24" s="26"/>
      <c r="M24" s="27"/>
      <c r="N24" s="29"/>
      <c r="O24" s="29"/>
      <c r="P24" s="29"/>
      <c r="Q24" s="29"/>
    </row>
    <row r="25" spans="1:17" ht="22.5" customHeight="1" x14ac:dyDescent="0.25">
      <c r="A25" s="38"/>
      <c r="B25" s="38"/>
      <c r="C25" s="38"/>
      <c r="D25" s="38"/>
      <c r="E25" s="39"/>
      <c r="F25" s="31"/>
      <c r="G25" s="31"/>
      <c r="H25" s="32"/>
      <c r="I25" s="32"/>
      <c r="J25" s="35"/>
      <c r="K25" s="35"/>
      <c r="L25" s="26"/>
      <c r="M25" s="27"/>
      <c r="N25" s="29"/>
      <c r="O25" s="29"/>
      <c r="P25" s="29"/>
      <c r="Q25" s="29"/>
    </row>
    <row r="26" spans="1:17" ht="22.5" customHeight="1" x14ac:dyDescent="0.25">
      <c r="A26" s="38"/>
      <c r="B26" s="38"/>
      <c r="C26" s="38"/>
      <c r="D26" s="38"/>
      <c r="E26" s="39"/>
      <c r="F26" s="31"/>
      <c r="G26" s="31"/>
      <c r="H26" s="32"/>
      <c r="I26" s="32"/>
      <c r="J26" s="35"/>
      <c r="K26" s="35"/>
      <c r="L26" s="26"/>
      <c r="M26" s="27"/>
      <c r="N26" s="29"/>
      <c r="O26" s="29"/>
      <c r="P26" s="29"/>
      <c r="Q26" s="29"/>
    </row>
    <row r="27" spans="1:17" ht="22.5" customHeight="1" x14ac:dyDescent="0.25">
      <c r="A27" s="38"/>
      <c r="B27" s="38"/>
      <c r="C27" s="38"/>
      <c r="D27" s="38"/>
      <c r="E27" s="39"/>
      <c r="F27" s="31"/>
      <c r="G27" s="31"/>
      <c r="H27" s="32"/>
      <c r="I27" s="32"/>
      <c r="J27" s="35"/>
      <c r="K27" s="35"/>
      <c r="L27" s="26"/>
      <c r="M27" s="27"/>
      <c r="N27" s="29"/>
      <c r="O27" s="29"/>
      <c r="P27" s="29"/>
      <c r="Q27" s="29"/>
    </row>
    <row r="28" spans="1:17" ht="22.5" customHeight="1" x14ac:dyDescent="0.25">
      <c r="A28" s="38"/>
      <c r="B28" s="38"/>
      <c r="C28" s="38"/>
      <c r="D28" s="38"/>
      <c r="E28" s="39"/>
      <c r="F28" s="31"/>
      <c r="G28" s="31"/>
      <c r="H28" s="32"/>
      <c r="I28" s="32"/>
      <c r="J28" s="35"/>
      <c r="K28" s="35"/>
      <c r="L28" s="26"/>
      <c r="M28" s="27"/>
      <c r="N28" s="29"/>
      <c r="O28" s="29"/>
      <c r="P28" s="29"/>
      <c r="Q28" s="29"/>
    </row>
  </sheetData>
  <mergeCells count="4">
    <mergeCell ref="A4:Q4"/>
    <mergeCell ref="A2:Q2"/>
    <mergeCell ref="A17:Q17"/>
    <mergeCell ref="H1:J1"/>
  </mergeCells>
  <hyperlinks>
    <hyperlink ref="A1" location="Overview!A1" display="Back to Overview" xr:uid="{00000000-0004-0000-0800-000000000000}"/>
  </hyperlinks>
  <pageMargins left="0.39370078740157483" right="0.39370078740157483" top="0.70866141732283472" bottom="0.74803149606299213" header="0.27559055118110237" footer="0.27559055118110237"/>
  <pageSetup paperSize="9" scale="35" fitToHeight="0" orientation="portrait" r:id="rId1"/>
  <headerFooter scaleWithDoc="0">
    <oddHeader>&amp;L&amp;"Arial,Bold"Annex 6 &amp;"Arial,Regular"- New Designated EHV Properties. Addendum to Schedule of Charges for use of the Distribution System by Designated EHV Properties (including LDNOs with Designated EHV Properties/end-users).</oddHeader>
    <oddFooter xml:space="preserve">&amp;L&amp;8Note: The list of MPANs / MSIDs provided may be incomplete; the DNO reserves the right to apply the listed charges to any other MPANs / MSIDs associated with the site.
</oddFooter>
    <firstHeader>&amp;L
Annex 6 - New Designated EHV Properties. Addendum to Schedule of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site.&amp;R&amp;P of &amp;N</first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dae578e5-c4d9-4e6b-ba10-889ec8f6c692">
      <Terms xmlns="http://schemas.microsoft.com/office/infopath/2007/PartnerControls"/>
    </lcf76f155ced4ddcb4097134ff3c332f>
    <TaxCatchAll xmlns="2867e6b9-b027-4a5b-89f8-abb309faa4fd"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60DDB0407532594892E3EB1697DB5374" ma:contentTypeVersion="10" ma:contentTypeDescription="Create a new document." ma:contentTypeScope="" ma:versionID="7109bd3a251d844c9e5c779ff87e1036">
  <xsd:schema xmlns:xsd="http://www.w3.org/2001/XMLSchema" xmlns:xs="http://www.w3.org/2001/XMLSchema" xmlns:p="http://schemas.microsoft.com/office/2006/metadata/properties" xmlns:ns2="dae578e5-c4d9-4e6b-ba10-889ec8f6c692" xmlns:ns3="2867e6b9-b027-4a5b-89f8-abb309faa4fd" targetNamespace="http://schemas.microsoft.com/office/2006/metadata/properties" ma:root="true" ma:fieldsID="e3968a04230c5e7b54c6f4268e4fe6a3" ns2:_="" ns3:_="">
    <xsd:import namespace="dae578e5-c4d9-4e6b-ba10-889ec8f6c692"/>
    <xsd:import namespace="2867e6b9-b027-4a5b-89f8-abb309faa4fd"/>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DateTaken" minOccurs="0"/>
                <xsd:element ref="ns2:lcf76f155ced4ddcb4097134ff3c332f" minOccurs="0"/>
                <xsd:element ref="ns3:TaxCatchAll"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ae578e5-c4d9-4e6b-ba10-889ec8f6c69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DateTaken" ma:index="11" nillable="true" ma:displayName="MediaServiceDateTaken" ma:hidden="true" ma:indexed="true" ma:internalName="MediaServiceDateTaken" ma:readOnly="true">
      <xsd:simpleType>
        <xsd:restriction base="dms:Text"/>
      </xsd:simpleType>
    </xsd:element>
    <xsd:element name="lcf76f155ced4ddcb4097134ff3c332f" ma:index="13" nillable="true" ma:taxonomy="true" ma:internalName="lcf76f155ced4ddcb4097134ff3c332f" ma:taxonomyFieldName="MediaServiceImageTags" ma:displayName="Image Tags" ma:readOnly="false" ma:fieldId="{5cf76f15-5ced-4ddc-b409-7134ff3c332f}" ma:taxonomyMulti="true" ma:sspId="85d63b8e-7e02-4935-8147-a3e0ca6ac01d" ma:termSetId="09814cd3-568e-fe90-9814-8d621ff8fb84" ma:anchorId="fba54fb3-c3e1-fe81-a776-ca4b69148c4d" ma:open="true" ma:isKeyword="false">
      <xsd:complexType>
        <xsd:sequence>
          <xsd:element ref="pc:Terms" minOccurs="0" maxOccurs="1"/>
        </xsd:sequence>
      </xsd:complex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867e6b9-b027-4a5b-89f8-abb309faa4fd"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fafbe15e-0714-4f1f-b063-498628f327c1}" ma:internalName="TaxCatchAll" ma:showField="CatchAllData" ma:web="2867e6b9-b027-4a5b-89f8-abb309faa4fd">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68B63317-AF2B-4A40-AE6F-E2F55BC88641}">
  <ds:schemaRefs>
    <ds:schemaRef ds:uri="http://schemas.microsoft.com/sharepoint/v3/contenttype/forms"/>
  </ds:schemaRefs>
</ds:datastoreItem>
</file>

<file path=customXml/itemProps2.xml><?xml version="1.0" encoding="utf-8"?>
<ds:datastoreItem xmlns:ds="http://schemas.openxmlformats.org/officeDocument/2006/customXml" ds:itemID="{5718B15C-5F37-40A2-970D-81AA08AA49C4}">
  <ds:schemaRefs>
    <ds:schemaRef ds:uri="http://schemas.microsoft.com/office/2006/metadata/properties"/>
    <ds:schemaRef ds:uri="http://schemas.microsoft.com/office/infopath/2007/PartnerControls"/>
    <ds:schemaRef ds:uri="2a1259a8-9be4-4f50-8927-e6dd8ca9402d"/>
    <ds:schemaRef ds:uri="b5f7a741-318b-4a08-9f62-208ecdac2c0c"/>
    <ds:schemaRef ds:uri="c10e1512-9304-4135-bd5b-dbbcaa2ad6c9"/>
    <ds:schemaRef ds:uri="dae578e5-c4d9-4e6b-ba10-889ec8f6c692"/>
    <ds:schemaRef ds:uri="2867e6b9-b027-4a5b-89f8-abb309faa4fd"/>
  </ds:schemaRefs>
</ds:datastoreItem>
</file>

<file path=customXml/itemProps3.xml><?xml version="1.0" encoding="utf-8"?>
<ds:datastoreItem xmlns:ds="http://schemas.openxmlformats.org/officeDocument/2006/customXml" ds:itemID="{E33A6FA6-ADC5-4868-8F2B-14957A2523F6}"/>
</file>

<file path=docMetadata/LabelInfo.xml><?xml version="1.0" encoding="utf-8"?>
<clbl:labelList xmlns:clbl="http://schemas.microsoft.com/office/2020/mipLabelMetadata">
  <clbl:label id="{6431d30e-c018-4f72-ad4c-e56e9d03b1f0}" enabled="1" method="Standard" siteId="{f8be18a6-f648-4a47-be73-86d6c5c6604d}" removed="0"/>
</clbl:labelList>
</file>

<file path=docProps/app.xml><?xml version="1.0" encoding="utf-8"?>
<Properties xmlns="http://schemas.openxmlformats.org/officeDocument/2006/extended-properties" xmlns:vt="http://schemas.openxmlformats.org/officeDocument/2006/docPropsVTypes">
  <TotalTime>0</TotalTime>
  <Application>Microsoft Excel</Application>
  <DocSecurity>2</DocSecurity>
  <ScaleCrop>false</ScaleCrop>
  <HeadingPairs>
    <vt:vector size="4" baseType="variant">
      <vt:variant>
        <vt:lpstr>Worksheets</vt:lpstr>
      </vt:variant>
      <vt:variant>
        <vt:i4>15</vt:i4>
      </vt:variant>
      <vt:variant>
        <vt:lpstr>Named Ranges</vt:lpstr>
      </vt:variant>
      <vt:variant>
        <vt:i4>19</vt:i4>
      </vt:variant>
    </vt:vector>
  </HeadingPairs>
  <TitlesOfParts>
    <vt:vector size="34" baseType="lpstr">
      <vt:lpstr>Overview</vt:lpstr>
      <vt:lpstr>Annex 1 LV, HV and UMS charges</vt:lpstr>
      <vt:lpstr>Annex 2 Designated EHV charges</vt:lpstr>
      <vt:lpstr>Annex 2a Import</vt:lpstr>
      <vt:lpstr>Annex 2b Export</vt:lpstr>
      <vt:lpstr>Annex 3 Preserved charges</vt:lpstr>
      <vt:lpstr>Annex 4 LDNO charges</vt:lpstr>
      <vt:lpstr>Annex 5 LLFs</vt:lpstr>
      <vt:lpstr>Annex 6 New or Amended EHV</vt:lpstr>
      <vt:lpstr>Annex 7 Pass-Through Costs</vt:lpstr>
      <vt:lpstr>Nodal prices</vt:lpstr>
      <vt:lpstr>SSC unit rate lookup</vt:lpstr>
      <vt:lpstr> Residual Charging Bandings</vt:lpstr>
      <vt:lpstr>TNUoS Mapping</vt:lpstr>
      <vt:lpstr>Charge Calculator</vt:lpstr>
      <vt:lpstr>'Annex 1 LV, HV and UMS charges'!Print_Area</vt:lpstr>
      <vt:lpstr>'Annex 2 Designated EHV charges'!Print_Area</vt:lpstr>
      <vt:lpstr>'Annex 2a Import'!Print_Area</vt:lpstr>
      <vt:lpstr>'Annex 2b Export'!Print_Area</vt:lpstr>
      <vt:lpstr>'Annex 3 Preserved charges'!Print_Area</vt:lpstr>
      <vt:lpstr>'Annex 4 LDNO charges'!Print_Area</vt:lpstr>
      <vt:lpstr>'Annex 5 LLFs'!Print_Area</vt:lpstr>
      <vt:lpstr>'Annex 6 New or Amended EHV'!Print_Area</vt:lpstr>
      <vt:lpstr>'Annex 7 Pass-Through Costs'!Print_Area</vt:lpstr>
      <vt:lpstr>'Nodal prices'!Print_Area</vt:lpstr>
      <vt:lpstr>'Annex 1 LV, HV and UMS charges'!Print_Titles</vt:lpstr>
      <vt:lpstr>'Annex 2 Designated EHV charges'!Print_Titles</vt:lpstr>
      <vt:lpstr>'Annex 2a Import'!Print_Titles</vt:lpstr>
      <vt:lpstr>'Annex 2b Export'!Print_Titles</vt:lpstr>
      <vt:lpstr>'Annex 4 LDNO charges'!Print_Titles</vt:lpstr>
      <vt:lpstr>'Annex 6 New or Amended EHV'!Print_Titles</vt:lpstr>
      <vt:lpstr>'Annex 7 Pass-Through Costs'!Print_Titles</vt:lpstr>
      <vt:lpstr>'Nodal prices'!Print_Titles</vt:lpstr>
      <vt:lpstr>'SSC unit rate lookup'!Print_Titles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2022-01-31T15:39:19Z</dcterms:created>
  <dcterms:modified xsi:type="dcterms:W3CDTF">2025-12-03T13:46:25Z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e4aaaee5-c84d-4c37-ab3c-99d07fb6d639_Enabled">
    <vt:lpwstr>true</vt:lpwstr>
  </property>
  <property fmtid="{D5CDD505-2E9C-101B-9397-08002B2CF9AE}" pid="3" name="MSIP_Label_e4aaaee5-c84d-4c37-ab3c-99d07fb6d639_SetDate">
    <vt:lpwstr>2022-01-31T15:39:42Z</vt:lpwstr>
  </property>
  <property fmtid="{D5CDD505-2E9C-101B-9397-08002B2CF9AE}" pid="4" name="MSIP_Label_e4aaaee5-c84d-4c37-ab3c-99d07fb6d639_Method">
    <vt:lpwstr>Privileged</vt:lpwstr>
  </property>
  <property fmtid="{D5CDD505-2E9C-101B-9397-08002B2CF9AE}" pid="5" name="MSIP_Label_e4aaaee5-c84d-4c37-ab3c-99d07fb6d639_Name">
    <vt:lpwstr>e4aaaee5-c84d-4c37-ab3c-99d07fb6d639</vt:lpwstr>
  </property>
  <property fmtid="{D5CDD505-2E9C-101B-9397-08002B2CF9AE}" pid="6" name="MSIP_Label_e4aaaee5-c84d-4c37-ab3c-99d07fb6d639_SiteId">
    <vt:lpwstr>f8be18a6-f648-4a47-be73-86d6c5c6604d</vt:lpwstr>
  </property>
  <property fmtid="{D5CDD505-2E9C-101B-9397-08002B2CF9AE}" pid="7" name="MSIP_Label_e4aaaee5-c84d-4c37-ab3c-99d07fb6d639_ActionId">
    <vt:lpwstr>a84ab628-8a42-4958-b77f-dbae9d01e659</vt:lpwstr>
  </property>
  <property fmtid="{D5CDD505-2E9C-101B-9397-08002B2CF9AE}" pid="8" name="MSIP_Label_e4aaaee5-c84d-4c37-ab3c-99d07fb6d639_ContentBits">
    <vt:lpwstr>2</vt:lpwstr>
  </property>
  <property fmtid="{D5CDD505-2E9C-101B-9397-08002B2CF9AE}" pid="9" name="MSIP_Label_6431d30e-c018-4f72-ad4c-e56e9d03b1f0_ActionId">
    <vt:lpwstr>3f7c1a23-ac1c-4691-a103-ee91863fbe8a</vt:lpwstr>
  </property>
  <property fmtid="{D5CDD505-2E9C-101B-9397-08002B2CF9AE}" pid="10" name="MSIP_Label_6431d30e-c018-4f72-ad4c-e56e9d03b1f0_Enabled">
    <vt:lpwstr>true</vt:lpwstr>
  </property>
  <property fmtid="{D5CDD505-2E9C-101B-9397-08002B2CF9AE}" pid="11" name="SV_QUERY_LIST_4F35BF76-6C0D-4D9B-82B2-816C12CF3733">
    <vt:lpwstr>empty_477D106A-C0D6-4607-AEBD-E2C9D60EA279</vt:lpwstr>
  </property>
  <property fmtid="{D5CDD505-2E9C-101B-9397-08002B2CF9AE}" pid="12" name="ContentTypeId">
    <vt:lpwstr>0x01010060DDB0407532594892E3EB1697DB5374</vt:lpwstr>
  </property>
  <property fmtid="{D5CDD505-2E9C-101B-9397-08002B2CF9AE}" pid="13" name="DLPManualFileClassification">
    <vt:lpwstr>{0F742C78-7CA1-4A83-96D0-F7EDA8C31D24}</vt:lpwstr>
  </property>
  <property fmtid="{D5CDD505-2E9C-101B-9397-08002B2CF9AE}" pid="14" name="MSIP_Label_6431d30e-c018-4f72-ad4c-e56e9d03b1f0_SiteId">
    <vt:lpwstr>f8be18a6-f648-4a47-be73-86d6c5c6604d</vt:lpwstr>
  </property>
  <property fmtid="{D5CDD505-2E9C-101B-9397-08002B2CF9AE}" pid="15" name="MSIP_Label_6431d30e-c018-4f72-ad4c-e56e9d03b1f0_Method">
    <vt:lpwstr>Standard</vt:lpwstr>
  </property>
  <property fmtid="{D5CDD505-2E9C-101B-9397-08002B2CF9AE}" pid="16" name="DLPManualFileClassificationLastModifiedBy">
    <vt:lpwstr>AD03\Lee.Wells</vt:lpwstr>
  </property>
  <property fmtid="{D5CDD505-2E9C-101B-9397-08002B2CF9AE}" pid="17" name="MSIP_Label_6431d30e-c018-4f72-ad4c-e56e9d03b1f0_Name">
    <vt:lpwstr>6431d30e-c018-4f72-ad4c-e56e9d03b1f0</vt:lpwstr>
  </property>
  <property fmtid="{D5CDD505-2E9C-101B-9397-08002B2CF9AE}" pid="18" name="MSIP_Label_6431d30e-c018-4f72-ad4c-e56e9d03b1f0_SetDate">
    <vt:lpwstr>2021-12-31T11:55:57Z</vt:lpwstr>
  </property>
  <property fmtid="{D5CDD505-2E9C-101B-9397-08002B2CF9AE}" pid="19" name="SV_HIDDEN_GRID_QUERY_LIST_4F35BF76-6C0D-4D9B-82B2-816C12CF3733">
    <vt:lpwstr>empty_477D106A-C0D6-4607-AEBD-E2C9D60EA279</vt:lpwstr>
  </property>
  <property fmtid="{D5CDD505-2E9C-101B-9397-08002B2CF9AE}" pid="20" name="_dlc_DocIdItemGuid">
    <vt:lpwstr>c4a36854-271f-49ec-942b-ff9c31856583</vt:lpwstr>
  </property>
  <property fmtid="{D5CDD505-2E9C-101B-9397-08002B2CF9AE}" pid="21" name="DLPManualFileClassificationLastModificationDate">
    <vt:lpwstr>1573145826</vt:lpwstr>
  </property>
  <property fmtid="{D5CDD505-2E9C-101B-9397-08002B2CF9AE}" pid="22" name="MSIP_Label_6431d30e-c018-4f72-ad4c-e56e9d03b1f0_ContentBits">
    <vt:lpwstr>2</vt:lpwstr>
  </property>
  <property fmtid="{D5CDD505-2E9C-101B-9397-08002B2CF9AE}" pid="23" name="DLPManualFileClassificationVersion">
    <vt:lpwstr>11.0.400.15</vt:lpwstr>
  </property>
  <property fmtid="{D5CDD505-2E9C-101B-9397-08002B2CF9AE}" pid="24" name="MediaServiceImageTags">
    <vt:lpwstr/>
  </property>
</Properties>
</file>