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76" documentId="8_{5D3FBBB8-E697-42D7-BC9A-4E7A30FAF740}" xr6:coauthVersionLast="47" xr6:coauthVersionMax="47" xr10:uidLastSave="{7F926204-43D4-4694-9C6B-31A35143DEB7}"/>
  <bookViews>
    <workbookView xWindow="810" yWindow="-16320" windowWidth="28110" windowHeight="16440" tabRatio="862" firstSheet="4" activeTab="8"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charges'!$A$10:$M$10</definedName>
    <definedName name="_xlnm._FilterDatabase" localSheetId="3" hidden="1">'Annex 2a Import'!$A$4:$G$4</definedName>
    <definedName name="_xlnm._FilterDatabase" localSheetId="4" hidden="1">'Annex 2b Export'!$A$4:$G$4</definedName>
    <definedName name="_xlnm._FilterDatabase" localSheetId="10" hidden="1">'Nodal prices'!$A$3:$G$734</definedName>
    <definedName name="_xlnm._FilterDatabase" localSheetId="11" hidden="1">'SSC unit rate lookup'!$A$28:$D$764</definedName>
    <definedName name="OLE_LINK1" localSheetId="5">'Annex 3 Preserved charges'!#REF!</definedName>
    <definedName name="_xlnm.Print_Area" localSheetId="1">'Annex 1 LV, HV and UMS charges'!$A$2:$K$29</definedName>
    <definedName name="_xlnm.Print_Area" localSheetId="2">'Annex 2 EHV charges'!$A$2:$O$10</definedName>
    <definedName name="_xlnm.Print_Area" localSheetId="3">'Annex 2a Import'!$A$2:$H$4</definedName>
    <definedName name="_xlnm.Print_Area" localSheetId="4">'Annex 2b Export'!$A$2:$H$139</definedName>
    <definedName name="_xlnm.Print_Area" localSheetId="5">'Annex 3 Preserved charges'!$A$2:$J$15</definedName>
    <definedName name="_xlnm.Print_Area" localSheetId="6">'Annex 4 LDNO charges'!$A$2:$J$9</definedName>
    <definedName name="_xlnm.Print_Area" localSheetId="7">'Annex 5 LLFs'!$A$2:$F$30</definedName>
    <definedName name="_xlnm.Print_Area" localSheetId="8">'Annex 6 New or Amended EHV'!$A$4:$N$28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4" l="1"/>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5"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11" i="24"/>
  <c r="B6" i="24"/>
  <c r="B7" i="24"/>
  <c r="B8" i="24"/>
  <c r="B9" i="24"/>
  <c r="B10" i="24"/>
  <c r="B13" i="4" l="1"/>
  <c r="B6" i="4"/>
  <c r="A2" i="24" l="1"/>
  <c r="B5"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N5" i="8" l="1"/>
  <c r="H5" i="8"/>
  <c r="I5" i="8"/>
  <c r="J5" i="8"/>
  <c r="K5" i="8"/>
  <c r="L5" i="8"/>
  <c r="M5" i="8"/>
  <c r="G5" i="8"/>
  <c r="E4" i="14"/>
  <c r="F4" i="14"/>
  <c r="G4" i="14"/>
  <c r="D4" i="14"/>
  <c r="E4" i="13"/>
  <c r="F4" i="13"/>
  <c r="G4" i="13"/>
  <c r="D4" i="13"/>
  <c r="C14" i="15" l="1"/>
  <c r="R13" i="15" l="1"/>
  <c r="R14" i="15" s="1"/>
  <c r="N14" i="15"/>
  <c r="O14" i="15"/>
  <c r="P14" i="15"/>
  <c r="Q14" i="15"/>
  <c r="S14" i="15"/>
  <c r="T14" i="15"/>
  <c r="M14" i="15"/>
  <c r="D14" i="15"/>
  <c r="E14" i="15"/>
  <c r="F14" i="15"/>
  <c r="H18" i="15" s="1"/>
  <c r="G14" i="15"/>
  <c r="E10" i="15" l="1"/>
  <c r="C10" i="15"/>
  <c r="C17" i="15" s="1"/>
  <c r="F10" i="15"/>
  <c r="D10" i="15"/>
  <c r="C18" i="15" l="1"/>
  <c r="G17" i="15"/>
  <c r="G18" i="15"/>
  <c r="D17" i="15"/>
  <c r="D18" i="15"/>
  <c r="E18" i="15"/>
  <c r="E17" i="15"/>
  <c r="F17" i="15"/>
  <c r="F18" i="15"/>
  <c r="I17" i="15"/>
  <c r="I18" i="15"/>
  <c r="C21" i="15" l="1"/>
  <c r="C22" i="15"/>
  <c r="N10" i="15" l="1"/>
  <c r="T10" i="15"/>
  <c r="P10" i="15"/>
  <c r="O10" i="15"/>
  <c r="R10" i="15"/>
  <c r="Q10" i="15"/>
  <c r="M10" i="15"/>
  <c r="S10" i="15"/>
  <c r="S17" i="15" l="1"/>
  <c r="S18" i="15"/>
  <c r="O17" i="15"/>
  <c r="O18" i="15"/>
  <c r="M17" i="15"/>
  <c r="M18" i="15"/>
  <c r="P17" i="15"/>
  <c r="P18" i="15"/>
  <c r="Q17" i="15"/>
  <c r="Q18" i="15"/>
  <c r="T17" i="15"/>
  <c r="T18" i="15"/>
  <c r="R18" i="15"/>
  <c r="R17" i="15"/>
  <c r="N17" i="15"/>
  <c r="N18" i="15"/>
  <c r="M21" i="15" l="1"/>
  <c r="N22" i="15"/>
  <c r="M22" i="15"/>
  <c r="N21" i="15"/>
</calcChain>
</file>

<file path=xl/sharedStrings.xml><?xml version="1.0" encoding="utf-8"?>
<sst xmlns="http://schemas.openxmlformats.org/spreadsheetml/2006/main" count="2191" uniqueCount="599">
  <si>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</si>
  <si>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</si>
  <si>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</si>
  <si>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</si>
  <si>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</si>
  <si>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</si>
  <si>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</si>
  <si>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</si>
  <si>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</si>
  <si>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</si>
  <si>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</si>
  <si>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</si>
  <si>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</si>
  <si>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</si>
  <si>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</si>
  <si>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</si>
  <si>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</si>
  <si>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</si>
  <si>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</si>
  <si>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</si>
  <si>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</si>
  <si>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</si>
  <si>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</si>
  <si>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</si>
  <si>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</si>
  <si>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</si>
  <si>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</si>
  <si>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</si>
  <si>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</si>
  <si>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</si>
  <si>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</si>
  <si>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</si>
  <si>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</si>
  <si>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</si>
  <si>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</si>
  <si>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</si>
  <si>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</si>
  <si>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</si>
  <si>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</si>
  <si>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</si>
  <si>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</si>
  <si>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</si>
  <si>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</si>
  <si>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</si>
  <si>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</si>
  <si>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</si>
  <si>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</si>
  <si>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</si>
  <si>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</si>
  <si>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</si>
  <si>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</si>
  <si>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</si>
  <si>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</si>
  <si>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</si>
  <si>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</si>
  <si>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</si>
  <si>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</si>
  <si>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</si>
  <si>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</si>
  <si>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</si>
  <si>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</si>
  <si>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</si>
  <si>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</si>
  <si>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</si>
  <si>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</si>
  <si>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</si>
  <si>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</si>
  <si>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</si>
  <si>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</si>
  <si>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</si>
  <si>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</si>
  <si>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</si>
  <si>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</si>
  <si>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</si>
  <si>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</si>
  <si>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</si>
  <si>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</si>
  <si>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</si>
  <si>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</si>
  <si>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</si>
  <si>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</si>
  <si>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</si>
  <si>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</si>
  <si>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</si>
  <si>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</si>
  <si>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</si>
  <si>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</si>
  <si>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</si>
  <si>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</si>
  <si>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</si>
  <si>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</si>
  <si>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</si>
  <si>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</si>
  <si>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</si>
  <si>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</si>
  <si>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</si>
  <si>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</si>
  <si>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</si>
  <si>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</si>
  <si>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</si>
  <si>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</si>
  <si>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</si>
  <si>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</si>
  <si>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</si>
  <si>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</si>
  <si>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</si>
  <si>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</si>
  <si>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</si>
  <si>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</si>
  <si>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</si>
  <si>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</si>
  <si>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</si>
  <si>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</si>
  <si>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</si>
  <si>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</si>
  <si>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</si>
  <si>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</si>
  <si>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</si>
  <si>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</si>
  <si>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</si>
  <si>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</si>
  <si>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</si>
  <si>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</si>
  <si>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</si>
  <si>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</si>
  <si>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</si>
  <si>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</si>
  <si>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</si>
  <si>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</si>
  <si>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</si>
  <si>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</si>
  <si>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</si>
  <si>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</si>
  <si>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</si>
  <si>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</si>
  <si>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</si>
  <si>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</si>
  <si>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</si>
  <si>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</si>
  <si>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</si>
  <si>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</si>
  <si>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</si>
  <si>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</si>
  <si>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</si>
  <si>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</si>
  <si>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</si>
  <si>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</si>
  <si>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</si>
  <si>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</si>
  <si>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</si>
  <si>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</si>
  <si>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</si>
  <si>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</si>
  <si>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</si>
  <si>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</si>
  <si>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</si>
  <si>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</si>
  <si>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</si>
  <si>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</si>
  <si>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</si>
  <si>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</si>
  <si>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</si>
  <si>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</si>
  <si>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</si>
  <si>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</si>
  <si>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</si>
  <si>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</si>
  <si>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</si>
  <si>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</si>
  <si>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</si>
  <si>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</si>
  <si>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</si>
  <si>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</si>
  <si>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</si>
  <si>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</si>
  <si>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</si>
  <si>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</si>
  <si>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</si>
  <si>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</si>
  <si>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</si>
  <si>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</si>
  <si>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</si>
  <si>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</si>
  <si>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</si>
  <si>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</si>
  <si>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</si>
  <si>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</si>
  <si>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</si>
  <si>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</si>
  <si>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</si>
  <si>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</si>
  <si>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</si>
  <si>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</si>
  <si>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</si>
  <si>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</si>
  <si>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</si>
  <si>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</si>
  <si>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</si>
  <si>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</si>
  <si>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</si>
  <si>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</si>
  <si>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</si>
  <si>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</si>
  <si>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</si>
  <si>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</si>
  <si>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</si>
  <si>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</si>
  <si>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</si>
  <si>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</si>
  <si>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</si>
  <si>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</si>
  <si>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</si>
  <si>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</si>
  <si>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</si>
  <si>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</si>
  <si>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</si>
  <si>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</si>
  <si>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</si>
  <si>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</si>
  <si>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</si>
  <si>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</si>
  <si>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</si>
  <si>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</si>
  <si>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</si>
  <si>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</si>
  <si>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</si>
  <si>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</si>
  <si>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</si>
  <si>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</si>
  <si>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</si>
  <si>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</si>
  <si>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</si>
  <si>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</si>
  <si>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</si>
  <si>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</si>
  <si>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</si>
  <si>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</si>
  <si>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</si>
  <si>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</si>
  <si>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</si>
  <si>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</si>
  <si>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</si>
  <si>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</si>
  <si>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</si>
  <si>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</si>
  <si>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</si>
  <si>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</si>
  <si>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</si>
  <si>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</si>
  <si>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</si>
  <si>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</si>
  <si>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</si>
  <si>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</si>
  <si>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</si>
  <si>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</si>
  <si>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</si>
  <si>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</si>
  <si>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</si>
  <si>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</si>
  <si>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</si>
  <si>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</si>
  <si>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</si>
  <si>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</si>
  <si>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</si>
  <si>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</si>
  <si>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</si>
  <si>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</si>
  <si>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</si>
  <si>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</si>
  <si>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</si>
  <si>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</si>
  <si>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</si>
  <si>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</si>
  <si>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</si>
  <si>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</si>
  <si>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</si>
  <si>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</si>
  <si>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</si>
  <si>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</si>
  <si>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</si>
  <si>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</si>
  <si>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</si>
  <si>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</si>
  <si>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</si>
  <si>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</si>
  <si>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</si>
  <si>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</si>
  <si>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</si>
  <si>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</si>
  <si>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</si>
  <si>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</si>
  <si>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</si>
  <si>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</si>
  <si>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</si>
  <si>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</si>
  <si>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</si>
  <si>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</si>
  <si>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</si>
  <si>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</si>
  <si>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</si>
  <si>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</si>
  <si>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</si>
  <si>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</si>
  <si>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</si>
  <si>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</si>
  <si>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</si>
  <si>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</si>
  <si>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</si>
  <si>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</si>
  <si>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</si>
  <si>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</si>
  <si>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</si>
  <si>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</si>
  <si>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</si>
  <si>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</si>
  <si>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</si>
  <si>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</si>
  <si>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</si>
  <si>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</si>
  <si>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</si>
  <si>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</si>
  <si>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</si>
  <si>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</si>
  <si>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</si>
  <si>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</si>
  <si>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</si>
  <si>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</si>
  <si>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</si>
  <si>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</si>
  <si>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</si>
  <si>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</si>
  <si>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</si>
  <si>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</si>
  <si>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</si>
  <si>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</si>
  <si>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</si>
  <si>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</si>
  <si>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</si>
  <si>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</si>
  <si>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</si>
  <si>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</si>
  <si>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</si>
  <si>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</si>
  <si>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</si>
  <si>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</si>
  <si>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</si>
  <si>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</si>
  <si>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</si>
  <si>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</si>
  <si>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</si>
  <si>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</si>
  <si>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</si>
  <si>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</si>
  <si>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</si>
  <si>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</si>
  <si>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</si>
  <si>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</si>
  <si>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</si>
  <si>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</si>
  <si>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</si>
  <si>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</si>
  <si>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</si>
  <si>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</si>
  <si>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</si>
  <si>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</si>
  <si>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</si>
  <si>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</si>
  <si>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</si>
  <si>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</si>
  <si>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</si>
  <si>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</si>
  <si>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</si>
  <si>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</si>
  <si>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</si>
  <si>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</si>
  <si>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</si>
  <si>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</si>
  <si>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</si>
  <si>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</si>
  <si>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</si>
  <si>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</si>
  <si>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</si>
  <si>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</si>
  <si>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</si>
  <si>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</si>
  <si>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</si>
  <si>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</si>
  <si>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</si>
  <si>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</si>
  <si>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</si>
  <si>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</si>
  <si>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</si>
  <si>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</si>
  <si>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</si>
  <si>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</si>
  <si>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</si>
  <si>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</si>
  <si>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</si>
  <si>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</si>
  <si>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</si>
  <si>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</si>
  <si>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</si>
  <si>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</si>
  <si>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</si>
  <si>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</si>
  <si>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</si>
  <si>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</si>
  <si>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</si>
  <si>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</si>
  <si>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</si>
  <si>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</si>
  <si>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</si>
  <si>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</si>
  <si>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</si>
  <si>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0, 1 or 8</t>
  </si>
  <si>
    <t>1, 2 or 5-8</t>
  </si>
  <si>
    <t>3, 4 or 5-8</t>
  </si>
  <si>
    <t>Open LLFCs / LDNO unique billing identifier</t>
  </si>
  <si>
    <t>LDNO LV: Domestic Aggregated</t>
  </si>
  <si>
    <t>LDNO LV: Non-Domestic Aggregated</t>
  </si>
  <si>
    <t>LDNO LV: LV Site Specific</t>
  </si>
  <si>
    <t>LDNO HV: Domestic Aggregated</t>
  </si>
  <si>
    <t>LDNO HV: Non-Domestic Aggregated</t>
  </si>
  <si>
    <t>LDNO HV: LV Site Specific</t>
  </si>
  <si>
    <t>LDNO HV: LV Sub Site Specific</t>
  </si>
  <si>
    <t>LDNO HV: HV Site Specific</t>
  </si>
  <si>
    <t>LDNO HVplus: Domestic Aggregated</t>
  </si>
  <si>
    <t>LDNO HVplus: Non-Domestic Aggregated</t>
  </si>
  <si>
    <t>LDNO HVplus: LV Site Specific</t>
  </si>
  <si>
    <t>LDNO HVplus: LV Sub Site Specific</t>
  </si>
  <si>
    <t>LDNO HVplus: HV Site Specific</t>
  </si>
  <si>
    <t>LDNO EHV: Domestic Aggregated</t>
  </si>
  <si>
    <t>LDNO EHV: Non-Domestic Aggregated</t>
  </si>
  <si>
    <t>LDNO EHV: LV Site Specific</t>
  </si>
  <si>
    <t>LDNO EHV: LV Sub Site Specific</t>
  </si>
  <si>
    <t>LDNO EHV: HV Site Specific</t>
  </si>
  <si>
    <t>LDNO 132kV/EHV: Domestic Aggregated</t>
  </si>
  <si>
    <t>LDNO 132kV/EHV: Non-Domestic Aggregated</t>
  </si>
  <si>
    <t>LDNO 132kV/EHV: LV Site Specific</t>
  </si>
  <si>
    <t>LDNO 132kV/EHV: LV Sub Site Specific</t>
  </si>
  <si>
    <t>LDNO 132kV/EHV: HV Site Specific</t>
  </si>
  <si>
    <t>LDNO 132kV: Domestic Aggregated</t>
  </si>
  <si>
    <t>LDNO 132kV: Non-Domestic Aggregated</t>
  </si>
  <si>
    <t>LDNO 132kV: LV Site Specific</t>
  </si>
  <si>
    <t>LDNO 132kV: LV Sub Site Specific</t>
  </si>
  <si>
    <t>LDNO 132kV: HV Site Specific</t>
  </si>
  <si>
    <t>LDNO 0000: Domestic Aggregated</t>
  </si>
  <si>
    <t>LDNO 0000: Non-Domestic Aggregated</t>
  </si>
  <si>
    <t>LDNO 0000: LV Site Specific</t>
  </si>
  <si>
    <t>LDNO 0000: LV Sub Site Specific</t>
  </si>
  <si>
    <t>LDNO 0000: HV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</si>
  <si>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</si>
  <si>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</si>
  <si>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</si>
  <si>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</si>
  <si>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</si>
  <si>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</si>
  <si>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</si>
  <si>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</si>
  <si>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</si>
  <si>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2021/22</t>
  </si>
  <si>
    <t>1 April 2021</t>
  </si>
  <si>
    <t>16:30 - 19:30</t>
  </si>
  <si>
    <t>Monday to Friday 
(Including Bank Holidays)
March to October</t>
  </si>
  <si>
    <t>07:00 - 22:00</t>
  </si>
  <si>
    <t>07:00 - 16:30
19:30 - 22:00</t>
  </si>
  <si>
    <t xml:space="preserve">Monday to Friday 
(Including Bank Holidays)
November to February </t>
  </si>
  <si>
    <t>00:00 - 07:00
22:00 - 24:00</t>
  </si>
  <si>
    <t>Monday to Friday 
(Including Bank Holidays)
April to March</t>
  </si>
  <si>
    <t>09:30 - 21:30</t>
  </si>
  <si>
    <t>00:00 - 09:30
21:30 - 24:00</t>
  </si>
  <si>
    <t>Saturday and Sunday 
All Year</t>
  </si>
  <si>
    <t>Monday to Friday
Nov to Feb</t>
  </si>
  <si>
    <t>16:00 – 19:00</t>
  </si>
  <si>
    <t>07:30 – 16:00
19:00 – 20:00</t>
  </si>
  <si>
    <t>20:00 – 00:30</t>
  </si>
  <si>
    <t>00:30 – 07:30</t>
  </si>
  <si>
    <t>Saturday and Sunday
All Year and
Monday to Friday
Mar to Oct</t>
  </si>
  <si>
    <t>07:30 – 00:30</t>
  </si>
  <si>
    <t>Winter Weekday Peak</t>
  </si>
  <si>
    <t>Winter Weekday</t>
  </si>
  <si>
    <t>Other</t>
  </si>
  <si>
    <t>Night</t>
  </si>
  <si>
    <t>Import LLFC</t>
  </si>
  <si>
    <t>Export LLFC</t>
  </si>
  <si>
    <t>Tariff</t>
  </si>
  <si>
    <t>Note: The list of MPANs / MSIDs provided may be incomplete; the DNO reserves the right to apply the listed charges to any other MPANs / MSIDs associated with the site.
Note: The timebands are as shown in Annex 2.</t>
  </si>
  <si>
    <t>132/33kV generic</t>
  </si>
  <si>
    <t>Annex 2 and Annex 6 - Import/Export unique identifier columns removed.</t>
  </si>
  <si>
    <t>Submitted</t>
  </si>
  <si>
    <t>Vattenfall Networks Limited - GSP H</t>
  </si>
  <si>
    <t>H01 , H31 , H61, H02 , H32 , H62, H08 , H38 , H68</t>
  </si>
  <si>
    <t>H03 , H33 , H63</t>
  </si>
  <si>
    <t>H06 , H36 , H66</t>
  </si>
  <si>
    <t>H11 , H41 , H71, H12 , H42 , H72, H13 , H43 , H73, H14 , H44 , H74, H15 , H45 , H75</t>
  </si>
  <si>
    <t>HL1 , HE1 , HH1</t>
  </si>
  <si>
    <t>HL3 , HE3 , HH3, HL4 , HE4 , HH4</t>
  </si>
  <si>
    <t>HE5 , HH5, HE6 , HH6</t>
  </si>
  <si>
    <t>LDNO LV: Domestic Aggregated (related MPAN)</t>
  </si>
  <si>
    <t>LDNO LV: Non-Domestic Aggregated (related MPAN)</t>
  </si>
  <si>
    <t>LDNO LV: Unmetered Supplies</t>
  </si>
  <si>
    <t>LDNO LV: LV Generation Aggregated</t>
  </si>
  <si>
    <t>LDNO LV: LV Generation Site Specific</t>
  </si>
  <si>
    <t>LDNO HV: Domestic Aggregated (related MPAN)</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</si>
  <si>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</si>
  <si>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</si>
  <si>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</si>
  <si>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</si>
  <si>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</si>
  <si>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</si>
  <si>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</si>
  <si>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(related MPAN)</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</si>
  <si>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</si>
  <si>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</si>
  <si>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</si>
  <si>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</si>
  <si>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</si>
  <si>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</si>
  <si>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</si>
  <si>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(related MPAN)</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</si>
  <si>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</si>
  <si>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</si>
  <si>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</si>
  <si>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</si>
  <si>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</si>
  <si>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</si>
  <si>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</si>
  <si>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(related MPAN)</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</si>
  <si>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</si>
  <si>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</si>
  <si>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</si>
  <si>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</si>
  <si>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</si>
  <si>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</si>
  <si>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</si>
  <si>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(related MPAN)</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</si>
  <si>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</si>
  <si>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</si>
  <si>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</si>
  <si>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</si>
  <si>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</si>
  <si>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</si>
  <si>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</si>
  <si>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(related MPAN)</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</si>
  <si>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</si>
  <si>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</si>
  <si>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</si>
  <si>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</si>
  <si>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</si>
  <si>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</si>
  <si>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</si>
  <si>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form is intentionally left blank</t>
  </si>
  <si>
    <t>H01, H02, H08</t>
  </si>
  <si>
    <t>H03</t>
  </si>
  <si>
    <t>H06</t>
  </si>
  <si>
    <t>H11, H12, H13, H14, H15</t>
  </si>
  <si>
    <t>HL1</t>
  </si>
  <si>
    <t>HL3, HL4</t>
  </si>
  <si>
    <t>H68, H62, H61</t>
  </si>
  <si>
    <t>H63</t>
  </si>
  <si>
    <t>H66</t>
  </si>
  <si>
    <t>H75, H71, H72, H73, H74</t>
  </si>
  <si>
    <t>HH1</t>
  </si>
  <si>
    <t>HH3, HH4</t>
  </si>
  <si>
    <t>HH6, HH5</t>
  </si>
  <si>
    <t>HH7, HH8</t>
  </si>
  <si>
    <t>H31, H32, H38</t>
  </si>
  <si>
    <t>H33</t>
  </si>
  <si>
    <t>H35, H34, H37, H39</t>
  </si>
  <si>
    <t>H36</t>
  </si>
  <si>
    <t>H56</t>
  </si>
  <si>
    <t>H55</t>
  </si>
  <si>
    <t>H54</t>
  </si>
  <si>
    <t>H45, H41, H42, H43, H44</t>
  </si>
  <si>
    <t>HE1</t>
  </si>
  <si>
    <t>HE4, HE3</t>
  </si>
  <si>
    <t>HE5, HE6</t>
  </si>
  <si>
    <t>HE2</t>
  </si>
  <si>
    <t>HH2</t>
  </si>
  <si>
    <t xml:space="preserve"> HH7, HE8 , HH8</t>
  </si>
  <si>
    <t>HE8</t>
  </si>
  <si>
    <t>EHV Site Specific (LLFC H54)</t>
  </si>
  <si>
    <t>EHV Site Specific (LLFC HE7)</t>
  </si>
  <si>
    <t>HE7</t>
  </si>
  <si>
    <t xml:space="preserve">H04 , H34 , H64, H05 , H35 , H65, H07 , H37 , H67,  H46 ,  H09 , H39 , H69,11H , 61H , 12H , 62H , 13H , 63H , 14H , 64H  </t>
  </si>
  <si>
    <t xml:space="preserve">H26 , H56 , H86,21H , 71H  ,23H , 73H  ,24H , 74H , 22H , 72H </t>
  </si>
  <si>
    <t>H55 , H85,Y1H,Y3H,Y4H,Y2H</t>
  </si>
  <si>
    <t>H84,81H ,83H,84H,82H</t>
  </si>
  <si>
    <t>H85 , HH2 , HH5 , HH6 , H46 , H55 , HE2 , HE5 , HE6, Y1H , Y2H , Y3H , Y4H</t>
  </si>
  <si>
    <t>H84 , HH7 , HH8 , HE8, 81H , 82H , 83H , 84H</t>
  </si>
  <si>
    <t>H01  ,  H02  ,  H03  ,  H04  ,  H05  ,  H06  ,  H07  ,  H08  ,  H09  ,  H26  ,  H11  ,  H12  ,  H13  ,  H14  ,  H67  ,  H68  ,  H69  ,  H86  ,  H75  ,  HL3  ,  HL4  ,  H61  ,  H62  ,  H63  ,  H31  ,   H36  ,  H37  ,  H38  ,  H39  ,  H56  ,  H45  ,  HE1  ,  HE3  ,  H64  ,  H65  ,  H66  ,  HE4  ,  H32  ,  H33  ,  H34  ,  H35 ,  HH1 ,  H15 ,   HL1 ,   HH3 ,  HH4 ,  H71 ,  H72 , H73 ,  H74 , H41 , H42 , H43 , H44,H01 ,  H03 ,  H04 ,  11H , 12H ,  13H , 14H , H06 , H26 , 21H , 22H ,  23H ,  24H ,  H11 , H86 ,  71H , 72H , 73H , 74H , H61 , H63 ,  H64 ,  61H ,  62H , 63H ,  64H , H66 , H71, HL1,  HL3,  HH1, HH3</t>
  </si>
  <si>
    <t>H05, H04, H07, H09, 11H,12H,13H, 14H</t>
  </si>
  <si>
    <t>H26, 21H,22H,23H, 24H</t>
  </si>
  <si>
    <t>H65, H64, H67, H69, 61H,62H,63H, 64H</t>
  </si>
  <si>
    <t>H86, 71H,72H,73H, 74H</t>
  </si>
  <si>
    <t>H85, Y1H,Y2H,Y3H, Y4H</t>
  </si>
  <si>
    <t>H84, 81H,82H,83H, 84H</t>
  </si>
  <si>
    <t>01/04/2021</t>
  </si>
  <si>
    <t>EHV Site Specific (LLFC H54 &amp; HE7)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</si>
</sst>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Red]\-#,##0;;"/>
    <numFmt numFmtId="175" formatCode="0.000;[Red]\-0.000;?;"/>
    <numFmt numFmtId="176" formatCode="0.000_ ;\-0.000\ "/>
    <numFmt numFmtId="177" formatCode="00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b/>
      <sz val="12"/>
      <name val="Arial"/>
      <family val="2"/>
    </font>
  </fonts>
  <fills count="4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0C0C0"/>
        <bgColor rgb="FF000000"/>
      </patternFill>
    </fill>
    <fill>
      <patternFill patternType="lightUp">
        <fgColor theme="0" tint="-0.499984740745262"/>
        <bgColor rgb="FFFFFFFF"/>
      </patternFill>
    </fill>
    <fill>
      <patternFill patternType="solid">
        <fgColor theme="0" tint="-0.249977111117893"/>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rgb="FF999999"/>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1"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6" fillId="24" borderId="0" applyNumberFormat="0" applyBorder="0" applyAlignment="0" applyProtection="0"/>
    <xf numFmtId="0" fontId="5" fillId="6"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5" fillId="27" borderId="0" applyNumberFormat="0" applyBorder="0" applyAlignment="0" applyProtection="0"/>
    <xf numFmtId="0" fontId="26" fillId="28" borderId="0" applyNumberFormat="0" applyBorder="0" applyAlignment="0" applyProtection="0"/>
    <xf numFmtId="0" fontId="30" fillId="0" borderId="0"/>
    <xf numFmtId="0" fontId="32"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0" fontId="2" fillId="38" borderId="13" applyNumberFormat="0" applyBorder="0" applyAlignment="0" applyProtection="0">
      <alignment vertical="center"/>
    </xf>
    <xf numFmtId="0" fontId="1" fillId="0" borderId="0"/>
    <xf numFmtId="0" fontId="8"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1" fillId="0" borderId="9" applyNumberFormat="0" applyFill="0" applyAlignment="0" applyProtection="0"/>
    <xf numFmtId="0" fontId="13" fillId="0" borderId="10" applyNumberFormat="0" applyFill="0" applyAlignment="0" applyProtection="0"/>
    <xf numFmtId="43" fontId="8" fillId="0" borderId="0" applyFont="0" applyFill="0" applyBorder="0" applyAlignment="0" applyProtection="0"/>
    <xf numFmtId="0" fontId="4" fillId="0" borderId="0"/>
    <xf numFmtId="0" fontId="8" fillId="0" borderId="0"/>
  </cellStyleXfs>
  <cellXfs count="346">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Border="1" applyAlignment="1">
      <alignment wrapText="1"/>
    </xf>
    <xf numFmtId="0" fontId="9" fillId="0" borderId="0" xfId="0" applyFont="1" applyBorder="1" applyAlignment="1">
      <alignment vertical="top" wrapText="1"/>
    </xf>
    <xf numFmtId="0" fontId="0" fillId="0" borderId="0" xfId="0" applyBorder="1"/>
    <xf numFmtId="0" fontId="16" fillId="2" borderId="0" xfId="3" applyFont="1" applyFill="1" applyAlignment="1" applyProtection="1">
      <alignment vertical="center"/>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7"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49" fontId="17"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8" fillId="5" borderId="7" xfId="2" applyNumberFormat="1" applyFont="1" applyAlignment="1" applyProtection="1">
      <alignment horizontal="center" vertical="center" wrapText="1"/>
      <protection locked="0"/>
    </xf>
    <xf numFmtId="169" fontId="20" fillId="12" borderId="1" xfId="0" applyNumberFormat="1" applyFont="1" applyFill="1" applyBorder="1" applyAlignment="1" applyProtection="1">
      <alignment horizontal="center" vertical="center"/>
      <protection locked="0"/>
    </xf>
    <xf numFmtId="170" fontId="20" fillId="12" borderId="1" xfId="0" applyNumberFormat="1" applyFont="1" applyFill="1" applyBorder="1" applyAlignment="1" applyProtection="1">
      <alignment horizontal="center" vertical="center"/>
      <protection locked="0"/>
    </xf>
    <xf numFmtId="169" fontId="20" fillId="14" borderId="1" xfId="0" applyNumberFormat="1" applyFont="1" applyFill="1" applyBorder="1" applyAlignment="1" applyProtection="1">
      <alignment horizontal="center" vertical="center"/>
      <protection locked="0"/>
    </xf>
    <xf numFmtId="170" fontId="20"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0" fontId="20"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9" fontId="20" fillId="9" borderId="1" xfId="0" applyNumberFormat="1" applyFont="1" applyFill="1" applyBorder="1" applyAlignment="1" applyProtection="1">
      <alignment horizontal="center" vertical="center"/>
      <protection locked="0"/>
    </xf>
    <xf numFmtId="170" fontId="20"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3" fillId="8" borderId="1" xfId="0" applyNumberFormat="1" applyFont="1" applyFill="1" applyBorder="1" applyAlignment="1" applyProtection="1">
      <alignment horizontal="center" vertical="center" wrapText="1"/>
      <protection locked="0"/>
    </xf>
    <xf numFmtId="171" fontId="23" fillId="9" borderId="1" xfId="0" applyNumberFormat="1" applyFont="1" applyFill="1" applyBorder="1" applyAlignment="1" applyProtection="1">
      <alignment horizontal="center" vertical="center"/>
      <protection locked="0"/>
    </xf>
    <xf numFmtId="171" fontId="23" fillId="3" borderId="1" xfId="0" applyNumberFormat="1" applyFont="1" applyFill="1" applyBorder="1" applyAlignment="1" applyProtection="1">
      <alignment horizontal="center" vertical="center"/>
      <protection locked="0"/>
    </xf>
    <xf numFmtId="0" fontId="23" fillId="8" borderId="1" xfId="0" applyFont="1" applyFill="1" applyBorder="1" applyAlignment="1" applyProtection="1">
      <alignment horizontal="center" vertical="center" wrapText="1"/>
      <protection locked="0"/>
    </xf>
    <xf numFmtId="3" fontId="23" fillId="8" borderId="1" xfId="0" applyNumberFormat="1" applyFont="1" applyFill="1" applyBorder="1" applyAlignment="1" applyProtection="1">
      <alignment horizontal="center" vertical="center" wrapText="1"/>
      <protection locked="0"/>
    </xf>
    <xf numFmtId="164" fontId="23" fillId="10" borderId="1" xfId="0" applyNumberFormat="1" applyFont="1" applyFill="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ont="1" applyFill="1" applyAlignment="1" applyProtection="1">
      <alignment vertical="center"/>
    </xf>
    <xf numFmtId="0" fontId="8" fillId="2" borderId="8" xfId="6" quotePrefix="1" applyFont="1" applyFill="1" applyBorder="1" applyAlignment="1">
      <alignment vertical="center" wrapText="1"/>
    </xf>
    <xf numFmtId="0" fontId="8" fillId="2" borderId="0" xfId="6" applyFont="1"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5"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ont="1" applyFill="1" applyAlignment="1">
      <alignment horizontal="center" vertical="center"/>
    </xf>
    <xf numFmtId="166" fontId="8" fillId="2" borderId="0" xfId="6" applyNumberFormat="1" applyFont="1" applyFill="1" applyAlignment="1">
      <alignment horizontal="center" vertical="center"/>
    </xf>
    <xf numFmtId="0" fontId="8" fillId="2" borderId="0" xfId="6" applyFont="1" applyFill="1"/>
    <xf numFmtId="0" fontId="8" fillId="0" borderId="0" xfId="0" applyFont="1" applyProtection="1">
      <protection locked="0"/>
    </xf>
    <xf numFmtId="49" fontId="13" fillId="6" borderId="0" xfId="1" quotePrefix="1" applyNumberFormat="1" applyFont="1" applyFill="1" applyAlignment="1" applyProtection="1">
      <alignment horizontal="left" vertical="center" wrapText="1"/>
      <protection locked="0"/>
    </xf>
    <xf numFmtId="49" fontId="13" fillId="6" borderId="0" xfId="1" applyNumberFormat="1" applyFont="1" applyFill="1" applyAlignment="1" applyProtection="1">
      <alignment vertical="center" wrapText="1"/>
      <protection locked="0"/>
    </xf>
    <xf numFmtId="49" fontId="21" fillId="0" borderId="0" xfId="4" applyNumberFormat="1" applyFont="1" applyBorder="1" applyAlignment="1" applyProtection="1">
      <alignment vertical="center"/>
      <protection locked="0"/>
    </xf>
    <xf numFmtId="0" fontId="8" fillId="0" borderId="0" xfId="0" applyFont="1" applyBorder="1" applyProtection="1">
      <protection locked="0"/>
    </xf>
    <xf numFmtId="49" fontId="13" fillId="6" borderId="0" xfId="1" applyNumberFormat="1" applyFont="1" applyFill="1" applyBorder="1" applyAlignment="1" applyProtection="1">
      <alignment vertical="center" wrapText="1"/>
      <protection locked="0"/>
    </xf>
    <xf numFmtId="49" fontId="13" fillId="0" borderId="0" xfId="5" applyNumberFormat="1" applyFont="1" applyBorder="1" applyAlignment="1" applyProtection="1">
      <alignment vertical="center"/>
      <protection locked="0"/>
    </xf>
    <xf numFmtId="49" fontId="13" fillId="0" borderId="0" xfId="5" quotePrefix="1" applyNumberFormat="1" applyFont="1" applyBorder="1" applyAlignment="1" applyProtection="1">
      <alignment horizontal="left" vertical="center"/>
      <protection locked="0"/>
    </xf>
    <xf numFmtId="49" fontId="25"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7"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7"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9"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10" fillId="17" borderId="0" xfId="6" applyFont="1" applyFill="1" applyBorder="1" applyAlignment="1">
      <alignment vertical="center"/>
    </xf>
    <xf numFmtId="0" fontId="19" fillId="17" borderId="0" xfId="1" applyNumberFormat="1" applyFont="1" applyFill="1" applyBorder="1" applyAlignment="1" applyProtection="1">
      <alignment horizontal="center" vertical="center" wrapText="1"/>
    </xf>
    <xf numFmtId="0" fontId="19"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9" fillId="17" borderId="8" xfId="1" applyNumberFormat="1" applyFont="1" applyFill="1" applyBorder="1" applyAlignment="1">
      <alignment horizontal="center" vertical="center" wrapText="1"/>
    </xf>
    <xf numFmtId="0" fontId="15" fillId="0" borderId="0" xfId="3" applyAlignment="1" applyProtection="1"/>
    <xf numFmtId="0" fontId="15" fillId="2" borderId="0" xfId="3" applyFont="1" applyFill="1" applyAlignment="1" applyProtection="1">
      <alignment vertical="center"/>
      <protection hidden="1"/>
    </xf>
    <xf numFmtId="0" fontId="8" fillId="11" borderId="1" xfId="13" applyFont="1" applyFill="1" applyBorder="1" applyAlignment="1" applyProtection="1">
      <alignment vertical="center"/>
      <protection locked="0"/>
    </xf>
    <xf numFmtId="173" fontId="8" fillId="31" borderId="1" xfId="10" applyNumberFormat="1" applyFont="1" applyFill="1" applyBorder="1" applyAlignment="1" applyProtection="1">
      <alignment vertical="center"/>
      <protection locked="0"/>
    </xf>
    <xf numFmtId="172" fontId="5" fillId="30" borderId="1" xfId="9" applyNumberFormat="1" applyFill="1" applyBorder="1" applyAlignment="1" applyProtection="1">
      <alignment vertical="center"/>
    </xf>
    <xf numFmtId="173" fontId="8" fillId="30" borderId="1" xfId="9" applyNumberFormat="1" applyFont="1" applyFill="1" applyBorder="1" applyAlignment="1" applyProtection="1">
      <alignment vertical="center"/>
      <protection locked="0"/>
    </xf>
    <xf numFmtId="173" fontId="8" fillId="33" borderId="1" xfId="9" applyNumberFormat="1" applyFont="1" applyFill="1" applyBorder="1" applyAlignment="1" applyProtection="1">
      <alignment vertical="center"/>
      <protection locked="0"/>
    </xf>
    <xf numFmtId="173" fontId="8"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9"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9" fillId="7" borderId="6" xfId="0" applyFont="1" applyFill="1" applyBorder="1" applyAlignment="1" applyProtection="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2" fontId="5" fillId="33" borderId="1" xfId="12" applyNumberFormat="1" applyFill="1" applyBorder="1" applyAlignment="1" applyProtection="1">
      <alignment vertical="center"/>
    </xf>
    <xf numFmtId="0" fontId="9" fillId="7" borderId="1" xfId="0" applyFont="1" applyFill="1" applyBorder="1" applyAlignment="1" applyProtection="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pplyProtection="1">
      <alignment horizontal="center" vertical="center" wrapText="1"/>
    </xf>
    <xf numFmtId="173" fontId="5" fillId="30" borderId="1" xfId="9" applyNumberFormat="1" applyFill="1" applyBorder="1" applyAlignment="1" applyProtection="1">
      <alignment vertical="center"/>
      <protection locked="0"/>
    </xf>
    <xf numFmtId="174" fontId="5" fillId="30" borderId="1" xfId="9" applyNumberFormat="1" applyFill="1" applyBorder="1" applyAlignment="1" applyProtection="1">
      <alignment vertical="center"/>
    </xf>
    <xf numFmtId="174" fontId="5" fillId="33" borderId="1" xfId="9" applyNumberFormat="1" applyFill="1" applyBorder="1" applyAlignment="1" applyProtection="1">
      <alignment vertical="center"/>
    </xf>
    <xf numFmtId="174" fontId="8" fillId="31" borderId="1" xfId="10" applyNumberFormat="1" applyFont="1" applyFill="1" applyBorder="1" applyAlignment="1" applyProtection="1">
      <alignment vertical="center"/>
    </xf>
    <xf numFmtId="174" fontId="8" fillId="34" borderId="1" xfId="10" applyNumberFormat="1" applyFont="1" applyFill="1" applyBorder="1" applyAlignment="1" applyProtection="1">
      <alignment vertical="center"/>
    </xf>
    <xf numFmtId="175" fontId="5" fillId="30" borderId="5" xfId="9" applyNumberFormat="1" applyFill="1" applyBorder="1" applyAlignment="1" applyProtection="1">
      <alignment vertical="center"/>
    </xf>
    <xf numFmtId="175" fontId="5" fillId="30" borderId="1" xfId="9" applyNumberFormat="1" applyFill="1" applyBorder="1" applyAlignment="1" applyProtection="1">
      <alignment vertical="center"/>
    </xf>
    <xf numFmtId="0" fontId="9" fillId="7" borderId="1" xfId="0" applyFont="1" applyFill="1" applyBorder="1" applyAlignment="1">
      <alignment horizontal="center" vertical="center" wrapText="1"/>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49" fontId="13" fillId="6" borderId="0" xfId="1" applyNumberFormat="1" applyFont="1" applyFill="1" applyAlignment="1" applyProtection="1">
      <alignment horizontal="center" vertical="center" wrapText="1"/>
      <protection locked="0"/>
    </xf>
    <xf numFmtId="49" fontId="13" fillId="6" borderId="0" xfId="1" quotePrefix="1" applyNumberFormat="1" applyFont="1" applyFill="1" applyAlignment="1" applyProtection="1">
      <alignment horizontal="center" vertical="center" wrapText="1"/>
      <protection locked="0"/>
    </xf>
    <xf numFmtId="49" fontId="25" fillId="7" borderId="1" xfId="6" quotePrefix="1" applyNumberFormat="1" applyFont="1" applyFill="1" applyBorder="1" applyAlignment="1">
      <alignment horizontal="center" vertical="center" wrapText="1"/>
    </xf>
    <xf numFmtId="0" fontId="0" fillId="0" borderId="0" xfId="0" applyFill="1"/>
    <xf numFmtId="49" fontId="21" fillId="0" borderId="0" xfId="4" quotePrefix="1" applyNumberFormat="1" applyFont="1" applyBorder="1" applyAlignment="1" applyProtection="1">
      <alignment horizontal="left" vertical="center"/>
      <protection locked="0"/>
    </xf>
    <xf numFmtId="164" fontId="23" fillId="10" borderId="1" xfId="0" applyNumberFormat="1" applyFont="1" applyFill="1" applyBorder="1" applyAlignment="1" applyProtection="1">
      <alignment horizontal="center" vertical="center"/>
    </xf>
    <xf numFmtId="176" fontId="24" fillId="18" borderId="1" xfId="0" applyNumberFormat="1" applyFont="1" applyFill="1" applyBorder="1" applyAlignment="1" applyProtection="1">
      <alignment horizontal="center" vertical="center"/>
      <protection locked="0"/>
    </xf>
    <xf numFmtId="176" fontId="23" fillId="19" borderId="1" xfId="0" applyNumberFormat="1" applyFont="1" applyFill="1" applyBorder="1" applyAlignment="1" applyProtection="1">
      <alignment horizontal="center" vertical="center"/>
      <protection locked="0"/>
    </xf>
    <xf numFmtId="176" fontId="24" fillId="20" borderId="1" xfId="0" applyNumberFormat="1" applyFont="1" applyFill="1" applyBorder="1" applyAlignment="1" applyProtection="1">
      <alignment horizontal="center" vertical="center"/>
      <protection locked="0"/>
    </xf>
    <xf numFmtId="176" fontId="24" fillId="21" borderId="1" xfId="0" applyNumberFormat="1" applyFont="1" applyFill="1" applyBorder="1" applyAlignment="1" applyProtection="1">
      <alignment horizontal="center" vertical="center"/>
      <protection locked="0"/>
    </xf>
    <xf numFmtId="176" fontId="23" fillId="22" borderId="1" xfId="0" applyNumberFormat="1" applyFont="1" applyFill="1" applyBorder="1" applyAlignment="1" applyProtection="1">
      <alignment horizontal="center" vertical="center"/>
      <protection locked="0"/>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176" fontId="33" fillId="18" borderId="1" xfId="0" applyNumberFormat="1" applyFont="1" applyFill="1" applyBorder="1" applyAlignment="1" applyProtection="1">
      <alignment horizontal="center" vertical="center" wrapText="1"/>
      <protection locked="0"/>
    </xf>
    <xf numFmtId="176" fontId="11" fillId="19" borderId="1" xfId="0" applyNumberFormat="1" applyFont="1" applyFill="1" applyBorder="1" applyAlignment="1" applyProtection="1">
      <alignment horizontal="center" vertical="center" wrapText="1"/>
      <protection locked="0"/>
    </xf>
    <xf numFmtId="176" fontId="33"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1" fontId="11" fillId="3" borderId="1" xfId="0" applyNumberFormat="1" applyFont="1" applyFill="1" applyBorder="1" applyAlignment="1" applyProtection="1">
      <alignment horizontal="center" vertical="center"/>
      <protection locked="0"/>
    </xf>
    <xf numFmtId="171" fontId="11" fillId="9" borderId="1" xfId="0" applyNumberFormat="1" applyFont="1" applyFill="1" applyBorder="1" applyAlignment="1" applyProtection="1">
      <alignment horizontal="center" vertical="center"/>
      <protection locked="0"/>
    </xf>
    <xf numFmtId="176" fontId="33" fillId="21" borderId="1" xfId="0" applyNumberFormat="1" applyFont="1" applyFill="1" applyBorder="1" applyAlignment="1" applyProtection="1">
      <alignment horizontal="center" vertical="center" wrapText="1"/>
      <protection locked="0"/>
    </xf>
    <xf numFmtId="176"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xf>
    <xf numFmtId="171"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4" fillId="0" borderId="0" xfId="6" applyFont="1"/>
    <xf numFmtId="0" fontId="15" fillId="0" borderId="0" xfId="3" applyFont="1"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0" borderId="0" xfId="6" quotePrefix="1" applyFont="1" applyAlignment="1">
      <alignment horizontal="left"/>
    </xf>
    <xf numFmtId="0" fontId="8" fillId="0" borderId="0" xfId="6" applyFont="1"/>
    <xf numFmtId="0" fontId="15" fillId="0" borderId="0" xfId="3" applyFill="1" applyAlignment="1" applyProtection="1">
      <alignment horizontal="left" vertical="center"/>
    </xf>
    <xf numFmtId="0" fontId="8" fillId="36" borderId="0" xfId="6" applyFill="1" applyAlignment="1">
      <alignment horizontal="left" vertical="center"/>
    </xf>
    <xf numFmtId="177" fontId="8" fillId="36" borderId="0" xfId="6" applyNumberFormat="1" applyFill="1" applyAlignment="1">
      <alignment horizontal="left"/>
    </xf>
    <xf numFmtId="0" fontId="9" fillId="7" borderId="1" xfId="0" applyFont="1" applyFill="1" applyBorder="1" applyAlignment="1">
      <alignment horizontal="center" vertical="center" wrapText="1"/>
    </xf>
    <xf numFmtId="0" fontId="23" fillId="8" borderId="1" xfId="0" applyNumberFormat="1" applyFont="1" applyFill="1" applyBorder="1" applyAlignment="1" applyProtection="1">
      <alignment horizontal="center" vertical="center" wrapText="1"/>
      <protection locked="0"/>
    </xf>
    <xf numFmtId="0" fontId="23" fillId="17" borderId="1"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xf>
    <xf numFmtId="0" fontId="35" fillId="0" borderId="1" xfId="16" applyFont="1" applyFill="1" applyBorder="1" applyAlignment="1" applyProtection="1">
      <alignment horizontal="center" vertical="center" wrapText="1"/>
    </xf>
    <xf numFmtId="2" fontId="23" fillId="10" borderId="1" xfId="0" applyNumberFormat="1" applyFont="1" applyFill="1" applyBorder="1" applyAlignment="1" applyProtection="1">
      <alignment horizontal="center" vertical="center"/>
      <protection locked="0"/>
    </xf>
    <xf numFmtId="2" fontId="23" fillId="3" borderId="1" xfId="0" applyNumberFormat="1" applyFont="1" applyFill="1" applyBorder="1" applyAlignment="1" applyProtection="1">
      <alignment horizontal="center" vertical="center"/>
      <protection locked="0"/>
    </xf>
    <xf numFmtId="0" fontId="9" fillId="7" borderId="1" xfId="0" applyFont="1" applyFill="1" applyBorder="1" applyAlignment="1" applyProtection="1">
      <alignment vertical="center" wrapText="1"/>
    </xf>
    <xf numFmtId="0" fontId="9" fillId="7" borderId="1" xfId="0" quotePrefix="1"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2" fontId="23" fillId="3" borderId="1" xfId="0" applyNumberFormat="1" applyFont="1" applyFill="1" applyBorder="1" applyAlignment="1" applyProtection="1">
      <alignment horizontal="center" vertical="center"/>
    </xf>
    <xf numFmtId="0" fontId="8" fillId="2" borderId="0" xfId="6" quotePrefix="1" applyFont="1" applyFill="1" applyBorder="1" applyAlignment="1">
      <alignment horizontal="center" vertical="center" wrapText="1"/>
    </xf>
    <xf numFmtId="0" fontId="19" fillId="17" borderId="0" xfId="1"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7" fillId="18" borderId="1" xfId="0" applyFont="1" applyFill="1" applyBorder="1" applyAlignment="1" applyProtection="1">
      <alignment horizontal="center" vertical="center" wrapText="1"/>
      <protection locked="0"/>
    </xf>
    <xf numFmtId="0" fontId="15" fillId="0" borderId="0" xfId="3" applyAlignment="1" applyProtection="1">
      <alignment horizontal="left" vertical="top" wrapText="1"/>
    </xf>
    <xf numFmtId="0" fontId="8" fillId="17" borderId="1" xfId="0" applyFont="1" applyFill="1" applyBorder="1" applyAlignment="1">
      <alignment horizontal="center" vertical="center" wrapText="1"/>
    </xf>
    <xf numFmtId="0" fontId="9" fillId="0" borderId="3" xfId="0" applyFont="1" applyBorder="1" applyAlignment="1">
      <alignment vertical="center" wrapText="1"/>
    </xf>
    <xf numFmtId="0" fontId="9" fillId="7" borderId="6" xfId="0" applyFont="1" applyFill="1" applyBorder="1" applyAlignment="1" applyProtection="1">
      <alignment vertical="center" wrapText="1"/>
    </xf>
    <xf numFmtId="0" fontId="27" fillId="18" borderId="1" xfId="0" applyFont="1" applyFill="1" applyBorder="1" applyAlignment="1" applyProtection="1">
      <alignment horizontal="center" vertical="center" wrapText="1"/>
    </xf>
    <xf numFmtId="171" fontId="23" fillId="19" borderId="3" xfId="0" applyNumberFormat="1"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0" fontId="27" fillId="21" borderId="1" xfId="0" applyFont="1" applyFill="1" applyBorder="1" applyAlignment="1" applyProtection="1">
      <alignment horizontal="center" vertical="center" wrapText="1"/>
    </xf>
    <xf numFmtId="0" fontId="9" fillId="22" borderId="1" xfId="0" applyFont="1" applyFill="1" applyBorder="1" applyAlignment="1" applyProtection="1">
      <alignment horizontal="center" vertical="center" wrapText="1"/>
    </xf>
    <xf numFmtId="0" fontId="9" fillId="0" borderId="6" xfId="0" applyFont="1" applyBorder="1" applyAlignment="1" applyProtection="1">
      <alignment vertical="center" wrapText="1"/>
    </xf>
    <xf numFmtId="0" fontId="8" fillId="0" borderId="6" xfId="0" applyFont="1" applyBorder="1" applyAlignment="1" applyProtection="1">
      <alignment horizontal="center" vertical="center" wrapText="1"/>
    </xf>
    <xf numFmtId="0" fontId="8" fillId="4" borderId="3" xfId="0" applyFont="1" applyFill="1" applyBorder="1" applyAlignment="1" applyProtection="1">
      <alignment vertical="center" wrapText="1"/>
    </xf>
    <xf numFmtId="0" fontId="8" fillId="4"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17" borderId="1"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19" fillId="17" borderId="12" xfId="1" applyNumberFormat="1" applyFont="1" applyFill="1" applyBorder="1" applyAlignment="1" applyProtection="1">
      <alignment horizontal="center" vertical="center" wrapText="1"/>
    </xf>
    <xf numFmtId="0" fontId="0" fillId="17" borderId="0" xfId="0" applyFill="1" applyBorder="1" applyAlignment="1" applyProtection="1">
      <alignment vertical="center"/>
    </xf>
    <xf numFmtId="0" fontId="8" fillId="0" borderId="0" xfId="0" applyFont="1" applyAlignment="1">
      <alignment horizontal="center" vertical="center"/>
    </xf>
    <xf numFmtId="0" fontId="8" fillId="0" borderId="1" xfId="0" quotePrefix="1" applyFont="1" applyBorder="1" applyAlignment="1" applyProtection="1">
      <alignment horizontal="center" vertical="center" wrapText="1"/>
    </xf>
    <xf numFmtId="0" fontId="8" fillId="37" borderId="1" xfId="0" applyFont="1" applyFill="1" applyBorder="1" applyAlignment="1" applyProtection="1">
      <alignment horizontal="center" vertical="center" wrapText="1"/>
    </xf>
    <xf numFmtId="0" fontId="16" fillId="0" borderId="0" xfId="3" applyFont="1" applyFill="1" applyBorder="1" applyAlignment="1" applyProtection="1">
      <alignment horizontal="left" vertical="center"/>
    </xf>
    <xf numFmtId="16" fontId="23" fillId="8" borderId="1" xfId="0" quotePrefix="1" applyNumberFormat="1" applyFont="1" applyFill="1" applyBorder="1" applyAlignment="1" applyProtection="1">
      <alignment horizontal="center" vertical="center" wrapText="1"/>
      <protection locked="0"/>
    </xf>
    <xf numFmtId="0" fontId="8" fillId="2" borderId="0" xfId="6" quotePrefix="1" applyFont="1" applyFill="1" applyBorder="1" applyAlignment="1">
      <alignment vertical="center" wrapText="1"/>
    </xf>
    <xf numFmtId="0" fontId="0" fillId="2" borderId="11" xfId="0" applyFill="1" applyBorder="1"/>
    <xf numFmtId="0" fontId="0" fillId="2" borderId="0" xfId="0" applyFill="1" applyBorder="1"/>
    <xf numFmtId="0" fontId="0" fillId="2" borderId="0" xfId="0" applyFill="1" applyBorder="1" applyAlignment="1">
      <alignment vertical="center"/>
    </xf>
    <xf numFmtId="0" fontId="8" fillId="2" borderId="11" xfId="6" applyFont="1" applyFill="1" applyBorder="1" applyAlignment="1">
      <alignment vertical="center"/>
    </xf>
    <xf numFmtId="0" fontId="10" fillId="2" borderId="11" xfId="6" applyFont="1" applyFill="1" applyBorder="1" applyAlignment="1">
      <alignment vertical="center"/>
    </xf>
    <xf numFmtId="0" fontId="8" fillId="2" borderId="0" xfId="6" quotePrefix="1" applyFont="1" applyFill="1" applyBorder="1" applyAlignment="1">
      <alignment horizontal="left" vertical="center" wrapText="1"/>
    </xf>
    <xf numFmtId="0" fontId="19" fillId="17" borderId="11" xfId="1" applyNumberFormat="1" applyFont="1" applyFill="1" applyBorder="1" applyAlignment="1">
      <alignment horizontal="center" vertical="center" wrapText="1"/>
    </xf>
    <xf numFmtId="49" fontId="9" fillId="8"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164" fontId="23" fillId="9" borderId="1" xfId="0" applyNumberFormat="1" applyFont="1" applyFill="1" applyBorder="1" applyAlignment="1" applyProtection="1">
      <alignment horizontal="center" vertical="center"/>
      <protection locked="0"/>
    </xf>
    <xf numFmtId="0" fontId="23" fillId="39" borderId="1" xfId="0" quotePrefix="1" applyFont="1" applyFill="1" applyBorder="1" applyAlignment="1" applyProtection="1">
      <alignment horizontal="center" vertical="center" wrapText="1"/>
      <protection locked="0"/>
    </xf>
    <xf numFmtId="0" fontId="23" fillId="39" borderId="1" xfId="0" applyFont="1" applyFill="1" applyBorder="1" applyAlignment="1" applyProtection="1">
      <alignment horizontal="center" vertical="center" wrapText="1"/>
      <protection locked="0"/>
    </xf>
    <xf numFmtId="0" fontId="36" fillId="0" borderId="18" xfId="0" applyFont="1" applyBorder="1" applyAlignment="1">
      <alignment horizontal="center" vertical="center" wrapText="1"/>
    </xf>
    <xf numFmtId="0" fontId="36" fillId="0" borderId="8" xfId="0" applyFont="1" applyBorder="1" applyAlignment="1">
      <alignment horizontal="center" vertical="center" wrapText="1"/>
    </xf>
    <xf numFmtId="171" fontId="36" fillId="0" borderId="19" xfId="0" applyNumberFormat="1" applyFont="1" applyBorder="1" applyAlignment="1">
      <alignment horizontal="center" vertical="center" wrapText="1"/>
    </xf>
    <xf numFmtId="2" fontId="23" fillId="10" borderId="1" xfId="0" applyNumberFormat="1" applyFont="1" applyFill="1" applyBorder="1" applyAlignment="1" applyProtection="1">
      <alignment horizontal="center" vertical="center"/>
    </xf>
    <xf numFmtId="0" fontId="23" fillId="0" borderId="1" xfId="0" applyFont="1" applyBorder="1" applyAlignment="1" applyProtection="1">
      <alignment horizontal="center" vertical="center" wrapText="1"/>
    </xf>
    <xf numFmtId="49" fontId="17" fillId="39" borderId="1"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lignment horizontal="center" vertical="center" wrapText="1"/>
    </xf>
    <xf numFmtId="0" fontId="0" fillId="0" borderId="1" xfId="0" applyBorder="1" applyAlignment="1">
      <alignment vertical="center" wrapText="1"/>
    </xf>
    <xf numFmtId="49" fontId="8" fillId="0" borderId="3" xfId="0" applyNumberFormat="1" applyFont="1" applyFill="1" applyBorder="1" applyAlignment="1">
      <alignment vertical="center" wrapText="1"/>
    </xf>
    <xf numFmtId="0" fontId="0" fillId="0" borderId="1" xfId="0" applyBorder="1" applyAlignment="1">
      <alignment horizontal="center" vertical="center"/>
    </xf>
    <xf numFmtId="0" fontId="17" fillId="0" borderId="0" xfId="0" quotePrefix="1" applyNumberFormat="1" applyFont="1" applyAlignment="1" applyProtection="1">
      <alignment horizontal="left" vertical="top" wrapText="1"/>
    </xf>
    <xf numFmtId="49" fontId="13" fillId="6" borderId="0" xfId="1" applyNumberFormat="1" applyFont="1" applyFill="1" applyAlignment="1" applyProtection="1">
      <alignment horizontal="left" vertical="center" wrapText="1"/>
      <protection locked="0"/>
    </xf>
    <xf numFmtId="0" fontId="8" fillId="0" borderId="0" xfId="0" quotePrefix="1" applyFont="1" applyAlignment="1">
      <alignment horizontal="left" wrapText="1"/>
    </xf>
    <xf numFmtId="0" fontId="22" fillId="0" borderId="0" xfId="0" quotePrefix="1" applyNumberFormat="1" applyFont="1" applyAlignment="1" applyProtection="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7" fillId="0" borderId="0" xfId="0" quotePrefix="1" applyNumberFormat="1" applyFont="1" applyFill="1" applyAlignment="1" applyProtection="1">
      <alignment horizontal="left" vertical="top" wrapText="1"/>
    </xf>
    <xf numFmtId="49" fontId="13" fillId="6" borderId="0" xfId="1" applyNumberFormat="1" applyFont="1" applyFill="1" applyAlignment="1" applyProtection="1">
      <alignment horizontal="center" vertical="center" wrapText="1"/>
      <protection locked="0"/>
    </xf>
    <xf numFmtId="0" fontId="15" fillId="0" borderId="0" xfId="3" applyFill="1" applyAlignment="1" applyProtection="1"/>
    <xf numFmtId="0" fontId="0" fillId="2" borderId="18" xfId="0" applyFill="1" applyBorder="1" applyAlignment="1">
      <alignment horizontal="left" vertical="center"/>
    </xf>
    <xf numFmtId="0" fontId="0" fillId="2" borderId="8" xfId="0" applyFill="1" applyBorder="1" applyAlignment="1">
      <alignment horizontal="left" vertical="center"/>
    </xf>
    <xf numFmtId="0" fontId="0" fillId="2" borderId="19" xfId="0" applyFill="1" applyBorder="1" applyAlignment="1">
      <alignment horizontal="left" vertical="center"/>
    </xf>
    <xf numFmtId="0" fontId="9" fillId="2" borderId="6" xfId="0" applyFont="1" applyFill="1" applyBorder="1" applyAlignment="1">
      <alignment horizontal="left" vertical="top"/>
    </xf>
    <xf numFmtId="0" fontId="9" fillId="2" borderId="14" xfId="0" applyFont="1" applyFill="1" applyBorder="1" applyAlignment="1">
      <alignment horizontal="left" vertical="top"/>
    </xf>
    <xf numFmtId="0" fontId="9" fillId="2" borderId="2" xfId="0" applyFont="1" applyFill="1" applyBorder="1" applyAlignment="1">
      <alignment horizontal="left" vertical="top"/>
    </xf>
    <xf numFmtId="0" fontId="8" fillId="17"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5" fillId="2" borderId="16" xfId="3" applyFill="1" applyBorder="1" applyAlignment="1" applyProtection="1">
      <alignment horizontal="left" vertical="center" wrapText="1"/>
    </xf>
    <xf numFmtId="0" fontId="15" fillId="0" borderId="15" xfId="3" applyBorder="1" applyAlignment="1" applyProtection="1">
      <alignment horizontal="left" vertical="center" wrapText="1"/>
    </xf>
    <xf numFmtId="0" fontId="15" fillId="0" borderId="17" xfId="3" applyBorder="1" applyAlignment="1" applyProtection="1">
      <alignment horizontal="left" vertical="center" wrapText="1"/>
    </xf>
    <xf numFmtId="0" fontId="8" fillId="2" borderId="8" xfId="6" quotePrefix="1" applyFont="1" applyFill="1" applyBorder="1" applyAlignment="1">
      <alignment horizontal="center" vertical="center" wrapText="1"/>
    </xf>
    <xf numFmtId="0" fontId="32" fillId="0" borderId="8" xfId="15" quotePrefix="1" applyFill="1" applyBorder="1" applyAlignment="1">
      <alignment horizontal="left" vertical="top" wrapText="1"/>
    </xf>
    <xf numFmtId="0" fontId="8" fillId="17" borderId="0" xfId="0" applyFont="1" applyFill="1" applyBorder="1" applyAlignment="1">
      <alignment horizontal="left" vertical="center" wrapText="1"/>
    </xf>
    <xf numFmtId="0" fontId="9" fillId="17" borderId="0" xfId="0" applyFont="1" applyFill="1" applyBorder="1" applyAlignment="1">
      <alignment horizontal="left" vertical="center" wrapText="1"/>
    </xf>
    <xf numFmtId="0" fontId="19" fillId="6" borderId="1" xfId="1" applyNumberFormat="1" applyFont="1" applyFill="1" applyBorder="1" applyAlignment="1">
      <alignment horizontal="center" vertical="center" wrapText="1"/>
    </xf>
    <xf numFmtId="171" fontId="23" fillId="19" borderId="3" xfId="0" applyNumberFormat="1" applyFont="1" applyFill="1" applyBorder="1" applyAlignment="1" applyProtection="1">
      <alignment horizontal="center" vertical="center"/>
      <protection locked="0"/>
    </xf>
    <xf numFmtId="171" fontId="23" fillId="19" borderId="5" xfId="0"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17" borderId="0" xfId="0"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wrapText="1"/>
      <protection locked="0"/>
    </xf>
    <xf numFmtId="0" fontId="27" fillId="18" borderId="1" xfId="0" applyFont="1" applyFill="1" applyBorder="1" applyAlignment="1" applyProtection="1">
      <alignment horizontal="center" vertical="center" wrapText="1"/>
      <protection locked="0"/>
    </xf>
    <xf numFmtId="0" fontId="8" fillId="2" borderId="8" xfId="6" quotePrefix="1" applyFont="1" applyFill="1" applyBorder="1" applyAlignment="1">
      <alignment horizontal="left" vertical="center" wrapText="1"/>
    </xf>
    <xf numFmtId="0" fontId="8" fillId="2" borderId="0" xfId="6" quotePrefix="1" applyFont="1" applyFill="1" applyBorder="1" applyAlignment="1">
      <alignment horizontal="left" vertical="center" wrapText="1"/>
    </xf>
    <xf numFmtId="0" fontId="8" fillId="2" borderId="8" xfId="0" quotePrefix="1" applyFont="1" applyFill="1" applyBorder="1" applyAlignment="1">
      <alignment horizontal="left" vertical="center" wrapText="1"/>
    </xf>
    <xf numFmtId="0" fontId="19"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left" vertical="center" wrapText="1"/>
    </xf>
    <xf numFmtId="0" fontId="11" fillId="0" borderId="1" xfId="0" applyFont="1" applyBorder="1" applyAlignment="1">
      <alignment vertical="top" wrapText="1"/>
    </xf>
    <xf numFmtId="0" fontId="0" fillId="0" borderId="1" xfId="0" applyBorder="1" applyAlignment="1">
      <alignment vertical="top" wrapText="1"/>
    </xf>
    <xf numFmtId="0" fontId="9" fillId="7" borderId="1" xfId="0" applyFont="1" applyFill="1" applyBorder="1" applyAlignment="1">
      <alignment horizontal="center" vertical="center" wrapText="1"/>
    </xf>
    <xf numFmtId="0" fontId="36" fillId="0" borderId="16" xfId="0" applyFont="1" applyBorder="1" applyAlignment="1">
      <alignment horizontal="center" vertical="center" wrapText="1"/>
    </xf>
    <xf numFmtId="0" fontId="36" fillId="0" borderId="15" xfId="0" applyFont="1" applyBorder="1" applyAlignment="1">
      <alignment horizontal="center" vertical="center" wrapText="1"/>
    </xf>
    <xf numFmtId="171" fontId="36" fillId="0" borderId="17"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Border="1" applyAlignment="1">
      <alignment horizontal="center" vertical="center" wrapText="1"/>
    </xf>
    <xf numFmtId="171" fontId="36" fillId="0" borderId="12" xfId="0" applyNumberFormat="1" applyFont="1" applyBorder="1" applyAlignment="1">
      <alignment horizontal="center" vertical="center" wrapText="1"/>
    </xf>
    <xf numFmtId="0" fontId="36" fillId="0" borderId="18" xfId="0" applyFont="1" applyBorder="1" applyAlignment="1">
      <alignment horizontal="center" vertical="center" wrapText="1"/>
    </xf>
    <xf numFmtId="0" fontId="36" fillId="0" borderId="8" xfId="0" applyFont="1" applyBorder="1" applyAlignment="1">
      <alignment horizontal="center" vertical="center" wrapText="1"/>
    </xf>
    <xf numFmtId="171" fontId="36" fillId="0" borderId="19" xfId="0" applyNumberFormat="1" applyFont="1" applyBorder="1" applyAlignment="1">
      <alignment horizontal="center" vertical="center" wrapText="1"/>
    </xf>
    <xf numFmtId="0" fontId="11" fillId="0" borderId="17" xfId="0" applyFont="1" applyBorder="1" applyAlignment="1">
      <alignment horizontal="left" vertical="top" wrapText="1"/>
    </xf>
    <xf numFmtId="0" fontId="11" fillId="0" borderId="12" xfId="0" applyFont="1" applyBorder="1" applyAlignment="1">
      <alignment horizontal="left" vertical="top" wrapText="1"/>
    </xf>
    <xf numFmtId="0" fontId="36" fillId="0" borderId="17"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9" xfId="0" applyFont="1" applyBorder="1" applyAlignment="1">
      <alignment horizontal="center"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2" fillId="0" borderId="8" xfId="15" quotePrefix="1" applyFill="1" applyBorder="1" applyAlignment="1" applyProtection="1">
      <alignment horizontal="left" vertical="center" wrapText="1"/>
    </xf>
    <xf numFmtId="0" fontId="32" fillId="0" borderId="8" xfId="15" quotePrefix="1" applyFill="1" applyBorder="1" applyAlignment="1" applyProtection="1">
      <alignment horizontal="center" vertical="center" wrapText="1"/>
    </xf>
    <xf numFmtId="0" fontId="19" fillId="6" borderId="1" xfId="1" applyNumberFormat="1" applyFont="1" applyFill="1" applyBorder="1" applyAlignment="1" applyProtection="1">
      <alignment horizontal="center" vertical="center" wrapText="1"/>
    </xf>
    <xf numFmtId="0" fontId="9" fillId="7" borderId="3"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8" fillId="0" borderId="8" xfId="0" applyFont="1"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19" fillId="6" borderId="4" xfId="1" applyNumberFormat="1" applyFont="1" applyFill="1" applyBorder="1" applyAlignment="1">
      <alignment horizontal="center" vertical="center" wrapText="1"/>
    </xf>
    <xf numFmtId="0" fontId="19" fillId="6" borderId="5" xfId="1" applyNumberFormat="1" applyFont="1" applyFill="1" applyBorder="1" applyAlignment="1">
      <alignment horizontal="center" vertical="center" wrapText="1"/>
    </xf>
    <xf numFmtId="0" fontId="8"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2" fillId="17" borderId="0" xfId="15" quotePrefix="1" applyFill="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8" fillId="6" borderId="3" xfId="1" applyNumberFormat="1" applyFont="1" applyFill="1" applyBorder="1" applyAlignment="1" applyProtection="1">
      <alignment horizontal="center" vertical="center" wrapText="1"/>
    </xf>
    <xf numFmtId="0" fontId="28" fillId="6" borderId="4" xfId="1" applyNumberFormat="1" applyFont="1" applyFill="1" applyBorder="1" applyAlignment="1" applyProtection="1">
      <alignment horizontal="center" vertical="center" wrapText="1"/>
    </xf>
    <xf numFmtId="0" fontId="28" fillId="6" borderId="5" xfId="1" applyNumberFormat="1" applyFont="1" applyFill="1" applyBorder="1" applyAlignment="1" applyProtection="1">
      <alignment horizontal="center" vertical="center" wrapText="1"/>
    </xf>
    <xf numFmtId="0" fontId="9" fillId="7" borderId="3" xfId="0" applyFont="1" applyFill="1" applyBorder="1" applyAlignment="1" applyProtection="1">
      <alignment horizontal="left" vertical="center" wrapText="1"/>
    </xf>
    <xf numFmtId="0" fontId="9" fillId="7" borderId="4" xfId="0" applyFont="1" applyFill="1" applyBorder="1" applyAlignment="1" applyProtection="1">
      <alignment horizontal="left" vertical="center" wrapText="1"/>
    </xf>
    <xf numFmtId="0" fontId="9" fillId="7" borderId="5" xfId="0" applyFont="1" applyFill="1" applyBorder="1" applyAlignment="1" applyProtection="1">
      <alignment horizontal="left" vertical="center" wrapText="1"/>
    </xf>
    <xf numFmtId="0" fontId="28" fillId="6" borderId="3" xfId="1" applyNumberFormat="1" applyFont="1" applyFill="1" applyBorder="1" applyAlignment="1" applyProtection="1">
      <alignment horizontal="left" vertical="center" wrapText="1"/>
    </xf>
    <xf numFmtId="0" fontId="28" fillId="6" borderId="4" xfId="1" applyNumberFormat="1" applyFont="1" applyFill="1" applyBorder="1" applyAlignment="1" applyProtection="1">
      <alignment horizontal="left" vertical="center" wrapText="1"/>
    </xf>
    <xf numFmtId="0" fontId="28" fillId="6" borderId="5" xfId="1" applyNumberFormat="1" applyFont="1" applyFill="1" applyBorder="1" applyAlignment="1" applyProtection="1">
      <alignment horizontal="left" vertical="center" wrapText="1"/>
    </xf>
    <xf numFmtId="0" fontId="8" fillId="0" borderId="0" xfId="0" quotePrefix="1" applyFont="1" applyAlignment="1" applyProtection="1">
      <alignment horizontal="left" vertical="top" wrapText="1"/>
    </xf>
    <xf numFmtId="0" fontId="8" fillId="0" borderId="0" xfId="0" quotePrefix="1" applyFont="1" applyAlignment="1" applyProtection="1">
      <alignment horizontal="left"/>
    </xf>
    <xf numFmtId="1" fontId="8" fillId="40" borderId="1" xfId="6" applyNumberFormat="1" applyFill="1" applyBorder="1" applyAlignment="1">
      <alignment horizontal="center" vertical="center" wrapText="1"/>
    </xf>
    <xf numFmtId="0" fontId="8" fillId="2" borderId="1" xfId="6" applyFont="1" applyFill="1" applyBorder="1" applyAlignment="1">
      <alignment horizontal="center" vertical="center"/>
    </xf>
    <xf numFmtId="0" fontId="8" fillId="2" borderId="1" xfId="6" applyFont="1" applyFill="1" applyBorder="1" applyAlignment="1">
      <alignment horizontal="center"/>
    </xf>
    <xf numFmtId="4" fontId="8" fillId="2" borderId="1" xfId="6" applyNumberFormat="1" applyFont="1" applyFill="1" applyBorder="1" applyAlignment="1">
      <alignment horizontal="center" vertical="center"/>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0" fontId="8" fillId="9" borderId="1" xfId="6" applyFill="1" applyBorder="1" applyAlignment="1">
      <alignment horizontal="left" vertical="center" wrapText="1"/>
    </xf>
    <xf numFmtId="165" fontId="6" fillId="12" borderId="1" xfId="7" applyNumberFormat="1" applyFont="1" applyFill="1" applyBorder="1" applyAlignment="1" applyProtection="1">
      <alignment horizontal="center" vertical="center"/>
    </xf>
    <xf numFmtId="2" fontId="6" fillId="12" borderId="1" xfId="7" applyNumberFormat="1" applyFont="1" applyFill="1" applyBorder="1" applyAlignment="1" applyProtection="1">
      <alignment horizontal="center" vertical="center"/>
    </xf>
    <xf numFmtId="2" fontId="6" fillId="12" borderId="1" xfId="6" applyNumberFormat="1" applyFont="1" applyFill="1" applyBorder="1" applyAlignment="1">
      <alignment horizontal="center" vertical="center"/>
    </xf>
    <xf numFmtId="165" fontId="6" fillId="23" borderId="1" xfId="6" applyNumberFormat="1" applyFont="1" applyFill="1" applyBorder="1" applyAlignment="1">
      <alignment horizontal="center" vertical="center"/>
    </xf>
    <xf numFmtId="2" fontId="6" fillId="23" borderId="1" xfId="7" applyNumberFormat="1" applyFont="1" applyFill="1" applyBorder="1" applyAlignment="1" applyProtection="1">
      <alignment horizontal="center" vertical="center"/>
    </xf>
    <xf numFmtId="2" fontId="6" fillId="23" borderId="1" xfId="6" applyNumberFormat="1" applyFont="1" applyFill="1" applyBorder="1" applyAlignment="1">
      <alignment horizontal="center" vertical="center"/>
    </xf>
    <xf numFmtId="165" fontId="6" fillId="30" borderId="1" xfId="6" applyNumberFormat="1" applyFont="1" applyFill="1" applyBorder="1" applyAlignment="1">
      <alignment horizontal="center" vertical="center"/>
    </xf>
    <xf numFmtId="2" fontId="6" fillId="30" borderId="1" xfId="7" applyNumberFormat="1" applyFont="1" applyFill="1" applyBorder="1" applyAlignment="1" applyProtection="1">
      <alignment horizontal="center" vertical="center"/>
    </xf>
    <xf numFmtId="2" fontId="6" fillId="30" borderId="1" xfId="6" applyNumberFormat="1" applyFont="1" applyFill="1" applyBorder="1" applyAlignment="1">
      <alignment horizontal="center" vertical="center"/>
    </xf>
    <xf numFmtId="0" fontId="0" fillId="14" borderId="1" xfId="0" applyFill="1" applyBorder="1" applyAlignment="1">
      <alignment horizontal="center" vertical="center"/>
    </xf>
    <xf numFmtId="0" fontId="0" fillId="15" borderId="1" xfId="0" applyFill="1" applyBorder="1" applyAlignment="1">
      <alignment horizontal="center" vertical="center"/>
    </xf>
  </cellXfs>
  <cellStyles count="31">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Blank_CEPATNEI" xfId="20" xr:uid="{00000000-0005-0000-0000-000008000000}"/>
    <cellStyle name="Comma 2" xfId="7" xr:uid="{00000000-0005-0000-0000-000009000000}"/>
    <cellStyle name="Comma 2 2" xfId="28" xr:uid="{1207F038-F6A0-4E02-B87E-5D726354329D}"/>
    <cellStyle name="Heading 2" xfId="4" builtinId="17"/>
    <cellStyle name="Heading 2 2" xfId="26" xr:uid="{5A90AADA-62EC-438C-A8E8-75DA78D3978C}"/>
    <cellStyle name="Heading 3" xfId="5" builtinId="18"/>
    <cellStyle name="Heading 3 2" xfId="27" xr:uid="{10BC7A1C-26D5-433B-9A6C-729AD6279D9E}"/>
    <cellStyle name="Heading 4" xfId="1" builtinId="19"/>
    <cellStyle name="Heading 4 2" xfId="23" xr:uid="{F8262CF1-883B-4A46-B2ED-67B93B90B2E8}"/>
    <cellStyle name="Hyperlink" xfId="3" builtinId="8"/>
    <cellStyle name="Hyperlink 2" xfId="25" xr:uid="{11A0C201-F7A1-43F6-A5A2-6CD8EAE92821}"/>
    <cellStyle name="Input" xfId="2" builtinId="20"/>
    <cellStyle name="Input 2" xfId="24" xr:uid="{EB59F7BA-9FCE-41AD-9C27-2DEFE8E774F1}"/>
    <cellStyle name="Neutral" xfId="15" builtinId="28"/>
    <cellStyle name="Normal" xfId="0" builtinId="0"/>
    <cellStyle name="Normal 2" xfId="6" xr:uid="{00000000-0005-0000-0000-000011000000}"/>
    <cellStyle name="Normal 3" xfId="14" xr:uid="{00000000-0005-0000-0000-000012000000}"/>
    <cellStyle name="Normal 3 2" xfId="30" xr:uid="{67B2960F-F943-42A9-9092-CC1CC6447CB6}"/>
    <cellStyle name="Normal 3 3" xfId="22" xr:uid="{72AB8930-5336-405A-A6D8-468E1487EF86}"/>
    <cellStyle name="Normal 4" xfId="29" xr:uid="{CFD26180-5DE9-48F2-8B57-C9E76E49F1D9}"/>
    <cellStyle name="Normal 5" xfId="21" xr:uid="{59E92CBE-BF03-41DD-AC8E-3481478D529F}"/>
    <cellStyle name="Normal_Sheet1" xfId="16" xr:uid="{00000000-0005-0000-0000-000013000000}"/>
    <cellStyle name="Text_CEPATNEI" xfId="19" xr:uid="{00000000-0005-0000-0000-000014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B1" zoomScaleNormal="100" zoomScaleSheetLayoutView="100" workbookViewId="0">
      <selection activeCell="B13" sqref="B13:E13"/>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29" t="s">
        <v>118</v>
      </c>
      <c r="B2" s="62"/>
      <c r="C2" s="62"/>
      <c r="D2" s="62"/>
      <c r="E2" s="62"/>
    </row>
    <row r="3" spans="1:8" ht="15" x14ac:dyDescent="0.2">
      <c r="A3" s="66"/>
      <c r="B3" s="126" t="s">
        <v>119</v>
      </c>
      <c r="C3" s="125" t="s">
        <v>120</v>
      </c>
      <c r="D3" s="125" t="s">
        <v>22</v>
      </c>
      <c r="E3" s="125" t="s">
        <v>21</v>
      </c>
    </row>
    <row r="4" spans="1:8" ht="15" x14ac:dyDescent="0.2">
      <c r="A4" s="63" t="s">
        <v>118</v>
      </c>
      <c r="B4" s="27" t="s">
        <v>490</v>
      </c>
      <c r="C4" s="27" t="s">
        <v>460</v>
      </c>
      <c r="D4" s="27" t="s">
        <v>461</v>
      </c>
      <c r="E4" s="27" t="s">
        <v>489</v>
      </c>
    </row>
    <row r="5" spans="1:8" x14ac:dyDescent="0.2">
      <c r="A5" s="62"/>
      <c r="B5" s="62"/>
      <c r="C5" s="62"/>
      <c r="D5" s="62"/>
      <c r="E5" s="62"/>
    </row>
    <row r="6" spans="1:8" ht="16.5" x14ac:dyDescent="0.2">
      <c r="A6" s="65" t="s">
        <v>16</v>
      </c>
      <c r="B6" s="62"/>
      <c r="C6" s="62"/>
      <c r="D6" s="62"/>
      <c r="E6" s="62"/>
    </row>
    <row r="7" spans="1:8" ht="15" x14ac:dyDescent="0.2">
      <c r="A7" s="67" t="s">
        <v>17</v>
      </c>
      <c r="B7" s="231" t="s">
        <v>18</v>
      </c>
      <c r="C7" s="231"/>
      <c r="D7" s="231"/>
      <c r="E7" s="231"/>
    </row>
    <row r="8" spans="1:8" ht="30" customHeight="1" x14ac:dyDescent="0.2">
      <c r="A8" s="71" t="s">
        <v>169</v>
      </c>
      <c r="B8" s="230" t="s">
        <v>158</v>
      </c>
      <c r="C8" s="230"/>
      <c r="D8" s="230"/>
      <c r="E8" s="230"/>
    </row>
    <row r="9" spans="1:8" ht="30" customHeight="1" x14ac:dyDescent="0.2">
      <c r="A9" s="71" t="s">
        <v>38</v>
      </c>
      <c r="B9" s="23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H Licence area.</v>
      </c>
      <c r="C9" s="230"/>
      <c r="D9" s="230"/>
      <c r="E9" s="230"/>
    </row>
    <row r="10" spans="1:8" ht="30" customHeight="1" x14ac:dyDescent="0.2">
      <c r="A10" s="71" t="s">
        <v>39</v>
      </c>
      <c r="B10" s="230" t="s">
        <v>20</v>
      </c>
      <c r="C10" s="230"/>
      <c r="D10" s="230"/>
      <c r="E10" s="230"/>
    </row>
    <row r="11" spans="1:8" ht="61.5" customHeight="1" x14ac:dyDescent="0.2">
      <c r="A11" s="71" t="s">
        <v>40</v>
      </c>
      <c r="B11" s="23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0"/>
      <c r="D11" s="230"/>
      <c r="E11" s="230"/>
      <c r="F11" s="233"/>
      <c r="G11" s="233"/>
      <c r="H11" s="233"/>
    </row>
    <row r="12" spans="1:8" ht="86.25" customHeight="1" x14ac:dyDescent="0.2">
      <c r="A12" s="71" t="s">
        <v>29</v>
      </c>
      <c r="B12" s="236" t="s">
        <v>132</v>
      </c>
      <c r="C12" s="236"/>
      <c r="D12" s="236"/>
      <c r="E12" s="236"/>
    </row>
    <row r="13" spans="1:8" ht="50.25" customHeight="1" x14ac:dyDescent="0.2">
      <c r="A13" s="71" t="s">
        <v>133</v>
      </c>
      <c r="B13" s="23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H Licence area.</v>
      </c>
      <c r="C13" s="230"/>
      <c r="D13" s="230"/>
      <c r="E13" s="230"/>
    </row>
    <row r="14" spans="1:8" ht="33.75" customHeight="1" x14ac:dyDescent="0.2">
      <c r="A14" s="182" t="s">
        <v>458</v>
      </c>
      <c r="B14" s="230" t="s">
        <v>459</v>
      </c>
      <c r="C14" s="230"/>
      <c r="D14" s="230"/>
      <c r="E14" s="230"/>
    </row>
    <row r="15" spans="1:8" ht="29.25" customHeight="1" x14ac:dyDescent="0.2">
      <c r="A15" s="71" t="s">
        <v>32</v>
      </c>
      <c r="B15" s="230" t="s">
        <v>104</v>
      </c>
      <c r="C15" s="230"/>
      <c r="D15" s="230"/>
      <c r="E15" s="230"/>
    </row>
    <row r="16" spans="1:8" ht="30" customHeight="1" x14ac:dyDescent="0.2">
      <c r="A16" s="71" t="s">
        <v>78</v>
      </c>
      <c r="B16" s="230" t="s">
        <v>77</v>
      </c>
      <c r="C16" s="230"/>
      <c r="D16" s="230"/>
      <c r="E16" s="230"/>
    </row>
    <row r="17" spans="1:5" x14ac:dyDescent="0.2">
      <c r="A17" s="62"/>
      <c r="B17" s="62"/>
      <c r="C17" s="62"/>
      <c r="D17" s="62"/>
      <c r="E17" s="62"/>
    </row>
    <row r="18" spans="1:5" ht="15" x14ac:dyDescent="0.2">
      <c r="A18" s="68" t="s">
        <v>27</v>
      </c>
      <c r="B18" s="62"/>
      <c r="C18" s="62"/>
      <c r="D18" s="62"/>
      <c r="E18" s="62"/>
    </row>
    <row r="19" spans="1:5" ht="15" x14ac:dyDescent="0.2">
      <c r="A19" s="67"/>
      <c r="B19" s="237"/>
      <c r="C19" s="237"/>
      <c r="D19" s="237"/>
      <c r="E19" s="237"/>
    </row>
    <row r="20" spans="1:5" ht="32.25" customHeight="1" x14ac:dyDescent="0.2">
      <c r="A20" s="234" t="s">
        <v>63</v>
      </c>
      <c r="B20" s="235"/>
      <c r="C20" s="235"/>
      <c r="D20" s="235"/>
      <c r="E20" s="235"/>
    </row>
    <row r="21" spans="1:5" x14ac:dyDescent="0.2">
      <c r="A21" s="235" t="s">
        <v>488</v>
      </c>
      <c r="B21" s="234"/>
      <c r="C21" s="234"/>
      <c r="D21" s="234"/>
      <c r="E21" s="234"/>
    </row>
    <row r="22" spans="1:5" x14ac:dyDescent="0.2">
      <c r="A22" s="62"/>
      <c r="B22" s="62"/>
      <c r="C22" s="62"/>
      <c r="D22" s="62"/>
      <c r="E22" s="62"/>
    </row>
    <row r="23" spans="1:5" ht="15" x14ac:dyDescent="0.2">
      <c r="A23" s="69" t="s">
        <v>28</v>
      </c>
      <c r="B23" s="62"/>
      <c r="C23" s="62"/>
      <c r="D23" s="62"/>
      <c r="E23" s="62"/>
    </row>
    <row r="24" spans="1:5" ht="15" x14ac:dyDescent="0.2">
      <c r="A24" s="64"/>
      <c r="B24" s="237"/>
      <c r="C24" s="237"/>
      <c r="D24" s="237"/>
      <c r="E24" s="237"/>
    </row>
    <row r="25" spans="1:5" ht="28.5" customHeight="1" x14ac:dyDescent="0.2">
      <c r="A25" s="234" t="s">
        <v>41</v>
      </c>
      <c r="B25" s="235"/>
      <c r="C25" s="235"/>
      <c r="D25" s="235"/>
      <c r="E25" s="235"/>
    </row>
    <row r="26" spans="1:5" ht="28.5" customHeight="1" x14ac:dyDescent="0.2">
      <c r="A26" s="232" t="s">
        <v>117</v>
      </c>
      <c r="B26" s="232"/>
      <c r="C26" s="232"/>
      <c r="D26" s="232"/>
      <c r="E26" s="232"/>
    </row>
  </sheetData>
  <mergeCells count="17">
    <mergeCell ref="A26:E26"/>
    <mergeCell ref="F11:H11"/>
    <mergeCell ref="A20:E20"/>
    <mergeCell ref="A25:E25"/>
    <mergeCell ref="B12:E12"/>
    <mergeCell ref="B15:E15"/>
    <mergeCell ref="B13:E13"/>
    <mergeCell ref="B16:E16"/>
    <mergeCell ref="B19:E19"/>
    <mergeCell ref="B24:E24"/>
    <mergeCell ref="B14:E14"/>
    <mergeCell ref="A21:E21"/>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zoomScale="80" zoomScaleNormal="80" zoomScaleSheetLayoutView="100" workbookViewId="0">
      <selection activeCell="L6" sqref="L6"/>
    </sheetView>
  </sheetViews>
  <sheetFormatPr defaultRowHeight="27.75" customHeight="1" x14ac:dyDescent="0.2"/>
  <cols>
    <col min="1" max="1" width="49" style="2" bestFit="1" customWidth="1"/>
    <col min="2" max="2" width="32.28515625" style="3" customWidth="1"/>
    <col min="3" max="3" width="17.28515625" style="2" customWidth="1"/>
    <col min="4" max="6" width="17.5703125" style="3" customWidth="1"/>
    <col min="7" max="16384" width="9.140625" style="2"/>
  </cols>
  <sheetData>
    <row r="1" spans="1:6" ht="27.75" customHeight="1" x14ac:dyDescent="0.2">
      <c r="A1" s="14" t="s">
        <v>19</v>
      </c>
      <c r="B1" s="313"/>
      <c r="C1" s="313"/>
      <c r="D1" s="176"/>
      <c r="E1" s="176"/>
      <c r="F1" s="176"/>
    </row>
    <row r="2" spans="1:6" ht="35.1" customHeight="1" x14ac:dyDescent="0.2">
      <c r="A2" s="274" t="str">
        <f>Overview!B4&amp; " - Effective from "&amp;Overview!D4&amp;" - "&amp;Overview!E4&amp;" Supplier of Last Resort and Eligible Bad Debt Pass-Through Costs"</f>
        <v>Vattenfall Networks Limited - GSP H - Effective from 1 April 2021 - Submitted Supplier of Last Resort and Eligible Bad Debt Pass-Through Costs</v>
      </c>
      <c r="B2" s="309"/>
      <c r="C2" s="309"/>
      <c r="D2" s="309"/>
      <c r="E2" s="309"/>
      <c r="F2" s="310"/>
    </row>
    <row r="3" spans="1:6" s="82" customFormat="1" ht="21" customHeight="1" x14ac:dyDescent="0.2">
      <c r="A3" s="177"/>
      <c r="B3" s="177"/>
      <c r="C3" s="177"/>
      <c r="D3" s="177"/>
      <c r="E3" s="177"/>
      <c r="F3" s="177"/>
    </row>
    <row r="4" spans="1:6" ht="78.75" customHeight="1" x14ac:dyDescent="0.2">
      <c r="A4" s="26" t="s">
        <v>121</v>
      </c>
      <c r="B4" s="165" t="s">
        <v>417</v>
      </c>
      <c r="C4" s="165" t="s">
        <v>24</v>
      </c>
      <c r="D4" s="165" t="s">
        <v>455</v>
      </c>
      <c r="E4" s="165" t="s">
        <v>456</v>
      </c>
      <c r="F4" s="165" t="s">
        <v>457</v>
      </c>
    </row>
    <row r="5" spans="1:6" ht="45.75" customHeight="1" x14ac:dyDescent="0.2">
      <c r="A5" s="17" t="s">
        <v>135</v>
      </c>
      <c r="B5" s="166" t="str">
        <f>IFERROR(INDEX('Annex 1 LV, HV and UMS charges'!$B$14:$B$29,MATCH($A5,'Annex 1 LV, HV and UMS charges'!$A$14:$A$294,0)),INDEX('Annex 4 LDNO charges'!$B$14:$B$14,MATCH($A5,'Annex 4 LDNO charges'!$A$14:$A$14,0)))</f>
        <v>H01 , H31 , H61, H02 , H32 , H62, H08 , H38 , H68</v>
      </c>
      <c r="C5" s="167" t="str">
        <f>IFERROR(INDEX('Annex 1 LV, HV and UMS charges'!$C$12:$C$27,MATCH($A5,'Annex 1 LV, HV and UMS charges'!$A$12:$A$292,0)),INDEX('Annex 4 LDNO charges'!$C$12:$C$97,MATCH($A5,'Annex 4 LDNO charges'!$A$12:$A$97,0)))</f>
        <v>1, 2 or 5-8</v>
      </c>
      <c r="D5" s="217">
        <v>0.03</v>
      </c>
      <c r="E5" s="41"/>
      <c r="F5" s="217">
        <v>0.16</v>
      </c>
    </row>
    <row r="6" spans="1:6" ht="60" customHeight="1" x14ac:dyDescent="0.2">
      <c r="A6" s="17" t="s">
        <v>137</v>
      </c>
      <c r="B6" s="166" t="str">
        <f>IFERROR(INDEX('Annex 1 LV, HV and UMS charges'!$B$14:$B$29,MATCH($A6,'Annex 1 LV, HV and UMS charges'!$A$14:$A$294,0)),INDEX('Annex 4 LDNO charges'!$B$14:$B$14,MATCH($A6,'Annex 4 LDNO charges'!$A$14:$A$14,0)))</f>
        <v xml:space="preserve">H04 , H34 , H64, H05 , H35 , H65, H07 , H37 , H67,  H46 ,  H09 , H39 , H69,11H , 61H , 12H , 62H , 13H , 63H , 14H , 64H  </v>
      </c>
      <c r="C6" s="167" t="str">
        <f>IFERROR(INDEX('Annex 1 LV, HV and UMS charges'!$C$12:$C$27,MATCH($A6,'Annex 1 LV, HV and UMS charges'!$A$12:$A$292,0)),INDEX('Annex 4 LDNO charges'!$C$12:$C$97,MATCH($A6,'Annex 4 LDNO charges'!$A$12:$A$97,0)))</f>
        <v>3, 4 or 5-8</v>
      </c>
      <c r="D6" s="46"/>
      <c r="E6" s="46"/>
      <c r="F6" s="217">
        <v>0.16</v>
      </c>
    </row>
    <row r="7" spans="1:6" ht="27" customHeight="1" x14ac:dyDescent="0.2">
      <c r="A7" s="17" t="s">
        <v>139</v>
      </c>
      <c r="B7" s="166" t="str">
        <f>IFERROR(INDEX('Annex 1 LV, HV and UMS charges'!$B$14:$B$29,MATCH($A7,'Annex 1 LV, HV and UMS charges'!$A$14:$A$294,0)),INDEX('Annex 4 LDNO charges'!$B$14:$B$14,MATCH($A7,'Annex 4 LDNO charges'!$A$14:$A$14,0)))</f>
        <v xml:space="preserve">H26 , H56 , H86,21H , 71H  ,23H , 73H  ,24H , 74H , 22H , 72H </v>
      </c>
      <c r="C7" s="167">
        <f>IFERROR(INDEX('Annex 1 LV, HV and UMS charges'!$C$12:$C$27,MATCH($A7,'Annex 1 LV, HV and UMS charges'!$A$12:$A$292,0)),INDEX('Annex 4 LDNO charges'!$C$12:$C$97,MATCH($A7,'Annex 4 LDNO charges'!$A$12:$A$97,0)))</f>
        <v>0</v>
      </c>
      <c r="D7" s="46"/>
      <c r="E7" s="46"/>
      <c r="F7" s="217">
        <v>0.16</v>
      </c>
    </row>
    <row r="8" spans="1:6" ht="27" customHeight="1" x14ac:dyDescent="0.2">
      <c r="A8" s="17" t="s">
        <v>140</v>
      </c>
      <c r="B8" s="166" t="str">
        <f>IFERROR(INDEX('Annex 1 LV, HV and UMS charges'!$B$14:$B$29,MATCH($A8,'Annex 1 LV, HV and UMS charges'!$A$14:$A$294,0)),INDEX('Annex 4 LDNO charges'!$B$14:$B$14,MATCH($A8,'Annex 4 LDNO charges'!$A$14:$A$14,0)))</f>
        <v>H55 , H85,Y1H,Y3H,Y4H,Y2H</v>
      </c>
      <c r="C8" s="167">
        <f>IFERROR(INDEX('Annex 1 LV, HV and UMS charges'!$C$12:$C$27,MATCH($A8,'Annex 1 LV, HV and UMS charges'!$A$12:$A$292,0)),INDEX('Annex 4 LDNO charges'!$C$12:$C$97,MATCH($A8,'Annex 4 LDNO charges'!$A$12:$A$97,0)))</f>
        <v>0</v>
      </c>
      <c r="D8" s="46"/>
      <c r="E8" s="46"/>
      <c r="F8" s="217">
        <v>0.16</v>
      </c>
    </row>
    <row r="9" spans="1:6" ht="27" customHeight="1" x14ac:dyDescent="0.2">
      <c r="A9" s="17" t="s">
        <v>141</v>
      </c>
      <c r="B9" s="166" t="str">
        <f>IFERROR(INDEX('Annex 1 LV, HV and UMS charges'!$B$14:$B$29,MATCH($A9,'Annex 1 LV, HV and UMS charges'!$A$14:$A$294,0)),INDEX('Annex 4 LDNO charges'!$B$14:$B$14,MATCH($A9,'Annex 4 LDNO charges'!$A$14:$A$14,0)))</f>
        <v>H84,81H ,83H,84H,82H</v>
      </c>
      <c r="C9" s="167">
        <f>IFERROR(INDEX('Annex 1 LV, HV and UMS charges'!$C$12:$C$27,MATCH($A9,'Annex 1 LV, HV and UMS charges'!$A$12:$A$292,0)),INDEX('Annex 4 LDNO charges'!$C$12:$C$97,MATCH($A9,'Annex 4 LDNO charges'!$A$12:$A$97,0)))</f>
        <v>0</v>
      </c>
      <c r="D9" s="46"/>
      <c r="E9" s="46"/>
      <c r="F9" s="217">
        <v>0.16</v>
      </c>
    </row>
    <row r="10" spans="1:6" ht="27" customHeight="1" x14ac:dyDescent="0.2">
      <c r="A10" s="168" t="s">
        <v>418</v>
      </c>
      <c r="B10" s="166" t="str">
        <f>IFERROR(INDEX('Annex 1 LV, HV and UMS charges'!$B$14:$B$29,MATCH($A10,'Annex 1 LV, HV and UMS charges'!$A$14:$A$294,0)),INDEX('Annex 4 LDNO charges'!$B$14:$B$14,MATCH($A10,'Annex 4 LDNO charges'!$A$14:$A$14,0)))</f>
        <v>H01, H02, H08</v>
      </c>
      <c r="C10" s="167" t="str">
        <f>IFERROR(INDEX('Annex 1 LV, HV and UMS charges'!$C$12:$C$27,MATCH($A10,'Annex 1 LV, HV and UMS charges'!$A$12:$A$292,0)),INDEX('Annex 4 LDNO charges'!$C$12:$C$97,MATCH($A10,'Annex 4 LDNO charges'!$A$12:$A$97,0)))</f>
        <v>1, 2 or 5-8</v>
      </c>
      <c r="D10" s="217">
        <v>0.03</v>
      </c>
      <c r="E10" s="41"/>
      <c r="F10" s="217">
        <v>0.16</v>
      </c>
    </row>
    <row r="11" spans="1:6" ht="27" customHeight="1" x14ac:dyDescent="0.2">
      <c r="A11" s="168" t="s">
        <v>419</v>
      </c>
      <c r="B11" s="166" t="str">
        <f>IFERROR(INDEX('Annex 1 LV, HV and UMS charges'!$B$12:$B$27,MATCH($A11,'Annex 1 LV, HV and UMS charges'!$A$12:$A$292,0)),INDEX('Annex 4 LDNO charges'!$B$12:$B$97,MATCH($A11,'Annex 4 LDNO charges'!$A$12:$A$97,0)))</f>
        <v>H05, H04, H07, H09, 11H,12H,13H, 14H</v>
      </c>
      <c r="C11" s="167" t="str">
        <f>IFERROR(INDEX('Annex 1 LV, HV and UMS charges'!$C$12:$C$27,MATCH($A11,'Annex 1 LV, HV and UMS charges'!$A$12:$A$292,0)),INDEX('Annex 4 LDNO charges'!$C$12:$C$97,MATCH($A11,'Annex 4 LDNO charges'!$A$12:$A$97,0)))</f>
        <v>3, 4 or 5-8</v>
      </c>
      <c r="D11" s="46"/>
      <c r="E11" s="46"/>
      <c r="F11" s="217">
        <v>0.16</v>
      </c>
    </row>
    <row r="12" spans="1:6" ht="27" customHeight="1" x14ac:dyDescent="0.2">
      <c r="A12" s="168" t="s">
        <v>420</v>
      </c>
      <c r="B12" s="166" t="str">
        <f>IFERROR(INDEX('Annex 1 LV, HV and UMS charges'!$B$12:$B$27,MATCH($A12,'Annex 1 LV, HV and UMS charges'!$A$12:$A$292,0)),INDEX('Annex 4 LDNO charges'!$B$12:$B$97,MATCH($A12,'Annex 4 LDNO charges'!$A$12:$A$97,0)))</f>
        <v>H26, 21H,22H,23H, 24H</v>
      </c>
      <c r="C12" s="167">
        <f>IFERROR(INDEX('Annex 1 LV, HV and UMS charges'!$C$12:$C$27,MATCH($A12,'Annex 1 LV, HV and UMS charges'!$A$12:$A$292,0)),INDEX('Annex 4 LDNO charges'!$C$12:$C$97,MATCH($A12,'Annex 4 LDNO charges'!$A$12:$A$97,0)))</f>
        <v>0</v>
      </c>
      <c r="D12" s="46"/>
      <c r="E12" s="46"/>
      <c r="F12" s="217">
        <v>0.16</v>
      </c>
    </row>
    <row r="13" spans="1:6" ht="27" customHeight="1" x14ac:dyDescent="0.2">
      <c r="A13" s="172" t="s">
        <v>421</v>
      </c>
      <c r="B13" s="166" t="str">
        <f>IFERROR(INDEX('Annex 1 LV, HV and UMS charges'!$B$12:$B$27,MATCH($A13,'Annex 1 LV, HV and UMS charges'!$A$12:$A$292,0)),INDEX('Annex 4 LDNO charges'!$B$12:$B$97,MATCH($A13,'Annex 4 LDNO charges'!$A$12:$A$97,0)))</f>
        <v>H68, H62, H61</v>
      </c>
      <c r="C13" s="167" t="str">
        <f>IFERROR(INDEX('Annex 1 LV, HV and UMS charges'!$C$12:$C$27,MATCH($A13,'Annex 1 LV, HV and UMS charges'!$A$12:$A$292,0)),INDEX('Annex 4 LDNO charges'!$C$12:$C$97,MATCH($A13,'Annex 4 LDNO charges'!$A$12:$A$97,0)))</f>
        <v>1, 2 or 5-8</v>
      </c>
      <c r="D13" s="217">
        <v>0.03</v>
      </c>
      <c r="E13" s="41"/>
      <c r="F13" s="217">
        <v>0.16</v>
      </c>
    </row>
    <row r="14" spans="1:6" ht="27.75" customHeight="1" x14ac:dyDescent="0.2">
      <c r="A14" s="172" t="s">
        <v>422</v>
      </c>
      <c r="B14" s="166" t="str">
        <f>IFERROR(INDEX('Annex 1 LV, HV and UMS charges'!$B$12:$B$27,MATCH($A14,'Annex 1 LV, HV and UMS charges'!$A$12:$A$292,0)),INDEX('Annex 4 LDNO charges'!$B$12:$B$97,MATCH($A14,'Annex 4 LDNO charges'!$A$12:$A$97,0)))</f>
        <v>H65, H64, H67, H69, 61H,62H,63H, 64H</v>
      </c>
      <c r="C14" s="167" t="str">
        <f>IFERROR(INDEX('Annex 1 LV, HV and UMS charges'!$C$12:$C$27,MATCH($A14,'Annex 1 LV, HV and UMS charges'!$A$12:$A$292,0)),INDEX('Annex 4 LDNO charges'!$C$12:$C$97,MATCH($A14,'Annex 4 LDNO charges'!$A$12:$A$97,0)))</f>
        <v>3, 4 or 5-8</v>
      </c>
      <c r="D14" s="46"/>
      <c r="E14" s="46"/>
      <c r="F14" s="217">
        <v>0.16</v>
      </c>
    </row>
    <row r="15" spans="1:6" ht="27.75" customHeight="1" x14ac:dyDescent="0.2">
      <c r="A15" s="172" t="s">
        <v>423</v>
      </c>
      <c r="B15" s="166" t="str">
        <f>IFERROR(INDEX('Annex 1 LV, HV and UMS charges'!$B$12:$B$27,MATCH($A15,'Annex 1 LV, HV and UMS charges'!$A$12:$A$292,0)),INDEX('Annex 4 LDNO charges'!$B$12:$B$97,MATCH($A15,'Annex 4 LDNO charges'!$A$12:$A$97,0)))</f>
        <v>H86, 71H,72H,73H, 74H</v>
      </c>
      <c r="C15" s="167">
        <f>IFERROR(INDEX('Annex 1 LV, HV and UMS charges'!$C$12:$C$27,MATCH($A15,'Annex 1 LV, HV and UMS charges'!$A$12:$A$292,0)),INDEX('Annex 4 LDNO charges'!$C$12:$C$97,MATCH($A15,'Annex 4 LDNO charges'!$A$12:$A$97,0)))</f>
        <v>0</v>
      </c>
      <c r="D15" s="46"/>
      <c r="E15" s="46"/>
      <c r="F15" s="217">
        <v>0.16</v>
      </c>
    </row>
    <row r="16" spans="1:6" ht="27.75" customHeight="1" x14ac:dyDescent="0.2">
      <c r="A16" s="172" t="s">
        <v>424</v>
      </c>
      <c r="B16" s="166" t="str">
        <f>IFERROR(INDEX('Annex 1 LV, HV and UMS charges'!$B$12:$B$27,MATCH($A16,'Annex 1 LV, HV and UMS charges'!$A$12:$A$292,0)),INDEX('Annex 4 LDNO charges'!$B$12:$B$97,MATCH($A16,'Annex 4 LDNO charges'!$A$12:$A$97,0)))</f>
        <v>H85, Y1H,Y2H,Y3H, Y4H</v>
      </c>
      <c r="C16" s="167">
        <f>IFERROR(INDEX('Annex 1 LV, HV and UMS charges'!$C$12:$C$27,MATCH($A16,'Annex 1 LV, HV and UMS charges'!$A$12:$A$292,0)),INDEX('Annex 4 LDNO charges'!$C$12:$C$97,MATCH($A16,'Annex 4 LDNO charges'!$A$12:$A$97,0)))</f>
        <v>0</v>
      </c>
      <c r="D16" s="46"/>
      <c r="E16" s="46"/>
      <c r="F16" s="217">
        <v>0.16</v>
      </c>
    </row>
    <row r="17" spans="1:6" ht="27.75" customHeight="1" x14ac:dyDescent="0.2">
      <c r="A17" s="172" t="s">
        <v>425</v>
      </c>
      <c r="B17" s="166" t="str">
        <f>IFERROR(INDEX('Annex 1 LV, HV and UMS charges'!$B$12:$B$27,MATCH($A17,'Annex 1 LV, HV and UMS charges'!$A$12:$A$292,0)),INDEX('Annex 4 LDNO charges'!$B$12:$B$97,MATCH($A17,'Annex 4 LDNO charges'!$A$12:$A$97,0)))</f>
        <v>H84, 81H,82H,83H, 84H</v>
      </c>
      <c r="C17" s="167">
        <f>IFERROR(INDEX('Annex 1 LV, HV and UMS charges'!$C$12:$C$27,MATCH($A17,'Annex 1 LV, HV and UMS charges'!$A$12:$A$292,0)),INDEX('Annex 4 LDNO charges'!$C$12:$C$97,MATCH($A17,'Annex 4 LDNO charges'!$A$12:$A$97,0)))</f>
        <v>0</v>
      </c>
      <c r="D17" s="46"/>
      <c r="E17" s="46"/>
      <c r="F17" s="217">
        <v>0.16</v>
      </c>
    </row>
    <row r="18" spans="1:6" ht="27.75" customHeight="1" x14ac:dyDescent="0.2">
      <c r="A18" s="168" t="s">
        <v>426</v>
      </c>
      <c r="B18" s="166">
        <f>IFERROR(INDEX('Annex 1 LV, HV and UMS charges'!$B$12:$B$27,MATCH($A18,'Annex 1 LV, HV and UMS charges'!$A$12:$A$292,0)),INDEX('Annex 4 LDNO charges'!$B$12:$B$97,MATCH($A18,'Annex 4 LDNO charges'!$A$12:$A$97,0)))</f>
        <v>0</v>
      </c>
      <c r="C18" s="167" t="str">
        <f>IFERROR(INDEX('Annex 1 LV, HV and UMS charges'!$C$12:$C$27,MATCH($A18,'Annex 1 LV, HV and UMS charges'!$A$12:$A$292,0)),INDEX('Annex 4 LDNO charges'!$C$12:$C$97,MATCH($A18,'Annex 4 LDNO charges'!$A$12:$A$97,0)))</f>
        <v>1, 2 or 5-8</v>
      </c>
      <c r="D18" s="217">
        <v>0.03</v>
      </c>
      <c r="E18" s="41"/>
      <c r="F18" s="217">
        <v>0.16</v>
      </c>
    </row>
    <row r="19" spans="1:6" ht="27.75" customHeight="1" x14ac:dyDescent="0.2">
      <c r="A19" s="168" t="s">
        <v>427</v>
      </c>
      <c r="B19" s="166">
        <f>IFERROR(INDEX('Annex 1 LV, HV and UMS charges'!$B$12:$B$27,MATCH($A19,'Annex 1 LV, HV and UMS charges'!$A$12:$A$292,0)),INDEX('Annex 4 LDNO charges'!$B$12:$B$97,MATCH($A19,'Annex 4 LDNO charges'!$A$12:$A$97,0)))</f>
        <v>0</v>
      </c>
      <c r="C19" s="167" t="str">
        <f>IFERROR(INDEX('Annex 1 LV, HV and UMS charges'!$C$12:$C$27,MATCH($A19,'Annex 1 LV, HV and UMS charges'!$A$12:$A$292,0)),INDEX('Annex 4 LDNO charges'!$C$12:$C$97,MATCH($A19,'Annex 4 LDNO charges'!$A$12:$A$97,0)))</f>
        <v>3, 4 or 5-8</v>
      </c>
      <c r="D19" s="46"/>
      <c r="E19" s="46"/>
      <c r="F19" s="217">
        <v>0.16</v>
      </c>
    </row>
    <row r="20" spans="1:6" ht="27.75" customHeight="1" x14ac:dyDescent="0.2">
      <c r="A20" s="168" t="s">
        <v>428</v>
      </c>
      <c r="B20" s="166">
        <f>IFERROR(INDEX('Annex 1 LV, HV and UMS charges'!$B$12:$B$27,MATCH($A20,'Annex 1 LV, HV and UMS charges'!$A$12:$A$292,0)),INDEX('Annex 4 LDNO charges'!$B$12:$B$97,MATCH($A20,'Annex 4 LDNO charges'!$A$12:$A$97,0)))</f>
        <v>0</v>
      </c>
      <c r="C20" s="167">
        <f>IFERROR(INDEX('Annex 1 LV, HV and UMS charges'!$C$12:$C$27,MATCH($A20,'Annex 1 LV, HV and UMS charges'!$A$12:$A$292,0)),INDEX('Annex 4 LDNO charges'!$C$12:$C$97,MATCH($A20,'Annex 4 LDNO charges'!$A$12:$A$97,0)))</f>
        <v>0</v>
      </c>
      <c r="D20" s="46"/>
      <c r="E20" s="46"/>
      <c r="F20" s="217">
        <v>0.16</v>
      </c>
    </row>
    <row r="21" spans="1:6" ht="27.75" customHeight="1" x14ac:dyDescent="0.2">
      <c r="A21" s="168" t="s">
        <v>429</v>
      </c>
      <c r="B21" s="166">
        <f>IFERROR(INDEX('Annex 1 LV, HV and UMS charges'!$B$12:$B$27,MATCH($A21,'Annex 1 LV, HV and UMS charges'!$A$12:$A$292,0)),INDEX('Annex 4 LDNO charges'!$B$12:$B$97,MATCH($A21,'Annex 4 LDNO charges'!$A$12:$A$97,0)))</f>
        <v>0</v>
      </c>
      <c r="C21" s="167">
        <f>IFERROR(INDEX('Annex 1 LV, HV and UMS charges'!$C$12:$C$27,MATCH($A21,'Annex 1 LV, HV and UMS charges'!$A$12:$A$292,0)),INDEX('Annex 4 LDNO charges'!$C$12:$C$97,MATCH($A21,'Annex 4 LDNO charges'!$A$12:$A$97,0)))</f>
        <v>0</v>
      </c>
      <c r="D21" s="46"/>
      <c r="E21" s="46"/>
      <c r="F21" s="217">
        <v>0.16</v>
      </c>
    </row>
    <row r="22" spans="1:6" ht="27.75" customHeight="1" x14ac:dyDescent="0.2">
      <c r="A22" s="168" t="s">
        <v>430</v>
      </c>
      <c r="B22" s="166">
        <f>IFERROR(INDEX('Annex 1 LV, HV and UMS charges'!$B$12:$B$27,MATCH($A22,'Annex 1 LV, HV and UMS charges'!$A$12:$A$292,0)),INDEX('Annex 4 LDNO charges'!$B$12:$B$97,MATCH($A22,'Annex 4 LDNO charges'!$A$12:$A$97,0)))</f>
        <v>0</v>
      </c>
      <c r="C22" s="167">
        <f>IFERROR(INDEX('Annex 1 LV, HV and UMS charges'!$C$12:$C$27,MATCH($A22,'Annex 1 LV, HV and UMS charges'!$A$12:$A$292,0)),INDEX('Annex 4 LDNO charges'!$C$12:$C$97,MATCH($A22,'Annex 4 LDNO charges'!$A$12:$A$97,0)))</f>
        <v>0</v>
      </c>
      <c r="D22" s="46"/>
      <c r="E22" s="46"/>
      <c r="F22" s="217">
        <v>0.16</v>
      </c>
    </row>
    <row r="23" spans="1:6" ht="27.75" customHeight="1" x14ac:dyDescent="0.2">
      <c r="A23" s="168" t="s">
        <v>431</v>
      </c>
      <c r="B23" s="166" t="str">
        <f>IFERROR(INDEX('Annex 1 LV, HV and UMS charges'!$B$12:$B$27,MATCH($A23,'Annex 1 LV, HV and UMS charges'!$A$12:$A$292,0)),INDEX('Annex 4 LDNO charges'!$B$12:$B$97,MATCH($A23,'Annex 4 LDNO charges'!$A$12:$A$97,0)))</f>
        <v>H31, H32, H38</v>
      </c>
      <c r="C23" s="167" t="str">
        <f>IFERROR(INDEX('Annex 1 LV, HV and UMS charges'!$C$12:$C$27,MATCH($A23,'Annex 1 LV, HV and UMS charges'!$A$12:$A$292,0)),INDEX('Annex 4 LDNO charges'!$C$12:$C$97,MATCH($A23,'Annex 4 LDNO charges'!$A$12:$A$97,0)))</f>
        <v>1, 2 or 5-8</v>
      </c>
      <c r="D23" s="217">
        <v>0.03</v>
      </c>
      <c r="E23" s="41"/>
      <c r="F23" s="217">
        <v>0.16</v>
      </c>
    </row>
    <row r="24" spans="1:6" ht="27.75" customHeight="1" x14ac:dyDescent="0.2">
      <c r="A24" s="168" t="s">
        <v>432</v>
      </c>
      <c r="B24" s="166" t="str">
        <f>IFERROR(INDEX('Annex 1 LV, HV and UMS charges'!$B$12:$B$27,MATCH($A24,'Annex 1 LV, HV and UMS charges'!$A$12:$A$292,0)),INDEX('Annex 4 LDNO charges'!$B$12:$B$97,MATCH($A24,'Annex 4 LDNO charges'!$A$12:$A$97,0)))</f>
        <v>H35, H34, H37, H39</v>
      </c>
      <c r="C24" s="167" t="str">
        <f>IFERROR(INDEX('Annex 1 LV, HV and UMS charges'!$C$12:$C$27,MATCH($A24,'Annex 1 LV, HV and UMS charges'!$A$12:$A$292,0)),INDEX('Annex 4 LDNO charges'!$C$12:$C$97,MATCH($A24,'Annex 4 LDNO charges'!$A$12:$A$97,0)))</f>
        <v>3, 4 or 5-8</v>
      </c>
      <c r="D24" s="46"/>
      <c r="E24" s="46"/>
      <c r="F24" s="217">
        <v>0.16</v>
      </c>
    </row>
    <row r="25" spans="1:6" ht="27.75" customHeight="1" x14ac:dyDescent="0.2">
      <c r="A25" s="168" t="s">
        <v>433</v>
      </c>
      <c r="B25" s="166" t="str">
        <f>IFERROR(INDEX('Annex 1 LV, HV and UMS charges'!$B$12:$B$27,MATCH($A25,'Annex 1 LV, HV and UMS charges'!$A$12:$A$292,0)),INDEX('Annex 4 LDNO charges'!$B$12:$B$97,MATCH($A25,'Annex 4 LDNO charges'!$A$12:$A$97,0)))</f>
        <v>H56</v>
      </c>
      <c r="C25" s="167">
        <f>IFERROR(INDEX('Annex 1 LV, HV and UMS charges'!$C$12:$C$27,MATCH($A25,'Annex 1 LV, HV and UMS charges'!$A$12:$A$292,0)),INDEX('Annex 4 LDNO charges'!$C$12:$C$97,MATCH($A25,'Annex 4 LDNO charges'!$A$12:$A$97,0)))</f>
        <v>0</v>
      </c>
      <c r="D25" s="46"/>
      <c r="E25" s="46"/>
      <c r="F25" s="217">
        <v>0.16</v>
      </c>
    </row>
    <row r="26" spans="1:6" ht="27.75" customHeight="1" x14ac:dyDescent="0.2">
      <c r="A26" s="168" t="s">
        <v>434</v>
      </c>
      <c r="B26" s="166" t="str">
        <f>IFERROR(INDEX('Annex 1 LV, HV and UMS charges'!$B$12:$B$27,MATCH($A26,'Annex 1 LV, HV and UMS charges'!$A$12:$A$292,0)),INDEX('Annex 4 LDNO charges'!$B$12:$B$97,MATCH($A26,'Annex 4 LDNO charges'!$A$12:$A$97,0)))</f>
        <v>H55</v>
      </c>
      <c r="C26" s="167">
        <f>IFERROR(INDEX('Annex 1 LV, HV and UMS charges'!$C$12:$C$27,MATCH($A26,'Annex 1 LV, HV and UMS charges'!$A$12:$A$292,0)),INDEX('Annex 4 LDNO charges'!$C$12:$C$97,MATCH($A26,'Annex 4 LDNO charges'!$A$12:$A$97,0)))</f>
        <v>0</v>
      </c>
      <c r="D26" s="46"/>
      <c r="E26" s="46"/>
      <c r="F26" s="217">
        <v>0.16</v>
      </c>
    </row>
    <row r="27" spans="1:6" ht="27.75" customHeight="1" x14ac:dyDescent="0.2">
      <c r="A27" s="168" t="s">
        <v>435</v>
      </c>
      <c r="B27" s="166">
        <f>IFERROR(INDEX('Annex 1 LV, HV and UMS charges'!$B$12:$B$27,MATCH($A27,'Annex 1 LV, HV and UMS charges'!$A$12:$A$292,0)),INDEX('Annex 4 LDNO charges'!$B$12:$B$97,MATCH($A27,'Annex 4 LDNO charges'!$A$12:$A$97,0)))</f>
        <v>0</v>
      </c>
      <c r="C27" s="167">
        <f>IFERROR(INDEX('Annex 1 LV, HV and UMS charges'!$C$12:$C$27,MATCH($A27,'Annex 1 LV, HV and UMS charges'!$A$12:$A$292,0)),INDEX('Annex 4 LDNO charges'!$C$12:$C$97,MATCH($A27,'Annex 4 LDNO charges'!$A$12:$A$97,0)))</f>
        <v>0</v>
      </c>
      <c r="D27" s="46"/>
      <c r="E27" s="46"/>
      <c r="F27" s="217">
        <v>0.16</v>
      </c>
    </row>
    <row r="28" spans="1:6" ht="27.75" customHeight="1" x14ac:dyDescent="0.2">
      <c r="A28" s="168" t="s">
        <v>436</v>
      </c>
      <c r="B28" s="166">
        <f>IFERROR(INDEX('Annex 1 LV, HV and UMS charges'!$B$12:$B$27,MATCH($A28,'Annex 1 LV, HV and UMS charges'!$A$12:$A$292,0)),INDEX('Annex 4 LDNO charges'!$B$12:$B$97,MATCH($A28,'Annex 4 LDNO charges'!$A$12:$A$97,0)))</f>
        <v>0</v>
      </c>
      <c r="C28" s="167" t="str">
        <f>IFERROR(INDEX('Annex 1 LV, HV and UMS charges'!$C$12:$C$27,MATCH($A28,'Annex 1 LV, HV and UMS charges'!$A$12:$A$292,0)),INDEX('Annex 4 LDNO charges'!$C$12:$C$97,MATCH($A28,'Annex 4 LDNO charges'!$A$12:$A$97,0)))</f>
        <v>1, 2 or 5-8</v>
      </c>
      <c r="D28" s="217">
        <v>0.03</v>
      </c>
      <c r="E28" s="41"/>
      <c r="F28" s="217">
        <v>0.16</v>
      </c>
    </row>
    <row r="29" spans="1:6" ht="27.75" customHeight="1" x14ac:dyDescent="0.2">
      <c r="A29" s="168" t="s">
        <v>437</v>
      </c>
      <c r="B29" s="166">
        <f>IFERROR(INDEX('Annex 1 LV, HV and UMS charges'!$B$12:$B$27,MATCH($A29,'Annex 1 LV, HV and UMS charges'!$A$12:$A$292,0)),INDEX('Annex 4 LDNO charges'!$B$12:$B$97,MATCH($A29,'Annex 4 LDNO charges'!$A$12:$A$97,0)))</f>
        <v>0</v>
      </c>
      <c r="C29" s="167" t="str">
        <f>IFERROR(INDEX('Annex 1 LV, HV and UMS charges'!$C$12:$C$27,MATCH($A29,'Annex 1 LV, HV and UMS charges'!$A$12:$A$292,0)),INDEX('Annex 4 LDNO charges'!$C$12:$C$97,MATCH($A29,'Annex 4 LDNO charges'!$A$12:$A$97,0)))</f>
        <v>3, 4 or 5-8</v>
      </c>
      <c r="D29" s="46"/>
      <c r="E29" s="46"/>
      <c r="F29" s="217">
        <v>0.16</v>
      </c>
    </row>
    <row r="30" spans="1:6" ht="27.75" customHeight="1" x14ac:dyDescent="0.2">
      <c r="A30" s="168" t="s">
        <v>438</v>
      </c>
      <c r="B30" s="166">
        <f>IFERROR(INDEX('Annex 1 LV, HV and UMS charges'!$B$12:$B$27,MATCH($A30,'Annex 1 LV, HV and UMS charges'!$A$12:$A$292,0)),INDEX('Annex 4 LDNO charges'!$B$12:$B$97,MATCH($A30,'Annex 4 LDNO charges'!$A$12:$A$97,0)))</f>
        <v>0</v>
      </c>
      <c r="C30" s="167">
        <f>IFERROR(INDEX('Annex 1 LV, HV and UMS charges'!$C$12:$C$27,MATCH($A30,'Annex 1 LV, HV and UMS charges'!$A$12:$A$292,0)),INDEX('Annex 4 LDNO charges'!$C$12:$C$97,MATCH($A30,'Annex 4 LDNO charges'!$A$12:$A$97,0)))</f>
        <v>0</v>
      </c>
      <c r="D30" s="46"/>
      <c r="E30" s="46"/>
      <c r="F30" s="217">
        <v>0.16</v>
      </c>
    </row>
    <row r="31" spans="1:6" ht="27.75" customHeight="1" x14ac:dyDescent="0.2">
      <c r="A31" s="168" t="s">
        <v>439</v>
      </c>
      <c r="B31" s="166">
        <f>IFERROR(INDEX('Annex 1 LV, HV and UMS charges'!$B$12:$B$27,MATCH($A31,'Annex 1 LV, HV and UMS charges'!$A$12:$A$292,0)),INDEX('Annex 4 LDNO charges'!$B$12:$B$97,MATCH($A31,'Annex 4 LDNO charges'!$A$12:$A$97,0)))</f>
        <v>0</v>
      </c>
      <c r="C31" s="167">
        <f>IFERROR(INDEX('Annex 1 LV, HV and UMS charges'!$C$12:$C$27,MATCH($A31,'Annex 1 LV, HV and UMS charges'!$A$12:$A$292,0)),INDEX('Annex 4 LDNO charges'!$C$12:$C$97,MATCH($A31,'Annex 4 LDNO charges'!$A$12:$A$97,0)))</f>
        <v>0</v>
      </c>
      <c r="D31" s="46"/>
      <c r="E31" s="46"/>
      <c r="F31" s="217">
        <v>0.16</v>
      </c>
    </row>
    <row r="32" spans="1:6" ht="27.75" customHeight="1" x14ac:dyDescent="0.2">
      <c r="A32" s="168" t="s">
        <v>440</v>
      </c>
      <c r="B32" s="166">
        <f>IFERROR(INDEX('Annex 1 LV, HV and UMS charges'!$B$12:$B$27,MATCH($A32,'Annex 1 LV, HV and UMS charges'!$A$12:$A$292,0)),INDEX('Annex 4 LDNO charges'!$B$12:$B$97,MATCH($A32,'Annex 4 LDNO charges'!$A$12:$A$97,0)))</f>
        <v>0</v>
      </c>
      <c r="C32" s="167">
        <f>IFERROR(INDEX('Annex 1 LV, HV and UMS charges'!$C$12:$C$27,MATCH($A32,'Annex 1 LV, HV and UMS charges'!$A$12:$A$292,0)),INDEX('Annex 4 LDNO charges'!$C$12:$C$97,MATCH($A32,'Annex 4 LDNO charges'!$A$12:$A$97,0)))</f>
        <v>0</v>
      </c>
      <c r="D32" s="46"/>
      <c r="E32" s="46"/>
      <c r="F32" s="217">
        <v>0.16</v>
      </c>
    </row>
    <row r="33" spans="1:6" ht="27.75" customHeight="1" x14ac:dyDescent="0.2">
      <c r="A33" s="168" t="s">
        <v>441</v>
      </c>
      <c r="B33" s="166">
        <f>IFERROR(INDEX('Annex 1 LV, HV and UMS charges'!$B$12:$B$27,MATCH($A33,'Annex 1 LV, HV and UMS charges'!$A$12:$A$292,0)),INDEX('Annex 4 LDNO charges'!$B$12:$B$97,MATCH($A33,'Annex 4 LDNO charges'!$A$12:$A$97,0)))</f>
        <v>0</v>
      </c>
      <c r="C33" s="167" t="str">
        <f>IFERROR(INDEX('Annex 1 LV, HV and UMS charges'!$C$12:$C$27,MATCH($A33,'Annex 1 LV, HV and UMS charges'!$A$12:$A$292,0)),INDEX('Annex 4 LDNO charges'!$C$12:$C$97,MATCH($A33,'Annex 4 LDNO charges'!$A$12:$A$97,0)))</f>
        <v>1, 2 or 5-8</v>
      </c>
      <c r="D33" s="217">
        <v>0.03</v>
      </c>
      <c r="E33" s="41"/>
      <c r="F33" s="217">
        <v>0.16</v>
      </c>
    </row>
    <row r="34" spans="1:6" ht="27.75" customHeight="1" x14ac:dyDescent="0.2">
      <c r="A34" s="168" t="s">
        <v>442</v>
      </c>
      <c r="B34" s="166">
        <f>IFERROR(INDEX('Annex 1 LV, HV and UMS charges'!$B$12:$B$27,MATCH($A34,'Annex 1 LV, HV and UMS charges'!$A$12:$A$292,0)),INDEX('Annex 4 LDNO charges'!$B$12:$B$97,MATCH($A34,'Annex 4 LDNO charges'!$A$12:$A$97,0)))</f>
        <v>0</v>
      </c>
      <c r="C34" s="167" t="str">
        <f>IFERROR(INDEX('Annex 1 LV, HV and UMS charges'!$C$12:$C$27,MATCH($A34,'Annex 1 LV, HV and UMS charges'!$A$12:$A$292,0)),INDEX('Annex 4 LDNO charges'!$C$12:$C$97,MATCH($A34,'Annex 4 LDNO charges'!$A$12:$A$97,0)))</f>
        <v>3, 4 or 5-8</v>
      </c>
      <c r="D34" s="46"/>
      <c r="E34" s="46"/>
      <c r="F34" s="217">
        <v>0.16</v>
      </c>
    </row>
    <row r="35" spans="1:6" ht="27.75" customHeight="1" x14ac:dyDescent="0.2">
      <c r="A35" s="168" t="s">
        <v>443</v>
      </c>
      <c r="B35" s="166">
        <f>IFERROR(INDEX('Annex 1 LV, HV and UMS charges'!$B$12:$B$27,MATCH($A35,'Annex 1 LV, HV and UMS charges'!$A$12:$A$292,0)),INDEX('Annex 4 LDNO charges'!$B$12:$B$97,MATCH($A35,'Annex 4 LDNO charges'!$A$12:$A$97,0)))</f>
        <v>0</v>
      </c>
      <c r="C35" s="167">
        <f>IFERROR(INDEX('Annex 1 LV, HV and UMS charges'!$C$12:$C$27,MATCH($A35,'Annex 1 LV, HV and UMS charges'!$A$12:$A$292,0)),INDEX('Annex 4 LDNO charges'!$C$12:$C$97,MATCH($A35,'Annex 4 LDNO charges'!$A$12:$A$97,0)))</f>
        <v>0</v>
      </c>
      <c r="D35" s="46"/>
      <c r="E35" s="46"/>
      <c r="F35" s="217">
        <v>0.16</v>
      </c>
    </row>
    <row r="36" spans="1:6" ht="27.75" customHeight="1" x14ac:dyDescent="0.2">
      <c r="A36" s="168" t="s">
        <v>444</v>
      </c>
      <c r="B36" s="166">
        <f>IFERROR(INDEX('Annex 1 LV, HV and UMS charges'!$B$12:$B$27,MATCH($A36,'Annex 1 LV, HV and UMS charges'!$A$12:$A$292,0)),INDEX('Annex 4 LDNO charges'!$B$12:$B$97,MATCH($A36,'Annex 4 LDNO charges'!$A$12:$A$97,0)))</f>
        <v>0</v>
      </c>
      <c r="C36" s="167">
        <f>IFERROR(INDEX('Annex 1 LV, HV and UMS charges'!$C$12:$C$27,MATCH($A36,'Annex 1 LV, HV and UMS charges'!$A$12:$A$292,0)),INDEX('Annex 4 LDNO charges'!$C$12:$C$97,MATCH($A36,'Annex 4 LDNO charges'!$A$12:$A$97,0)))</f>
        <v>0</v>
      </c>
      <c r="D36" s="46"/>
      <c r="E36" s="46"/>
      <c r="F36" s="217">
        <v>0.16</v>
      </c>
    </row>
    <row r="37" spans="1:6" ht="27.75" customHeight="1" x14ac:dyDescent="0.2">
      <c r="A37" s="168" t="s">
        <v>445</v>
      </c>
      <c r="B37" s="166">
        <f>IFERROR(INDEX('Annex 1 LV, HV and UMS charges'!$B$12:$B$27,MATCH($A37,'Annex 1 LV, HV and UMS charges'!$A$12:$A$292,0)),INDEX('Annex 4 LDNO charges'!$B$12:$B$97,MATCH($A37,'Annex 4 LDNO charges'!$A$12:$A$97,0)))</f>
        <v>0</v>
      </c>
      <c r="C37" s="167">
        <f>IFERROR(INDEX('Annex 1 LV, HV and UMS charges'!$C$12:$C$27,MATCH($A37,'Annex 1 LV, HV and UMS charges'!$A$12:$A$292,0)),INDEX('Annex 4 LDNO charges'!$C$12:$C$97,MATCH($A37,'Annex 4 LDNO charges'!$A$12:$A$97,0)))</f>
        <v>0</v>
      </c>
      <c r="D37" s="46"/>
      <c r="E37" s="46"/>
      <c r="F37" s="217">
        <v>0.16</v>
      </c>
    </row>
    <row r="38" spans="1:6" ht="27.75" customHeight="1" x14ac:dyDescent="0.2">
      <c r="A38" s="168" t="s">
        <v>446</v>
      </c>
      <c r="B38" s="166">
        <f>IFERROR(INDEX('Annex 1 LV, HV and UMS charges'!$B$12:$B$27,MATCH($A38,'Annex 1 LV, HV and UMS charges'!$A$12:$A$292,0)),INDEX('Annex 4 LDNO charges'!$B$12:$B$97,MATCH($A38,'Annex 4 LDNO charges'!$A$12:$A$97,0)))</f>
        <v>0</v>
      </c>
      <c r="C38" s="167" t="str">
        <f>IFERROR(INDEX('Annex 1 LV, HV and UMS charges'!$C$12:$C$27,MATCH($A38,'Annex 1 LV, HV and UMS charges'!$A$12:$A$292,0)),INDEX('Annex 4 LDNO charges'!$C$12:$C$97,MATCH($A38,'Annex 4 LDNO charges'!$A$12:$A$97,0)))</f>
        <v>1, 2 or 5-8</v>
      </c>
      <c r="D38" s="217">
        <v>0.03</v>
      </c>
      <c r="E38" s="41"/>
      <c r="F38" s="217">
        <v>0.16</v>
      </c>
    </row>
    <row r="39" spans="1:6" ht="27.75" customHeight="1" x14ac:dyDescent="0.2">
      <c r="A39" s="168" t="s">
        <v>447</v>
      </c>
      <c r="B39" s="166">
        <f>IFERROR(INDEX('Annex 1 LV, HV and UMS charges'!$B$12:$B$27,MATCH($A39,'Annex 1 LV, HV and UMS charges'!$A$12:$A$292,0)),INDEX('Annex 4 LDNO charges'!$B$12:$B$97,MATCH($A39,'Annex 4 LDNO charges'!$A$12:$A$97,0)))</f>
        <v>0</v>
      </c>
      <c r="C39" s="167" t="str">
        <f>IFERROR(INDEX('Annex 1 LV, HV and UMS charges'!$C$12:$C$27,MATCH($A39,'Annex 1 LV, HV and UMS charges'!$A$12:$A$292,0)),INDEX('Annex 4 LDNO charges'!$C$12:$C$97,MATCH($A39,'Annex 4 LDNO charges'!$A$12:$A$97,0)))</f>
        <v>3, 4 or 5-8</v>
      </c>
      <c r="D39" s="46"/>
      <c r="E39" s="46"/>
      <c r="F39" s="217">
        <v>0.16</v>
      </c>
    </row>
    <row r="40" spans="1:6" ht="27.75" customHeight="1" x14ac:dyDescent="0.2">
      <c r="A40" s="168" t="s">
        <v>448</v>
      </c>
      <c r="B40" s="166">
        <f>IFERROR(INDEX('Annex 1 LV, HV and UMS charges'!$B$12:$B$27,MATCH($A40,'Annex 1 LV, HV and UMS charges'!$A$12:$A$292,0)),INDEX('Annex 4 LDNO charges'!$B$12:$B$97,MATCH($A40,'Annex 4 LDNO charges'!$A$12:$A$97,0)))</f>
        <v>0</v>
      </c>
      <c r="C40" s="167">
        <f>IFERROR(INDEX('Annex 1 LV, HV and UMS charges'!$C$12:$C$27,MATCH($A40,'Annex 1 LV, HV and UMS charges'!$A$12:$A$292,0)),INDEX('Annex 4 LDNO charges'!$C$12:$C$97,MATCH($A40,'Annex 4 LDNO charges'!$A$12:$A$97,0)))</f>
        <v>0</v>
      </c>
      <c r="D40" s="46"/>
      <c r="E40" s="46"/>
      <c r="F40" s="217">
        <v>0.16</v>
      </c>
    </row>
    <row r="41" spans="1:6" ht="27.75" customHeight="1" x14ac:dyDescent="0.2">
      <c r="A41" s="168" t="s">
        <v>449</v>
      </c>
      <c r="B41" s="166">
        <f>IFERROR(INDEX('Annex 1 LV, HV and UMS charges'!$B$12:$B$27,MATCH($A41,'Annex 1 LV, HV and UMS charges'!$A$12:$A$292,0)),INDEX('Annex 4 LDNO charges'!$B$12:$B$97,MATCH($A41,'Annex 4 LDNO charges'!$A$12:$A$97,0)))</f>
        <v>0</v>
      </c>
      <c r="C41" s="167">
        <f>IFERROR(INDEX('Annex 1 LV, HV and UMS charges'!$C$12:$C$27,MATCH($A41,'Annex 1 LV, HV and UMS charges'!$A$12:$A$292,0)),INDEX('Annex 4 LDNO charges'!$C$12:$C$97,MATCH($A41,'Annex 4 LDNO charges'!$A$12:$A$97,0)))</f>
        <v>0</v>
      </c>
      <c r="D41" s="46"/>
      <c r="E41" s="46"/>
      <c r="F41" s="217">
        <v>0.16</v>
      </c>
    </row>
    <row r="42" spans="1:6" ht="27.75" customHeight="1" x14ac:dyDescent="0.2">
      <c r="A42" s="168" t="s">
        <v>450</v>
      </c>
      <c r="B42" s="166">
        <f>IFERROR(INDEX('Annex 1 LV, HV and UMS charges'!$B$12:$B$27,MATCH($A42,'Annex 1 LV, HV and UMS charges'!$A$12:$A$292,0)),INDEX('Annex 4 LDNO charges'!$B$12:$B$97,MATCH($A42,'Annex 4 LDNO charges'!$A$12:$A$97,0)))</f>
        <v>0</v>
      </c>
      <c r="C42" s="167">
        <f>IFERROR(INDEX('Annex 1 LV, HV and UMS charges'!$C$12:$C$27,MATCH($A42,'Annex 1 LV, HV and UMS charges'!$A$12:$A$292,0)),INDEX('Annex 4 LDNO charges'!$C$12:$C$97,MATCH($A42,'Annex 4 LDNO charges'!$A$12:$A$97,0)))</f>
        <v>0</v>
      </c>
      <c r="D42" s="46"/>
      <c r="E42" s="46"/>
      <c r="F42" s="217">
        <v>0.16</v>
      </c>
    </row>
    <row r="43" spans="1:6" ht="27.75" customHeight="1" x14ac:dyDescent="0.2">
      <c r="A43" s="2" t="s">
        <v>452</v>
      </c>
    </row>
    <row r="44" spans="1:6" ht="27.75" customHeight="1" x14ac:dyDescent="0.2">
      <c r="A44" s="2" t="s">
        <v>453</v>
      </c>
    </row>
    <row r="45" spans="1:6" ht="27.75" customHeight="1" x14ac:dyDescent="0.2">
      <c r="A45" s="2" t="s">
        <v>454</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Annex 7b &amp;"Arial,Regular"- Schedule of Charges to recover Excess Supplier of Last Resort pass-through costs</oddHeader>
    <oddFooter>&amp;R&amp;P of &amp;N</oddFooter>
  </headerFooter>
  <ignoredErrors>
    <ignoredError sqref="B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734"/>
  <sheetViews>
    <sheetView zoomScale="85" zoomScaleNormal="85" zoomScaleSheetLayoutView="100" workbookViewId="0">
      <selection activeCell="I13" sqref="I13"/>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4" t="s">
        <v>19</v>
      </c>
      <c r="B1" s="3"/>
      <c r="C1" s="2"/>
      <c r="E1" s="8"/>
      <c r="F1" s="4"/>
      <c r="G1" s="4"/>
    </row>
    <row r="2" spans="1:7" s="9" customFormat="1" ht="27" customHeight="1" x14ac:dyDescent="0.2">
      <c r="A2" s="274" t="str">
        <f>Overview!B4&amp; " - Effective from "&amp;Overview!D4&amp;" - "&amp;Overview!E4&amp;" Nodal/Zonal charges"</f>
        <v>Vattenfall Networks Limited - GSP H - Effective from 1 April 2021 - Submitted Nodal/Zonal charges</v>
      </c>
      <c r="B2" s="309"/>
      <c r="C2" s="309"/>
      <c r="D2" s="310"/>
    </row>
    <row r="3" spans="1:7" ht="60.75" customHeight="1" x14ac:dyDescent="0.2">
      <c r="A3" s="21" t="s">
        <v>51</v>
      </c>
      <c r="B3" s="21" t="s">
        <v>1</v>
      </c>
      <c r="C3" s="21" t="s">
        <v>34</v>
      </c>
      <c r="D3" s="21" t="s">
        <v>35</v>
      </c>
    </row>
    <row r="4" spans="1:7" ht="21.75" customHeight="1" x14ac:dyDescent="0.2">
      <c r="A4" s="314" t="s">
        <v>551</v>
      </c>
      <c r="B4" s="315"/>
      <c r="C4" s="315"/>
      <c r="D4" s="316"/>
    </row>
    <row r="5" spans="1:7" ht="21.75" customHeight="1" x14ac:dyDescent="0.2"/>
    <row r="6" spans="1:7" ht="21.75" customHeight="1" x14ac:dyDescent="0.2"/>
    <row r="7" spans="1:7" ht="21.75" customHeight="1" x14ac:dyDescent="0.2"/>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row r="17" ht="21.75" customHeight="1" x14ac:dyDescent="0.2"/>
    <row r="18" ht="21.75" customHeight="1" x14ac:dyDescent="0.2"/>
    <row r="19" ht="21.75" customHeight="1" x14ac:dyDescent="0.2"/>
    <row r="20" ht="21.75" customHeight="1" x14ac:dyDescent="0.2"/>
    <row r="21" ht="21.75" customHeight="1" x14ac:dyDescent="0.2"/>
    <row r="22" ht="21.75" customHeight="1" x14ac:dyDescent="0.2"/>
    <row r="23" ht="21.75" customHeight="1" x14ac:dyDescent="0.2"/>
    <row r="24" ht="21.75" customHeight="1" x14ac:dyDescent="0.2"/>
    <row r="25" ht="21.75" customHeight="1" x14ac:dyDescent="0.2"/>
    <row r="26" ht="21.75" customHeight="1" x14ac:dyDescent="0.2"/>
    <row r="27" ht="21.75" customHeight="1" x14ac:dyDescent="0.2"/>
    <row r="28" ht="21.75" customHeight="1" x14ac:dyDescent="0.2"/>
    <row r="29" ht="21.75" customHeight="1" x14ac:dyDescent="0.2"/>
    <row r="30" ht="21.75" customHeight="1" x14ac:dyDescent="0.2"/>
    <row r="31" ht="21.75" customHeight="1" x14ac:dyDescent="0.2"/>
    <row r="32" ht="21.75" customHeight="1" x14ac:dyDescent="0.2"/>
    <row r="33" ht="21.75" customHeight="1" x14ac:dyDescent="0.2"/>
    <row r="34" ht="21.75" customHeight="1" x14ac:dyDescent="0.2"/>
    <row r="35" ht="21.75" customHeight="1" x14ac:dyDescent="0.2"/>
    <row r="36" ht="21.75" customHeight="1" x14ac:dyDescent="0.2"/>
    <row r="37" ht="21.75" customHeight="1" x14ac:dyDescent="0.2"/>
    <row r="38" ht="21.75" customHeight="1" x14ac:dyDescent="0.2"/>
    <row r="39" ht="21.75" customHeight="1" x14ac:dyDescent="0.2"/>
    <row r="40" ht="21.75" customHeight="1" x14ac:dyDescent="0.2"/>
    <row r="41" ht="21.75" customHeight="1" x14ac:dyDescent="0.2"/>
    <row r="42" ht="21.75" customHeight="1" x14ac:dyDescent="0.2"/>
    <row r="43" ht="21.75" customHeight="1" x14ac:dyDescent="0.2"/>
    <row r="44" ht="21.75" customHeight="1" x14ac:dyDescent="0.2"/>
    <row r="45" ht="21.75" customHeight="1" x14ac:dyDescent="0.2"/>
    <row r="46" ht="21.75" customHeight="1" x14ac:dyDescent="0.2"/>
    <row r="47" ht="21.75" customHeight="1" x14ac:dyDescent="0.2"/>
    <row r="48" ht="21.75" customHeight="1" x14ac:dyDescent="0.2"/>
    <row r="49" ht="21.75" customHeight="1" x14ac:dyDescent="0.2"/>
    <row r="50" ht="21.75" customHeight="1" x14ac:dyDescent="0.2"/>
    <row r="51" ht="21.75" customHeight="1" x14ac:dyDescent="0.2"/>
    <row r="52" ht="21.75" customHeight="1" x14ac:dyDescent="0.2"/>
    <row r="53" ht="21.75" customHeight="1" x14ac:dyDescent="0.2"/>
    <row r="54" ht="21.75" customHeight="1" x14ac:dyDescent="0.2"/>
    <row r="55" ht="21.75" customHeight="1" x14ac:dyDescent="0.2"/>
    <row r="56" ht="21.75" customHeight="1" x14ac:dyDescent="0.2"/>
    <row r="57" ht="21.75" customHeight="1" x14ac:dyDescent="0.2"/>
    <row r="58" ht="21.75" customHeight="1" x14ac:dyDescent="0.2"/>
    <row r="59" ht="21.75" customHeight="1" x14ac:dyDescent="0.2"/>
    <row r="60" ht="21.75" customHeight="1" x14ac:dyDescent="0.2"/>
    <row r="61" ht="21.75" customHeight="1" x14ac:dyDescent="0.2"/>
    <row r="62" ht="21.75" customHeight="1" x14ac:dyDescent="0.2"/>
    <row r="63" ht="21.75" customHeight="1" x14ac:dyDescent="0.2"/>
    <row r="64"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7" ht="21.75" customHeight="1" x14ac:dyDescent="0.2"/>
    <row r="118" ht="21.75" customHeight="1" x14ac:dyDescent="0.2"/>
    <row r="119" ht="21.75" customHeight="1" x14ac:dyDescent="0.2"/>
    <row r="120" ht="21.75" customHeight="1" x14ac:dyDescent="0.2"/>
    <row r="121" ht="21.75" customHeight="1" x14ac:dyDescent="0.2"/>
    <row r="122" ht="21.75" customHeight="1" x14ac:dyDescent="0.2"/>
    <row r="123" ht="21.75" customHeight="1" x14ac:dyDescent="0.2"/>
    <row r="124" ht="21.75" customHeight="1" x14ac:dyDescent="0.2"/>
    <row r="125" ht="21.75" customHeight="1" x14ac:dyDescent="0.2"/>
    <row r="126" ht="21.75" customHeight="1" x14ac:dyDescent="0.2"/>
    <row r="127" ht="21.75" customHeight="1" x14ac:dyDescent="0.2"/>
    <row r="128" ht="21.75" customHeight="1" x14ac:dyDescent="0.2"/>
    <row r="129" ht="21.75" customHeight="1" x14ac:dyDescent="0.2"/>
    <row r="130" ht="21.75" customHeight="1" x14ac:dyDescent="0.2"/>
    <row r="131" ht="21.75" customHeight="1" x14ac:dyDescent="0.2"/>
    <row r="132" ht="21.75" customHeight="1" x14ac:dyDescent="0.2"/>
    <row r="133" ht="21.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21.75" customHeight="1" x14ac:dyDescent="0.2"/>
    <row r="140" ht="21.75" customHeight="1" x14ac:dyDescent="0.2"/>
    <row r="141" ht="21.75" customHeight="1" x14ac:dyDescent="0.2"/>
    <row r="142" ht="21.75" customHeight="1" x14ac:dyDescent="0.2"/>
    <row r="143" ht="21.75" customHeight="1" x14ac:dyDescent="0.2"/>
    <row r="144" ht="21.75" customHeight="1" x14ac:dyDescent="0.2"/>
    <row r="145" ht="21.75" customHeight="1" x14ac:dyDescent="0.2"/>
    <row r="146" ht="21.75" customHeight="1" x14ac:dyDescent="0.2"/>
    <row r="147" ht="21.75" customHeight="1" x14ac:dyDescent="0.2"/>
    <row r="148" ht="21.75" customHeight="1" x14ac:dyDescent="0.2"/>
    <row r="149" ht="21.75" customHeight="1" x14ac:dyDescent="0.2"/>
    <row r="150" ht="21.75" customHeight="1" x14ac:dyDescent="0.2"/>
    <row r="151" ht="21.75" customHeight="1" x14ac:dyDescent="0.2"/>
    <row r="152" ht="21.75" customHeight="1" x14ac:dyDescent="0.2"/>
    <row r="153" ht="21.75" customHeight="1" x14ac:dyDescent="0.2"/>
    <row r="154" ht="21.75" customHeight="1" x14ac:dyDescent="0.2"/>
    <row r="155" ht="21.75" customHeight="1" x14ac:dyDescent="0.2"/>
    <row r="156" ht="21.75" customHeight="1" x14ac:dyDescent="0.2"/>
    <row r="157" ht="21.75" customHeight="1" x14ac:dyDescent="0.2"/>
    <row r="158" ht="21.75" customHeight="1" x14ac:dyDescent="0.2"/>
    <row r="159" ht="21.75" customHeight="1" x14ac:dyDescent="0.2"/>
    <row r="160" ht="21.75" customHeight="1" x14ac:dyDescent="0.2"/>
    <row r="161" ht="21.75" customHeight="1" x14ac:dyDescent="0.2"/>
    <row r="162" ht="21.75" customHeight="1" x14ac:dyDescent="0.2"/>
    <row r="163" ht="21.75" customHeight="1" x14ac:dyDescent="0.2"/>
    <row r="164" ht="21.75" customHeight="1" x14ac:dyDescent="0.2"/>
    <row r="165" ht="21.75" customHeight="1" x14ac:dyDescent="0.2"/>
    <row r="166" ht="21.75" customHeight="1" x14ac:dyDescent="0.2"/>
    <row r="167" ht="21.75" customHeight="1" x14ac:dyDescent="0.2"/>
    <row r="168" ht="21.75" customHeight="1" x14ac:dyDescent="0.2"/>
    <row r="169" ht="21.75" customHeight="1" x14ac:dyDescent="0.2"/>
    <row r="170" ht="21.75" customHeight="1" x14ac:dyDescent="0.2"/>
    <row r="171" ht="21.75" customHeight="1" x14ac:dyDescent="0.2"/>
    <row r="172" ht="21.75" customHeight="1" x14ac:dyDescent="0.2"/>
    <row r="173" ht="21.75" customHeight="1" x14ac:dyDescent="0.2"/>
    <row r="174" ht="21.75" customHeight="1" x14ac:dyDescent="0.2"/>
    <row r="175" ht="21.75" customHeight="1" x14ac:dyDescent="0.2"/>
    <row r="176" ht="21.75" customHeight="1" x14ac:dyDescent="0.2"/>
    <row r="177" ht="21.75" customHeight="1" x14ac:dyDescent="0.2"/>
    <row r="178" ht="21.75" customHeight="1" x14ac:dyDescent="0.2"/>
    <row r="179" ht="21.75" customHeight="1" x14ac:dyDescent="0.2"/>
    <row r="180" ht="21.75" customHeight="1" x14ac:dyDescent="0.2"/>
    <row r="181" ht="21.75" customHeight="1" x14ac:dyDescent="0.2"/>
    <row r="182" ht="21.75" customHeight="1" x14ac:dyDescent="0.2"/>
    <row r="183" ht="21.75" customHeight="1" x14ac:dyDescent="0.2"/>
    <row r="184" ht="21.75" customHeight="1" x14ac:dyDescent="0.2"/>
    <row r="185" ht="21.75" customHeight="1" x14ac:dyDescent="0.2"/>
    <row r="186" ht="21.75" customHeight="1" x14ac:dyDescent="0.2"/>
    <row r="187" ht="21.75" customHeight="1" x14ac:dyDescent="0.2"/>
    <row r="188" ht="21.75" customHeight="1" x14ac:dyDescent="0.2"/>
    <row r="189" ht="21.75" customHeight="1" x14ac:dyDescent="0.2"/>
    <row r="190" ht="21.75" customHeight="1" x14ac:dyDescent="0.2"/>
    <row r="191" ht="21.75" customHeight="1" x14ac:dyDescent="0.2"/>
    <row r="192" ht="21.75" customHeight="1" x14ac:dyDescent="0.2"/>
    <row r="193" ht="21.75" customHeight="1" x14ac:dyDescent="0.2"/>
    <row r="194" ht="21.75" customHeight="1" x14ac:dyDescent="0.2"/>
    <row r="195" ht="21.75" customHeight="1" x14ac:dyDescent="0.2"/>
    <row r="196" ht="21.75" customHeight="1" x14ac:dyDescent="0.2"/>
    <row r="197" ht="21.75" customHeight="1" x14ac:dyDescent="0.2"/>
    <row r="198" ht="21.75" customHeight="1" x14ac:dyDescent="0.2"/>
    <row r="199" ht="21.75" customHeight="1" x14ac:dyDescent="0.2"/>
    <row r="200" ht="21.75" customHeight="1" x14ac:dyDescent="0.2"/>
    <row r="201" ht="21.75" customHeight="1" x14ac:dyDescent="0.2"/>
    <row r="202" ht="21.75" customHeight="1" x14ac:dyDescent="0.2"/>
    <row r="203" ht="21.75" customHeight="1" x14ac:dyDescent="0.2"/>
    <row r="204" ht="21.75" customHeight="1" x14ac:dyDescent="0.2"/>
    <row r="205" ht="21.75" customHeight="1" x14ac:dyDescent="0.2"/>
    <row r="206" ht="21.75" customHeight="1" x14ac:dyDescent="0.2"/>
    <row r="207" ht="21.75" customHeight="1" x14ac:dyDescent="0.2"/>
    <row r="208" ht="21.75" customHeight="1" x14ac:dyDescent="0.2"/>
    <row r="209" ht="21.75" customHeight="1" x14ac:dyDescent="0.2"/>
    <row r="210" ht="21.75" customHeight="1" x14ac:dyDescent="0.2"/>
    <row r="211" ht="21.75" customHeight="1" x14ac:dyDescent="0.2"/>
    <row r="212" ht="21.75" customHeight="1" x14ac:dyDescent="0.2"/>
    <row r="213" ht="21.75" customHeight="1" x14ac:dyDescent="0.2"/>
    <row r="214" ht="21.75" customHeight="1" x14ac:dyDescent="0.2"/>
    <row r="215" ht="21.75" customHeight="1" x14ac:dyDescent="0.2"/>
    <row r="216" ht="21.75" customHeight="1" x14ac:dyDescent="0.2"/>
    <row r="217" ht="21.75" customHeight="1" x14ac:dyDescent="0.2"/>
    <row r="218" ht="21.75" customHeight="1" x14ac:dyDescent="0.2"/>
    <row r="219" ht="21.75" customHeight="1" x14ac:dyDescent="0.2"/>
    <row r="220" ht="21.75" customHeight="1" x14ac:dyDescent="0.2"/>
    <row r="221" ht="21.75" customHeight="1" x14ac:dyDescent="0.2"/>
    <row r="222" ht="21.75" customHeight="1" x14ac:dyDescent="0.2"/>
    <row r="223" ht="21.75" customHeight="1" x14ac:dyDescent="0.2"/>
    <row r="224" ht="21.75" customHeight="1" x14ac:dyDescent="0.2"/>
    <row r="225" ht="21.75" customHeight="1" x14ac:dyDescent="0.2"/>
    <row r="226" ht="21.75" customHeight="1" x14ac:dyDescent="0.2"/>
    <row r="227" ht="21.75" customHeight="1" x14ac:dyDescent="0.2"/>
    <row r="228" ht="21.75" customHeight="1" x14ac:dyDescent="0.2"/>
    <row r="229" ht="21.75" customHeight="1" x14ac:dyDescent="0.2"/>
    <row r="230" ht="21.75" customHeight="1" x14ac:dyDescent="0.2"/>
    <row r="231" ht="21.75" customHeight="1" x14ac:dyDescent="0.2"/>
    <row r="232" ht="21.75" customHeight="1" x14ac:dyDescent="0.2"/>
    <row r="233" ht="21.75" customHeight="1" x14ac:dyDescent="0.2"/>
    <row r="234" ht="21.75" customHeight="1" x14ac:dyDescent="0.2"/>
    <row r="235" ht="21.75" customHeight="1" x14ac:dyDescent="0.2"/>
    <row r="236" ht="21.75" customHeight="1" x14ac:dyDescent="0.2"/>
    <row r="237" ht="21.75" customHeight="1" x14ac:dyDescent="0.2"/>
    <row r="238" ht="21.75" customHeight="1" x14ac:dyDescent="0.2"/>
    <row r="239" ht="21.75" customHeight="1" x14ac:dyDescent="0.2"/>
    <row r="240" ht="21.75" customHeight="1" x14ac:dyDescent="0.2"/>
    <row r="241" ht="21.75" customHeight="1" x14ac:dyDescent="0.2"/>
    <row r="242" ht="21.75" customHeight="1" x14ac:dyDescent="0.2"/>
    <row r="243" ht="21.75" customHeight="1" x14ac:dyDescent="0.2"/>
    <row r="244" ht="21.75" customHeight="1" x14ac:dyDescent="0.2"/>
    <row r="245" ht="21.75" customHeight="1" x14ac:dyDescent="0.2"/>
    <row r="246" ht="21.75" customHeight="1" x14ac:dyDescent="0.2"/>
    <row r="247" ht="21.75" customHeight="1" x14ac:dyDescent="0.2"/>
    <row r="248" ht="21.75" customHeight="1" x14ac:dyDescent="0.2"/>
    <row r="249" ht="21.75" customHeight="1" x14ac:dyDescent="0.2"/>
    <row r="250" ht="21.75" customHeight="1" x14ac:dyDescent="0.2"/>
    <row r="251" ht="21.75" customHeight="1" x14ac:dyDescent="0.2"/>
    <row r="252" ht="21.75" customHeight="1" x14ac:dyDescent="0.2"/>
    <row r="253" ht="21.75" customHeight="1" x14ac:dyDescent="0.2"/>
    <row r="254" ht="21.75" customHeight="1" x14ac:dyDescent="0.2"/>
    <row r="255" ht="21.75" customHeight="1" x14ac:dyDescent="0.2"/>
    <row r="256" ht="21.75" customHeight="1" x14ac:dyDescent="0.2"/>
    <row r="257" ht="21.75" customHeight="1" x14ac:dyDescent="0.2"/>
    <row r="258" ht="21.75" customHeight="1" x14ac:dyDescent="0.2"/>
    <row r="259" ht="21.75" customHeight="1" x14ac:dyDescent="0.2"/>
    <row r="260" ht="21.75" customHeight="1" x14ac:dyDescent="0.2"/>
    <row r="261" ht="21.75" customHeight="1" x14ac:dyDescent="0.2"/>
    <row r="262" ht="21.75" customHeight="1" x14ac:dyDescent="0.2"/>
    <row r="263" ht="21.75" customHeight="1" x14ac:dyDescent="0.2"/>
    <row r="264" ht="21.75" customHeight="1" x14ac:dyDescent="0.2"/>
    <row r="265" ht="21.75" customHeight="1" x14ac:dyDescent="0.2"/>
    <row r="266" ht="21.75" customHeight="1" x14ac:dyDescent="0.2"/>
    <row r="267" ht="21.75" customHeight="1" x14ac:dyDescent="0.2"/>
    <row r="268" ht="21.75" customHeight="1" x14ac:dyDescent="0.2"/>
    <row r="269" ht="21.75" customHeight="1" x14ac:dyDescent="0.2"/>
    <row r="270" ht="21.75" customHeight="1" x14ac:dyDescent="0.2"/>
    <row r="271" ht="21.75" customHeight="1" x14ac:dyDescent="0.2"/>
    <row r="272" ht="21.75" customHeight="1" x14ac:dyDescent="0.2"/>
    <row r="273" ht="21.75" customHeight="1" x14ac:dyDescent="0.2"/>
    <row r="274" ht="21.75" customHeight="1" x14ac:dyDescent="0.2"/>
    <row r="275" ht="21.75" customHeight="1" x14ac:dyDescent="0.2"/>
    <row r="276" ht="21.75" customHeight="1" x14ac:dyDescent="0.2"/>
    <row r="277" ht="21.75" customHeight="1" x14ac:dyDescent="0.2"/>
    <row r="278" ht="21.75" customHeight="1" x14ac:dyDescent="0.2"/>
    <row r="279" ht="21.75" customHeight="1" x14ac:dyDescent="0.2"/>
    <row r="280" ht="21.75" customHeight="1" x14ac:dyDescent="0.2"/>
    <row r="281" ht="21.75" customHeight="1" x14ac:dyDescent="0.2"/>
    <row r="282" ht="21.75" customHeight="1" x14ac:dyDescent="0.2"/>
    <row r="283" ht="21.75" customHeight="1" x14ac:dyDescent="0.2"/>
    <row r="284" ht="21.75" customHeight="1" x14ac:dyDescent="0.2"/>
    <row r="285" ht="21.75" customHeight="1" x14ac:dyDescent="0.2"/>
    <row r="286" ht="21.75" customHeight="1" x14ac:dyDescent="0.2"/>
    <row r="287" ht="21.75" customHeight="1" x14ac:dyDescent="0.2"/>
    <row r="288" ht="21.75" customHeight="1" x14ac:dyDescent="0.2"/>
    <row r="289" ht="21.75" customHeight="1" x14ac:dyDescent="0.2"/>
    <row r="290" ht="21.75" customHeight="1" x14ac:dyDescent="0.2"/>
    <row r="291" ht="21.75" customHeight="1" x14ac:dyDescent="0.2"/>
    <row r="292" ht="21.75" customHeight="1" x14ac:dyDescent="0.2"/>
    <row r="293" ht="21.75" customHeight="1" x14ac:dyDescent="0.2"/>
    <row r="294" ht="21.75" customHeight="1" x14ac:dyDescent="0.2"/>
    <row r="295" ht="21.75" customHeight="1" x14ac:dyDescent="0.2"/>
    <row r="296" ht="21.75" customHeight="1" x14ac:dyDescent="0.2"/>
    <row r="297" ht="21.75" customHeight="1" x14ac:dyDescent="0.2"/>
    <row r="298" ht="21.75" customHeight="1" x14ac:dyDescent="0.2"/>
    <row r="299" ht="21.75" customHeight="1" x14ac:dyDescent="0.2"/>
    <row r="300" ht="21.75" customHeight="1" x14ac:dyDescent="0.2"/>
    <row r="301" ht="21.75" customHeight="1" x14ac:dyDescent="0.2"/>
    <row r="302" ht="21.75" customHeight="1" x14ac:dyDescent="0.2"/>
    <row r="303" ht="21.75" customHeight="1" x14ac:dyDescent="0.2"/>
    <row r="304" ht="21.75" customHeight="1" x14ac:dyDescent="0.2"/>
    <row r="305" ht="21.75" customHeight="1" x14ac:dyDescent="0.2"/>
    <row r="306" ht="21.75" customHeight="1" x14ac:dyDescent="0.2"/>
    <row r="307" ht="21.75" customHeight="1" x14ac:dyDescent="0.2"/>
    <row r="308" ht="21.75" customHeight="1" x14ac:dyDescent="0.2"/>
    <row r="309" ht="21.75" customHeight="1" x14ac:dyDescent="0.2"/>
    <row r="310" ht="21.75" customHeight="1" x14ac:dyDescent="0.2"/>
    <row r="311" ht="21.75" customHeight="1" x14ac:dyDescent="0.2"/>
    <row r="312" ht="21.75" customHeight="1" x14ac:dyDescent="0.2"/>
    <row r="313" ht="21.75" customHeight="1" x14ac:dyDescent="0.2"/>
    <row r="314" ht="21.75" customHeight="1" x14ac:dyDescent="0.2"/>
    <row r="315" ht="21.75" customHeight="1" x14ac:dyDescent="0.2"/>
    <row r="316" ht="21.75" customHeight="1" x14ac:dyDescent="0.2"/>
    <row r="317" ht="21.75" customHeight="1" x14ac:dyDescent="0.2"/>
    <row r="318" ht="21.75" customHeight="1" x14ac:dyDescent="0.2"/>
    <row r="319" ht="21.75" customHeight="1" x14ac:dyDescent="0.2"/>
    <row r="320" ht="21.75" customHeight="1" x14ac:dyDescent="0.2"/>
    <row r="321" ht="21.75" customHeight="1" x14ac:dyDescent="0.2"/>
    <row r="322" ht="21.75" customHeight="1" x14ac:dyDescent="0.2"/>
    <row r="323" ht="21.75" customHeight="1" x14ac:dyDescent="0.2"/>
    <row r="324" ht="21.75" customHeight="1" x14ac:dyDescent="0.2"/>
    <row r="325" ht="21.75" customHeight="1" x14ac:dyDescent="0.2"/>
    <row r="326" ht="21.75" customHeight="1" x14ac:dyDescent="0.2"/>
    <row r="327" ht="21.75" customHeight="1" x14ac:dyDescent="0.2"/>
    <row r="328" ht="21.75" customHeight="1" x14ac:dyDescent="0.2"/>
    <row r="329" ht="21.75" customHeight="1" x14ac:dyDescent="0.2"/>
    <row r="330" ht="21.75" customHeight="1" x14ac:dyDescent="0.2"/>
    <row r="331" ht="21.75" customHeight="1" x14ac:dyDescent="0.2"/>
    <row r="332" ht="21.75" customHeight="1" x14ac:dyDescent="0.2"/>
    <row r="333" ht="21.75" customHeight="1" x14ac:dyDescent="0.2"/>
    <row r="334" ht="21.75" customHeight="1" x14ac:dyDescent="0.2"/>
    <row r="335" ht="21.75" customHeight="1" x14ac:dyDescent="0.2"/>
    <row r="336" ht="21.75" customHeight="1" x14ac:dyDescent="0.2"/>
    <row r="337" ht="21.75" customHeight="1" x14ac:dyDescent="0.2"/>
    <row r="338" ht="21.75" customHeight="1" x14ac:dyDescent="0.2"/>
    <row r="339" ht="21.75" customHeight="1" x14ac:dyDescent="0.2"/>
    <row r="340" ht="21.75" customHeight="1" x14ac:dyDescent="0.2"/>
    <row r="341" ht="21.75" customHeight="1" x14ac:dyDescent="0.2"/>
    <row r="342" ht="21.75" customHeight="1" x14ac:dyDescent="0.2"/>
    <row r="343" ht="21.75" customHeight="1" x14ac:dyDescent="0.2"/>
    <row r="344" ht="21.75" customHeight="1" x14ac:dyDescent="0.2"/>
    <row r="345" ht="21.75" customHeight="1" x14ac:dyDescent="0.2"/>
    <row r="346" ht="21.75" customHeight="1" x14ac:dyDescent="0.2"/>
    <row r="347" ht="21.75" customHeight="1" x14ac:dyDescent="0.2"/>
    <row r="348" ht="21.75" customHeight="1" x14ac:dyDescent="0.2"/>
    <row r="349" ht="21.75" customHeight="1" x14ac:dyDescent="0.2"/>
    <row r="350" ht="21.75" customHeight="1" x14ac:dyDescent="0.2"/>
    <row r="351" ht="21.75" customHeight="1" x14ac:dyDescent="0.2"/>
    <row r="352" ht="21.75" customHeight="1" x14ac:dyDescent="0.2"/>
    <row r="353" ht="21.75" customHeight="1" x14ac:dyDescent="0.2"/>
    <row r="354" ht="21.75" customHeight="1" x14ac:dyDescent="0.2"/>
    <row r="355" ht="21.75" customHeight="1" x14ac:dyDescent="0.2"/>
    <row r="356" ht="21.75" customHeight="1" x14ac:dyDescent="0.2"/>
    <row r="357" ht="21.75" customHeight="1" x14ac:dyDescent="0.2"/>
    <row r="358" ht="21.75" customHeight="1" x14ac:dyDescent="0.2"/>
    <row r="359" ht="21.75" customHeight="1" x14ac:dyDescent="0.2"/>
    <row r="360" ht="21.75" customHeight="1" x14ac:dyDescent="0.2"/>
    <row r="361" ht="21.75" customHeight="1" x14ac:dyDescent="0.2"/>
    <row r="362" ht="21.75" customHeight="1" x14ac:dyDescent="0.2"/>
    <row r="363" ht="21.75" customHeight="1" x14ac:dyDescent="0.2"/>
    <row r="364" ht="21.75" customHeight="1" x14ac:dyDescent="0.2"/>
    <row r="365" ht="21.75" customHeight="1" x14ac:dyDescent="0.2"/>
    <row r="366" ht="21.75" customHeight="1" x14ac:dyDescent="0.2"/>
    <row r="367" ht="21.75" customHeight="1" x14ac:dyDescent="0.2"/>
    <row r="368" ht="21.75" customHeight="1" x14ac:dyDescent="0.2"/>
    <row r="369" ht="21.75" customHeight="1" x14ac:dyDescent="0.2"/>
    <row r="370" ht="21.75" customHeight="1" x14ac:dyDescent="0.2"/>
    <row r="371" ht="21.75" customHeight="1" x14ac:dyDescent="0.2"/>
    <row r="372" ht="21.75" customHeight="1" x14ac:dyDescent="0.2"/>
    <row r="373" ht="21.75" customHeight="1" x14ac:dyDescent="0.2"/>
    <row r="374" ht="21.75" customHeight="1" x14ac:dyDescent="0.2"/>
    <row r="375" ht="21.75" customHeight="1" x14ac:dyDescent="0.2"/>
    <row r="376" ht="21.75" customHeight="1" x14ac:dyDescent="0.2"/>
    <row r="377" ht="21.75" customHeight="1" x14ac:dyDescent="0.2"/>
    <row r="378" ht="21.75" customHeight="1" x14ac:dyDescent="0.2"/>
    <row r="379" ht="21.75" customHeight="1" x14ac:dyDescent="0.2"/>
    <row r="380" ht="21.75" customHeight="1" x14ac:dyDescent="0.2"/>
    <row r="381" ht="21.75" customHeight="1" x14ac:dyDescent="0.2"/>
    <row r="382" ht="21.75" customHeight="1" x14ac:dyDescent="0.2"/>
    <row r="383" ht="21.75" customHeight="1" x14ac:dyDescent="0.2"/>
    <row r="384" ht="21.75" customHeight="1" x14ac:dyDescent="0.2"/>
    <row r="385" ht="21.75" customHeight="1" x14ac:dyDescent="0.2"/>
    <row r="386" ht="21.75" customHeight="1" x14ac:dyDescent="0.2"/>
    <row r="387" ht="21.75" customHeight="1" x14ac:dyDescent="0.2"/>
    <row r="388" ht="21.75" customHeight="1" x14ac:dyDescent="0.2"/>
    <row r="389" ht="21.75" customHeight="1" x14ac:dyDescent="0.2"/>
    <row r="390" ht="21.75" customHeight="1" x14ac:dyDescent="0.2"/>
    <row r="391" ht="21.75" customHeight="1" x14ac:dyDescent="0.2"/>
    <row r="392" ht="21.75" customHeight="1" x14ac:dyDescent="0.2"/>
    <row r="393" ht="21.75" customHeight="1" x14ac:dyDescent="0.2"/>
    <row r="394" ht="21.75" customHeight="1" x14ac:dyDescent="0.2"/>
    <row r="395" ht="21.75" customHeight="1" x14ac:dyDescent="0.2"/>
    <row r="396" ht="21.75" customHeight="1" x14ac:dyDescent="0.2"/>
    <row r="397" ht="21.75" customHeight="1" x14ac:dyDescent="0.2"/>
    <row r="398" ht="21.75" customHeight="1" x14ac:dyDescent="0.2"/>
    <row r="399" ht="21.75" customHeight="1" x14ac:dyDescent="0.2"/>
    <row r="400" ht="21.75" customHeight="1" x14ac:dyDescent="0.2"/>
    <row r="401" ht="21.75" customHeight="1" x14ac:dyDescent="0.2"/>
    <row r="402" ht="21.75" customHeight="1" x14ac:dyDescent="0.2"/>
    <row r="403" ht="21.75" customHeight="1" x14ac:dyDescent="0.2"/>
    <row r="404" ht="21.75" customHeight="1" x14ac:dyDescent="0.2"/>
    <row r="405" ht="21.75" customHeight="1" x14ac:dyDescent="0.2"/>
    <row r="406" ht="21.75" customHeight="1" x14ac:dyDescent="0.2"/>
    <row r="407" ht="21.75" customHeight="1" x14ac:dyDescent="0.2"/>
    <row r="408" ht="21.75" customHeight="1" x14ac:dyDescent="0.2"/>
    <row r="409" ht="21.75" customHeight="1" x14ac:dyDescent="0.2"/>
    <row r="410" ht="21.75" customHeight="1" x14ac:dyDescent="0.2"/>
    <row r="411" ht="21.75" customHeight="1" x14ac:dyDescent="0.2"/>
    <row r="412" ht="21.75" customHeight="1" x14ac:dyDescent="0.2"/>
    <row r="413" ht="21.75" customHeight="1" x14ac:dyDescent="0.2"/>
    <row r="414" ht="21.75" customHeight="1" x14ac:dyDescent="0.2"/>
    <row r="415" ht="21.75" customHeight="1" x14ac:dyDescent="0.2"/>
    <row r="416" ht="21.75" customHeight="1" x14ac:dyDescent="0.2"/>
    <row r="417" ht="21.75" customHeight="1" x14ac:dyDescent="0.2"/>
    <row r="418" ht="21.75" customHeight="1" x14ac:dyDescent="0.2"/>
    <row r="419" ht="21.75" customHeight="1" x14ac:dyDescent="0.2"/>
    <row r="420" ht="21.75" customHeight="1" x14ac:dyDescent="0.2"/>
    <row r="421" ht="21.75" customHeight="1" x14ac:dyDescent="0.2"/>
    <row r="422" ht="21.75" customHeight="1" x14ac:dyDescent="0.2"/>
    <row r="423" ht="21.75" customHeight="1" x14ac:dyDescent="0.2"/>
    <row r="424" ht="21.75" customHeight="1" x14ac:dyDescent="0.2"/>
    <row r="425" ht="21.75" customHeight="1" x14ac:dyDescent="0.2"/>
    <row r="426" ht="21.75" customHeight="1" x14ac:dyDescent="0.2"/>
    <row r="427" ht="21.75" customHeight="1" x14ac:dyDescent="0.2"/>
    <row r="428" ht="21.75" customHeight="1" x14ac:dyDescent="0.2"/>
    <row r="429" ht="21.75" customHeight="1" x14ac:dyDescent="0.2"/>
    <row r="430" ht="21.75" customHeight="1" x14ac:dyDescent="0.2"/>
    <row r="431" ht="21.75" customHeight="1" x14ac:dyDescent="0.2"/>
    <row r="432" ht="21.75" customHeight="1" x14ac:dyDescent="0.2"/>
    <row r="433" ht="21.75" customHeight="1" x14ac:dyDescent="0.2"/>
    <row r="434" ht="21.75" customHeight="1" x14ac:dyDescent="0.2"/>
    <row r="435" ht="21.75" customHeight="1" x14ac:dyDescent="0.2"/>
    <row r="436" ht="21.75" customHeight="1" x14ac:dyDescent="0.2"/>
    <row r="437" ht="21.75" customHeight="1" x14ac:dyDescent="0.2"/>
    <row r="438" ht="21.75" customHeight="1" x14ac:dyDescent="0.2"/>
    <row r="439" ht="21.75" customHeight="1" x14ac:dyDescent="0.2"/>
    <row r="440" ht="21.75" customHeight="1" x14ac:dyDescent="0.2"/>
    <row r="441" ht="21.75" customHeight="1" x14ac:dyDescent="0.2"/>
    <row r="442" ht="21.75" customHeight="1" x14ac:dyDescent="0.2"/>
    <row r="443" ht="21.75" customHeight="1" x14ac:dyDescent="0.2"/>
    <row r="444" ht="21.75" customHeight="1" x14ac:dyDescent="0.2"/>
    <row r="445" ht="21.75" customHeight="1" x14ac:dyDescent="0.2"/>
    <row r="446" ht="21.75" customHeight="1" x14ac:dyDescent="0.2"/>
    <row r="447" ht="21.75" customHeight="1" x14ac:dyDescent="0.2"/>
    <row r="448" ht="21.75" customHeight="1" x14ac:dyDescent="0.2"/>
    <row r="449" ht="21.75" customHeight="1" x14ac:dyDescent="0.2"/>
    <row r="450" ht="21.75" customHeight="1" x14ac:dyDescent="0.2"/>
    <row r="451" ht="21.75" customHeight="1" x14ac:dyDescent="0.2"/>
    <row r="452" ht="21.75" customHeight="1" x14ac:dyDescent="0.2"/>
    <row r="453" ht="21.75" customHeight="1" x14ac:dyDescent="0.2"/>
    <row r="454" ht="21.75" customHeight="1" x14ac:dyDescent="0.2"/>
    <row r="455" ht="21.75" customHeight="1" x14ac:dyDescent="0.2"/>
    <row r="456" ht="21.75" customHeight="1" x14ac:dyDescent="0.2"/>
    <row r="457" ht="21.75" customHeight="1" x14ac:dyDescent="0.2"/>
    <row r="458" ht="21.75" customHeight="1" x14ac:dyDescent="0.2"/>
    <row r="459" ht="21.75" customHeight="1" x14ac:dyDescent="0.2"/>
    <row r="460" ht="21.75" customHeight="1" x14ac:dyDescent="0.2"/>
    <row r="461" ht="21.75" customHeight="1" x14ac:dyDescent="0.2"/>
    <row r="462" ht="21.75" customHeight="1" x14ac:dyDescent="0.2"/>
    <row r="463" ht="21.75" customHeight="1" x14ac:dyDescent="0.2"/>
    <row r="464" ht="21.75" customHeight="1" x14ac:dyDescent="0.2"/>
    <row r="465" ht="21.75" customHeight="1" x14ac:dyDescent="0.2"/>
    <row r="466" ht="21.75" customHeight="1" x14ac:dyDescent="0.2"/>
    <row r="467" ht="21.75" customHeight="1" x14ac:dyDescent="0.2"/>
    <row r="468" ht="21.75" customHeight="1" x14ac:dyDescent="0.2"/>
    <row r="469" ht="21.75" customHeight="1" x14ac:dyDescent="0.2"/>
    <row r="470" ht="21.75" customHeight="1" x14ac:dyDescent="0.2"/>
    <row r="471" ht="21.75" customHeight="1" x14ac:dyDescent="0.2"/>
    <row r="472" ht="21.75" customHeight="1" x14ac:dyDescent="0.2"/>
    <row r="473" ht="21.75" customHeight="1" x14ac:dyDescent="0.2"/>
    <row r="474" ht="21.75" customHeight="1" x14ac:dyDescent="0.2"/>
    <row r="475" ht="21.75" customHeight="1" x14ac:dyDescent="0.2"/>
    <row r="476" ht="21.75" customHeight="1" x14ac:dyDescent="0.2"/>
    <row r="477" ht="21.75" customHeight="1" x14ac:dyDescent="0.2"/>
    <row r="478" ht="21.75" customHeight="1" x14ac:dyDescent="0.2"/>
    <row r="479" ht="21.75" customHeight="1" x14ac:dyDescent="0.2"/>
    <row r="480" ht="21.75" customHeight="1" x14ac:dyDescent="0.2"/>
    <row r="481" ht="21.75" customHeight="1" x14ac:dyDescent="0.2"/>
    <row r="482" ht="21.75" customHeight="1" x14ac:dyDescent="0.2"/>
    <row r="483" ht="21.75" customHeight="1" x14ac:dyDescent="0.2"/>
    <row r="484" ht="21.75" customHeight="1" x14ac:dyDescent="0.2"/>
    <row r="485" ht="21.75" customHeight="1" x14ac:dyDescent="0.2"/>
    <row r="486" ht="21.75" customHeight="1" x14ac:dyDescent="0.2"/>
    <row r="487" ht="21.75" customHeight="1" x14ac:dyDescent="0.2"/>
    <row r="488" ht="21.75" customHeight="1" x14ac:dyDescent="0.2"/>
    <row r="489" ht="21.75" customHeight="1" x14ac:dyDescent="0.2"/>
    <row r="490" ht="21.75" customHeight="1" x14ac:dyDescent="0.2"/>
    <row r="491" ht="21.75" customHeight="1" x14ac:dyDescent="0.2"/>
    <row r="492" ht="21.75" customHeight="1" x14ac:dyDescent="0.2"/>
    <row r="493" ht="21.75" customHeight="1" x14ac:dyDescent="0.2"/>
    <row r="494" ht="21.75" customHeight="1" x14ac:dyDescent="0.2"/>
    <row r="495" ht="21.75" customHeight="1" x14ac:dyDescent="0.2"/>
    <row r="496" ht="21.75" customHeight="1" x14ac:dyDescent="0.2"/>
    <row r="497" ht="21.75" customHeight="1" x14ac:dyDescent="0.2"/>
    <row r="498" ht="21.75" customHeight="1" x14ac:dyDescent="0.2"/>
    <row r="499" ht="21.75" customHeight="1" x14ac:dyDescent="0.2"/>
    <row r="500" ht="21.75" customHeight="1" x14ac:dyDescent="0.2"/>
    <row r="501" ht="21.75" customHeight="1" x14ac:dyDescent="0.2"/>
    <row r="502" ht="21.75" customHeight="1" x14ac:dyDescent="0.2"/>
    <row r="503" ht="21.75" customHeight="1" x14ac:dyDescent="0.2"/>
    <row r="504" ht="21.75" customHeight="1" x14ac:dyDescent="0.2"/>
    <row r="505" ht="21.75" customHeight="1" x14ac:dyDescent="0.2"/>
    <row r="506" ht="21.75" customHeight="1" x14ac:dyDescent="0.2"/>
    <row r="507" ht="21.75" customHeight="1" x14ac:dyDescent="0.2"/>
    <row r="508" ht="21.75" customHeight="1" x14ac:dyDescent="0.2"/>
    <row r="509" ht="21.75" customHeight="1" x14ac:dyDescent="0.2"/>
    <row r="510" ht="21.75" customHeight="1" x14ac:dyDescent="0.2"/>
    <row r="511" ht="21.75" customHeight="1" x14ac:dyDescent="0.2"/>
    <row r="512" ht="21.75" customHeight="1" x14ac:dyDescent="0.2"/>
    <row r="513" ht="21.75" customHeight="1" x14ac:dyDescent="0.2"/>
    <row r="514" ht="21.75" customHeight="1" x14ac:dyDescent="0.2"/>
    <row r="515" ht="21.75" customHeight="1" x14ac:dyDescent="0.2"/>
    <row r="516" ht="21.75" customHeight="1" x14ac:dyDescent="0.2"/>
    <row r="517" ht="21.75" customHeight="1" x14ac:dyDescent="0.2"/>
    <row r="518" ht="21.75" customHeight="1" x14ac:dyDescent="0.2"/>
    <row r="519" ht="21.75" customHeight="1" x14ac:dyDescent="0.2"/>
    <row r="520" ht="21.75" customHeight="1" x14ac:dyDescent="0.2"/>
    <row r="521" ht="21.75" customHeight="1" x14ac:dyDescent="0.2"/>
    <row r="522" ht="21.75" customHeight="1" x14ac:dyDescent="0.2"/>
    <row r="523" ht="21.75" customHeight="1" x14ac:dyDescent="0.2"/>
    <row r="524" ht="21.75" customHeight="1" x14ac:dyDescent="0.2"/>
    <row r="525" ht="21.75" customHeight="1" x14ac:dyDescent="0.2"/>
    <row r="526" ht="21.75" customHeight="1" x14ac:dyDescent="0.2"/>
    <row r="527" ht="21.75" customHeight="1" x14ac:dyDescent="0.2"/>
    <row r="528" ht="21.75" customHeight="1" x14ac:dyDescent="0.2"/>
    <row r="529" ht="21.75" customHeight="1" x14ac:dyDescent="0.2"/>
    <row r="530" ht="21.75" customHeight="1" x14ac:dyDescent="0.2"/>
    <row r="531" ht="21.75" customHeight="1" x14ac:dyDescent="0.2"/>
    <row r="532" ht="21.75" customHeight="1" x14ac:dyDescent="0.2"/>
    <row r="533" ht="21.75" customHeight="1" x14ac:dyDescent="0.2"/>
    <row r="534" ht="21.75" customHeight="1" x14ac:dyDescent="0.2"/>
    <row r="535" ht="21.75" customHeight="1" x14ac:dyDescent="0.2"/>
    <row r="536" ht="21.75" customHeight="1" x14ac:dyDescent="0.2"/>
    <row r="537" ht="21.75" customHeight="1" x14ac:dyDescent="0.2"/>
    <row r="538" ht="21.75" customHeight="1" x14ac:dyDescent="0.2"/>
    <row r="539" ht="21.75" customHeight="1" x14ac:dyDescent="0.2"/>
    <row r="540" ht="21.75" customHeight="1" x14ac:dyDescent="0.2"/>
    <row r="541" ht="21.75" customHeight="1" x14ac:dyDescent="0.2"/>
    <row r="542" ht="21.75" customHeight="1" x14ac:dyDescent="0.2"/>
    <row r="543" ht="21.75" customHeight="1" x14ac:dyDescent="0.2"/>
    <row r="544" ht="21.75" customHeight="1" x14ac:dyDescent="0.2"/>
    <row r="545" ht="21.75" customHeight="1" x14ac:dyDescent="0.2"/>
    <row r="546" ht="21.75" customHeight="1" x14ac:dyDescent="0.2"/>
    <row r="547" ht="21.75" customHeight="1" x14ac:dyDescent="0.2"/>
    <row r="548" ht="21.75" customHeight="1" x14ac:dyDescent="0.2"/>
    <row r="549" ht="21.75" customHeight="1" x14ac:dyDescent="0.2"/>
    <row r="550" ht="21.75" customHeight="1" x14ac:dyDescent="0.2"/>
    <row r="551" ht="21.75" customHeight="1" x14ac:dyDescent="0.2"/>
    <row r="552" ht="21.75" customHeight="1" x14ac:dyDescent="0.2"/>
    <row r="553" ht="21.75" customHeight="1" x14ac:dyDescent="0.2"/>
    <row r="554" ht="21.75" customHeight="1" x14ac:dyDescent="0.2"/>
    <row r="555" ht="21.75" customHeight="1" x14ac:dyDescent="0.2"/>
    <row r="556" ht="21.75" customHeight="1" x14ac:dyDescent="0.2"/>
    <row r="557" ht="21.75" customHeight="1" x14ac:dyDescent="0.2"/>
    <row r="558" ht="21.75" customHeight="1" x14ac:dyDescent="0.2"/>
    <row r="559" ht="21.75" customHeight="1" x14ac:dyDescent="0.2"/>
    <row r="560" ht="21.75" customHeight="1" x14ac:dyDescent="0.2"/>
    <row r="561" ht="21.75" customHeight="1" x14ac:dyDescent="0.2"/>
    <row r="562" ht="21.75" customHeight="1" x14ac:dyDescent="0.2"/>
    <row r="563" ht="21.75" customHeight="1" x14ac:dyDescent="0.2"/>
    <row r="564" ht="21.75" customHeight="1" x14ac:dyDescent="0.2"/>
    <row r="565" ht="21.75" customHeight="1" x14ac:dyDescent="0.2"/>
    <row r="566" ht="21.75" customHeight="1" x14ac:dyDescent="0.2"/>
    <row r="567" ht="21.75" customHeight="1" x14ac:dyDescent="0.2"/>
    <row r="568" ht="21.75" customHeight="1" x14ac:dyDescent="0.2"/>
    <row r="569" ht="21.75" customHeight="1" x14ac:dyDescent="0.2"/>
    <row r="570" ht="21.75" customHeight="1" x14ac:dyDescent="0.2"/>
    <row r="571" ht="21.75" customHeight="1" x14ac:dyDescent="0.2"/>
    <row r="572" ht="21.75" customHeight="1" x14ac:dyDescent="0.2"/>
    <row r="573" ht="21.75" customHeight="1" x14ac:dyDescent="0.2"/>
    <row r="574" ht="21.75" customHeight="1" x14ac:dyDescent="0.2"/>
    <row r="575" ht="21.75" customHeight="1" x14ac:dyDescent="0.2"/>
    <row r="576" ht="21.75" customHeight="1" x14ac:dyDescent="0.2"/>
    <row r="577" ht="21.75" customHeight="1" x14ac:dyDescent="0.2"/>
    <row r="578" ht="21.75" customHeight="1" x14ac:dyDescent="0.2"/>
    <row r="579" ht="21.75" customHeight="1" x14ac:dyDescent="0.2"/>
    <row r="580" ht="21.75" customHeight="1" x14ac:dyDescent="0.2"/>
    <row r="581" ht="21.75" customHeight="1" x14ac:dyDescent="0.2"/>
    <row r="582" ht="21.75" customHeight="1" x14ac:dyDescent="0.2"/>
    <row r="583" ht="21.75" customHeight="1" x14ac:dyDescent="0.2"/>
    <row r="584" ht="21.75" customHeight="1" x14ac:dyDescent="0.2"/>
    <row r="585" ht="21.75" customHeight="1" x14ac:dyDescent="0.2"/>
    <row r="586" ht="21.75" customHeight="1" x14ac:dyDescent="0.2"/>
    <row r="587" ht="21.75" customHeight="1" x14ac:dyDescent="0.2"/>
    <row r="588" ht="21.75" customHeight="1" x14ac:dyDescent="0.2"/>
    <row r="589" ht="21.75" customHeight="1" x14ac:dyDescent="0.2"/>
    <row r="590" ht="21.75" customHeight="1" x14ac:dyDescent="0.2"/>
    <row r="591" ht="21.75" customHeight="1" x14ac:dyDescent="0.2"/>
    <row r="592" ht="21.75" customHeight="1" x14ac:dyDescent="0.2"/>
    <row r="593" ht="21.75" customHeight="1" x14ac:dyDescent="0.2"/>
    <row r="594" ht="21.75" customHeight="1" x14ac:dyDescent="0.2"/>
    <row r="595" ht="21.75" customHeight="1" x14ac:dyDescent="0.2"/>
    <row r="596" ht="21.75" customHeight="1" x14ac:dyDescent="0.2"/>
    <row r="597" ht="21.75" customHeight="1" x14ac:dyDescent="0.2"/>
    <row r="598" ht="21.75" customHeight="1" x14ac:dyDescent="0.2"/>
    <row r="599" ht="21.75" customHeight="1" x14ac:dyDescent="0.2"/>
    <row r="600" ht="21.75" customHeight="1" x14ac:dyDescent="0.2"/>
    <row r="601" ht="21.75" customHeight="1" x14ac:dyDescent="0.2"/>
    <row r="602" ht="21.75" customHeight="1" x14ac:dyDescent="0.2"/>
    <row r="603" ht="21.75" customHeight="1" x14ac:dyDescent="0.2"/>
    <row r="604" ht="21.75" customHeight="1" x14ac:dyDescent="0.2"/>
    <row r="605" ht="21.75" customHeight="1" x14ac:dyDescent="0.2"/>
    <row r="606" ht="21.75" customHeight="1" x14ac:dyDescent="0.2"/>
    <row r="607" ht="21.75" customHeight="1" x14ac:dyDescent="0.2"/>
    <row r="608" ht="21.75" customHeight="1" x14ac:dyDescent="0.2"/>
    <row r="609" ht="21.75" customHeight="1" x14ac:dyDescent="0.2"/>
    <row r="610" ht="21.75" customHeight="1" x14ac:dyDescent="0.2"/>
    <row r="611" ht="21.75" customHeight="1" x14ac:dyDescent="0.2"/>
    <row r="612" ht="21.75" customHeight="1" x14ac:dyDescent="0.2"/>
    <row r="613" ht="21.75" customHeight="1" x14ac:dyDescent="0.2"/>
    <row r="614" ht="21.75" customHeight="1" x14ac:dyDescent="0.2"/>
    <row r="615" ht="21.75" customHeight="1" x14ac:dyDescent="0.2"/>
    <row r="616" ht="21.75" customHeight="1" x14ac:dyDescent="0.2"/>
    <row r="617" ht="21.75" customHeight="1" x14ac:dyDescent="0.2"/>
    <row r="618" ht="21.75" customHeight="1" x14ac:dyDescent="0.2"/>
    <row r="619" ht="21.75" customHeight="1" x14ac:dyDescent="0.2"/>
    <row r="620" ht="21.75" customHeight="1" x14ac:dyDescent="0.2"/>
    <row r="621" ht="21.75" customHeight="1" x14ac:dyDescent="0.2"/>
    <row r="622" ht="21.75" customHeight="1" x14ac:dyDescent="0.2"/>
    <row r="623" ht="21.75" customHeight="1" x14ac:dyDescent="0.2"/>
    <row r="624" ht="21.75" customHeight="1" x14ac:dyDescent="0.2"/>
    <row r="625" ht="21.75" customHeight="1" x14ac:dyDescent="0.2"/>
    <row r="626" ht="21.75" customHeight="1" x14ac:dyDescent="0.2"/>
    <row r="627" ht="21.75" customHeight="1" x14ac:dyDescent="0.2"/>
    <row r="628" ht="21.75" customHeight="1" x14ac:dyDescent="0.2"/>
    <row r="629" ht="21.75" customHeight="1" x14ac:dyDescent="0.2"/>
    <row r="630" ht="21.75" customHeight="1" x14ac:dyDescent="0.2"/>
    <row r="631" ht="21.75" customHeight="1" x14ac:dyDescent="0.2"/>
    <row r="632" ht="21.75" customHeight="1" x14ac:dyDescent="0.2"/>
    <row r="633" ht="21.75" customHeight="1" x14ac:dyDescent="0.2"/>
    <row r="634" ht="21.75" customHeight="1" x14ac:dyDescent="0.2"/>
    <row r="635" ht="21.75" customHeight="1" x14ac:dyDescent="0.2"/>
    <row r="636" ht="21.75" customHeight="1" x14ac:dyDescent="0.2"/>
    <row r="637" ht="21.75" customHeight="1" x14ac:dyDescent="0.2"/>
    <row r="638" ht="21.75" customHeight="1" x14ac:dyDescent="0.2"/>
    <row r="639" ht="21.75" customHeight="1" x14ac:dyDescent="0.2"/>
    <row r="640" ht="21.75" customHeight="1" x14ac:dyDescent="0.2"/>
    <row r="641" ht="21.75" customHeight="1" x14ac:dyDescent="0.2"/>
    <row r="642" ht="21.75" customHeight="1" x14ac:dyDescent="0.2"/>
    <row r="643" ht="21.75" customHeight="1" x14ac:dyDescent="0.2"/>
    <row r="644" ht="21.75" customHeight="1" x14ac:dyDescent="0.2"/>
    <row r="645" ht="21.75" customHeight="1" x14ac:dyDescent="0.2"/>
    <row r="646" ht="21.75" customHeight="1" x14ac:dyDescent="0.2"/>
    <row r="647" ht="21.75" customHeight="1" x14ac:dyDescent="0.2"/>
    <row r="648" ht="21.75" customHeight="1" x14ac:dyDescent="0.2"/>
    <row r="649" ht="21.75" customHeight="1" x14ac:dyDescent="0.2"/>
    <row r="650" ht="21.75" customHeight="1" x14ac:dyDescent="0.2"/>
    <row r="651" ht="21.75" customHeight="1" x14ac:dyDescent="0.2"/>
    <row r="652" ht="21.75" customHeight="1" x14ac:dyDescent="0.2"/>
    <row r="653" ht="21.75" customHeight="1" x14ac:dyDescent="0.2"/>
    <row r="654" ht="21.75" customHeight="1" x14ac:dyDescent="0.2"/>
    <row r="655" ht="21.75" customHeight="1" x14ac:dyDescent="0.2"/>
    <row r="656" ht="21.75" customHeight="1" x14ac:dyDescent="0.2"/>
    <row r="657" ht="21.75" customHeight="1" x14ac:dyDescent="0.2"/>
    <row r="658" ht="21.75" customHeight="1" x14ac:dyDescent="0.2"/>
    <row r="659" ht="21.75" customHeight="1" x14ac:dyDescent="0.2"/>
    <row r="660" ht="21.75" customHeight="1" x14ac:dyDescent="0.2"/>
    <row r="661" ht="21.75" customHeight="1" x14ac:dyDescent="0.2"/>
    <row r="662" ht="21.75" customHeight="1" x14ac:dyDescent="0.2"/>
    <row r="663" ht="21.75" customHeight="1" x14ac:dyDescent="0.2"/>
    <row r="664" ht="21.75" customHeight="1" x14ac:dyDescent="0.2"/>
    <row r="665" ht="21.75" customHeight="1" x14ac:dyDescent="0.2"/>
    <row r="666" ht="21.75" customHeight="1" x14ac:dyDescent="0.2"/>
    <row r="667" ht="21.75" customHeight="1" x14ac:dyDescent="0.2"/>
    <row r="668" ht="21.75" customHeight="1" x14ac:dyDescent="0.2"/>
    <row r="669" ht="21.75" customHeight="1" x14ac:dyDescent="0.2"/>
    <row r="670" ht="21.75" customHeight="1" x14ac:dyDescent="0.2"/>
    <row r="671" ht="21.75" customHeight="1" x14ac:dyDescent="0.2"/>
    <row r="672" ht="21.75" customHeight="1" x14ac:dyDescent="0.2"/>
    <row r="673" ht="21.75" customHeight="1" x14ac:dyDescent="0.2"/>
    <row r="674" ht="21.75" customHeight="1" x14ac:dyDescent="0.2"/>
    <row r="675" ht="21.75" customHeight="1" x14ac:dyDescent="0.2"/>
    <row r="676" ht="21.75" customHeight="1" x14ac:dyDescent="0.2"/>
    <row r="677" ht="21.75" customHeight="1" x14ac:dyDescent="0.2"/>
    <row r="678" ht="21.75" customHeight="1" x14ac:dyDescent="0.2"/>
    <row r="679" ht="21.75" customHeight="1" x14ac:dyDescent="0.2"/>
    <row r="680" ht="21.75" customHeight="1" x14ac:dyDescent="0.2"/>
    <row r="681" ht="21.75" customHeight="1" x14ac:dyDescent="0.2"/>
    <row r="682" ht="21.75" customHeight="1" x14ac:dyDescent="0.2"/>
    <row r="683" ht="21.75" customHeight="1" x14ac:dyDescent="0.2"/>
    <row r="684" ht="21.75" customHeight="1" x14ac:dyDescent="0.2"/>
    <row r="685" ht="21.75" customHeight="1" x14ac:dyDescent="0.2"/>
    <row r="686" ht="21.75" customHeight="1" x14ac:dyDescent="0.2"/>
    <row r="687" ht="21.75" customHeight="1" x14ac:dyDescent="0.2"/>
    <row r="688" ht="21.75" customHeight="1" x14ac:dyDescent="0.2"/>
    <row r="689" ht="21.75" customHeight="1" x14ac:dyDescent="0.2"/>
    <row r="690" ht="21.75" customHeight="1" x14ac:dyDescent="0.2"/>
    <row r="691" ht="21.75" customHeight="1" x14ac:dyDescent="0.2"/>
    <row r="692" ht="21.75" customHeight="1" x14ac:dyDescent="0.2"/>
    <row r="693" ht="21.75" customHeight="1" x14ac:dyDescent="0.2"/>
    <row r="694" ht="21.75" customHeight="1" x14ac:dyDescent="0.2"/>
    <row r="695" ht="21.75" customHeight="1" x14ac:dyDescent="0.2"/>
    <row r="696" ht="21.75" customHeight="1" x14ac:dyDescent="0.2"/>
    <row r="697" ht="21.75" customHeight="1" x14ac:dyDescent="0.2"/>
    <row r="698" ht="21.75" customHeight="1" x14ac:dyDescent="0.2"/>
    <row r="699" ht="21.75" customHeight="1" x14ac:dyDescent="0.2"/>
    <row r="700" ht="21.75" customHeight="1" x14ac:dyDescent="0.2"/>
    <row r="701" ht="21.75" customHeight="1" x14ac:dyDescent="0.2"/>
    <row r="702" ht="21.75" customHeight="1" x14ac:dyDescent="0.2"/>
    <row r="703" ht="21.75" customHeight="1" x14ac:dyDescent="0.2"/>
    <row r="704" ht="21.75" customHeight="1" x14ac:dyDescent="0.2"/>
    <row r="705" ht="21.75" customHeight="1" x14ac:dyDescent="0.2"/>
    <row r="706" ht="21.75" customHeight="1" x14ac:dyDescent="0.2"/>
    <row r="707" ht="21.75" customHeight="1" x14ac:dyDescent="0.2"/>
    <row r="708" ht="21.75" customHeight="1" x14ac:dyDescent="0.2"/>
    <row r="709" ht="21.75" customHeight="1" x14ac:dyDescent="0.2"/>
    <row r="710" ht="21.75" customHeight="1" x14ac:dyDescent="0.2"/>
    <row r="711" ht="21.75" customHeight="1" x14ac:dyDescent="0.2"/>
    <row r="712" ht="21.75" customHeight="1" x14ac:dyDescent="0.2"/>
    <row r="713" ht="21.75" customHeight="1" x14ac:dyDescent="0.2"/>
    <row r="714" ht="21.75" customHeight="1" x14ac:dyDescent="0.2"/>
    <row r="715" ht="21.75" customHeight="1" x14ac:dyDescent="0.2"/>
    <row r="716" ht="21.75" customHeight="1" x14ac:dyDescent="0.2"/>
    <row r="717" ht="21.75" customHeight="1" x14ac:dyDescent="0.2"/>
    <row r="718" ht="21.75" customHeight="1" x14ac:dyDescent="0.2"/>
    <row r="719" ht="21.75" customHeight="1" x14ac:dyDescent="0.2"/>
    <row r="720" ht="21.75" customHeight="1" x14ac:dyDescent="0.2"/>
    <row r="721" ht="21.75" customHeight="1" x14ac:dyDescent="0.2"/>
    <row r="722" ht="21.75" customHeight="1" x14ac:dyDescent="0.2"/>
    <row r="723" ht="21.75" customHeight="1" x14ac:dyDescent="0.2"/>
    <row r="724" ht="21.75" customHeight="1" x14ac:dyDescent="0.2"/>
    <row r="725" ht="21.75" customHeight="1" x14ac:dyDescent="0.2"/>
    <row r="726" ht="21.75" customHeight="1" x14ac:dyDescent="0.2"/>
    <row r="727" ht="21.75" customHeight="1" x14ac:dyDescent="0.2"/>
    <row r="728" ht="21.75" customHeight="1" x14ac:dyDescent="0.2"/>
    <row r="729" ht="21.75" customHeight="1" x14ac:dyDescent="0.2"/>
    <row r="730" ht="21.75" customHeight="1" x14ac:dyDescent="0.2"/>
    <row r="731" ht="21.75" customHeight="1" x14ac:dyDescent="0.2"/>
    <row r="732" ht="21.75" customHeight="1" x14ac:dyDescent="0.2"/>
    <row r="733" ht="21.75" customHeight="1" x14ac:dyDescent="0.2"/>
    <row r="734" ht="21.75" customHeight="1" x14ac:dyDescent="0.2"/>
  </sheetData>
  <sheetProtection selectLockedCells="1" selectUnlockedCells="1"/>
  <mergeCells count="2">
    <mergeCell ref="A2:D2"/>
    <mergeCell ref="A4:D4"/>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51" customWidth="1"/>
    <col min="2" max="2" width="37.42578125" style="151" bestFit="1" customWidth="1"/>
    <col min="3" max="3" width="19" style="152" customWidth="1"/>
    <col min="4" max="4" width="5.28515625" style="151" bestFit="1" customWidth="1"/>
    <col min="5" max="5" width="4.7109375" style="151" customWidth="1"/>
    <col min="6" max="6" width="29.140625" style="151" bestFit="1" customWidth="1"/>
    <col min="7" max="7" width="11.5703125" style="151"/>
    <col min="8" max="8" width="64.5703125" style="151" bestFit="1" customWidth="1"/>
    <col min="9" max="16384" width="11.5703125" style="151"/>
  </cols>
  <sheetData>
    <row r="1" spans="1:8" ht="26.25" customHeight="1" x14ac:dyDescent="0.35">
      <c r="A1" s="162" t="s">
        <v>19</v>
      </c>
      <c r="H1" s="153"/>
    </row>
    <row r="2" spans="1:8" ht="12.75" customHeight="1" x14ac:dyDescent="0.2">
      <c r="A2" s="154"/>
    </row>
    <row r="3" spans="1:8" ht="12.75" customHeight="1" x14ac:dyDescent="0.2">
      <c r="A3" s="154"/>
    </row>
    <row r="4" spans="1:8" ht="12.75" customHeight="1" x14ac:dyDescent="0.2">
      <c r="A4" s="154"/>
    </row>
    <row r="5" spans="1:8" ht="12.75" customHeight="1" x14ac:dyDescent="0.2">
      <c r="A5" s="154"/>
    </row>
    <row r="6" spans="1:8" ht="12.75" customHeight="1" x14ac:dyDescent="0.2">
      <c r="A6" s="154"/>
    </row>
    <row r="7" spans="1:8" ht="12.75" customHeight="1" x14ac:dyDescent="0.2">
      <c r="A7" s="154"/>
    </row>
    <row r="8" spans="1:8" ht="12.75" customHeight="1" x14ac:dyDescent="0.2">
      <c r="A8" s="154"/>
    </row>
    <row r="9" spans="1:8" ht="12.75" customHeight="1" x14ac:dyDescent="0.2">
      <c r="A9" s="154"/>
    </row>
    <row r="10" spans="1:8" ht="12.75" customHeight="1" x14ac:dyDescent="0.2">
      <c r="A10" s="154"/>
    </row>
    <row r="11" spans="1:8" ht="12.75" customHeight="1" x14ac:dyDescent="0.2">
      <c r="A11" s="154"/>
    </row>
    <row r="12" spans="1:8" ht="12.75" customHeight="1" x14ac:dyDescent="0.2">
      <c r="A12" s="154"/>
    </row>
    <row r="13" spans="1:8" ht="12.75" customHeight="1" x14ac:dyDescent="0.2">
      <c r="A13" s="154"/>
    </row>
    <row r="14" spans="1:8" ht="12.75" customHeight="1" x14ac:dyDescent="0.2">
      <c r="A14" s="154"/>
    </row>
    <row r="15" spans="1:8" ht="12.75" customHeight="1" x14ac:dyDescent="0.2">
      <c r="A15" s="154"/>
    </row>
    <row r="16" spans="1:8" ht="12.75" customHeight="1" x14ac:dyDescent="0.2">
      <c r="A16" s="154"/>
    </row>
    <row r="17" spans="1:8" ht="12.75" customHeight="1" x14ac:dyDescent="0.2">
      <c r="A17" s="154"/>
    </row>
    <row r="18" spans="1:8" ht="12.75" customHeight="1" x14ac:dyDescent="0.2">
      <c r="A18" s="154"/>
    </row>
    <row r="19" spans="1:8" ht="12.75" customHeight="1" x14ac:dyDescent="0.2">
      <c r="A19" s="154"/>
    </row>
    <row r="20" spans="1:8" ht="12.75" customHeight="1" x14ac:dyDescent="0.2">
      <c r="A20" s="154"/>
    </row>
    <row r="21" spans="1:8" ht="12.75" customHeight="1" x14ac:dyDescent="0.2">
      <c r="A21" s="154"/>
    </row>
    <row r="22" spans="1:8" ht="12.75" customHeight="1" x14ac:dyDescent="0.2">
      <c r="A22" s="154"/>
    </row>
    <row r="23" spans="1:8" ht="12.75" customHeight="1" x14ac:dyDescent="0.2">
      <c r="A23" s="154"/>
    </row>
    <row r="24" spans="1:8" ht="12.75" customHeight="1" x14ac:dyDescent="0.2">
      <c r="A24" s="154"/>
    </row>
    <row r="25" spans="1:8" ht="12.75" customHeight="1" x14ac:dyDescent="0.2">
      <c r="A25" s="154"/>
    </row>
    <row r="26" spans="1:8" ht="12.75" customHeight="1" x14ac:dyDescent="0.2">
      <c r="A26" s="154"/>
    </row>
    <row r="27" spans="1:8" ht="12.75" customHeight="1" x14ac:dyDescent="0.2">
      <c r="A27" s="154"/>
    </row>
    <row r="28" spans="1:8" s="156" customFormat="1" ht="51" x14ac:dyDescent="0.2">
      <c r="A28" s="56" t="s">
        <v>170</v>
      </c>
      <c r="B28" s="56" t="s">
        <v>171</v>
      </c>
      <c r="C28" s="56" t="s">
        <v>398</v>
      </c>
      <c r="D28" s="155"/>
      <c r="E28" s="155"/>
      <c r="F28" s="56" t="s">
        <v>399</v>
      </c>
      <c r="G28" s="56" t="s">
        <v>400</v>
      </c>
      <c r="H28" s="56" t="s">
        <v>401</v>
      </c>
    </row>
    <row r="29" spans="1:8" x14ac:dyDescent="0.2">
      <c r="A29" s="164">
        <v>3</v>
      </c>
      <c r="B29" s="157" t="s">
        <v>172</v>
      </c>
      <c r="C29" s="163" t="s">
        <v>407</v>
      </c>
      <c r="F29" s="151" t="s">
        <v>404</v>
      </c>
      <c r="G29" s="158">
        <v>43626</v>
      </c>
      <c r="H29" s="151" t="s">
        <v>405</v>
      </c>
    </row>
    <row r="30" spans="1:8" x14ac:dyDescent="0.2">
      <c r="A30" s="164">
        <v>4</v>
      </c>
      <c r="B30" s="157" t="s">
        <v>172</v>
      </c>
      <c r="C30" s="163" t="s">
        <v>407</v>
      </c>
      <c r="F30" s="151" t="s">
        <v>409</v>
      </c>
      <c r="G30" s="158">
        <v>43626</v>
      </c>
      <c r="H30" s="151" t="s">
        <v>405</v>
      </c>
    </row>
    <row r="31" spans="1:8" x14ac:dyDescent="0.2">
      <c r="A31" s="164">
        <v>5</v>
      </c>
      <c r="B31" s="157" t="s">
        <v>173</v>
      </c>
      <c r="C31" s="163" t="s">
        <v>407</v>
      </c>
      <c r="F31" s="151" t="s">
        <v>408</v>
      </c>
      <c r="G31" s="158">
        <v>43626</v>
      </c>
      <c r="H31" s="151" t="s">
        <v>405</v>
      </c>
    </row>
    <row r="32" spans="1:8" x14ac:dyDescent="0.2">
      <c r="A32" s="164">
        <v>6</v>
      </c>
      <c r="B32" s="157" t="s">
        <v>174</v>
      </c>
      <c r="C32" s="163" t="s">
        <v>407</v>
      </c>
      <c r="F32" s="151" t="s">
        <v>410</v>
      </c>
      <c r="G32" s="158">
        <v>43626</v>
      </c>
      <c r="H32" s="151" t="s">
        <v>411</v>
      </c>
    </row>
    <row r="33" spans="1:8" x14ac:dyDescent="0.2">
      <c r="A33" s="164">
        <v>7</v>
      </c>
      <c r="B33" s="157" t="s">
        <v>174</v>
      </c>
      <c r="C33" s="163" t="s">
        <v>407</v>
      </c>
      <c r="F33" s="161"/>
      <c r="G33" s="158"/>
      <c r="H33" s="160"/>
    </row>
    <row r="34" spans="1:8" x14ac:dyDescent="0.2">
      <c r="A34" s="164">
        <v>8</v>
      </c>
      <c r="B34" s="157" t="s">
        <v>174</v>
      </c>
      <c r="C34" s="163" t="s">
        <v>407</v>
      </c>
      <c r="F34" s="159"/>
      <c r="G34" s="158"/>
    </row>
    <row r="35" spans="1:8" x14ac:dyDescent="0.2">
      <c r="A35" s="164">
        <v>9</v>
      </c>
      <c r="B35" s="157" t="s">
        <v>174</v>
      </c>
      <c r="C35" s="163" t="s">
        <v>407</v>
      </c>
      <c r="G35" s="158"/>
      <c r="H35" s="159"/>
    </row>
    <row r="36" spans="1:8" x14ac:dyDescent="0.2">
      <c r="A36" s="164">
        <v>10</v>
      </c>
      <c r="B36" s="157" t="s">
        <v>174</v>
      </c>
      <c r="C36" s="163" t="s">
        <v>407</v>
      </c>
      <c r="G36" s="158"/>
      <c r="H36" s="159"/>
    </row>
    <row r="37" spans="1:8" x14ac:dyDescent="0.2">
      <c r="A37" s="164">
        <v>11</v>
      </c>
      <c r="B37" s="157" t="s">
        <v>174</v>
      </c>
      <c r="C37" s="163" t="s">
        <v>407</v>
      </c>
      <c r="G37" s="158"/>
    </row>
    <row r="38" spans="1:8" x14ac:dyDescent="0.2">
      <c r="A38" s="164">
        <v>12</v>
      </c>
      <c r="B38" s="157" t="s">
        <v>174</v>
      </c>
      <c r="C38" s="163" t="s">
        <v>407</v>
      </c>
      <c r="G38" s="158"/>
    </row>
    <row r="39" spans="1:8" x14ac:dyDescent="0.2">
      <c r="A39" s="164">
        <v>13</v>
      </c>
      <c r="B39" s="157" t="s">
        <v>175</v>
      </c>
      <c r="C39" s="163" t="s">
        <v>407</v>
      </c>
      <c r="G39" s="158"/>
    </row>
    <row r="40" spans="1:8" x14ac:dyDescent="0.2">
      <c r="A40" s="164">
        <v>15</v>
      </c>
      <c r="B40" s="157" t="s">
        <v>175</v>
      </c>
      <c r="C40" s="163" t="s">
        <v>407</v>
      </c>
      <c r="F40" s="159"/>
      <c r="G40" s="158"/>
      <c r="H40" s="159"/>
    </row>
    <row r="41" spans="1:8" x14ac:dyDescent="0.2">
      <c r="A41" s="164">
        <v>16</v>
      </c>
      <c r="B41" s="157" t="s">
        <v>176</v>
      </c>
      <c r="C41" s="163" t="s">
        <v>407</v>
      </c>
      <c r="G41" s="158"/>
      <c r="H41" s="159"/>
    </row>
    <row r="42" spans="1:8" x14ac:dyDescent="0.2">
      <c r="A42" s="164">
        <v>17</v>
      </c>
      <c r="B42" s="157" t="s">
        <v>176</v>
      </c>
      <c r="C42" s="163" t="s">
        <v>407</v>
      </c>
      <c r="G42" s="158"/>
    </row>
    <row r="43" spans="1:8" x14ac:dyDescent="0.2">
      <c r="A43" s="164">
        <v>18</v>
      </c>
      <c r="B43" s="157" t="s">
        <v>176</v>
      </c>
      <c r="C43" s="163" t="s">
        <v>407</v>
      </c>
      <c r="G43" s="158"/>
    </row>
    <row r="44" spans="1:8" x14ac:dyDescent="0.2">
      <c r="A44" s="164">
        <v>19</v>
      </c>
      <c r="B44" s="157" t="s">
        <v>176</v>
      </c>
      <c r="C44" s="163" t="s">
        <v>407</v>
      </c>
      <c r="G44" s="158"/>
    </row>
    <row r="45" spans="1:8" x14ac:dyDescent="0.2">
      <c r="A45" s="164">
        <v>20</v>
      </c>
      <c r="B45" s="157" t="s">
        <v>176</v>
      </c>
      <c r="C45" s="163" t="s">
        <v>407</v>
      </c>
      <c r="G45" s="158"/>
    </row>
    <row r="46" spans="1:8" x14ac:dyDescent="0.2">
      <c r="A46" s="164">
        <v>21</v>
      </c>
      <c r="B46" s="157" t="s">
        <v>176</v>
      </c>
      <c r="C46" s="163" t="s">
        <v>407</v>
      </c>
      <c r="G46" s="158"/>
    </row>
    <row r="47" spans="1:8" x14ac:dyDescent="0.2">
      <c r="A47" s="164">
        <v>22</v>
      </c>
      <c r="B47" s="157" t="s">
        <v>176</v>
      </c>
      <c r="C47" s="163" t="s">
        <v>407</v>
      </c>
      <c r="G47" s="158"/>
    </row>
    <row r="48" spans="1:8" x14ac:dyDescent="0.2">
      <c r="A48" s="164">
        <v>23</v>
      </c>
      <c r="B48" s="157" t="s">
        <v>177</v>
      </c>
      <c r="C48" s="163" t="s">
        <v>407</v>
      </c>
      <c r="G48" s="158"/>
    </row>
    <row r="49" spans="1:8" x14ac:dyDescent="0.2">
      <c r="A49" s="164">
        <v>24</v>
      </c>
      <c r="B49" s="157" t="s">
        <v>177</v>
      </c>
      <c r="C49" s="163" t="s">
        <v>407</v>
      </c>
      <c r="G49" s="158"/>
    </row>
    <row r="50" spans="1:8" x14ac:dyDescent="0.2">
      <c r="A50" s="164">
        <v>25</v>
      </c>
      <c r="B50" s="157" t="s">
        <v>177</v>
      </c>
      <c r="C50" s="163" t="s">
        <v>407</v>
      </c>
      <c r="G50" s="158"/>
    </row>
    <row r="51" spans="1:8" x14ac:dyDescent="0.2">
      <c r="A51" s="164">
        <v>26</v>
      </c>
      <c r="B51" s="157" t="s">
        <v>177</v>
      </c>
      <c r="C51" s="163" t="s">
        <v>407</v>
      </c>
      <c r="G51" s="158"/>
    </row>
    <row r="52" spans="1:8" x14ac:dyDescent="0.2">
      <c r="A52" s="164">
        <v>28</v>
      </c>
      <c r="B52" s="157" t="s">
        <v>177</v>
      </c>
      <c r="C52" s="163" t="s">
        <v>407</v>
      </c>
      <c r="G52" s="158"/>
    </row>
    <row r="53" spans="1:8" x14ac:dyDescent="0.2">
      <c r="A53" s="164">
        <v>29</v>
      </c>
      <c r="B53" s="157" t="s">
        <v>177</v>
      </c>
      <c r="C53" s="163" t="s">
        <v>407</v>
      </c>
      <c r="G53" s="158"/>
    </row>
    <row r="54" spans="1:8" x14ac:dyDescent="0.2">
      <c r="A54" s="164">
        <v>30</v>
      </c>
      <c r="B54" s="157" t="s">
        <v>177</v>
      </c>
      <c r="C54" s="163" t="s">
        <v>407</v>
      </c>
      <c r="G54" s="158"/>
    </row>
    <row r="55" spans="1:8" x14ac:dyDescent="0.2">
      <c r="A55" s="164">
        <v>31</v>
      </c>
      <c r="B55" s="157" t="s">
        <v>177</v>
      </c>
      <c r="C55" s="163" t="s">
        <v>407</v>
      </c>
      <c r="G55" s="158"/>
    </row>
    <row r="56" spans="1:8" x14ac:dyDescent="0.2">
      <c r="A56" s="164">
        <v>32</v>
      </c>
      <c r="B56" s="157" t="s">
        <v>177</v>
      </c>
      <c r="C56" s="163" t="s">
        <v>407</v>
      </c>
      <c r="F56" s="159"/>
      <c r="G56" s="158"/>
      <c r="H56" s="159"/>
    </row>
    <row r="57" spans="1:8" x14ac:dyDescent="0.2">
      <c r="A57" s="164">
        <v>33</v>
      </c>
      <c r="B57" s="157" t="s">
        <v>177</v>
      </c>
      <c r="C57" s="163" t="s">
        <v>407</v>
      </c>
      <c r="F57" s="159"/>
      <c r="G57" s="158"/>
      <c r="H57" s="159"/>
    </row>
    <row r="58" spans="1:8" x14ac:dyDescent="0.2">
      <c r="A58" s="164">
        <v>34</v>
      </c>
      <c r="B58" s="157" t="s">
        <v>177</v>
      </c>
      <c r="C58" s="163" t="s">
        <v>407</v>
      </c>
      <c r="F58" s="159"/>
      <c r="G58" s="158"/>
      <c r="H58" s="159"/>
    </row>
    <row r="59" spans="1:8" x14ac:dyDescent="0.2">
      <c r="A59" s="164">
        <v>35</v>
      </c>
      <c r="B59" s="157" t="s">
        <v>177</v>
      </c>
      <c r="C59" s="163" t="s">
        <v>407</v>
      </c>
      <c r="F59" s="159"/>
      <c r="G59" s="158"/>
      <c r="H59" s="159"/>
    </row>
    <row r="60" spans="1:8" x14ac:dyDescent="0.2">
      <c r="A60" s="164">
        <v>36</v>
      </c>
      <c r="B60" s="157" t="s">
        <v>177</v>
      </c>
      <c r="C60" s="163" t="s">
        <v>407</v>
      </c>
      <c r="F60" s="159"/>
      <c r="G60" s="158"/>
      <c r="H60" s="159"/>
    </row>
    <row r="61" spans="1:8" x14ac:dyDescent="0.2">
      <c r="A61" s="164">
        <v>37</v>
      </c>
      <c r="B61" s="157" t="s">
        <v>177</v>
      </c>
      <c r="C61" s="163" t="s">
        <v>407</v>
      </c>
      <c r="F61" s="159"/>
      <c r="G61" s="158"/>
      <c r="H61" s="159"/>
    </row>
    <row r="62" spans="1:8" x14ac:dyDescent="0.2">
      <c r="A62" s="164">
        <v>38</v>
      </c>
      <c r="B62" s="157" t="s">
        <v>177</v>
      </c>
      <c r="C62" s="163" t="s">
        <v>407</v>
      </c>
      <c r="F62" s="159"/>
      <c r="G62" s="158"/>
      <c r="H62" s="159"/>
    </row>
    <row r="63" spans="1:8" x14ac:dyDescent="0.2">
      <c r="A63" s="164">
        <v>39</v>
      </c>
      <c r="B63" s="157" t="s">
        <v>177</v>
      </c>
      <c r="C63" s="163" t="s">
        <v>407</v>
      </c>
      <c r="F63" s="159"/>
      <c r="G63" s="158"/>
      <c r="H63" s="159"/>
    </row>
    <row r="64" spans="1:8" x14ac:dyDescent="0.2">
      <c r="A64" s="164">
        <v>40</v>
      </c>
      <c r="B64" s="157" t="s">
        <v>176</v>
      </c>
      <c r="C64" s="163" t="s">
        <v>407</v>
      </c>
      <c r="F64" s="159"/>
      <c r="G64" s="158"/>
      <c r="H64" s="159"/>
    </row>
    <row r="65" spans="1:8" x14ac:dyDescent="0.2">
      <c r="A65" s="164">
        <v>41</v>
      </c>
      <c r="B65" s="157" t="s">
        <v>178</v>
      </c>
      <c r="C65" s="163" t="s">
        <v>407</v>
      </c>
      <c r="F65" s="159"/>
      <c r="G65" s="158"/>
      <c r="H65" s="159"/>
    </row>
    <row r="66" spans="1:8" x14ac:dyDescent="0.2">
      <c r="A66" s="164">
        <v>42</v>
      </c>
      <c r="B66" s="157" t="s">
        <v>179</v>
      </c>
      <c r="C66" s="163" t="s">
        <v>407</v>
      </c>
      <c r="F66" s="159"/>
      <c r="G66" s="158"/>
      <c r="H66" s="159"/>
    </row>
    <row r="67" spans="1:8" x14ac:dyDescent="0.2">
      <c r="A67" s="164">
        <v>43</v>
      </c>
      <c r="B67" s="157" t="s">
        <v>179</v>
      </c>
      <c r="C67" s="163" t="s">
        <v>407</v>
      </c>
      <c r="F67" s="159"/>
      <c r="G67" s="158"/>
      <c r="H67" s="159"/>
    </row>
    <row r="68" spans="1:8" x14ac:dyDescent="0.2">
      <c r="A68" s="164">
        <v>44</v>
      </c>
      <c r="B68" s="157" t="s">
        <v>178</v>
      </c>
      <c r="C68" s="163" t="s">
        <v>407</v>
      </c>
      <c r="F68" s="159"/>
      <c r="G68" s="158"/>
      <c r="H68" s="159"/>
    </row>
    <row r="69" spans="1:8" x14ac:dyDescent="0.2">
      <c r="A69" s="164">
        <v>45</v>
      </c>
      <c r="B69" s="157" t="s">
        <v>180</v>
      </c>
      <c r="C69" s="163" t="s">
        <v>407</v>
      </c>
      <c r="F69" s="159"/>
      <c r="G69" s="158"/>
      <c r="H69" s="159"/>
    </row>
    <row r="70" spans="1:8" x14ac:dyDescent="0.2">
      <c r="A70" s="164">
        <v>46</v>
      </c>
      <c r="B70" s="157" t="s">
        <v>181</v>
      </c>
      <c r="C70" s="163" t="s">
        <v>407</v>
      </c>
      <c r="F70" s="159"/>
      <c r="G70" s="158"/>
      <c r="H70" s="159"/>
    </row>
    <row r="71" spans="1:8" x14ac:dyDescent="0.2">
      <c r="A71" s="164">
        <v>47</v>
      </c>
      <c r="B71" s="157" t="s">
        <v>182</v>
      </c>
      <c r="C71" s="163" t="s">
        <v>407</v>
      </c>
      <c r="F71" s="159"/>
      <c r="G71" s="158"/>
      <c r="H71" s="159"/>
    </row>
    <row r="72" spans="1:8" x14ac:dyDescent="0.2">
      <c r="A72" s="164">
        <v>48</v>
      </c>
      <c r="B72" s="157" t="s">
        <v>183</v>
      </c>
      <c r="C72" s="163" t="s">
        <v>407</v>
      </c>
      <c r="F72" s="159"/>
      <c r="G72" s="158"/>
      <c r="H72" s="159"/>
    </row>
    <row r="73" spans="1:8" x14ac:dyDescent="0.2">
      <c r="A73" s="164">
        <v>49</v>
      </c>
      <c r="B73" s="157" t="s">
        <v>176</v>
      </c>
      <c r="C73" s="163" t="s">
        <v>407</v>
      </c>
      <c r="F73" s="159"/>
      <c r="G73" s="158"/>
      <c r="H73" s="159"/>
    </row>
    <row r="74" spans="1:8" x14ac:dyDescent="0.2">
      <c r="A74" s="164">
        <v>50</v>
      </c>
      <c r="B74" s="157" t="s">
        <v>184</v>
      </c>
      <c r="C74" s="163" t="s">
        <v>407</v>
      </c>
      <c r="F74" s="159"/>
      <c r="G74" s="158"/>
      <c r="H74" s="159"/>
    </row>
    <row r="75" spans="1:8" x14ac:dyDescent="0.2">
      <c r="A75" s="164">
        <v>51</v>
      </c>
      <c r="B75" s="157" t="s">
        <v>185</v>
      </c>
      <c r="C75" s="163" t="s">
        <v>406</v>
      </c>
      <c r="F75" s="159"/>
      <c r="G75" s="158"/>
      <c r="H75" s="159"/>
    </row>
    <row r="76" spans="1:8" x14ac:dyDescent="0.2">
      <c r="A76" s="164">
        <v>52</v>
      </c>
      <c r="B76" s="157" t="s">
        <v>186</v>
      </c>
      <c r="C76" s="163" t="s">
        <v>407</v>
      </c>
      <c r="F76" s="159"/>
      <c r="G76" s="158"/>
      <c r="H76" s="159"/>
    </row>
    <row r="77" spans="1:8" x14ac:dyDescent="0.2">
      <c r="A77" s="164">
        <v>53</v>
      </c>
      <c r="B77" s="157" t="s">
        <v>186</v>
      </c>
      <c r="C77" s="163" t="s">
        <v>407</v>
      </c>
      <c r="F77" s="159"/>
      <c r="G77" s="158"/>
      <c r="H77" s="159"/>
    </row>
    <row r="78" spans="1:8" x14ac:dyDescent="0.2">
      <c r="A78" s="164">
        <v>55</v>
      </c>
      <c r="B78" s="157" t="s">
        <v>186</v>
      </c>
      <c r="C78" s="163" t="s">
        <v>407</v>
      </c>
      <c r="F78" s="159"/>
      <c r="G78" s="158"/>
      <c r="H78" s="159"/>
    </row>
    <row r="79" spans="1:8" x14ac:dyDescent="0.2">
      <c r="A79" s="164">
        <v>56</v>
      </c>
      <c r="B79" s="157" t="s">
        <v>186</v>
      </c>
      <c r="C79" s="163" t="s">
        <v>407</v>
      </c>
      <c r="F79" s="159"/>
      <c r="G79" s="158"/>
      <c r="H79" s="159"/>
    </row>
    <row r="80" spans="1:8" x14ac:dyDescent="0.2">
      <c r="A80" s="164">
        <v>57</v>
      </c>
      <c r="B80" s="157" t="s">
        <v>186</v>
      </c>
      <c r="C80" s="163" t="s">
        <v>407</v>
      </c>
      <c r="F80" s="159"/>
      <c r="G80" s="158"/>
      <c r="H80" s="159"/>
    </row>
    <row r="81" spans="1:8" x14ac:dyDescent="0.2">
      <c r="A81" s="164">
        <v>58</v>
      </c>
      <c r="B81" s="157" t="s">
        <v>187</v>
      </c>
      <c r="C81" s="163" t="s">
        <v>406</v>
      </c>
      <c r="F81" s="159"/>
      <c r="G81" s="158"/>
      <c r="H81" s="159"/>
    </row>
    <row r="82" spans="1:8" x14ac:dyDescent="0.2">
      <c r="A82" s="164">
        <v>59</v>
      </c>
      <c r="B82" s="157" t="s">
        <v>186</v>
      </c>
      <c r="C82" s="163" t="s">
        <v>407</v>
      </c>
      <c r="F82" s="159"/>
      <c r="G82" s="158"/>
      <c r="H82" s="159"/>
    </row>
    <row r="83" spans="1:8" x14ac:dyDescent="0.2">
      <c r="A83" s="164">
        <v>60</v>
      </c>
      <c r="B83" s="157" t="s">
        <v>186</v>
      </c>
      <c r="C83" s="163" t="s">
        <v>407</v>
      </c>
      <c r="F83" s="159"/>
      <c r="G83" s="158"/>
      <c r="H83" s="159"/>
    </row>
    <row r="84" spans="1:8" x14ac:dyDescent="0.2">
      <c r="A84" s="164">
        <v>62</v>
      </c>
      <c r="B84" s="157" t="s">
        <v>188</v>
      </c>
      <c r="C84" s="163" t="s">
        <v>406</v>
      </c>
    </row>
    <row r="85" spans="1:8" x14ac:dyDescent="0.2">
      <c r="A85" s="164">
        <v>63</v>
      </c>
      <c r="B85" s="157" t="s">
        <v>179</v>
      </c>
      <c r="C85" s="163" t="s">
        <v>407</v>
      </c>
    </row>
    <row r="86" spans="1:8" x14ac:dyDescent="0.2">
      <c r="A86" s="164">
        <v>64</v>
      </c>
      <c r="B86" s="157" t="s">
        <v>186</v>
      </c>
      <c r="C86" s="163" t="s">
        <v>407</v>
      </c>
    </row>
    <row r="87" spans="1:8" x14ac:dyDescent="0.2">
      <c r="A87" s="164">
        <v>65</v>
      </c>
      <c r="B87" s="157" t="s">
        <v>189</v>
      </c>
      <c r="C87" s="163" t="s">
        <v>407</v>
      </c>
    </row>
    <row r="88" spans="1:8" x14ac:dyDescent="0.2">
      <c r="A88" s="164">
        <v>66</v>
      </c>
      <c r="B88" s="157" t="s">
        <v>189</v>
      </c>
      <c r="C88" s="163" t="s">
        <v>407</v>
      </c>
    </row>
    <row r="89" spans="1:8" x14ac:dyDescent="0.2">
      <c r="A89" s="164">
        <v>67</v>
      </c>
      <c r="B89" s="157" t="s">
        <v>190</v>
      </c>
      <c r="C89" s="163" t="s">
        <v>407</v>
      </c>
    </row>
    <row r="90" spans="1:8" x14ac:dyDescent="0.2">
      <c r="A90" s="164">
        <v>71</v>
      </c>
      <c r="B90" s="157" t="s">
        <v>190</v>
      </c>
      <c r="C90" s="163" t="s">
        <v>407</v>
      </c>
    </row>
    <row r="91" spans="1:8" x14ac:dyDescent="0.2">
      <c r="A91" s="164">
        <v>72</v>
      </c>
      <c r="B91" s="157" t="s">
        <v>190</v>
      </c>
      <c r="C91" s="163" t="s">
        <v>407</v>
      </c>
    </row>
    <row r="92" spans="1:8" x14ac:dyDescent="0.2">
      <c r="A92" s="164">
        <v>73</v>
      </c>
      <c r="B92" s="157" t="s">
        <v>190</v>
      </c>
      <c r="C92" s="163" t="s">
        <v>407</v>
      </c>
    </row>
    <row r="93" spans="1:8" x14ac:dyDescent="0.2">
      <c r="A93" s="164">
        <v>74</v>
      </c>
      <c r="B93" s="157" t="s">
        <v>191</v>
      </c>
      <c r="C93" s="163" t="s">
        <v>407</v>
      </c>
    </row>
    <row r="94" spans="1:8" x14ac:dyDescent="0.2">
      <c r="A94" s="164">
        <v>75</v>
      </c>
      <c r="B94" s="157" t="s">
        <v>192</v>
      </c>
      <c r="C94" s="163" t="s">
        <v>407</v>
      </c>
    </row>
    <row r="95" spans="1:8" x14ac:dyDescent="0.2">
      <c r="A95" s="164">
        <v>76</v>
      </c>
      <c r="B95" s="157" t="s">
        <v>192</v>
      </c>
      <c r="C95" s="163" t="s">
        <v>407</v>
      </c>
    </row>
    <row r="96" spans="1:8" x14ac:dyDescent="0.2">
      <c r="A96" s="164">
        <v>77</v>
      </c>
      <c r="B96" s="157" t="s">
        <v>192</v>
      </c>
      <c r="C96" s="163" t="s">
        <v>407</v>
      </c>
    </row>
    <row r="97" spans="1:3" x14ac:dyDescent="0.2">
      <c r="A97" s="164">
        <v>78</v>
      </c>
      <c r="B97" s="157" t="s">
        <v>193</v>
      </c>
      <c r="C97" s="163" t="s">
        <v>407</v>
      </c>
    </row>
    <row r="98" spans="1:3" x14ac:dyDescent="0.2">
      <c r="A98" s="164">
        <v>79</v>
      </c>
      <c r="B98" s="157" t="s">
        <v>194</v>
      </c>
      <c r="C98" s="163" t="s">
        <v>406</v>
      </c>
    </row>
    <row r="99" spans="1:3" x14ac:dyDescent="0.2">
      <c r="A99" s="164">
        <v>80</v>
      </c>
      <c r="B99" s="157" t="s">
        <v>195</v>
      </c>
      <c r="C99" s="163" t="s">
        <v>407</v>
      </c>
    </row>
    <row r="100" spans="1:3" x14ac:dyDescent="0.2">
      <c r="A100" s="164">
        <v>81</v>
      </c>
      <c r="B100" s="157" t="s">
        <v>196</v>
      </c>
      <c r="C100" s="163" t="s">
        <v>407</v>
      </c>
    </row>
    <row r="101" spans="1:3" x14ac:dyDescent="0.2">
      <c r="A101" s="164">
        <v>82</v>
      </c>
      <c r="B101" s="157" t="s">
        <v>197</v>
      </c>
      <c r="C101" s="163" t="s">
        <v>407</v>
      </c>
    </row>
    <row r="102" spans="1:3" x14ac:dyDescent="0.2">
      <c r="A102" s="164">
        <v>83</v>
      </c>
      <c r="B102" s="157" t="s">
        <v>197</v>
      </c>
      <c r="C102" s="163" t="s">
        <v>407</v>
      </c>
    </row>
    <row r="103" spans="1:3" x14ac:dyDescent="0.2">
      <c r="A103" s="164">
        <v>84</v>
      </c>
      <c r="B103" s="157" t="s">
        <v>197</v>
      </c>
      <c r="C103" s="163" t="s">
        <v>407</v>
      </c>
    </row>
    <row r="104" spans="1:3" x14ac:dyDescent="0.2">
      <c r="A104" s="164">
        <v>85</v>
      </c>
      <c r="B104" s="157" t="s">
        <v>197</v>
      </c>
      <c r="C104" s="163" t="s">
        <v>407</v>
      </c>
    </row>
    <row r="105" spans="1:3" x14ac:dyDescent="0.2">
      <c r="A105" s="164">
        <v>86</v>
      </c>
      <c r="B105" s="157" t="s">
        <v>197</v>
      </c>
      <c r="C105" s="163" t="s">
        <v>407</v>
      </c>
    </row>
    <row r="106" spans="1:3" x14ac:dyDescent="0.2">
      <c r="A106" s="164">
        <v>87</v>
      </c>
      <c r="B106" s="157" t="s">
        <v>197</v>
      </c>
      <c r="C106" s="163" t="s">
        <v>407</v>
      </c>
    </row>
    <row r="107" spans="1:3" x14ac:dyDescent="0.2">
      <c r="A107" s="164">
        <v>88</v>
      </c>
      <c r="B107" s="157" t="s">
        <v>197</v>
      </c>
      <c r="C107" s="163" t="s">
        <v>407</v>
      </c>
    </row>
    <row r="108" spans="1:3" x14ac:dyDescent="0.2">
      <c r="A108" s="164">
        <v>91</v>
      </c>
      <c r="B108" s="157" t="s">
        <v>198</v>
      </c>
      <c r="C108" s="163" t="s">
        <v>407</v>
      </c>
    </row>
    <row r="109" spans="1:3" x14ac:dyDescent="0.2">
      <c r="A109" s="164">
        <v>92</v>
      </c>
      <c r="B109" s="157" t="s">
        <v>198</v>
      </c>
      <c r="C109" s="163" t="s">
        <v>407</v>
      </c>
    </row>
    <row r="110" spans="1:3" x14ac:dyDescent="0.2">
      <c r="A110" s="164">
        <v>93</v>
      </c>
      <c r="B110" s="157" t="s">
        <v>199</v>
      </c>
      <c r="C110" s="163" t="s">
        <v>406</v>
      </c>
    </row>
    <row r="111" spans="1:3" x14ac:dyDescent="0.2">
      <c r="A111" s="164">
        <v>94</v>
      </c>
      <c r="B111" s="157" t="s">
        <v>198</v>
      </c>
      <c r="C111" s="163" t="s">
        <v>407</v>
      </c>
    </row>
    <row r="112" spans="1:3" x14ac:dyDescent="0.2">
      <c r="A112" s="164">
        <v>95</v>
      </c>
      <c r="B112" s="157" t="s">
        <v>198</v>
      </c>
      <c r="C112" s="163" t="s">
        <v>407</v>
      </c>
    </row>
    <row r="113" spans="1:3" x14ac:dyDescent="0.2">
      <c r="A113" s="164">
        <v>96</v>
      </c>
      <c r="B113" s="157" t="s">
        <v>198</v>
      </c>
      <c r="C113" s="163" t="s">
        <v>407</v>
      </c>
    </row>
    <row r="114" spans="1:3" x14ac:dyDescent="0.2">
      <c r="A114" s="164">
        <v>97</v>
      </c>
      <c r="B114" s="157" t="s">
        <v>200</v>
      </c>
      <c r="C114" s="163" t="s">
        <v>407</v>
      </c>
    </row>
    <row r="115" spans="1:3" x14ac:dyDescent="0.2">
      <c r="A115" s="164">
        <v>98</v>
      </c>
      <c r="B115" s="157" t="s">
        <v>201</v>
      </c>
      <c r="C115" s="163" t="s">
        <v>407</v>
      </c>
    </row>
    <row r="116" spans="1:3" x14ac:dyDescent="0.2">
      <c r="A116" s="164">
        <v>99</v>
      </c>
      <c r="B116" s="157" t="s">
        <v>202</v>
      </c>
      <c r="C116" s="163" t="s">
        <v>407</v>
      </c>
    </row>
    <row r="117" spans="1:3" x14ac:dyDescent="0.2">
      <c r="A117" s="164">
        <v>100</v>
      </c>
      <c r="B117" s="157" t="s">
        <v>202</v>
      </c>
      <c r="C117" s="163" t="s">
        <v>407</v>
      </c>
    </row>
    <row r="118" spans="1:3" x14ac:dyDescent="0.2">
      <c r="A118" s="164">
        <v>101</v>
      </c>
      <c r="B118" s="157" t="s">
        <v>203</v>
      </c>
      <c r="C118" s="163" t="s">
        <v>407</v>
      </c>
    </row>
    <row r="119" spans="1:3" x14ac:dyDescent="0.2">
      <c r="A119" s="164">
        <v>102</v>
      </c>
      <c r="B119" s="157" t="s">
        <v>203</v>
      </c>
      <c r="C119" s="163" t="s">
        <v>407</v>
      </c>
    </row>
    <row r="120" spans="1:3" x14ac:dyDescent="0.2">
      <c r="A120" s="164">
        <v>103</v>
      </c>
      <c r="B120" s="157" t="s">
        <v>203</v>
      </c>
      <c r="C120" s="163" t="s">
        <v>407</v>
      </c>
    </row>
    <row r="121" spans="1:3" x14ac:dyDescent="0.2">
      <c r="A121" s="164">
        <v>104</v>
      </c>
      <c r="B121" s="157" t="s">
        <v>204</v>
      </c>
      <c r="C121" s="163" t="s">
        <v>407</v>
      </c>
    </row>
    <row r="122" spans="1:3" x14ac:dyDescent="0.2">
      <c r="A122" s="164">
        <v>105</v>
      </c>
      <c r="B122" s="157" t="s">
        <v>204</v>
      </c>
      <c r="C122" s="163" t="s">
        <v>407</v>
      </c>
    </row>
    <row r="123" spans="1:3" x14ac:dyDescent="0.2">
      <c r="A123" s="164">
        <v>106</v>
      </c>
      <c r="B123" s="157" t="s">
        <v>204</v>
      </c>
      <c r="C123" s="163" t="s">
        <v>407</v>
      </c>
    </row>
    <row r="124" spans="1:3" x14ac:dyDescent="0.2">
      <c r="A124" s="164">
        <v>107</v>
      </c>
      <c r="B124" s="157" t="s">
        <v>204</v>
      </c>
      <c r="C124" s="163" t="s">
        <v>407</v>
      </c>
    </row>
    <row r="125" spans="1:3" x14ac:dyDescent="0.2">
      <c r="A125" s="164">
        <v>108</v>
      </c>
      <c r="B125" s="157" t="s">
        <v>204</v>
      </c>
      <c r="C125" s="163" t="s">
        <v>407</v>
      </c>
    </row>
    <row r="126" spans="1:3" x14ac:dyDescent="0.2">
      <c r="A126" s="164">
        <v>109</v>
      </c>
      <c r="B126" s="157" t="s">
        <v>204</v>
      </c>
      <c r="C126" s="163" t="s">
        <v>407</v>
      </c>
    </row>
    <row r="127" spans="1:3" x14ac:dyDescent="0.2">
      <c r="A127" s="164">
        <v>110</v>
      </c>
      <c r="B127" s="157" t="s">
        <v>204</v>
      </c>
      <c r="C127" s="163" t="s">
        <v>407</v>
      </c>
    </row>
    <row r="128" spans="1:3" x14ac:dyDescent="0.2">
      <c r="A128" s="164">
        <v>111</v>
      </c>
      <c r="B128" s="157" t="s">
        <v>205</v>
      </c>
      <c r="C128" s="163" t="s">
        <v>407</v>
      </c>
    </row>
    <row r="129" spans="1:3" x14ac:dyDescent="0.2">
      <c r="A129" s="164">
        <v>112</v>
      </c>
      <c r="B129" s="157" t="s">
        <v>206</v>
      </c>
      <c r="C129" s="163" t="s">
        <v>407</v>
      </c>
    </row>
    <row r="130" spans="1:3" x14ac:dyDescent="0.2">
      <c r="A130" s="164">
        <v>113</v>
      </c>
      <c r="B130" s="157" t="s">
        <v>206</v>
      </c>
      <c r="C130" s="163" t="s">
        <v>407</v>
      </c>
    </row>
    <row r="131" spans="1:3" x14ac:dyDescent="0.2">
      <c r="A131" s="164">
        <v>115</v>
      </c>
      <c r="B131" s="157" t="s">
        <v>206</v>
      </c>
      <c r="C131" s="163" t="s">
        <v>407</v>
      </c>
    </row>
    <row r="132" spans="1:3" x14ac:dyDescent="0.2">
      <c r="A132" s="164">
        <v>116</v>
      </c>
      <c r="B132" s="157" t="s">
        <v>206</v>
      </c>
      <c r="C132" s="163" t="s">
        <v>407</v>
      </c>
    </row>
    <row r="133" spans="1:3" x14ac:dyDescent="0.2">
      <c r="A133" s="164">
        <v>117</v>
      </c>
      <c r="B133" s="157" t="s">
        <v>206</v>
      </c>
      <c r="C133" s="163" t="s">
        <v>407</v>
      </c>
    </row>
    <row r="134" spans="1:3" x14ac:dyDescent="0.2">
      <c r="A134" s="164">
        <v>118</v>
      </c>
      <c r="B134" s="157" t="s">
        <v>207</v>
      </c>
      <c r="C134" s="163" t="s">
        <v>407</v>
      </c>
    </row>
    <row r="135" spans="1:3" x14ac:dyDescent="0.2">
      <c r="A135" s="164">
        <v>119</v>
      </c>
      <c r="B135" s="157" t="s">
        <v>207</v>
      </c>
      <c r="C135" s="163" t="s">
        <v>407</v>
      </c>
    </row>
    <row r="136" spans="1:3" x14ac:dyDescent="0.2">
      <c r="A136" s="164">
        <v>120</v>
      </c>
      <c r="B136" s="157" t="s">
        <v>179</v>
      </c>
      <c r="C136" s="163" t="s">
        <v>407</v>
      </c>
    </row>
    <row r="137" spans="1:3" x14ac:dyDescent="0.2">
      <c r="A137" s="164">
        <v>121</v>
      </c>
      <c r="B137" s="157" t="s">
        <v>208</v>
      </c>
      <c r="C137" s="163" t="s">
        <v>406</v>
      </c>
    </row>
    <row r="138" spans="1:3" x14ac:dyDescent="0.2">
      <c r="A138" s="164">
        <v>122</v>
      </c>
      <c r="B138" s="157" t="s">
        <v>209</v>
      </c>
      <c r="C138" s="163" t="s">
        <v>406</v>
      </c>
    </row>
    <row r="139" spans="1:3" x14ac:dyDescent="0.2">
      <c r="A139" s="164">
        <v>123</v>
      </c>
      <c r="B139" s="157" t="s">
        <v>210</v>
      </c>
      <c r="C139" s="163" t="s">
        <v>406</v>
      </c>
    </row>
    <row r="140" spans="1:3" x14ac:dyDescent="0.2">
      <c r="A140" s="164">
        <v>124</v>
      </c>
      <c r="B140" s="157" t="s">
        <v>210</v>
      </c>
      <c r="C140" s="163" t="s">
        <v>406</v>
      </c>
    </row>
    <row r="141" spans="1:3" x14ac:dyDescent="0.2">
      <c r="A141" s="164">
        <v>125</v>
      </c>
      <c r="B141" s="157" t="s">
        <v>210</v>
      </c>
      <c r="C141" s="163" t="s">
        <v>406</v>
      </c>
    </row>
    <row r="142" spans="1:3" x14ac:dyDescent="0.2">
      <c r="A142" s="164">
        <v>126</v>
      </c>
      <c r="B142" s="157" t="s">
        <v>211</v>
      </c>
      <c r="C142" s="163" t="s">
        <v>406</v>
      </c>
    </row>
    <row r="143" spans="1:3" x14ac:dyDescent="0.2">
      <c r="A143" s="164">
        <v>127</v>
      </c>
      <c r="B143" s="157" t="s">
        <v>212</v>
      </c>
      <c r="C143" s="163" t="s">
        <v>406</v>
      </c>
    </row>
    <row r="144" spans="1:3" x14ac:dyDescent="0.2">
      <c r="A144" s="164">
        <v>128</v>
      </c>
      <c r="B144" s="157" t="s">
        <v>213</v>
      </c>
      <c r="C144" s="163" t="s">
        <v>406</v>
      </c>
    </row>
    <row r="145" spans="1:3" x14ac:dyDescent="0.2">
      <c r="A145" s="164">
        <v>129</v>
      </c>
      <c r="B145" s="157" t="s">
        <v>212</v>
      </c>
      <c r="C145" s="163" t="s">
        <v>406</v>
      </c>
    </row>
    <row r="146" spans="1:3" x14ac:dyDescent="0.2">
      <c r="A146" s="164">
        <v>130</v>
      </c>
      <c r="B146" s="157" t="s">
        <v>214</v>
      </c>
      <c r="C146" s="163" t="s">
        <v>406</v>
      </c>
    </row>
    <row r="147" spans="1:3" x14ac:dyDescent="0.2">
      <c r="A147" s="164">
        <v>131</v>
      </c>
      <c r="B147" s="157" t="s">
        <v>214</v>
      </c>
      <c r="C147" s="163" t="s">
        <v>406</v>
      </c>
    </row>
    <row r="148" spans="1:3" x14ac:dyDescent="0.2">
      <c r="A148" s="164">
        <v>132</v>
      </c>
      <c r="B148" s="157" t="s">
        <v>215</v>
      </c>
      <c r="C148" s="163" t="s">
        <v>406</v>
      </c>
    </row>
    <row r="149" spans="1:3" x14ac:dyDescent="0.2">
      <c r="A149" s="164">
        <v>133</v>
      </c>
      <c r="B149" s="157" t="s">
        <v>215</v>
      </c>
      <c r="C149" s="163" t="s">
        <v>406</v>
      </c>
    </row>
    <row r="150" spans="1:3" x14ac:dyDescent="0.2">
      <c r="A150" s="164">
        <v>134</v>
      </c>
      <c r="B150" s="157" t="s">
        <v>215</v>
      </c>
      <c r="C150" s="163" t="s">
        <v>406</v>
      </c>
    </row>
    <row r="151" spans="1:3" x14ac:dyDescent="0.2">
      <c r="A151" s="164">
        <v>135</v>
      </c>
      <c r="B151" s="157" t="s">
        <v>215</v>
      </c>
      <c r="C151" s="163" t="s">
        <v>406</v>
      </c>
    </row>
    <row r="152" spans="1:3" x14ac:dyDescent="0.2">
      <c r="A152" s="164">
        <v>136</v>
      </c>
      <c r="B152" s="157" t="s">
        <v>215</v>
      </c>
      <c r="C152" s="163" t="s">
        <v>406</v>
      </c>
    </row>
    <row r="153" spans="1:3" x14ac:dyDescent="0.2">
      <c r="A153" s="164">
        <v>137</v>
      </c>
      <c r="B153" s="157" t="s">
        <v>215</v>
      </c>
      <c r="C153" s="163" t="s">
        <v>406</v>
      </c>
    </row>
    <row r="154" spans="1:3" x14ac:dyDescent="0.2">
      <c r="A154" s="164">
        <v>138</v>
      </c>
      <c r="B154" s="157" t="s">
        <v>215</v>
      </c>
      <c r="C154" s="163" t="s">
        <v>406</v>
      </c>
    </row>
    <row r="155" spans="1:3" x14ac:dyDescent="0.2">
      <c r="A155" s="164">
        <v>140</v>
      </c>
      <c r="B155" s="157" t="s">
        <v>199</v>
      </c>
      <c r="C155" s="163" t="s">
        <v>406</v>
      </c>
    </row>
    <row r="156" spans="1:3" x14ac:dyDescent="0.2">
      <c r="A156" s="164">
        <v>141</v>
      </c>
      <c r="B156" s="157" t="s">
        <v>216</v>
      </c>
      <c r="C156" s="163" t="s">
        <v>406</v>
      </c>
    </row>
    <row r="157" spans="1:3" x14ac:dyDescent="0.2">
      <c r="A157" s="164">
        <v>142</v>
      </c>
      <c r="B157" s="157" t="s">
        <v>216</v>
      </c>
      <c r="C157" s="163" t="s">
        <v>406</v>
      </c>
    </row>
    <row r="158" spans="1:3" x14ac:dyDescent="0.2">
      <c r="A158" s="164">
        <v>143</v>
      </c>
      <c r="B158" s="157" t="s">
        <v>202</v>
      </c>
      <c r="C158" s="163" t="s">
        <v>407</v>
      </c>
    </row>
    <row r="159" spans="1:3" x14ac:dyDescent="0.2">
      <c r="A159" s="164">
        <v>144</v>
      </c>
      <c r="B159" s="157" t="s">
        <v>217</v>
      </c>
      <c r="C159" s="163" t="s">
        <v>406</v>
      </c>
    </row>
    <row r="160" spans="1:3" x14ac:dyDescent="0.2">
      <c r="A160" s="164">
        <v>145</v>
      </c>
      <c r="B160" s="157" t="s">
        <v>217</v>
      </c>
      <c r="C160" s="163" t="s">
        <v>406</v>
      </c>
    </row>
    <row r="161" spans="1:3" x14ac:dyDescent="0.2">
      <c r="A161" s="164">
        <v>146</v>
      </c>
      <c r="B161" s="157" t="s">
        <v>217</v>
      </c>
      <c r="C161" s="163" t="s">
        <v>406</v>
      </c>
    </row>
    <row r="162" spans="1:3" x14ac:dyDescent="0.2">
      <c r="A162" s="164">
        <v>147</v>
      </c>
      <c r="B162" s="157" t="s">
        <v>217</v>
      </c>
      <c r="C162" s="163" t="s">
        <v>406</v>
      </c>
    </row>
    <row r="163" spans="1:3" x14ac:dyDescent="0.2">
      <c r="A163" s="164">
        <v>148</v>
      </c>
      <c r="B163" s="157" t="s">
        <v>218</v>
      </c>
      <c r="C163" s="163" t="s">
        <v>406</v>
      </c>
    </row>
    <row r="164" spans="1:3" x14ac:dyDescent="0.2">
      <c r="A164" s="164">
        <v>149</v>
      </c>
      <c r="B164" s="157" t="s">
        <v>219</v>
      </c>
      <c r="C164" s="163" t="s">
        <v>406</v>
      </c>
    </row>
    <row r="165" spans="1:3" x14ac:dyDescent="0.2">
      <c r="A165" s="164">
        <v>150</v>
      </c>
      <c r="B165" s="157" t="s">
        <v>211</v>
      </c>
      <c r="C165" s="163" t="s">
        <v>406</v>
      </c>
    </row>
    <row r="166" spans="1:3" x14ac:dyDescent="0.2">
      <c r="A166" s="164">
        <v>151</v>
      </c>
      <c r="B166" s="157" t="s">
        <v>211</v>
      </c>
      <c r="C166" s="163" t="s">
        <v>406</v>
      </c>
    </row>
    <row r="167" spans="1:3" x14ac:dyDescent="0.2">
      <c r="A167" s="164">
        <v>152</v>
      </c>
      <c r="B167" s="157" t="s">
        <v>211</v>
      </c>
      <c r="C167" s="163" t="s">
        <v>406</v>
      </c>
    </row>
    <row r="168" spans="1:3" x14ac:dyDescent="0.2">
      <c r="A168" s="164">
        <v>153</v>
      </c>
      <c r="B168" s="157" t="s">
        <v>211</v>
      </c>
      <c r="C168" s="163" t="s">
        <v>406</v>
      </c>
    </row>
    <row r="169" spans="1:3" x14ac:dyDescent="0.2">
      <c r="A169" s="164">
        <v>154</v>
      </c>
      <c r="B169" s="157" t="s">
        <v>211</v>
      </c>
      <c r="C169" s="163" t="s">
        <v>406</v>
      </c>
    </row>
    <row r="170" spans="1:3" x14ac:dyDescent="0.2">
      <c r="A170" s="164">
        <v>155</v>
      </c>
      <c r="B170" s="157" t="s">
        <v>199</v>
      </c>
      <c r="C170" s="163" t="s">
        <v>407</v>
      </c>
    </row>
    <row r="171" spans="1:3" x14ac:dyDescent="0.2">
      <c r="A171" s="164">
        <v>156</v>
      </c>
      <c r="B171" s="157" t="s">
        <v>211</v>
      </c>
      <c r="C171" s="163" t="s">
        <v>406</v>
      </c>
    </row>
    <row r="172" spans="1:3" x14ac:dyDescent="0.2">
      <c r="A172" s="164">
        <v>157</v>
      </c>
      <c r="B172" s="157" t="s">
        <v>211</v>
      </c>
      <c r="C172" s="163" t="s">
        <v>406</v>
      </c>
    </row>
    <row r="173" spans="1:3" x14ac:dyDescent="0.2">
      <c r="A173" s="164">
        <v>158</v>
      </c>
      <c r="B173" s="157" t="s">
        <v>211</v>
      </c>
      <c r="C173" s="163" t="s">
        <v>406</v>
      </c>
    </row>
    <row r="174" spans="1:3" x14ac:dyDescent="0.2">
      <c r="A174" s="164">
        <v>159</v>
      </c>
      <c r="B174" s="157" t="s">
        <v>186</v>
      </c>
      <c r="C174" s="163" t="s">
        <v>407</v>
      </c>
    </row>
    <row r="175" spans="1:3" x14ac:dyDescent="0.2">
      <c r="A175" s="164">
        <v>160</v>
      </c>
      <c r="B175" s="157" t="s">
        <v>211</v>
      </c>
      <c r="C175" s="163" t="s">
        <v>406</v>
      </c>
    </row>
    <row r="176" spans="1:3" x14ac:dyDescent="0.2">
      <c r="A176" s="164">
        <v>161</v>
      </c>
      <c r="B176" s="157" t="s">
        <v>211</v>
      </c>
      <c r="C176" s="163" t="s">
        <v>406</v>
      </c>
    </row>
    <row r="177" spans="1:3" x14ac:dyDescent="0.2">
      <c r="A177" s="164">
        <v>162</v>
      </c>
      <c r="B177" s="157" t="s">
        <v>211</v>
      </c>
      <c r="C177" s="163" t="s">
        <v>406</v>
      </c>
    </row>
    <row r="178" spans="1:3" x14ac:dyDescent="0.2">
      <c r="A178" s="164">
        <v>163</v>
      </c>
      <c r="B178" s="157" t="s">
        <v>211</v>
      </c>
      <c r="C178" s="163" t="s">
        <v>406</v>
      </c>
    </row>
    <row r="179" spans="1:3" x14ac:dyDescent="0.2">
      <c r="A179" s="164">
        <v>164</v>
      </c>
      <c r="B179" s="157" t="s">
        <v>211</v>
      </c>
      <c r="C179" s="163" t="s">
        <v>406</v>
      </c>
    </row>
    <row r="180" spans="1:3" x14ac:dyDescent="0.2">
      <c r="A180" s="164">
        <v>165</v>
      </c>
      <c r="B180" s="157" t="s">
        <v>211</v>
      </c>
      <c r="C180" s="163" t="s">
        <v>406</v>
      </c>
    </row>
    <row r="181" spans="1:3" x14ac:dyDescent="0.2">
      <c r="A181" s="164">
        <v>166</v>
      </c>
      <c r="B181" s="157" t="s">
        <v>211</v>
      </c>
      <c r="C181" s="163" t="s">
        <v>406</v>
      </c>
    </row>
    <row r="182" spans="1:3" x14ac:dyDescent="0.2">
      <c r="A182" s="164">
        <v>167</v>
      </c>
      <c r="B182" s="157" t="s">
        <v>211</v>
      </c>
      <c r="C182" s="163" t="s">
        <v>406</v>
      </c>
    </row>
    <row r="183" spans="1:3" x14ac:dyDescent="0.2">
      <c r="A183" s="164">
        <v>168</v>
      </c>
      <c r="B183" s="157" t="s">
        <v>211</v>
      </c>
      <c r="C183" s="163" t="s">
        <v>406</v>
      </c>
    </row>
    <row r="184" spans="1:3" x14ac:dyDescent="0.2">
      <c r="A184" s="164">
        <v>169</v>
      </c>
      <c r="B184" s="157" t="s">
        <v>211</v>
      </c>
      <c r="C184" s="163" t="s">
        <v>406</v>
      </c>
    </row>
    <row r="185" spans="1:3" x14ac:dyDescent="0.2">
      <c r="A185" s="164">
        <v>170</v>
      </c>
      <c r="B185" s="157" t="s">
        <v>211</v>
      </c>
      <c r="C185" s="163" t="s">
        <v>406</v>
      </c>
    </row>
    <row r="186" spans="1:3" x14ac:dyDescent="0.2">
      <c r="A186" s="164">
        <v>171</v>
      </c>
      <c r="B186" s="157" t="s">
        <v>211</v>
      </c>
      <c r="C186" s="163" t="s">
        <v>406</v>
      </c>
    </row>
    <row r="187" spans="1:3" x14ac:dyDescent="0.2">
      <c r="A187" s="164">
        <v>172</v>
      </c>
      <c r="B187" s="157" t="s">
        <v>211</v>
      </c>
      <c r="C187" s="163" t="s">
        <v>406</v>
      </c>
    </row>
    <row r="188" spans="1:3" x14ac:dyDescent="0.2">
      <c r="A188" s="164">
        <v>173</v>
      </c>
      <c r="B188" s="157" t="s">
        <v>211</v>
      </c>
      <c r="C188" s="163" t="s">
        <v>406</v>
      </c>
    </row>
    <row r="189" spans="1:3" x14ac:dyDescent="0.2">
      <c r="A189" s="164">
        <v>174</v>
      </c>
      <c r="B189" s="157" t="s">
        <v>211</v>
      </c>
      <c r="C189" s="163" t="s">
        <v>406</v>
      </c>
    </row>
    <row r="190" spans="1:3" x14ac:dyDescent="0.2">
      <c r="A190" s="164">
        <v>175</v>
      </c>
      <c r="B190" s="157" t="s">
        <v>211</v>
      </c>
      <c r="C190" s="163" t="s">
        <v>406</v>
      </c>
    </row>
    <row r="191" spans="1:3" x14ac:dyDescent="0.2">
      <c r="A191" s="164">
        <v>176</v>
      </c>
      <c r="B191" s="157" t="s">
        <v>211</v>
      </c>
      <c r="C191" s="163" t="s">
        <v>406</v>
      </c>
    </row>
    <row r="192" spans="1:3" x14ac:dyDescent="0.2">
      <c r="A192" s="164">
        <v>177</v>
      </c>
      <c r="B192" s="157" t="s">
        <v>211</v>
      </c>
      <c r="C192" s="163" t="s">
        <v>406</v>
      </c>
    </row>
    <row r="193" spans="1:3" x14ac:dyDescent="0.2">
      <c r="A193" s="164">
        <v>178</v>
      </c>
      <c r="B193" s="157" t="s">
        <v>220</v>
      </c>
      <c r="C193" s="163" t="s">
        <v>406</v>
      </c>
    </row>
    <row r="194" spans="1:3" x14ac:dyDescent="0.2">
      <c r="A194" s="164">
        <v>179</v>
      </c>
      <c r="B194" s="157" t="s">
        <v>211</v>
      </c>
      <c r="C194" s="163" t="s">
        <v>406</v>
      </c>
    </row>
    <row r="195" spans="1:3" x14ac:dyDescent="0.2">
      <c r="A195" s="164">
        <v>180</v>
      </c>
      <c r="B195" s="157" t="s">
        <v>211</v>
      </c>
      <c r="C195" s="163" t="s">
        <v>406</v>
      </c>
    </row>
    <row r="196" spans="1:3" x14ac:dyDescent="0.2">
      <c r="A196" s="164">
        <v>181</v>
      </c>
      <c r="B196" s="157" t="s">
        <v>211</v>
      </c>
      <c r="C196" s="163" t="s">
        <v>406</v>
      </c>
    </row>
    <row r="197" spans="1:3" x14ac:dyDescent="0.2">
      <c r="A197" s="164">
        <v>182</v>
      </c>
      <c r="B197" s="157" t="s">
        <v>211</v>
      </c>
      <c r="C197" s="163" t="s">
        <v>406</v>
      </c>
    </row>
    <row r="198" spans="1:3" x14ac:dyDescent="0.2">
      <c r="A198" s="164">
        <v>183</v>
      </c>
      <c r="B198" s="157" t="s">
        <v>211</v>
      </c>
      <c r="C198" s="163" t="s">
        <v>406</v>
      </c>
    </row>
    <row r="199" spans="1:3" x14ac:dyDescent="0.2">
      <c r="A199" s="164">
        <v>184</v>
      </c>
      <c r="B199" s="157" t="s">
        <v>211</v>
      </c>
      <c r="C199" s="163" t="s">
        <v>406</v>
      </c>
    </row>
    <row r="200" spans="1:3" x14ac:dyDescent="0.2">
      <c r="A200" s="164">
        <v>185</v>
      </c>
      <c r="B200" s="157" t="s">
        <v>211</v>
      </c>
      <c r="C200" s="163" t="s">
        <v>406</v>
      </c>
    </row>
    <row r="201" spans="1:3" x14ac:dyDescent="0.2">
      <c r="A201" s="164">
        <v>186</v>
      </c>
      <c r="B201" s="157" t="s">
        <v>211</v>
      </c>
      <c r="C201" s="163" t="s">
        <v>406</v>
      </c>
    </row>
    <row r="202" spans="1:3" x14ac:dyDescent="0.2">
      <c r="A202" s="164">
        <v>187</v>
      </c>
      <c r="B202" s="157" t="s">
        <v>211</v>
      </c>
      <c r="C202" s="163" t="s">
        <v>406</v>
      </c>
    </row>
    <row r="203" spans="1:3" x14ac:dyDescent="0.2">
      <c r="A203" s="164">
        <v>188</v>
      </c>
      <c r="B203" s="157" t="s">
        <v>211</v>
      </c>
      <c r="C203" s="163" t="s">
        <v>406</v>
      </c>
    </row>
    <row r="204" spans="1:3" x14ac:dyDescent="0.2">
      <c r="A204" s="164">
        <v>189</v>
      </c>
      <c r="B204" s="157" t="s">
        <v>211</v>
      </c>
      <c r="C204" s="163" t="s">
        <v>407</v>
      </c>
    </row>
    <row r="205" spans="1:3" x14ac:dyDescent="0.2">
      <c r="A205" s="164">
        <v>190</v>
      </c>
      <c r="B205" s="157" t="s">
        <v>211</v>
      </c>
      <c r="C205" s="163" t="s">
        <v>407</v>
      </c>
    </row>
    <row r="206" spans="1:3" x14ac:dyDescent="0.2">
      <c r="A206" s="164">
        <v>191</v>
      </c>
      <c r="B206" s="157" t="s">
        <v>211</v>
      </c>
      <c r="C206" s="163" t="s">
        <v>407</v>
      </c>
    </row>
    <row r="207" spans="1:3" x14ac:dyDescent="0.2">
      <c r="A207" s="164">
        <v>192</v>
      </c>
      <c r="B207" s="157" t="s">
        <v>211</v>
      </c>
      <c r="C207" s="163" t="s">
        <v>407</v>
      </c>
    </row>
    <row r="208" spans="1:3" x14ac:dyDescent="0.2">
      <c r="A208" s="164">
        <v>193</v>
      </c>
      <c r="B208" s="157" t="s">
        <v>211</v>
      </c>
      <c r="C208" s="163" t="s">
        <v>407</v>
      </c>
    </row>
    <row r="209" spans="1:3" x14ac:dyDescent="0.2">
      <c r="A209" s="164">
        <v>194</v>
      </c>
      <c r="B209" s="157" t="s">
        <v>211</v>
      </c>
      <c r="C209" s="163" t="s">
        <v>407</v>
      </c>
    </row>
    <row r="210" spans="1:3" x14ac:dyDescent="0.2">
      <c r="A210" s="164">
        <v>195</v>
      </c>
      <c r="B210" s="157" t="s">
        <v>211</v>
      </c>
      <c r="C210" s="163" t="s">
        <v>407</v>
      </c>
    </row>
    <row r="211" spans="1:3" x14ac:dyDescent="0.2">
      <c r="A211" s="164">
        <v>196</v>
      </c>
      <c r="B211" s="157" t="s">
        <v>211</v>
      </c>
      <c r="C211" s="163" t="s">
        <v>407</v>
      </c>
    </row>
    <row r="212" spans="1:3" x14ac:dyDescent="0.2">
      <c r="A212" s="164">
        <v>197</v>
      </c>
      <c r="B212" s="157" t="s">
        <v>211</v>
      </c>
      <c r="C212" s="163" t="s">
        <v>407</v>
      </c>
    </row>
    <row r="213" spans="1:3" x14ac:dyDescent="0.2">
      <c r="A213" s="164">
        <v>198</v>
      </c>
      <c r="B213" s="157" t="s">
        <v>211</v>
      </c>
      <c r="C213" s="163" t="s">
        <v>407</v>
      </c>
    </row>
    <row r="214" spans="1:3" x14ac:dyDescent="0.2">
      <c r="A214" s="164">
        <v>199</v>
      </c>
      <c r="B214" s="157" t="s">
        <v>211</v>
      </c>
      <c r="C214" s="163" t="s">
        <v>407</v>
      </c>
    </row>
    <row r="215" spans="1:3" x14ac:dyDescent="0.2">
      <c r="A215" s="164">
        <v>201</v>
      </c>
      <c r="B215" s="157" t="s">
        <v>211</v>
      </c>
      <c r="C215" s="163" t="s">
        <v>407</v>
      </c>
    </row>
    <row r="216" spans="1:3" x14ac:dyDescent="0.2">
      <c r="A216" s="164">
        <v>202</v>
      </c>
      <c r="B216" s="157" t="s">
        <v>211</v>
      </c>
      <c r="C216" s="163" t="s">
        <v>407</v>
      </c>
    </row>
    <row r="217" spans="1:3" x14ac:dyDescent="0.2">
      <c r="A217" s="164">
        <v>203</v>
      </c>
      <c r="B217" s="157" t="s">
        <v>211</v>
      </c>
      <c r="C217" s="163" t="s">
        <v>407</v>
      </c>
    </row>
    <row r="218" spans="1:3" x14ac:dyDescent="0.2">
      <c r="A218" s="164">
        <v>204</v>
      </c>
      <c r="B218" s="157" t="s">
        <v>211</v>
      </c>
      <c r="C218" s="163" t="s">
        <v>407</v>
      </c>
    </row>
    <row r="219" spans="1:3" x14ac:dyDescent="0.2">
      <c r="A219" s="164">
        <v>205</v>
      </c>
      <c r="B219" s="157" t="s">
        <v>211</v>
      </c>
      <c r="C219" s="163" t="s">
        <v>407</v>
      </c>
    </row>
    <row r="220" spans="1:3" x14ac:dyDescent="0.2">
      <c r="A220" s="164">
        <v>206</v>
      </c>
      <c r="B220" s="157" t="s">
        <v>211</v>
      </c>
      <c r="C220" s="163" t="s">
        <v>407</v>
      </c>
    </row>
    <row r="221" spans="1:3" x14ac:dyDescent="0.2">
      <c r="A221" s="164">
        <v>207</v>
      </c>
      <c r="B221" s="157" t="s">
        <v>211</v>
      </c>
      <c r="C221" s="163" t="s">
        <v>407</v>
      </c>
    </row>
    <row r="222" spans="1:3" x14ac:dyDescent="0.2">
      <c r="A222" s="164">
        <v>208</v>
      </c>
      <c r="B222" s="157" t="s">
        <v>211</v>
      </c>
      <c r="C222" s="163" t="s">
        <v>407</v>
      </c>
    </row>
    <row r="223" spans="1:3" x14ac:dyDescent="0.2">
      <c r="A223" s="164">
        <v>209</v>
      </c>
      <c r="B223" s="157" t="s">
        <v>211</v>
      </c>
      <c r="C223" s="163" t="s">
        <v>406</v>
      </c>
    </row>
    <row r="224" spans="1:3" x14ac:dyDescent="0.2">
      <c r="A224" s="164">
        <v>210</v>
      </c>
      <c r="B224" s="157" t="s">
        <v>211</v>
      </c>
      <c r="C224" s="163" t="s">
        <v>406</v>
      </c>
    </row>
    <row r="225" spans="1:3" x14ac:dyDescent="0.2">
      <c r="A225" s="164">
        <v>211</v>
      </c>
      <c r="B225" s="157" t="s">
        <v>211</v>
      </c>
      <c r="C225" s="163" t="s">
        <v>406</v>
      </c>
    </row>
    <row r="226" spans="1:3" x14ac:dyDescent="0.2">
      <c r="A226" s="164">
        <v>212</v>
      </c>
      <c r="B226" s="157" t="s">
        <v>211</v>
      </c>
      <c r="C226" s="163" t="s">
        <v>406</v>
      </c>
    </row>
    <row r="227" spans="1:3" x14ac:dyDescent="0.2">
      <c r="A227" s="164">
        <v>213</v>
      </c>
      <c r="B227" s="157" t="s">
        <v>211</v>
      </c>
      <c r="C227" s="163" t="s">
        <v>406</v>
      </c>
    </row>
    <row r="228" spans="1:3" x14ac:dyDescent="0.2">
      <c r="A228" s="164">
        <v>214</v>
      </c>
      <c r="B228" s="157" t="s">
        <v>211</v>
      </c>
      <c r="C228" s="163" t="s">
        <v>406</v>
      </c>
    </row>
    <row r="229" spans="1:3" x14ac:dyDescent="0.2">
      <c r="A229" s="164">
        <v>215</v>
      </c>
      <c r="B229" s="157" t="s">
        <v>211</v>
      </c>
      <c r="C229" s="163" t="s">
        <v>406</v>
      </c>
    </row>
    <row r="230" spans="1:3" x14ac:dyDescent="0.2">
      <c r="A230" s="164">
        <v>216</v>
      </c>
      <c r="B230" s="157" t="s">
        <v>211</v>
      </c>
      <c r="C230" s="163" t="s">
        <v>406</v>
      </c>
    </row>
    <row r="231" spans="1:3" x14ac:dyDescent="0.2">
      <c r="A231" s="164">
        <v>217</v>
      </c>
      <c r="B231" s="157" t="s">
        <v>211</v>
      </c>
      <c r="C231" s="163" t="s">
        <v>406</v>
      </c>
    </row>
    <row r="232" spans="1:3" x14ac:dyDescent="0.2">
      <c r="A232" s="164">
        <v>218</v>
      </c>
      <c r="B232" s="157" t="s">
        <v>211</v>
      </c>
      <c r="C232" s="163" t="s">
        <v>406</v>
      </c>
    </row>
    <row r="233" spans="1:3" x14ac:dyDescent="0.2">
      <c r="A233" s="164">
        <v>219</v>
      </c>
      <c r="B233" s="157" t="s">
        <v>211</v>
      </c>
      <c r="C233" s="163" t="s">
        <v>406</v>
      </c>
    </row>
    <row r="234" spans="1:3" x14ac:dyDescent="0.2">
      <c r="A234" s="164">
        <v>220</v>
      </c>
      <c r="B234" s="157" t="s">
        <v>211</v>
      </c>
      <c r="C234" s="163" t="s">
        <v>406</v>
      </c>
    </row>
    <row r="235" spans="1:3" x14ac:dyDescent="0.2">
      <c r="A235" s="164">
        <v>221</v>
      </c>
      <c r="B235" s="157" t="s">
        <v>211</v>
      </c>
      <c r="C235" s="163" t="s">
        <v>406</v>
      </c>
    </row>
    <row r="236" spans="1:3" x14ac:dyDescent="0.2">
      <c r="A236" s="164">
        <v>222</v>
      </c>
      <c r="B236" s="157" t="s">
        <v>211</v>
      </c>
      <c r="C236" s="163" t="s">
        <v>406</v>
      </c>
    </row>
    <row r="237" spans="1:3" x14ac:dyDescent="0.2">
      <c r="A237" s="164">
        <v>223</v>
      </c>
      <c r="B237" s="157" t="s">
        <v>211</v>
      </c>
      <c r="C237" s="163" t="s">
        <v>406</v>
      </c>
    </row>
    <row r="238" spans="1:3" x14ac:dyDescent="0.2">
      <c r="A238" s="164">
        <v>224</v>
      </c>
      <c r="B238" s="157" t="s">
        <v>211</v>
      </c>
      <c r="C238" s="163" t="s">
        <v>406</v>
      </c>
    </row>
    <row r="239" spans="1:3" x14ac:dyDescent="0.2">
      <c r="A239" s="164">
        <v>225</v>
      </c>
      <c r="B239" s="157" t="s">
        <v>211</v>
      </c>
      <c r="C239" s="163" t="s">
        <v>406</v>
      </c>
    </row>
    <row r="240" spans="1:3" x14ac:dyDescent="0.2">
      <c r="A240" s="164">
        <v>226</v>
      </c>
      <c r="B240" s="157" t="s">
        <v>211</v>
      </c>
      <c r="C240" s="163" t="s">
        <v>406</v>
      </c>
    </row>
    <row r="241" spans="1:3" x14ac:dyDescent="0.2">
      <c r="A241" s="164">
        <v>227</v>
      </c>
      <c r="B241" s="157" t="s">
        <v>211</v>
      </c>
      <c r="C241" s="163" t="s">
        <v>406</v>
      </c>
    </row>
    <row r="242" spans="1:3" x14ac:dyDescent="0.2">
      <c r="A242" s="164">
        <v>228</v>
      </c>
      <c r="B242" s="157" t="s">
        <v>221</v>
      </c>
      <c r="C242" s="163" t="s">
        <v>407</v>
      </c>
    </row>
    <row r="243" spans="1:3" x14ac:dyDescent="0.2">
      <c r="A243" s="164">
        <v>229</v>
      </c>
      <c r="B243" s="157" t="s">
        <v>221</v>
      </c>
      <c r="C243" s="163" t="s">
        <v>407</v>
      </c>
    </row>
    <row r="244" spans="1:3" x14ac:dyDescent="0.2">
      <c r="A244" s="164">
        <v>230</v>
      </c>
      <c r="B244" s="157" t="s">
        <v>211</v>
      </c>
      <c r="C244" s="163" t="s">
        <v>407</v>
      </c>
    </row>
    <row r="245" spans="1:3" x14ac:dyDescent="0.2">
      <c r="A245" s="164">
        <v>231</v>
      </c>
      <c r="B245" s="157" t="s">
        <v>199</v>
      </c>
      <c r="C245" s="163" t="s">
        <v>406</v>
      </c>
    </row>
    <row r="246" spans="1:3" x14ac:dyDescent="0.2">
      <c r="A246" s="164">
        <v>233</v>
      </c>
      <c r="B246" s="157" t="s">
        <v>199</v>
      </c>
      <c r="C246" s="163" t="s">
        <v>406</v>
      </c>
    </row>
    <row r="247" spans="1:3" x14ac:dyDescent="0.2">
      <c r="A247" s="164">
        <v>234</v>
      </c>
      <c r="B247" s="157" t="s">
        <v>199</v>
      </c>
      <c r="C247" s="163" t="s">
        <v>406</v>
      </c>
    </row>
    <row r="248" spans="1:3" x14ac:dyDescent="0.2">
      <c r="A248" s="164">
        <v>235</v>
      </c>
      <c r="B248" s="157" t="s">
        <v>199</v>
      </c>
      <c r="C248" s="163" t="s">
        <v>406</v>
      </c>
    </row>
    <row r="249" spans="1:3" x14ac:dyDescent="0.2">
      <c r="A249" s="164">
        <v>236</v>
      </c>
      <c r="B249" s="157" t="s">
        <v>199</v>
      </c>
      <c r="C249" s="163" t="s">
        <v>406</v>
      </c>
    </row>
    <row r="250" spans="1:3" x14ac:dyDescent="0.2">
      <c r="A250" s="164">
        <v>237</v>
      </c>
      <c r="B250" s="157" t="s">
        <v>199</v>
      </c>
      <c r="C250" s="163" t="s">
        <v>406</v>
      </c>
    </row>
    <row r="251" spans="1:3" x14ac:dyDescent="0.2">
      <c r="A251" s="164">
        <v>238</v>
      </c>
      <c r="B251" s="157" t="s">
        <v>211</v>
      </c>
      <c r="C251" s="163" t="s">
        <v>406</v>
      </c>
    </row>
    <row r="252" spans="1:3" x14ac:dyDescent="0.2">
      <c r="A252" s="164">
        <v>241</v>
      </c>
      <c r="B252" s="157" t="s">
        <v>222</v>
      </c>
      <c r="C252" s="163" t="s">
        <v>406</v>
      </c>
    </row>
    <row r="253" spans="1:3" x14ac:dyDescent="0.2">
      <c r="A253" s="164">
        <v>242</v>
      </c>
      <c r="B253" s="157" t="s">
        <v>223</v>
      </c>
      <c r="C253" s="163" t="s">
        <v>406</v>
      </c>
    </row>
    <row r="254" spans="1:3" x14ac:dyDescent="0.2">
      <c r="A254" s="164">
        <v>243</v>
      </c>
      <c r="B254" s="157" t="s">
        <v>187</v>
      </c>
      <c r="C254" s="163" t="s">
        <v>406</v>
      </c>
    </row>
    <row r="255" spans="1:3" x14ac:dyDescent="0.2">
      <c r="A255" s="164">
        <v>244</v>
      </c>
      <c r="B255" s="157" t="s">
        <v>211</v>
      </c>
      <c r="C255" s="163" t="s">
        <v>406</v>
      </c>
    </row>
    <row r="256" spans="1:3" x14ac:dyDescent="0.2">
      <c r="A256" s="164">
        <v>245</v>
      </c>
      <c r="B256" s="157" t="s">
        <v>223</v>
      </c>
      <c r="C256" s="163" t="s">
        <v>406</v>
      </c>
    </row>
    <row r="257" spans="1:3" x14ac:dyDescent="0.2">
      <c r="A257" s="164">
        <v>246</v>
      </c>
      <c r="B257" s="157" t="s">
        <v>224</v>
      </c>
      <c r="C257" s="163" t="s">
        <v>406</v>
      </c>
    </row>
    <row r="258" spans="1:3" x14ac:dyDescent="0.2">
      <c r="A258" s="164">
        <v>247</v>
      </c>
      <c r="B258" s="157" t="s">
        <v>223</v>
      </c>
      <c r="C258" s="163" t="s">
        <v>406</v>
      </c>
    </row>
    <row r="259" spans="1:3" x14ac:dyDescent="0.2">
      <c r="A259" s="164">
        <v>248</v>
      </c>
      <c r="B259" s="157" t="s">
        <v>211</v>
      </c>
      <c r="C259" s="163" t="s">
        <v>406</v>
      </c>
    </row>
    <row r="260" spans="1:3" x14ac:dyDescent="0.2">
      <c r="A260" s="164">
        <v>249</v>
      </c>
      <c r="B260" s="157" t="s">
        <v>223</v>
      </c>
      <c r="C260" s="163" t="s">
        <v>406</v>
      </c>
    </row>
    <row r="261" spans="1:3" x14ac:dyDescent="0.2">
      <c r="A261" s="164">
        <v>250</v>
      </c>
      <c r="B261" s="157" t="s">
        <v>225</v>
      </c>
      <c r="C261" s="163" t="s">
        <v>407</v>
      </c>
    </row>
    <row r="262" spans="1:3" x14ac:dyDescent="0.2">
      <c r="A262" s="164">
        <v>251</v>
      </c>
      <c r="B262" s="157" t="s">
        <v>225</v>
      </c>
      <c r="C262" s="163" t="s">
        <v>407</v>
      </c>
    </row>
    <row r="263" spans="1:3" x14ac:dyDescent="0.2">
      <c r="A263" s="164">
        <v>252</v>
      </c>
      <c r="B263" s="157" t="s">
        <v>225</v>
      </c>
      <c r="C263" s="163" t="s">
        <v>407</v>
      </c>
    </row>
    <row r="264" spans="1:3" x14ac:dyDescent="0.2">
      <c r="A264" s="164">
        <v>253</v>
      </c>
      <c r="B264" s="157" t="s">
        <v>225</v>
      </c>
      <c r="C264" s="163" t="s">
        <v>407</v>
      </c>
    </row>
    <row r="265" spans="1:3" x14ac:dyDescent="0.2">
      <c r="A265" s="164">
        <v>254</v>
      </c>
      <c r="B265" s="157" t="s">
        <v>226</v>
      </c>
      <c r="C265" s="163" t="s">
        <v>406</v>
      </c>
    </row>
    <row r="266" spans="1:3" x14ac:dyDescent="0.2">
      <c r="A266" s="164">
        <v>255</v>
      </c>
      <c r="B266" s="157" t="s">
        <v>227</v>
      </c>
      <c r="C266" s="163" t="s">
        <v>406</v>
      </c>
    </row>
    <row r="267" spans="1:3" x14ac:dyDescent="0.2">
      <c r="A267" s="164">
        <v>257</v>
      </c>
      <c r="B267" s="157" t="s">
        <v>228</v>
      </c>
      <c r="C267" s="163" t="s">
        <v>406</v>
      </c>
    </row>
    <row r="268" spans="1:3" x14ac:dyDescent="0.2">
      <c r="A268" s="164">
        <v>258</v>
      </c>
      <c r="B268" s="157" t="s">
        <v>229</v>
      </c>
      <c r="C268" s="163" t="s">
        <v>406</v>
      </c>
    </row>
    <row r="269" spans="1:3" x14ac:dyDescent="0.2">
      <c r="A269" s="164">
        <v>259</v>
      </c>
      <c r="B269" s="157" t="s">
        <v>230</v>
      </c>
      <c r="C269" s="163" t="s">
        <v>406</v>
      </c>
    </row>
    <row r="270" spans="1:3" x14ac:dyDescent="0.2">
      <c r="A270" s="164">
        <v>260</v>
      </c>
      <c r="B270" s="157" t="s">
        <v>229</v>
      </c>
      <c r="C270" s="163" t="s">
        <v>407</v>
      </c>
    </row>
    <row r="271" spans="1:3" x14ac:dyDescent="0.2">
      <c r="A271" s="164">
        <v>261</v>
      </c>
      <c r="B271" s="157" t="s">
        <v>229</v>
      </c>
      <c r="C271" s="163" t="s">
        <v>406</v>
      </c>
    </row>
    <row r="272" spans="1:3" x14ac:dyDescent="0.2">
      <c r="A272" s="164">
        <v>262</v>
      </c>
      <c r="B272" s="157" t="s">
        <v>229</v>
      </c>
      <c r="C272" s="163" t="s">
        <v>406</v>
      </c>
    </row>
    <row r="273" spans="1:3" x14ac:dyDescent="0.2">
      <c r="A273" s="164">
        <v>263</v>
      </c>
      <c r="B273" s="157" t="s">
        <v>229</v>
      </c>
      <c r="C273" s="163" t="s">
        <v>406</v>
      </c>
    </row>
    <row r="274" spans="1:3" x14ac:dyDescent="0.2">
      <c r="A274" s="164">
        <v>264</v>
      </c>
      <c r="B274" s="157" t="s">
        <v>229</v>
      </c>
      <c r="C274" s="163" t="s">
        <v>406</v>
      </c>
    </row>
    <row r="275" spans="1:3" x14ac:dyDescent="0.2">
      <c r="A275" s="164">
        <v>265</v>
      </c>
      <c r="B275" s="157" t="s">
        <v>231</v>
      </c>
      <c r="C275" s="163" t="s">
        <v>407</v>
      </c>
    </row>
    <row r="276" spans="1:3" x14ac:dyDescent="0.2">
      <c r="A276" s="164">
        <v>266</v>
      </c>
      <c r="B276" s="157" t="s">
        <v>231</v>
      </c>
      <c r="C276" s="163" t="s">
        <v>407</v>
      </c>
    </row>
    <row r="277" spans="1:3" x14ac:dyDescent="0.2">
      <c r="A277" s="164">
        <v>267</v>
      </c>
      <c r="B277" s="157" t="s">
        <v>231</v>
      </c>
      <c r="C277" s="163" t="s">
        <v>407</v>
      </c>
    </row>
    <row r="278" spans="1:3" x14ac:dyDescent="0.2">
      <c r="A278" s="164">
        <v>268</v>
      </c>
      <c r="B278" s="157" t="s">
        <v>231</v>
      </c>
      <c r="C278" s="163" t="s">
        <v>407</v>
      </c>
    </row>
    <row r="279" spans="1:3" x14ac:dyDescent="0.2">
      <c r="A279" s="164">
        <v>269</v>
      </c>
      <c r="B279" s="157" t="s">
        <v>231</v>
      </c>
      <c r="C279" s="163" t="s">
        <v>407</v>
      </c>
    </row>
    <row r="280" spans="1:3" x14ac:dyDescent="0.2">
      <c r="A280" s="164">
        <v>270</v>
      </c>
      <c r="B280" s="157" t="s">
        <v>231</v>
      </c>
      <c r="C280" s="163" t="s">
        <v>407</v>
      </c>
    </row>
    <row r="281" spans="1:3" x14ac:dyDescent="0.2">
      <c r="A281" s="164">
        <v>271</v>
      </c>
      <c r="B281" s="157" t="s">
        <v>231</v>
      </c>
      <c r="C281" s="163" t="s">
        <v>407</v>
      </c>
    </row>
    <row r="282" spans="1:3" x14ac:dyDescent="0.2">
      <c r="A282" s="164">
        <v>272</v>
      </c>
      <c r="B282" s="157" t="s">
        <v>231</v>
      </c>
      <c r="C282" s="163" t="s">
        <v>407</v>
      </c>
    </row>
    <row r="283" spans="1:3" x14ac:dyDescent="0.2">
      <c r="A283" s="164">
        <v>273</v>
      </c>
      <c r="B283" s="157" t="s">
        <v>231</v>
      </c>
      <c r="C283" s="163" t="s">
        <v>407</v>
      </c>
    </row>
    <row r="284" spans="1:3" x14ac:dyDescent="0.2">
      <c r="A284" s="164">
        <v>274</v>
      </c>
      <c r="B284" s="157" t="s">
        <v>231</v>
      </c>
      <c r="C284" s="163" t="s">
        <v>407</v>
      </c>
    </row>
    <row r="285" spans="1:3" x14ac:dyDescent="0.2">
      <c r="A285" s="164">
        <v>276</v>
      </c>
      <c r="B285" s="157" t="s">
        <v>231</v>
      </c>
      <c r="C285" s="163" t="s">
        <v>407</v>
      </c>
    </row>
    <row r="286" spans="1:3" x14ac:dyDescent="0.2">
      <c r="A286" s="164">
        <v>277</v>
      </c>
      <c r="B286" s="157" t="s">
        <v>232</v>
      </c>
      <c r="C286" s="163" t="s">
        <v>407</v>
      </c>
    </row>
    <row r="287" spans="1:3" x14ac:dyDescent="0.2">
      <c r="A287" s="164">
        <v>278</v>
      </c>
      <c r="B287" s="157" t="s">
        <v>233</v>
      </c>
      <c r="C287" s="163" t="s">
        <v>407</v>
      </c>
    </row>
    <row r="288" spans="1:3" x14ac:dyDescent="0.2">
      <c r="A288" s="164">
        <v>279</v>
      </c>
      <c r="B288" s="157" t="s">
        <v>234</v>
      </c>
      <c r="C288" s="163" t="s">
        <v>407</v>
      </c>
    </row>
    <row r="289" spans="1:3" x14ac:dyDescent="0.2">
      <c r="A289" s="164">
        <v>280</v>
      </c>
      <c r="B289" s="157" t="s">
        <v>235</v>
      </c>
      <c r="C289" s="163" t="s">
        <v>407</v>
      </c>
    </row>
    <row r="290" spans="1:3" x14ac:dyDescent="0.2">
      <c r="A290" s="164">
        <v>281</v>
      </c>
      <c r="B290" s="157" t="s">
        <v>236</v>
      </c>
      <c r="C290" s="163" t="s">
        <v>406</v>
      </c>
    </row>
    <row r="291" spans="1:3" x14ac:dyDescent="0.2">
      <c r="A291" s="164">
        <v>283</v>
      </c>
      <c r="B291" s="157" t="s">
        <v>237</v>
      </c>
      <c r="C291" s="163" t="s">
        <v>406</v>
      </c>
    </row>
    <row r="292" spans="1:3" x14ac:dyDescent="0.2">
      <c r="A292" s="164">
        <v>284</v>
      </c>
      <c r="B292" s="157" t="s">
        <v>179</v>
      </c>
      <c r="C292" s="163" t="s">
        <v>407</v>
      </c>
    </row>
    <row r="293" spans="1:3" x14ac:dyDescent="0.2">
      <c r="A293" s="164">
        <v>285</v>
      </c>
      <c r="B293" s="157" t="s">
        <v>179</v>
      </c>
      <c r="C293" s="163" t="s">
        <v>407</v>
      </c>
    </row>
    <row r="294" spans="1:3" x14ac:dyDescent="0.2">
      <c r="A294" s="164">
        <v>286</v>
      </c>
      <c r="B294" s="157" t="s">
        <v>238</v>
      </c>
      <c r="C294" s="163" t="s">
        <v>407</v>
      </c>
    </row>
    <row r="295" spans="1:3" x14ac:dyDescent="0.2">
      <c r="A295" s="164">
        <v>287</v>
      </c>
      <c r="B295" s="157" t="s">
        <v>239</v>
      </c>
      <c r="C295" s="163" t="s">
        <v>407</v>
      </c>
    </row>
    <row r="296" spans="1:3" x14ac:dyDescent="0.2">
      <c r="A296" s="164">
        <v>288</v>
      </c>
      <c r="B296" s="157" t="s">
        <v>240</v>
      </c>
      <c r="C296" s="163" t="s">
        <v>407</v>
      </c>
    </row>
    <row r="297" spans="1:3" x14ac:dyDescent="0.2">
      <c r="A297" s="164">
        <v>289</v>
      </c>
      <c r="B297" s="157" t="s">
        <v>240</v>
      </c>
      <c r="C297" s="163" t="s">
        <v>407</v>
      </c>
    </row>
    <row r="298" spans="1:3" x14ac:dyDescent="0.2">
      <c r="A298" s="164">
        <v>290</v>
      </c>
      <c r="B298" s="157" t="s">
        <v>240</v>
      </c>
      <c r="C298" s="163" t="s">
        <v>407</v>
      </c>
    </row>
    <row r="299" spans="1:3" x14ac:dyDescent="0.2">
      <c r="A299" s="164">
        <v>291</v>
      </c>
      <c r="B299" s="157" t="s">
        <v>240</v>
      </c>
      <c r="C299" s="163" t="s">
        <v>407</v>
      </c>
    </row>
    <row r="300" spans="1:3" x14ac:dyDescent="0.2">
      <c r="A300" s="164">
        <v>292</v>
      </c>
      <c r="B300" s="157" t="s">
        <v>240</v>
      </c>
      <c r="C300" s="163" t="s">
        <v>407</v>
      </c>
    </row>
    <row r="301" spans="1:3" x14ac:dyDescent="0.2">
      <c r="A301" s="164">
        <v>297</v>
      </c>
      <c r="B301" s="157" t="s">
        <v>240</v>
      </c>
      <c r="C301" s="163" t="s">
        <v>407</v>
      </c>
    </row>
    <row r="302" spans="1:3" x14ac:dyDescent="0.2">
      <c r="A302" s="164">
        <v>298</v>
      </c>
      <c r="B302" s="157" t="s">
        <v>240</v>
      </c>
      <c r="C302" s="163" t="s">
        <v>407</v>
      </c>
    </row>
    <row r="303" spans="1:3" x14ac:dyDescent="0.2">
      <c r="A303" s="164">
        <v>299</v>
      </c>
      <c r="B303" s="157" t="s">
        <v>240</v>
      </c>
      <c r="C303" s="163" t="s">
        <v>407</v>
      </c>
    </row>
    <row r="304" spans="1:3" x14ac:dyDescent="0.2">
      <c r="A304" s="164">
        <v>300</v>
      </c>
      <c r="B304" s="157" t="s">
        <v>241</v>
      </c>
      <c r="C304" s="163" t="s">
        <v>406</v>
      </c>
    </row>
    <row r="305" spans="1:3" x14ac:dyDescent="0.2">
      <c r="A305" s="164">
        <v>301</v>
      </c>
      <c r="B305" s="157" t="s">
        <v>242</v>
      </c>
      <c r="C305" s="163" t="s">
        <v>406</v>
      </c>
    </row>
    <row r="306" spans="1:3" x14ac:dyDescent="0.2">
      <c r="A306" s="164">
        <v>302</v>
      </c>
      <c r="B306" s="157" t="s">
        <v>243</v>
      </c>
      <c r="C306" s="163" t="s">
        <v>406</v>
      </c>
    </row>
    <row r="307" spans="1:3" x14ac:dyDescent="0.2">
      <c r="A307" s="164">
        <v>303</v>
      </c>
      <c r="B307" s="157" t="s">
        <v>240</v>
      </c>
      <c r="C307" s="163" t="s">
        <v>407</v>
      </c>
    </row>
    <row r="308" spans="1:3" x14ac:dyDescent="0.2">
      <c r="A308" s="164">
        <v>304</v>
      </c>
      <c r="B308" s="157" t="s">
        <v>240</v>
      </c>
      <c r="C308" s="163" t="s">
        <v>407</v>
      </c>
    </row>
    <row r="309" spans="1:3" x14ac:dyDescent="0.2">
      <c r="A309" s="164">
        <v>305</v>
      </c>
      <c r="B309" s="157" t="s">
        <v>244</v>
      </c>
      <c r="C309" s="163" t="s">
        <v>406</v>
      </c>
    </row>
    <row r="310" spans="1:3" x14ac:dyDescent="0.2">
      <c r="A310" s="164">
        <v>306</v>
      </c>
      <c r="B310" s="157" t="s">
        <v>244</v>
      </c>
      <c r="C310" s="163" t="s">
        <v>406</v>
      </c>
    </row>
    <row r="311" spans="1:3" x14ac:dyDescent="0.2">
      <c r="A311" s="164">
        <v>307</v>
      </c>
      <c r="B311" s="157" t="s">
        <v>244</v>
      </c>
      <c r="C311" s="163" t="s">
        <v>406</v>
      </c>
    </row>
    <row r="312" spans="1:3" x14ac:dyDescent="0.2">
      <c r="A312" s="164">
        <v>308</v>
      </c>
      <c r="B312" s="157" t="s">
        <v>244</v>
      </c>
      <c r="C312" s="163" t="s">
        <v>406</v>
      </c>
    </row>
    <row r="313" spans="1:3" x14ac:dyDescent="0.2">
      <c r="A313" s="164">
        <v>309</v>
      </c>
      <c r="B313" s="157" t="s">
        <v>245</v>
      </c>
      <c r="C313" s="163" t="s">
        <v>406</v>
      </c>
    </row>
    <row r="314" spans="1:3" x14ac:dyDescent="0.2">
      <c r="A314" s="164">
        <v>310</v>
      </c>
      <c r="B314" s="157" t="s">
        <v>246</v>
      </c>
      <c r="C314" s="163" t="s">
        <v>406</v>
      </c>
    </row>
    <row r="315" spans="1:3" x14ac:dyDescent="0.2">
      <c r="A315" s="164">
        <v>312</v>
      </c>
      <c r="B315" s="157" t="s">
        <v>247</v>
      </c>
      <c r="C315" s="163" t="s">
        <v>406</v>
      </c>
    </row>
    <row r="316" spans="1:3" x14ac:dyDescent="0.2">
      <c r="A316" s="164">
        <v>313</v>
      </c>
      <c r="B316" s="157" t="s">
        <v>248</v>
      </c>
      <c r="C316" s="163" t="s">
        <v>407</v>
      </c>
    </row>
    <row r="317" spans="1:3" x14ac:dyDescent="0.2">
      <c r="A317" s="164">
        <v>314</v>
      </c>
      <c r="B317" s="157" t="s">
        <v>249</v>
      </c>
      <c r="C317" s="163" t="s">
        <v>407</v>
      </c>
    </row>
    <row r="318" spans="1:3" x14ac:dyDescent="0.2">
      <c r="A318" s="164">
        <v>315</v>
      </c>
      <c r="B318" s="157" t="s">
        <v>250</v>
      </c>
      <c r="C318" s="163" t="s">
        <v>407</v>
      </c>
    </row>
    <row r="319" spans="1:3" x14ac:dyDescent="0.2">
      <c r="A319" s="164">
        <v>316</v>
      </c>
      <c r="B319" s="157" t="s">
        <v>251</v>
      </c>
      <c r="C319" s="163" t="s">
        <v>406</v>
      </c>
    </row>
    <row r="320" spans="1:3" x14ac:dyDescent="0.2">
      <c r="A320" s="164">
        <v>317</v>
      </c>
      <c r="B320" s="157" t="s">
        <v>251</v>
      </c>
      <c r="C320" s="163" t="s">
        <v>406</v>
      </c>
    </row>
    <row r="321" spans="1:3" x14ac:dyDescent="0.2">
      <c r="A321" s="164">
        <v>318</v>
      </c>
      <c r="B321" s="157" t="s">
        <v>251</v>
      </c>
      <c r="C321" s="163" t="s">
        <v>406</v>
      </c>
    </row>
    <row r="322" spans="1:3" x14ac:dyDescent="0.2">
      <c r="A322" s="164">
        <v>319</v>
      </c>
      <c r="B322" s="157" t="s">
        <v>252</v>
      </c>
      <c r="C322" s="163" t="s">
        <v>406</v>
      </c>
    </row>
    <row r="323" spans="1:3" x14ac:dyDescent="0.2">
      <c r="A323" s="164">
        <v>320</v>
      </c>
      <c r="B323" s="157" t="s">
        <v>251</v>
      </c>
      <c r="C323" s="163" t="s">
        <v>406</v>
      </c>
    </row>
    <row r="324" spans="1:3" x14ac:dyDescent="0.2">
      <c r="A324" s="164">
        <v>321</v>
      </c>
      <c r="B324" s="157" t="s">
        <v>251</v>
      </c>
      <c r="C324" s="163" t="s">
        <v>406</v>
      </c>
    </row>
    <row r="325" spans="1:3" x14ac:dyDescent="0.2">
      <c r="A325" s="164">
        <v>322</v>
      </c>
      <c r="B325" s="157" t="s">
        <v>251</v>
      </c>
      <c r="C325" s="163" t="s">
        <v>406</v>
      </c>
    </row>
    <row r="326" spans="1:3" x14ac:dyDescent="0.2">
      <c r="A326" s="164">
        <v>323</v>
      </c>
      <c r="B326" s="157" t="s">
        <v>251</v>
      </c>
      <c r="C326" s="163" t="s">
        <v>406</v>
      </c>
    </row>
    <row r="327" spans="1:3" x14ac:dyDescent="0.2">
      <c r="A327" s="164">
        <v>324</v>
      </c>
      <c r="B327" s="157" t="s">
        <v>253</v>
      </c>
      <c r="C327" s="163" t="s">
        <v>406</v>
      </c>
    </row>
    <row r="328" spans="1:3" x14ac:dyDescent="0.2">
      <c r="A328" s="164">
        <v>325</v>
      </c>
      <c r="B328" s="157" t="s">
        <v>254</v>
      </c>
      <c r="C328" s="163" t="s">
        <v>406</v>
      </c>
    </row>
    <row r="329" spans="1:3" x14ac:dyDescent="0.2">
      <c r="A329" s="164">
        <v>326</v>
      </c>
      <c r="B329" s="157" t="s">
        <v>254</v>
      </c>
      <c r="C329" s="163" t="s">
        <v>406</v>
      </c>
    </row>
    <row r="330" spans="1:3" x14ac:dyDescent="0.2">
      <c r="A330" s="164">
        <v>327</v>
      </c>
      <c r="B330" s="157" t="s">
        <v>254</v>
      </c>
      <c r="C330" s="163" t="s">
        <v>406</v>
      </c>
    </row>
    <row r="331" spans="1:3" x14ac:dyDescent="0.2">
      <c r="A331" s="164">
        <v>328</v>
      </c>
      <c r="B331" s="157" t="s">
        <v>254</v>
      </c>
      <c r="C331" s="163" t="s">
        <v>406</v>
      </c>
    </row>
    <row r="332" spans="1:3" x14ac:dyDescent="0.2">
      <c r="A332" s="164">
        <v>329</v>
      </c>
      <c r="B332" s="157" t="s">
        <v>254</v>
      </c>
      <c r="C332" s="163" t="s">
        <v>406</v>
      </c>
    </row>
    <row r="333" spans="1:3" x14ac:dyDescent="0.2">
      <c r="A333" s="164">
        <v>330</v>
      </c>
      <c r="B333" s="157" t="s">
        <v>254</v>
      </c>
      <c r="C333" s="163" t="s">
        <v>406</v>
      </c>
    </row>
    <row r="334" spans="1:3" x14ac:dyDescent="0.2">
      <c r="A334" s="164">
        <v>331</v>
      </c>
      <c r="B334" s="157" t="s">
        <v>254</v>
      </c>
      <c r="C334" s="163" t="s">
        <v>406</v>
      </c>
    </row>
    <row r="335" spans="1:3" x14ac:dyDescent="0.2">
      <c r="A335" s="164">
        <v>332</v>
      </c>
      <c r="B335" s="157" t="s">
        <v>254</v>
      </c>
      <c r="C335" s="163" t="s">
        <v>407</v>
      </c>
    </row>
    <row r="336" spans="1:3" x14ac:dyDescent="0.2">
      <c r="A336" s="164">
        <v>334</v>
      </c>
      <c r="B336" s="157" t="s">
        <v>255</v>
      </c>
      <c r="C336" s="163" t="s">
        <v>406</v>
      </c>
    </row>
    <row r="337" spans="1:3" x14ac:dyDescent="0.2">
      <c r="A337" s="164">
        <v>335</v>
      </c>
      <c r="B337" s="157" t="s">
        <v>256</v>
      </c>
      <c r="C337" s="163" t="s">
        <v>406</v>
      </c>
    </row>
    <row r="338" spans="1:3" x14ac:dyDescent="0.2">
      <c r="A338" s="164">
        <v>336</v>
      </c>
      <c r="B338" s="157" t="s">
        <v>257</v>
      </c>
      <c r="C338" s="163" t="s">
        <v>407</v>
      </c>
    </row>
    <row r="339" spans="1:3" x14ac:dyDescent="0.2">
      <c r="A339" s="164">
        <v>337</v>
      </c>
      <c r="B339" s="157" t="s">
        <v>257</v>
      </c>
      <c r="C339" s="163" t="s">
        <v>407</v>
      </c>
    </row>
    <row r="340" spans="1:3" x14ac:dyDescent="0.2">
      <c r="A340" s="164">
        <v>338</v>
      </c>
      <c r="B340" s="157" t="s">
        <v>258</v>
      </c>
      <c r="C340" s="163" t="s">
        <v>406</v>
      </c>
    </row>
    <row r="341" spans="1:3" x14ac:dyDescent="0.2">
      <c r="A341" s="164">
        <v>339</v>
      </c>
      <c r="B341" s="157" t="s">
        <v>259</v>
      </c>
      <c r="C341" s="163" t="s">
        <v>407</v>
      </c>
    </row>
    <row r="342" spans="1:3" x14ac:dyDescent="0.2">
      <c r="A342" s="164">
        <v>340</v>
      </c>
      <c r="B342" s="157" t="s">
        <v>259</v>
      </c>
      <c r="C342" s="163" t="s">
        <v>407</v>
      </c>
    </row>
    <row r="343" spans="1:3" x14ac:dyDescent="0.2">
      <c r="A343" s="164">
        <v>341</v>
      </c>
      <c r="B343" s="157" t="s">
        <v>259</v>
      </c>
      <c r="C343" s="163" t="s">
        <v>407</v>
      </c>
    </row>
    <row r="344" spans="1:3" x14ac:dyDescent="0.2">
      <c r="A344" s="164">
        <v>342</v>
      </c>
      <c r="B344" s="157" t="s">
        <v>260</v>
      </c>
      <c r="C344" s="163" t="s">
        <v>406</v>
      </c>
    </row>
    <row r="345" spans="1:3" x14ac:dyDescent="0.2">
      <c r="A345" s="164">
        <v>343</v>
      </c>
      <c r="B345" s="157" t="s">
        <v>261</v>
      </c>
      <c r="C345" s="163" t="s">
        <v>406</v>
      </c>
    </row>
    <row r="346" spans="1:3" x14ac:dyDescent="0.2">
      <c r="A346" s="164">
        <v>344</v>
      </c>
      <c r="B346" s="157" t="s">
        <v>262</v>
      </c>
      <c r="C346" s="163" t="s">
        <v>406</v>
      </c>
    </row>
    <row r="347" spans="1:3" x14ac:dyDescent="0.2">
      <c r="A347" s="164">
        <v>344</v>
      </c>
      <c r="B347" s="157" t="s">
        <v>262</v>
      </c>
      <c r="C347" s="163" t="s">
        <v>407</v>
      </c>
    </row>
    <row r="348" spans="1:3" x14ac:dyDescent="0.2">
      <c r="A348" s="164">
        <v>345</v>
      </c>
      <c r="B348" s="157" t="s">
        <v>263</v>
      </c>
      <c r="C348" s="163" t="s">
        <v>406</v>
      </c>
    </row>
    <row r="349" spans="1:3" x14ac:dyDescent="0.2">
      <c r="A349" s="164">
        <v>346</v>
      </c>
      <c r="B349" s="157" t="s">
        <v>264</v>
      </c>
      <c r="C349" s="163" t="s">
        <v>407</v>
      </c>
    </row>
    <row r="350" spans="1:3" x14ac:dyDescent="0.2">
      <c r="A350" s="164">
        <v>347</v>
      </c>
      <c r="B350" s="157" t="s">
        <v>265</v>
      </c>
      <c r="C350" s="163" t="s">
        <v>407</v>
      </c>
    </row>
    <row r="351" spans="1:3" x14ac:dyDescent="0.2">
      <c r="A351" s="164">
        <v>348</v>
      </c>
      <c r="B351" s="157" t="s">
        <v>265</v>
      </c>
      <c r="C351" s="163" t="s">
        <v>407</v>
      </c>
    </row>
    <row r="352" spans="1:3" x14ac:dyDescent="0.2">
      <c r="A352" s="164">
        <v>349</v>
      </c>
      <c r="B352" s="157" t="s">
        <v>211</v>
      </c>
      <c r="C352" s="163" t="s">
        <v>406</v>
      </c>
    </row>
    <row r="353" spans="1:3" x14ac:dyDescent="0.2">
      <c r="A353" s="164">
        <v>350</v>
      </c>
      <c r="B353" s="157" t="s">
        <v>266</v>
      </c>
      <c r="C353" s="163" t="s">
        <v>407</v>
      </c>
    </row>
    <row r="354" spans="1:3" x14ac:dyDescent="0.2">
      <c r="A354" s="164">
        <v>351</v>
      </c>
      <c r="B354" s="157" t="s">
        <v>267</v>
      </c>
      <c r="C354" s="163" t="s">
        <v>406</v>
      </c>
    </row>
    <row r="355" spans="1:3" x14ac:dyDescent="0.2">
      <c r="A355" s="164">
        <v>352</v>
      </c>
      <c r="B355" s="157" t="s">
        <v>268</v>
      </c>
      <c r="C355" s="163" t="s">
        <v>406</v>
      </c>
    </row>
    <row r="356" spans="1:3" x14ac:dyDescent="0.2">
      <c r="A356" s="164">
        <v>353</v>
      </c>
      <c r="B356" s="157" t="s">
        <v>269</v>
      </c>
      <c r="C356" s="163" t="s">
        <v>406</v>
      </c>
    </row>
    <row r="357" spans="1:3" x14ac:dyDescent="0.2">
      <c r="A357" s="164">
        <v>354</v>
      </c>
      <c r="B357" s="157" t="s">
        <v>186</v>
      </c>
      <c r="C357" s="163" t="s">
        <v>407</v>
      </c>
    </row>
    <row r="358" spans="1:3" x14ac:dyDescent="0.2">
      <c r="A358" s="164">
        <v>355</v>
      </c>
      <c r="B358" s="157" t="s">
        <v>270</v>
      </c>
      <c r="C358" s="163" t="s">
        <v>406</v>
      </c>
    </row>
    <row r="359" spans="1:3" x14ac:dyDescent="0.2">
      <c r="A359" s="164">
        <v>357</v>
      </c>
      <c r="B359" s="157" t="s">
        <v>271</v>
      </c>
      <c r="C359" s="163" t="s">
        <v>407</v>
      </c>
    </row>
    <row r="360" spans="1:3" x14ac:dyDescent="0.2">
      <c r="A360" s="164">
        <v>358</v>
      </c>
      <c r="B360" s="157" t="s">
        <v>271</v>
      </c>
      <c r="C360" s="163" t="s">
        <v>407</v>
      </c>
    </row>
    <row r="361" spans="1:3" x14ac:dyDescent="0.2">
      <c r="A361" s="164">
        <v>359</v>
      </c>
      <c r="B361" s="157" t="s">
        <v>271</v>
      </c>
      <c r="C361" s="163" t="s">
        <v>407</v>
      </c>
    </row>
    <row r="362" spans="1:3" x14ac:dyDescent="0.2">
      <c r="A362" s="164">
        <v>360</v>
      </c>
      <c r="B362" s="157" t="s">
        <v>271</v>
      </c>
      <c r="C362" s="163" t="s">
        <v>407</v>
      </c>
    </row>
    <row r="363" spans="1:3" x14ac:dyDescent="0.2">
      <c r="A363" s="164">
        <v>361</v>
      </c>
      <c r="B363" s="157" t="s">
        <v>271</v>
      </c>
      <c r="C363" s="163" t="s">
        <v>407</v>
      </c>
    </row>
    <row r="364" spans="1:3" x14ac:dyDescent="0.2">
      <c r="A364" s="164">
        <v>362</v>
      </c>
      <c r="B364" s="157" t="s">
        <v>271</v>
      </c>
      <c r="C364" s="163" t="s">
        <v>407</v>
      </c>
    </row>
    <row r="365" spans="1:3" x14ac:dyDescent="0.2">
      <c r="A365" s="164">
        <v>363</v>
      </c>
      <c r="B365" s="157" t="s">
        <v>271</v>
      </c>
      <c r="C365" s="163" t="s">
        <v>407</v>
      </c>
    </row>
    <row r="366" spans="1:3" x14ac:dyDescent="0.2">
      <c r="A366" s="164">
        <v>364</v>
      </c>
      <c r="B366" s="157" t="s">
        <v>271</v>
      </c>
      <c r="C366" s="163" t="s">
        <v>407</v>
      </c>
    </row>
    <row r="367" spans="1:3" x14ac:dyDescent="0.2">
      <c r="A367" s="164">
        <v>365</v>
      </c>
      <c r="B367" s="157" t="s">
        <v>271</v>
      </c>
      <c r="C367" s="163" t="s">
        <v>407</v>
      </c>
    </row>
    <row r="368" spans="1:3" x14ac:dyDescent="0.2">
      <c r="A368" s="164">
        <v>366</v>
      </c>
      <c r="B368" s="157" t="s">
        <v>271</v>
      </c>
      <c r="C368" s="163" t="s">
        <v>407</v>
      </c>
    </row>
    <row r="369" spans="1:3" x14ac:dyDescent="0.2">
      <c r="A369" s="164">
        <v>367</v>
      </c>
      <c r="B369" s="157" t="s">
        <v>271</v>
      </c>
      <c r="C369" s="163" t="s">
        <v>407</v>
      </c>
    </row>
    <row r="370" spans="1:3" x14ac:dyDescent="0.2">
      <c r="A370" s="164">
        <v>368</v>
      </c>
      <c r="B370" s="157" t="s">
        <v>271</v>
      </c>
      <c r="C370" s="163" t="s">
        <v>407</v>
      </c>
    </row>
    <row r="371" spans="1:3" x14ac:dyDescent="0.2">
      <c r="A371" s="164">
        <v>369</v>
      </c>
      <c r="B371" s="157" t="s">
        <v>271</v>
      </c>
      <c r="C371" s="163" t="s">
        <v>407</v>
      </c>
    </row>
    <row r="372" spans="1:3" x14ac:dyDescent="0.2">
      <c r="A372" s="164">
        <v>370</v>
      </c>
      <c r="B372" s="157" t="s">
        <v>271</v>
      </c>
      <c r="C372" s="163" t="s">
        <v>407</v>
      </c>
    </row>
    <row r="373" spans="1:3" x14ac:dyDescent="0.2">
      <c r="A373" s="164">
        <v>371</v>
      </c>
      <c r="B373" s="157" t="s">
        <v>271</v>
      </c>
      <c r="C373" s="163" t="s">
        <v>407</v>
      </c>
    </row>
    <row r="374" spans="1:3" x14ac:dyDescent="0.2">
      <c r="A374" s="164">
        <v>372</v>
      </c>
      <c r="B374" s="157" t="s">
        <v>251</v>
      </c>
      <c r="C374" s="163" t="s">
        <v>406</v>
      </c>
    </row>
    <row r="375" spans="1:3" x14ac:dyDescent="0.2">
      <c r="A375" s="164">
        <v>373</v>
      </c>
      <c r="B375" s="157" t="s">
        <v>199</v>
      </c>
      <c r="C375" s="163" t="s">
        <v>406</v>
      </c>
    </row>
    <row r="376" spans="1:3" x14ac:dyDescent="0.2">
      <c r="A376" s="164">
        <v>374</v>
      </c>
      <c r="B376" s="157" t="s">
        <v>199</v>
      </c>
      <c r="C376" s="163" t="s">
        <v>406</v>
      </c>
    </row>
    <row r="377" spans="1:3" x14ac:dyDescent="0.2">
      <c r="A377" s="164">
        <v>375</v>
      </c>
      <c r="B377" s="157" t="s">
        <v>199</v>
      </c>
      <c r="C377" s="163" t="s">
        <v>406</v>
      </c>
    </row>
    <row r="378" spans="1:3" x14ac:dyDescent="0.2">
      <c r="A378" s="164">
        <v>376</v>
      </c>
      <c r="B378" s="157" t="s">
        <v>199</v>
      </c>
      <c r="C378" s="163" t="s">
        <v>406</v>
      </c>
    </row>
    <row r="379" spans="1:3" x14ac:dyDescent="0.2">
      <c r="A379" s="164">
        <v>377</v>
      </c>
      <c r="B379" s="157" t="s">
        <v>199</v>
      </c>
      <c r="C379" s="163" t="s">
        <v>406</v>
      </c>
    </row>
    <row r="380" spans="1:3" x14ac:dyDescent="0.2">
      <c r="A380" s="164">
        <v>378</v>
      </c>
      <c r="B380" s="157" t="s">
        <v>199</v>
      </c>
      <c r="C380" s="163" t="s">
        <v>406</v>
      </c>
    </row>
    <row r="381" spans="1:3" x14ac:dyDescent="0.2">
      <c r="A381" s="164">
        <v>380</v>
      </c>
      <c r="B381" s="157" t="s">
        <v>199</v>
      </c>
      <c r="C381" s="163" t="s">
        <v>406</v>
      </c>
    </row>
    <row r="382" spans="1:3" x14ac:dyDescent="0.2">
      <c r="A382" s="164">
        <v>381</v>
      </c>
      <c r="B382" s="157" t="s">
        <v>199</v>
      </c>
      <c r="C382" s="163" t="s">
        <v>406</v>
      </c>
    </row>
    <row r="383" spans="1:3" x14ac:dyDescent="0.2">
      <c r="A383" s="164">
        <v>382</v>
      </c>
      <c r="B383" s="157" t="s">
        <v>199</v>
      </c>
      <c r="C383" s="163" t="s">
        <v>406</v>
      </c>
    </row>
    <row r="384" spans="1:3" x14ac:dyDescent="0.2">
      <c r="A384" s="164">
        <v>384</v>
      </c>
      <c r="B384" s="157" t="s">
        <v>211</v>
      </c>
      <c r="C384" s="163" t="s">
        <v>406</v>
      </c>
    </row>
    <row r="385" spans="1:3" x14ac:dyDescent="0.2">
      <c r="A385" s="164">
        <v>385</v>
      </c>
      <c r="B385" s="157" t="s">
        <v>199</v>
      </c>
      <c r="C385" s="163" t="s">
        <v>407</v>
      </c>
    </row>
    <row r="386" spans="1:3" x14ac:dyDescent="0.2">
      <c r="A386" s="164">
        <v>386</v>
      </c>
      <c r="B386" s="157" t="s">
        <v>179</v>
      </c>
      <c r="C386" s="163" t="s">
        <v>407</v>
      </c>
    </row>
    <row r="387" spans="1:3" x14ac:dyDescent="0.2">
      <c r="A387" s="164">
        <v>387</v>
      </c>
      <c r="B387" s="157" t="s">
        <v>204</v>
      </c>
      <c r="C387" s="163" t="s">
        <v>407</v>
      </c>
    </row>
    <row r="388" spans="1:3" x14ac:dyDescent="0.2">
      <c r="A388" s="164">
        <v>388</v>
      </c>
      <c r="B388" s="157" t="s">
        <v>199</v>
      </c>
      <c r="C388" s="163" t="s">
        <v>407</v>
      </c>
    </row>
    <row r="389" spans="1:3" x14ac:dyDescent="0.2">
      <c r="A389" s="164">
        <v>389</v>
      </c>
      <c r="B389" s="157" t="s">
        <v>190</v>
      </c>
      <c r="C389" s="163" t="s">
        <v>407</v>
      </c>
    </row>
    <row r="390" spans="1:3" x14ac:dyDescent="0.2">
      <c r="A390" s="164">
        <v>390</v>
      </c>
      <c r="B390" s="157" t="s">
        <v>199</v>
      </c>
      <c r="C390" s="163" t="s">
        <v>406</v>
      </c>
    </row>
    <row r="391" spans="1:3" x14ac:dyDescent="0.2">
      <c r="A391" s="164">
        <v>391</v>
      </c>
      <c r="B391" s="157" t="s">
        <v>272</v>
      </c>
      <c r="C391" s="163" t="s">
        <v>407</v>
      </c>
    </row>
    <row r="392" spans="1:3" x14ac:dyDescent="0.2">
      <c r="A392" s="164">
        <v>392</v>
      </c>
      <c r="B392" s="157" t="s">
        <v>273</v>
      </c>
      <c r="C392" s="163" t="s">
        <v>406</v>
      </c>
    </row>
    <row r="393" spans="1:3" x14ac:dyDescent="0.2">
      <c r="A393" s="164">
        <v>393</v>
      </c>
      <c r="B393" s="157" t="s">
        <v>274</v>
      </c>
      <c r="C393" s="163" t="s">
        <v>406</v>
      </c>
    </row>
    <row r="394" spans="1:3" x14ac:dyDescent="0.2">
      <c r="A394" s="164">
        <v>394</v>
      </c>
      <c r="B394" s="157" t="s">
        <v>230</v>
      </c>
      <c r="C394" s="163" t="s">
        <v>406</v>
      </c>
    </row>
    <row r="395" spans="1:3" x14ac:dyDescent="0.2">
      <c r="A395" s="164">
        <v>395</v>
      </c>
      <c r="B395" s="157" t="s">
        <v>275</v>
      </c>
      <c r="C395" s="163" t="s">
        <v>406</v>
      </c>
    </row>
    <row r="396" spans="1:3" x14ac:dyDescent="0.2">
      <c r="A396" s="164">
        <v>396</v>
      </c>
      <c r="B396" s="157" t="s">
        <v>209</v>
      </c>
      <c r="C396" s="163" t="s">
        <v>406</v>
      </c>
    </row>
    <row r="397" spans="1:3" x14ac:dyDescent="0.2">
      <c r="A397" s="164">
        <v>397</v>
      </c>
      <c r="B397" s="157" t="s">
        <v>276</v>
      </c>
      <c r="C397" s="163" t="s">
        <v>406</v>
      </c>
    </row>
    <row r="398" spans="1:3" x14ac:dyDescent="0.2">
      <c r="A398" s="164">
        <v>398</v>
      </c>
      <c r="B398" s="157" t="s">
        <v>277</v>
      </c>
      <c r="C398" s="163" t="s">
        <v>406</v>
      </c>
    </row>
    <row r="399" spans="1:3" x14ac:dyDescent="0.2">
      <c r="A399" s="164">
        <v>399</v>
      </c>
      <c r="B399" s="157" t="s">
        <v>278</v>
      </c>
      <c r="C399" s="163" t="s">
        <v>407</v>
      </c>
    </row>
    <row r="400" spans="1:3" x14ac:dyDescent="0.2">
      <c r="A400" s="164">
        <v>400</v>
      </c>
      <c r="B400" s="157" t="s">
        <v>229</v>
      </c>
      <c r="C400" s="163" t="s">
        <v>406</v>
      </c>
    </row>
    <row r="401" spans="1:3" x14ac:dyDescent="0.2">
      <c r="A401" s="164">
        <v>401</v>
      </c>
      <c r="B401" s="157" t="s">
        <v>279</v>
      </c>
      <c r="C401" s="163" t="s">
        <v>407</v>
      </c>
    </row>
    <row r="402" spans="1:3" x14ac:dyDescent="0.2">
      <c r="A402" s="164">
        <v>403</v>
      </c>
      <c r="B402" s="157" t="s">
        <v>185</v>
      </c>
      <c r="C402" s="163" t="s">
        <v>406</v>
      </c>
    </row>
    <row r="403" spans="1:3" x14ac:dyDescent="0.2">
      <c r="A403" s="164">
        <v>404</v>
      </c>
      <c r="B403" s="157" t="s">
        <v>280</v>
      </c>
      <c r="C403" s="163" t="s">
        <v>406</v>
      </c>
    </row>
    <row r="404" spans="1:3" x14ac:dyDescent="0.2">
      <c r="A404" s="164">
        <v>405</v>
      </c>
      <c r="B404" s="157" t="s">
        <v>281</v>
      </c>
      <c r="C404" s="163" t="s">
        <v>407</v>
      </c>
    </row>
    <row r="405" spans="1:3" x14ac:dyDescent="0.2">
      <c r="A405" s="164">
        <v>406</v>
      </c>
      <c r="B405" s="157" t="s">
        <v>282</v>
      </c>
      <c r="C405" s="163" t="s">
        <v>407</v>
      </c>
    </row>
    <row r="406" spans="1:3" x14ac:dyDescent="0.2">
      <c r="A406" s="164">
        <v>407</v>
      </c>
      <c r="B406" s="157" t="s">
        <v>283</v>
      </c>
      <c r="C406" s="163" t="s">
        <v>407</v>
      </c>
    </row>
    <row r="407" spans="1:3" x14ac:dyDescent="0.2">
      <c r="A407" s="164">
        <v>408</v>
      </c>
      <c r="B407" s="157" t="s">
        <v>284</v>
      </c>
      <c r="C407" s="163" t="s">
        <v>407</v>
      </c>
    </row>
    <row r="408" spans="1:3" x14ac:dyDescent="0.2">
      <c r="A408" s="164">
        <v>409</v>
      </c>
      <c r="B408" s="157" t="s">
        <v>285</v>
      </c>
      <c r="C408" s="163" t="s">
        <v>407</v>
      </c>
    </row>
    <row r="409" spans="1:3" x14ac:dyDescent="0.2">
      <c r="A409" s="164">
        <v>410</v>
      </c>
      <c r="B409" s="157" t="s">
        <v>286</v>
      </c>
      <c r="C409" s="163" t="s">
        <v>407</v>
      </c>
    </row>
    <row r="410" spans="1:3" x14ac:dyDescent="0.2">
      <c r="A410" s="164">
        <v>411</v>
      </c>
      <c r="B410" s="157" t="s">
        <v>287</v>
      </c>
      <c r="C410" s="163" t="s">
        <v>407</v>
      </c>
    </row>
    <row r="411" spans="1:3" x14ac:dyDescent="0.2">
      <c r="A411" s="164">
        <v>412</v>
      </c>
      <c r="B411" s="157" t="s">
        <v>288</v>
      </c>
      <c r="C411" s="163" t="s">
        <v>407</v>
      </c>
    </row>
    <row r="412" spans="1:3" x14ac:dyDescent="0.2">
      <c r="A412" s="164">
        <v>413</v>
      </c>
      <c r="B412" s="157" t="s">
        <v>289</v>
      </c>
      <c r="C412" s="163" t="s">
        <v>407</v>
      </c>
    </row>
    <row r="413" spans="1:3" x14ac:dyDescent="0.2">
      <c r="A413" s="164">
        <v>414</v>
      </c>
      <c r="B413" s="157" t="s">
        <v>290</v>
      </c>
      <c r="C413" s="163" t="s">
        <v>407</v>
      </c>
    </row>
    <row r="414" spans="1:3" x14ac:dyDescent="0.2">
      <c r="A414" s="164">
        <v>415</v>
      </c>
      <c r="B414" s="157" t="s">
        <v>291</v>
      </c>
      <c r="C414" s="163" t="s">
        <v>407</v>
      </c>
    </row>
    <row r="415" spans="1:3" x14ac:dyDescent="0.2">
      <c r="A415" s="164">
        <v>416</v>
      </c>
      <c r="B415" s="157" t="s">
        <v>292</v>
      </c>
      <c r="C415" s="163" t="s">
        <v>407</v>
      </c>
    </row>
    <row r="416" spans="1:3" x14ac:dyDescent="0.2">
      <c r="A416" s="164">
        <v>417</v>
      </c>
      <c r="B416" s="157" t="s">
        <v>293</v>
      </c>
      <c r="C416" s="163" t="s">
        <v>407</v>
      </c>
    </row>
    <row r="417" spans="1:3" x14ac:dyDescent="0.2">
      <c r="A417" s="164">
        <v>418</v>
      </c>
      <c r="B417" s="157" t="s">
        <v>294</v>
      </c>
      <c r="C417" s="163" t="s">
        <v>407</v>
      </c>
    </row>
    <row r="418" spans="1:3" x14ac:dyDescent="0.2">
      <c r="A418" s="164">
        <v>419</v>
      </c>
      <c r="B418" s="157" t="s">
        <v>295</v>
      </c>
      <c r="C418" s="163" t="s">
        <v>407</v>
      </c>
    </row>
    <row r="419" spans="1:3" x14ac:dyDescent="0.2">
      <c r="A419" s="164">
        <v>420</v>
      </c>
      <c r="B419" s="157" t="s">
        <v>296</v>
      </c>
      <c r="C419" s="163" t="s">
        <v>407</v>
      </c>
    </row>
    <row r="420" spans="1:3" x14ac:dyDescent="0.2">
      <c r="A420" s="164">
        <v>421</v>
      </c>
      <c r="B420" s="157" t="s">
        <v>297</v>
      </c>
      <c r="C420" s="163" t="s">
        <v>407</v>
      </c>
    </row>
    <row r="421" spans="1:3" x14ac:dyDescent="0.2">
      <c r="A421" s="164">
        <v>422</v>
      </c>
      <c r="B421" s="157" t="s">
        <v>298</v>
      </c>
      <c r="C421" s="163" t="s">
        <v>407</v>
      </c>
    </row>
    <row r="422" spans="1:3" x14ac:dyDescent="0.2">
      <c r="A422" s="164">
        <v>423</v>
      </c>
      <c r="B422" s="157" t="s">
        <v>299</v>
      </c>
      <c r="C422" s="163" t="s">
        <v>407</v>
      </c>
    </row>
    <row r="423" spans="1:3" x14ac:dyDescent="0.2">
      <c r="A423" s="164">
        <v>424</v>
      </c>
      <c r="B423" s="157" t="s">
        <v>300</v>
      </c>
      <c r="C423" s="163" t="s">
        <v>407</v>
      </c>
    </row>
    <row r="424" spans="1:3" x14ac:dyDescent="0.2">
      <c r="A424" s="164">
        <v>425</v>
      </c>
      <c r="B424" s="157" t="s">
        <v>301</v>
      </c>
      <c r="C424" s="163" t="s">
        <v>406</v>
      </c>
    </row>
    <row r="425" spans="1:3" x14ac:dyDescent="0.2">
      <c r="A425" s="164">
        <v>426</v>
      </c>
      <c r="B425" s="157" t="s">
        <v>211</v>
      </c>
      <c r="C425" s="163" t="s">
        <v>406</v>
      </c>
    </row>
    <row r="426" spans="1:3" x14ac:dyDescent="0.2">
      <c r="A426" s="164">
        <v>427</v>
      </c>
      <c r="B426" s="157" t="s">
        <v>302</v>
      </c>
      <c r="C426" s="163" t="s">
        <v>406</v>
      </c>
    </row>
    <row r="427" spans="1:3" x14ac:dyDescent="0.2">
      <c r="A427" s="164">
        <v>428</v>
      </c>
      <c r="B427" s="157" t="s">
        <v>303</v>
      </c>
      <c r="C427" s="163" t="s">
        <v>402</v>
      </c>
    </row>
    <row r="428" spans="1:3" x14ac:dyDescent="0.2">
      <c r="A428" s="164">
        <v>429</v>
      </c>
      <c r="B428" s="157" t="s">
        <v>304</v>
      </c>
      <c r="C428" s="163" t="s">
        <v>402</v>
      </c>
    </row>
    <row r="429" spans="1:3" x14ac:dyDescent="0.2">
      <c r="A429" s="164">
        <v>430</v>
      </c>
      <c r="B429" s="157" t="s">
        <v>305</v>
      </c>
      <c r="C429" s="163" t="s">
        <v>402</v>
      </c>
    </row>
    <row r="430" spans="1:3" x14ac:dyDescent="0.2">
      <c r="A430" s="164">
        <v>431</v>
      </c>
      <c r="B430" s="157" t="s">
        <v>306</v>
      </c>
      <c r="C430" s="163" t="s">
        <v>402</v>
      </c>
    </row>
    <row r="431" spans="1:3" x14ac:dyDescent="0.2">
      <c r="A431" s="164">
        <v>432</v>
      </c>
      <c r="B431" s="157" t="s">
        <v>211</v>
      </c>
      <c r="C431" s="163" t="s">
        <v>406</v>
      </c>
    </row>
    <row r="432" spans="1:3" x14ac:dyDescent="0.2">
      <c r="A432" s="164">
        <v>434</v>
      </c>
      <c r="B432" s="157" t="s">
        <v>307</v>
      </c>
      <c r="C432" s="163" t="s">
        <v>407</v>
      </c>
    </row>
    <row r="433" spans="1:3" x14ac:dyDescent="0.2">
      <c r="A433" s="164">
        <v>435</v>
      </c>
      <c r="B433" s="157" t="s">
        <v>308</v>
      </c>
      <c r="C433" s="163" t="s">
        <v>406</v>
      </c>
    </row>
    <row r="434" spans="1:3" x14ac:dyDescent="0.2">
      <c r="A434" s="164">
        <v>436</v>
      </c>
      <c r="B434" s="157" t="s">
        <v>309</v>
      </c>
      <c r="C434" s="163" t="s">
        <v>406</v>
      </c>
    </row>
    <row r="435" spans="1:3" x14ac:dyDescent="0.2">
      <c r="A435" s="164">
        <v>437</v>
      </c>
      <c r="B435" s="157" t="s">
        <v>310</v>
      </c>
      <c r="C435" s="163" t="s">
        <v>406</v>
      </c>
    </row>
    <row r="436" spans="1:3" x14ac:dyDescent="0.2">
      <c r="A436" s="164">
        <v>439</v>
      </c>
      <c r="B436" s="157" t="s">
        <v>311</v>
      </c>
      <c r="C436" s="163" t="s">
        <v>406</v>
      </c>
    </row>
    <row r="437" spans="1:3" x14ac:dyDescent="0.2">
      <c r="A437" s="164">
        <v>440</v>
      </c>
      <c r="B437" s="157" t="s">
        <v>312</v>
      </c>
      <c r="C437" s="163" t="s">
        <v>406</v>
      </c>
    </row>
    <row r="438" spans="1:3" x14ac:dyDescent="0.2">
      <c r="A438" s="164">
        <v>441</v>
      </c>
      <c r="B438" s="157" t="s">
        <v>215</v>
      </c>
      <c r="C438" s="163" t="s">
        <v>406</v>
      </c>
    </row>
    <row r="439" spans="1:3" x14ac:dyDescent="0.2">
      <c r="A439" s="164">
        <v>442</v>
      </c>
      <c r="B439" s="157" t="s">
        <v>211</v>
      </c>
      <c r="C439" s="163" t="s">
        <v>407</v>
      </c>
    </row>
    <row r="440" spans="1:3" x14ac:dyDescent="0.2">
      <c r="A440" s="164">
        <v>443</v>
      </c>
      <c r="B440" s="157" t="s">
        <v>251</v>
      </c>
      <c r="C440" s="163" t="s">
        <v>406</v>
      </c>
    </row>
    <row r="441" spans="1:3" x14ac:dyDescent="0.2">
      <c r="A441" s="164">
        <v>444</v>
      </c>
      <c r="B441" s="157" t="s">
        <v>254</v>
      </c>
      <c r="C441" s="163" t="s">
        <v>406</v>
      </c>
    </row>
    <row r="442" spans="1:3" x14ac:dyDescent="0.2">
      <c r="A442" s="164">
        <v>444</v>
      </c>
      <c r="B442" s="157" t="s">
        <v>254</v>
      </c>
      <c r="C442" s="163" t="s">
        <v>407</v>
      </c>
    </row>
    <row r="443" spans="1:3" x14ac:dyDescent="0.2">
      <c r="A443" s="164">
        <v>445</v>
      </c>
      <c r="B443" s="157" t="s">
        <v>313</v>
      </c>
      <c r="C443" s="163" t="s">
        <v>406</v>
      </c>
    </row>
    <row r="444" spans="1:3" x14ac:dyDescent="0.2">
      <c r="A444" s="164">
        <v>446</v>
      </c>
      <c r="B444" s="157" t="s">
        <v>313</v>
      </c>
      <c r="C444" s="163" t="s">
        <v>406</v>
      </c>
    </row>
    <row r="445" spans="1:3" x14ac:dyDescent="0.2">
      <c r="A445" s="164">
        <v>447</v>
      </c>
      <c r="B445" s="157" t="s">
        <v>225</v>
      </c>
      <c r="C445" s="163" t="s">
        <v>406</v>
      </c>
    </row>
    <row r="446" spans="1:3" x14ac:dyDescent="0.2">
      <c r="A446" s="164">
        <v>448</v>
      </c>
      <c r="B446" s="157" t="s">
        <v>225</v>
      </c>
      <c r="C446" s="163" t="s">
        <v>406</v>
      </c>
    </row>
    <row r="447" spans="1:3" x14ac:dyDescent="0.2">
      <c r="A447" s="164">
        <v>449</v>
      </c>
      <c r="B447" s="157" t="s">
        <v>225</v>
      </c>
      <c r="C447" s="163" t="s">
        <v>406</v>
      </c>
    </row>
    <row r="448" spans="1:3" x14ac:dyDescent="0.2">
      <c r="A448" s="164">
        <v>450</v>
      </c>
      <c r="B448" s="157" t="s">
        <v>225</v>
      </c>
      <c r="C448" s="163" t="s">
        <v>406</v>
      </c>
    </row>
    <row r="449" spans="1:3" x14ac:dyDescent="0.2">
      <c r="A449" s="164">
        <v>451</v>
      </c>
      <c r="B449" s="157" t="s">
        <v>225</v>
      </c>
      <c r="C449" s="163" t="s">
        <v>406</v>
      </c>
    </row>
    <row r="450" spans="1:3" x14ac:dyDescent="0.2">
      <c r="A450" s="164">
        <v>452</v>
      </c>
      <c r="B450" s="157" t="s">
        <v>225</v>
      </c>
      <c r="C450" s="163" t="s">
        <v>406</v>
      </c>
    </row>
    <row r="451" spans="1:3" x14ac:dyDescent="0.2">
      <c r="A451" s="164">
        <v>453</v>
      </c>
      <c r="B451" s="157" t="s">
        <v>225</v>
      </c>
      <c r="C451" s="163" t="s">
        <v>406</v>
      </c>
    </row>
    <row r="452" spans="1:3" x14ac:dyDescent="0.2">
      <c r="A452" s="164">
        <v>454</v>
      </c>
      <c r="B452" s="157" t="s">
        <v>225</v>
      </c>
      <c r="C452" s="163" t="s">
        <v>406</v>
      </c>
    </row>
    <row r="453" spans="1:3" x14ac:dyDescent="0.2">
      <c r="A453" s="164">
        <v>455</v>
      </c>
      <c r="B453" s="157" t="s">
        <v>225</v>
      </c>
      <c r="C453" s="163" t="s">
        <v>406</v>
      </c>
    </row>
    <row r="454" spans="1:3" x14ac:dyDescent="0.2">
      <c r="A454" s="164">
        <v>456</v>
      </c>
      <c r="B454" s="157" t="s">
        <v>225</v>
      </c>
      <c r="C454" s="163" t="s">
        <v>406</v>
      </c>
    </row>
    <row r="455" spans="1:3" x14ac:dyDescent="0.2">
      <c r="A455" s="164">
        <v>459</v>
      </c>
      <c r="B455" s="157" t="s">
        <v>225</v>
      </c>
      <c r="C455" s="163" t="s">
        <v>406</v>
      </c>
    </row>
    <row r="456" spans="1:3" x14ac:dyDescent="0.2">
      <c r="A456" s="164">
        <v>460</v>
      </c>
      <c r="B456" s="157" t="s">
        <v>314</v>
      </c>
      <c r="C456" s="163" t="s">
        <v>407</v>
      </c>
    </row>
    <row r="457" spans="1:3" x14ac:dyDescent="0.2">
      <c r="A457" s="164">
        <v>461</v>
      </c>
      <c r="B457" s="157" t="s">
        <v>314</v>
      </c>
      <c r="C457" s="163" t="s">
        <v>407</v>
      </c>
    </row>
    <row r="458" spans="1:3" x14ac:dyDescent="0.2">
      <c r="A458" s="164">
        <v>462</v>
      </c>
      <c r="B458" s="157" t="s">
        <v>315</v>
      </c>
      <c r="C458" s="163" t="s">
        <v>407</v>
      </c>
    </row>
    <row r="459" spans="1:3" x14ac:dyDescent="0.2">
      <c r="A459" s="164">
        <v>463</v>
      </c>
      <c r="B459" s="157" t="s">
        <v>316</v>
      </c>
      <c r="C459" s="163" t="s">
        <v>407</v>
      </c>
    </row>
    <row r="460" spans="1:3" x14ac:dyDescent="0.2">
      <c r="A460" s="164">
        <v>464</v>
      </c>
      <c r="B460" s="157" t="s">
        <v>317</v>
      </c>
      <c r="C460" s="163" t="s">
        <v>406</v>
      </c>
    </row>
    <row r="461" spans="1:3" x14ac:dyDescent="0.2">
      <c r="A461" s="164">
        <v>465</v>
      </c>
      <c r="B461" s="157" t="s">
        <v>318</v>
      </c>
      <c r="C461" s="163" t="s">
        <v>406</v>
      </c>
    </row>
    <row r="462" spans="1:3" x14ac:dyDescent="0.2">
      <c r="A462" s="164">
        <v>466</v>
      </c>
      <c r="B462" s="157" t="s">
        <v>319</v>
      </c>
      <c r="C462" s="163" t="s">
        <v>406</v>
      </c>
    </row>
    <row r="463" spans="1:3" x14ac:dyDescent="0.2">
      <c r="A463" s="164">
        <v>467</v>
      </c>
      <c r="B463" s="157" t="s">
        <v>319</v>
      </c>
      <c r="C463" s="163" t="s">
        <v>406</v>
      </c>
    </row>
    <row r="464" spans="1:3" x14ac:dyDescent="0.2">
      <c r="A464" s="164">
        <v>468</v>
      </c>
      <c r="B464" s="157" t="s">
        <v>319</v>
      </c>
      <c r="C464" s="163" t="s">
        <v>406</v>
      </c>
    </row>
    <row r="465" spans="1:3" x14ac:dyDescent="0.2">
      <c r="A465" s="164">
        <v>469</v>
      </c>
      <c r="B465" s="157" t="s">
        <v>319</v>
      </c>
      <c r="C465" s="163" t="s">
        <v>406</v>
      </c>
    </row>
    <row r="466" spans="1:3" x14ac:dyDescent="0.2">
      <c r="A466" s="164">
        <v>470</v>
      </c>
      <c r="B466" s="157" t="s">
        <v>319</v>
      </c>
      <c r="C466" s="163" t="s">
        <v>406</v>
      </c>
    </row>
    <row r="467" spans="1:3" x14ac:dyDescent="0.2">
      <c r="A467" s="164">
        <v>473</v>
      </c>
      <c r="B467" s="157" t="s">
        <v>320</v>
      </c>
      <c r="C467" s="163" t="s">
        <v>406</v>
      </c>
    </row>
    <row r="468" spans="1:3" x14ac:dyDescent="0.2">
      <c r="A468" s="164">
        <v>474</v>
      </c>
      <c r="B468" s="157" t="s">
        <v>321</v>
      </c>
      <c r="C468" s="163" t="s">
        <v>407</v>
      </c>
    </row>
    <row r="469" spans="1:3" x14ac:dyDescent="0.2">
      <c r="A469" s="164">
        <v>475</v>
      </c>
      <c r="B469" s="157" t="s">
        <v>322</v>
      </c>
      <c r="C469" s="163" t="s">
        <v>406</v>
      </c>
    </row>
    <row r="470" spans="1:3" x14ac:dyDescent="0.2">
      <c r="A470" s="164">
        <v>476</v>
      </c>
      <c r="B470" s="157" t="s">
        <v>323</v>
      </c>
      <c r="C470" s="163" t="s">
        <v>407</v>
      </c>
    </row>
    <row r="471" spans="1:3" x14ac:dyDescent="0.2">
      <c r="A471" s="164">
        <v>477</v>
      </c>
      <c r="B471" s="157" t="s">
        <v>323</v>
      </c>
      <c r="C471" s="163" t="s">
        <v>407</v>
      </c>
    </row>
    <row r="472" spans="1:3" x14ac:dyDescent="0.2">
      <c r="A472" s="164">
        <v>478</v>
      </c>
      <c r="B472" s="157" t="s">
        <v>254</v>
      </c>
      <c r="C472" s="163" t="s">
        <v>406</v>
      </c>
    </row>
    <row r="473" spans="1:3" x14ac:dyDescent="0.2">
      <c r="A473" s="164">
        <v>479</v>
      </c>
      <c r="B473" s="157" t="s">
        <v>311</v>
      </c>
      <c r="C473" s="163" t="s">
        <v>406</v>
      </c>
    </row>
    <row r="474" spans="1:3" x14ac:dyDescent="0.2">
      <c r="A474" s="164">
        <v>480</v>
      </c>
      <c r="B474" s="157" t="s">
        <v>311</v>
      </c>
      <c r="C474" s="163" t="s">
        <v>406</v>
      </c>
    </row>
    <row r="475" spans="1:3" x14ac:dyDescent="0.2">
      <c r="A475" s="164">
        <v>481</v>
      </c>
      <c r="B475" s="157" t="s">
        <v>311</v>
      </c>
      <c r="C475" s="163" t="s">
        <v>406</v>
      </c>
    </row>
    <row r="476" spans="1:3" x14ac:dyDescent="0.2">
      <c r="A476" s="164">
        <v>482</v>
      </c>
      <c r="B476" s="157" t="s">
        <v>324</v>
      </c>
      <c r="C476" s="163" t="s">
        <v>403</v>
      </c>
    </row>
    <row r="477" spans="1:3" x14ac:dyDescent="0.2">
      <c r="A477" s="164">
        <v>483</v>
      </c>
      <c r="B477" s="157" t="s">
        <v>325</v>
      </c>
      <c r="C477" s="163" t="s">
        <v>403</v>
      </c>
    </row>
    <row r="478" spans="1:3" x14ac:dyDescent="0.2">
      <c r="A478" s="164">
        <v>484</v>
      </c>
      <c r="B478" s="157" t="s">
        <v>326</v>
      </c>
      <c r="C478" s="163" t="s">
        <v>403</v>
      </c>
    </row>
    <row r="479" spans="1:3" x14ac:dyDescent="0.2">
      <c r="A479" s="164">
        <v>485</v>
      </c>
      <c r="B479" s="157" t="s">
        <v>327</v>
      </c>
      <c r="C479" s="163" t="s">
        <v>403</v>
      </c>
    </row>
    <row r="480" spans="1:3" x14ac:dyDescent="0.2">
      <c r="A480" s="164">
        <v>486</v>
      </c>
      <c r="B480" s="157" t="s">
        <v>328</v>
      </c>
      <c r="C480" s="163" t="s">
        <v>403</v>
      </c>
    </row>
    <row r="481" spans="1:3" x14ac:dyDescent="0.2">
      <c r="A481" s="164">
        <v>487</v>
      </c>
      <c r="B481" s="157" t="s">
        <v>329</v>
      </c>
      <c r="C481" s="163" t="s">
        <v>403</v>
      </c>
    </row>
    <row r="482" spans="1:3" x14ac:dyDescent="0.2">
      <c r="A482" s="164">
        <v>488</v>
      </c>
      <c r="B482" s="157" t="s">
        <v>330</v>
      </c>
      <c r="C482" s="163" t="s">
        <v>403</v>
      </c>
    </row>
    <row r="483" spans="1:3" x14ac:dyDescent="0.2">
      <c r="A483" s="164">
        <v>489</v>
      </c>
      <c r="B483" s="157" t="s">
        <v>331</v>
      </c>
      <c r="C483" s="163" t="s">
        <v>403</v>
      </c>
    </row>
    <row r="484" spans="1:3" x14ac:dyDescent="0.2">
      <c r="A484" s="164">
        <v>490</v>
      </c>
      <c r="B484" s="157" t="s">
        <v>332</v>
      </c>
      <c r="C484" s="163" t="s">
        <v>403</v>
      </c>
    </row>
    <row r="485" spans="1:3" x14ac:dyDescent="0.2">
      <c r="A485" s="164">
        <v>491</v>
      </c>
      <c r="B485" s="157" t="s">
        <v>333</v>
      </c>
      <c r="C485" s="163" t="s">
        <v>403</v>
      </c>
    </row>
    <row r="486" spans="1:3" x14ac:dyDescent="0.2">
      <c r="A486" s="164">
        <v>492</v>
      </c>
      <c r="B486" s="157" t="s">
        <v>334</v>
      </c>
      <c r="C486" s="163" t="s">
        <v>403</v>
      </c>
    </row>
    <row r="487" spans="1:3" x14ac:dyDescent="0.2">
      <c r="A487" s="164">
        <v>493</v>
      </c>
      <c r="B487" s="157" t="s">
        <v>335</v>
      </c>
      <c r="C487" s="163" t="s">
        <v>403</v>
      </c>
    </row>
    <row r="488" spans="1:3" x14ac:dyDescent="0.2">
      <c r="A488" s="164">
        <v>494</v>
      </c>
      <c r="B488" s="157" t="s">
        <v>336</v>
      </c>
      <c r="C488" s="163" t="s">
        <v>403</v>
      </c>
    </row>
    <row r="489" spans="1:3" x14ac:dyDescent="0.2">
      <c r="A489" s="164">
        <v>495</v>
      </c>
      <c r="B489" s="157" t="s">
        <v>337</v>
      </c>
      <c r="C489" s="163" t="s">
        <v>403</v>
      </c>
    </row>
    <row r="490" spans="1:3" x14ac:dyDescent="0.2">
      <c r="A490" s="164">
        <v>496</v>
      </c>
      <c r="B490" s="157" t="s">
        <v>338</v>
      </c>
      <c r="C490" s="163" t="s">
        <v>403</v>
      </c>
    </row>
    <row r="491" spans="1:3" x14ac:dyDescent="0.2">
      <c r="A491" s="164">
        <v>497</v>
      </c>
      <c r="B491" s="157" t="s">
        <v>339</v>
      </c>
      <c r="C491" s="163" t="s">
        <v>403</v>
      </c>
    </row>
    <row r="492" spans="1:3" x14ac:dyDescent="0.2">
      <c r="A492" s="164">
        <v>498</v>
      </c>
      <c r="B492" s="157" t="s">
        <v>340</v>
      </c>
      <c r="C492" s="163" t="s">
        <v>403</v>
      </c>
    </row>
    <row r="493" spans="1:3" x14ac:dyDescent="0.2">
      <c r="A493" s="164">
        <v>701</v>
      </c>
      <c r="B493" s="157" t="s">
        <v>341</v>
      </c>
      <c r="C493" s="163" t="s">
        <v>407</v>
      </c>
    </row>
    <row r="494" spans="1:3" x14ac:dyDescent="0.2">
      <c r="A494" s="164">
        <v>702</v>
      </c>
      <c r="B494" s="157" t="s">
        <v>341</v>
      </c>
      <c r="C494" s="163" t="s">
        <v>407</v>
      </c>
    </row>
    <row r="495" spans="1:3" x14ac:dyDescent="0.2">
      <c r="A495" s="164">
        <v>703</v>
      </c>
      <c r="B495" s="157" t="s">
        <v>277</v>
      </c>
      <c r="C495" s="163" t="s">
        <v>407</v>
      </c>
    </row>
    <row r="496" spans="1:3" x14ac:dyDescent="0.2">
      <c r="A496" s="164">
        <v>704</v>
      </c>
      <c r="B496" s="157" t="s">
        <v>277</v>
      </c>
      <c r="C496" s="163" t="s">
        <v>407</v>
      </c>
    </row>
    <row r="497" spans="1:3" x14ac:dyDescent="0.2">
      <c r="A497" s="164">
        <v>705</v>
      </c>
      <c r="B497" s="157" t="s">
        <v>277</v>
      </c>
      <c r="C497" s="163" t="s">
        <v>407</v>
      </c>
    </row>
    <row r="498" spans="1:3" x14ac:dyDescent="0.2">
      <c r="A498" s="164">
        <v>706</v>
      </c>
      <c r="B498" s="157" t="s">
        <v>277</v>
      </c>
      <c r="C498" s="163" t="s">
        <v>407</v>
      </c>
    </row>
    <row r="499" spans="1:3" x14ac:dyDescent="0.2">
      <c r="A499" s="164">
        <v>707</v>
      </c>
      <c r="B499" s="157" t="s">
        <v>277</v>
      </c>
      <c r="C499" s="163" t="s">
        <v>407</v>
      </c>
    </row>
    <row r="500" spans="1:3" x14ac:dyDescent="0.2">
      <c r="A500" s="164">
        <v>708</v>
      </c>
      <c r="B500" s="157" t="s">
        <v>277</v>
      </c>
      <c r="C500" s="163" t="s">
        <v>407</v>
      </c>
    </row>
    <row r="501" spans="1:3" x14ac:dyDescent="0.2">
      <c r="A501" s="164">
        <v>709</v>
      </c>
      <c r="B501" s="157" t="s">
        <v>277</v>
      </c>
      <c r="C501" s="163" t="s">
        <v>407</v>
      </c>
    </row>
    <row r="502" spans="1:3" x14ac:dyDescent="0.2">
      <c r="A502" s="164">
        <v>710</v>
      </c>
      <c r="B502" s="157" t="s">
        <v>277</v>
      </c>
      <c r="C502" s="163" t="s">
        <v>407</v>
      </c>
    </row>
    <row r="503" spans="1:3" x14ac:dyDescent="0.2">
      <c r="A503" s="164">
        <v>711</v>
      </c>
      <c r="B503" s="157" t="s">
        <v>277</v>
      </c>
      <c r="C503" s="163" t="s">
        <v>407</v>
      </c>
    </row>
    <row r="504" spans="1:3" x14ac:dyDescent="0.2">
      <c r="A504" s="164">
        <v>712</v>
      </c>
      <c r="B504" s="157" t="s">
        <v>342</v>
      </c>
      <c r="C504" s="163" t="s">
        <v>407</v>
      </c>
    </row>
    <row r="505" spans="1:3" x14ac:dyDescent="0.2">
      <c r="A505" s="164">
        <v>713</v>
      </c>
      <c r="B505" s="157" t="s">
        <v>342</v>
      </c>
      <c r="C505" s="163" t="s">
        <v>407</v>
      </c>
    </row>
    <row r="506" spans="1:3" x14ac:dyDescent="0.2">
      <c r="A506" s="164">
        <v>714</v>
      </c>
      <c r="B506" s="157" t="s">
        <v>342</v>
      </c>
      <c r="C506" s="163" t="s">
        <v>407</v>
      </c>
    </row>
    <row r="507" spans="1:3" x14ac:dyDescent="0.2">
      <c r="A507" s="164">
        <v>715</v>
      </c>
      <c r="B507" s="157" t="s">
        <v>342</v>
      </c>
      <c r="C507" s="163" t="s">
        <v>407</v>
      </c>
    </row>
    <row r="508" spans="1:3" x14ac:dyDescent="0.2">
      <c r="A508" s="164">
        <v>716</v>
      </c>
      <c r="B508" s="157" t="s">
        <v>343</v>
      </c>
      <c r="C508" s="163" t="s">
        <v>407</v>
      </c>
    </row>
    <row r="509" spans="1:3" x14ac:dyDescent="0.2">
      <c r="A509" s="164">
        <v>717</v>
      </c>
      <c r="B509" s="157" t="s">
        <v>343</v>
      </c>
      <c r="C509" s="163" t="s">
        <v>407</v>
      </c>
    </row>
    <row r="510" spans="1:3" x14ac:dyDescent="0.2">
      <c r="A510" s="164">
        <v>718</v>
      </c>
      <c r="B510" s="157" t="s">
        <v>344</v>
      </c>
      <c r="C510" s="163" t="s">
        <v>407</v>
      </c>
    </row>
    <row r="511" spans="1:3" x14ac:dyDescent="0.2">
      <c r="A511" s="164">
        <v>719</v>
      </c>
      <c r="B511" s="157" t="s">
        <v>344</v>
      </c>
      <c r="C511" s="163" t="s">
        <v>407</v>
      </c>
    </row>
    <row r="512" spans="1:3" x14ac:dyDescent="0.2">
      <c r="A512" s="164">
        <v>720</v>
      </c>
      <c r="B512" s="157" t="s">
        <v>212</v>
      </c>
      <c r="C512" s="163" t="s">
        <v>406</v>
      </c>
    </row>
    <row r="513" spans="1:3" x14ac:dyDescent="0.2">
      <c r="A513" s="164">
        <v>721</v>
      </c>
      <c r="B513" s="157" t="s">
        <v>345</v>
      </c>
      <c r="C513" s="163" t="s">
        <v>406</v>
      </c>
    </row>
    <row r="514" spans="1:3" x14ac:dyDescent="0.2">
      <c r="A514" s="164">
        <v>722</v>
      </c>
      <c r="B514" s="157" t="s">
        <v>345</v>
      </c>
      <c r="C514" s="163" t="s">
        <v>406</v>
      </c>
    </row>
    <row r="515" spans="1:3" x14ac:dyDescent="0.2">
      <c r="A515" s="164">
        <v>723</v>
      </c>
      <c r="B515" s="157" t="s">
        <v>345</v>
      </c>
      <c r="C515" s="163" t="s">
        <v>406</v>
      </c>
    </row>
    <row r="516" spans="1:3" x14ac:dyDescent="0.2">
      <c r="A516" s="164">
        <v>724</v>
      </c>
      <c r="B516" s="157" t="s">
        <v>345</v>
      </c>
      <c r="C516" s="163" t="s">
        <v>406</v>
      </c>
    </row>
    <row r="517" spans="1:3" x14ac:dyDescent="0.2">
      <c r="A517" s="164">
        <v>725</v>
      </c>
      <c r="B517" s="157" t="s">
        <v>345</v>
      </c>
      <c r="C517" s="163" t="s">
        <v>406</v>
      </c>
    </row>
    <row r="518" spans="1:3" x14ac:dyDescent="0.2">
      <c r="A518" s="164">
        <v>726</v>
      </c>
      <c r="B518" s="157" t="s">
        <v>345</v>
      </c>
      <c r="C518" s="163" t="s">
        <v>406</v>
      </c>
    </row>
    <row r="519" spans="1:3" x14ac:dyDescent="0.2">
      <c r="A519" s="164">
        <v>727</v>
      </c>
      <c r="B519" s="157" t="s">
        <v>345</v>
      </c>
      <c r="C519" s="163" t="s">
        <v>406</v>
      </c>
    </row>
    <row r="520" spans="1:3" x14ac:dyDescent="0.2">
      <c r="A520" s="164">
        <v>728</v>
      </c>
      <c r="B520" s="157" t="s">
        <v>346</v>
      </c>
      <c r="C520" s="163" t="s">
        <v>406</v>
      </c>
    </row>
    <row r="521" spans="1:3" x14ac:dyDescent="0.2">
      <c r="A521" s="164">
        <v>729</v>
      </c>
      <c r="B521" s="157" t="s">
        <v>345</v>
      </c>
      <c r="C521" s="163" t="s">
        <v>406</v>
      </c>
    </row>
    <row r="522" spans="1:3" x14ac:dyDescent="0.2">
      <c r="A522" s="164">
        <v>730</v>
      </c>
      <c r="B522" s="157" t="s">
        <v>346</v>
      </c>
      <c r="C522" s="163" t="s">
        <v>406</v>
      </c>
    </row>
    <row r="523" spans="1:3" x14ac:dyDescent="0.2">
      <c r="A523" s="164">
        <v>731</v>
      </c>
      <c r="B523" s="157" t="s">
        <v>345</v>
      </c>
      <c r="C523" s="163" t="s">
        <v>406</v>
      </c>
    </row>
    <row r="524" spans="1:3" x14ac:dyDescent="0.2">
      <c r="A524" s="164">
        <v>732</v>
      </c>
      <c r="B524" s="157" t="s">
        <v>346</v>
      </c>
      <c r="C524" s="163" t="s">
        <v>406</v>
      </c>
    </row>
    <row r="525" spans="1:3" x14ac:dyDescent="0.2">
      <c r="A525" s="164">
        <v>733</v>
      </c>
      <c r="B525" s="157" t="s">
        <v>345</v>
      </c>
      <c r="C525" s="163" t="s">
        <v>406</v>
      </c>
    </row>
    <row r="526" spans="1:3" x14ac:dyDescent="0.2">
      <c r="A526" s="164">
        <v>734</v>
      </c>
      <c r="B526" s="157" t="s">
        <v>346</v>
      </c>
      <c r="C526" s="163" t="s">
        <v>406</v>
      </c>
    </row>
    <row r="527" spans="1:3" x14ac:dyDescent="0.2">
      <c r="A527" s="164">
        <v>735</v>
      </c>
      <c r="B527" s="157" t="s">
        <v>345</v>
      </c>
      <c r="C527" s="163" t="s">
        <v>406</v>
      </c>
    </row>
    <row r="528" spans="1:3" x14ac:dyDescent="0.2">
      <c r="A528" s="164">
        <v>736</v>
      </c>
      <c r="B528" s="157" t="s">
        <v>346</v>
      </c>
      <c r="C528" s="163" t="s">
        <v>406</v>
      </c>
    </row>
    <row r="529" spans="1:3" x14ac:dyDescent="0.2">
      <c r="A529" s="164">
        <v>737</v>
      </c>
      <c r="B529" s="157" t="s">
        <v>345</v>
      </c>
      <c r="C529" s="163" t="s">
        <v>406</v>
      </c>
    </row>
    <row r="530" spans="1:3" x14ac:dyDescent="0.2">
      <c r="A530" s="164">
        <v>738</v>
      </c>
      <c r="B530" s="157" t="s">
        <v>346</v>
      </c>
      <c r="C530" s="163" t="s">
        <v>406</v>
      </c>
    </row>
    <row r="531" spans="1:3" x14ac:dyDescent="0.2">
      <c r="A531" s="164">
        <v>739</v>
      </c>
      <c r="B531" s="157" t="s">
        <v>345</v>
      </c>
      <c r="C531" s="163" t="s">
        <v>406</v>
      </c>
    </row>
    <row r="532" spans="1:3" x14ac:dyDescent="0.2">
      <c r="A532" s="164">
        <v>740</v>
      </c>
      <c r="B532" s="157" t="s">
        <v>346</v>
      </c>
      <c r="C532" s="163" t="s">
        <v>406</v>
      </c>
    </row>
    <row r="533" spans="1:3" x14ac:dyDescent="0.2">
      <c r="A533" s="164">
        <v>741</v>
      </c>
      <c r="B533" s="157" t="s">
        <v>345</v>
      </c>
      <c r="C533" s="163" t="s">
        <v>406</v>
      </c>
    </row>
    <row r="534" spans="1:3" x14ac:dyDescent="0.2">
      <c r="A534" s="164">
        <v>742</v>
      </c>
      <c r="B534" s="157" t="s">
        <v>346</v>
      </c>
      <c r="C534" s="163" t="s">
        <v>406</v>
      </c>
    </row>
    <row r="535" spans="1:3" x14ac:dyDescent="0.2">
      <c r="A535" s="164">
        <v>743</v>
      </c>
      <c r="B535" s="157" t="s">
        <v>345</v>
      </c>
      <c r="C535" s="163" t="s">
        <v>406</v>
      </c>
    </row>
    <row r="536" spans="1:3" x14ac:dyDescent="0.2">
      <c r="A536" s="164">
        <v>744</v>
      </c>
      <c r="B536" s="157" t="s">
        <v>346</v>
      </c>
      <c r="C536" s="163" t="s">
        <v>406</v>
      </c>
    </row>
    <row r="537" spans="1:3" x14ac:dyDescent="0.2">
      <c r="A537" s="164">
        <v>745</v>
      </c>
      <c r="B537" s="157" t="s">
        <v>345</v>
      </c>
      <c r="C537" s="163" t="s">
        <v>406</v>
      </c>
    </row>
    <row r="538" spans="1:3" x14ac:dyDescent="0.2">
      <c r="A538" s="164">
        <v>746</v>
      </c>
      <c r="B538" s="157" t="s">
        <v>346</v>
      </c>
      <c r="C538" s="163" t="s">
        <v>406</v>
      </c>
    </row>
    <row r="539" spans="1:3" x14ac:dyDescent="0.2">
      <c r="A539" s="164">
        <v>747</v>
      </c>
      <c r="B539" s="157" t="s">
        <v>345</v>
      </c>
      <c r="C539" s="163" t="s">
        <v>406</v>
      </c>
    </row>
    <row r="540" spans="1:3" x14ac:dyDescent="0.2">
      <c r="A540" s="164">
        <v>748</v>
      </c>
      <c r="B540" s="157" t="s">
        <v>345</v>
      </c>
      <c r="C540" s="163" t="s">
        <v>406</v>
      </c>
    </row>
    <row r="541" spans="1:3" x14ac:dyDescent="0.2">
      <c r="A541" s="164">
        <v>749</v>
      </c>
      <c r="B541" s="157" t="s">
        <v>346</v>
      </c>
      <c r="C541" s="163" t="s">
        <v>406</v>
      </c>
    </row>
    <row r="542" spans="1:3" x14ac:dyDescent="0.2">
      <c r="A542" s="164">
        <v>752</v>
      </c>
      <c r="B542" s="157" t="s">
        <v>345</v>
      </c>
      <c r="C542" s="163" t="s">
        <v>406</v>
      </c>
    </row>
    <row r="543" spans="1:3" x14ac:dyDescent="0.2">
      <c r="A543" s="164">
        <v>753</v>
      </c>
      <c r="B543" s="157" t="s">
        <v>347</v>
      </c>
      <c r="C543" s="163" t="s">
        <v>406</v>
      </c>
    </row>
    <row r="544" spans="1:3" x14ac:dyDescent="0.2">
      <c r="A544" s="164">
        <v>754</v>
      </c>
      <c r="B544" s="157" t="s">
        <v>345</v>
      </c>
      <c r="C544" s="163" t="s">
        <v>406</v>
      </c>
    </row>
    <row r="545" spans="1:3" x14ac:dyDescent="0.2">
      <c r="A545" s="164">
        <v>755</v>
      </c>
      <c r="B545" s="157" t="s">
        <v>347</v>
      </c>
      <c r="C545" s="163" t="s">
        <v>406</v>
      </c>
    </row>
    <row r="546" spans="1:3" x14ac:dyDescent="0.2">
      <c r="A546" s="164">
        <v>756</v>
      </c>
      <c r="B546" s="157" t="s">
        <v>345</v>
      </c>
      <c r="C546" s="163" t="s">
        <v>406</v>
      </c>
    </row>
    <row r="547" spans="1:3" x14ac:dyDescent="0.2">
      <c r="A547" s="164">
        <v>757</v>
      </c>
      <c r="B547" s="157" t="s">
        <v>347</v>
      </c>
      <c r="C547" s="163" t="s">
        <v>406</v>
      </c>
    </row>
    <row r="548" spans="1:3" x14ac:dyDescent="0.2">
      <c r="A548" s="164">
        <v>758</v>
      </c>
      <c r="B548" s="157" t="s">
        <v>345</v>
      </c>
      <c r="C548" s="163" t="s">
        <v>406</v>
      </c>
    </row>
    <row r="549" spans="1:3" x14ac:dyDescent="0.2">
      <c r="A549" s="164">
        <v>759</v>
      </c>
      <c r="B549" s="157" t="s">
        <v>347</v>
      </c>
      <c r="C549" s="163" t="s">
        <v>406</v>
      </c>
    </row>
    <row r="550" spans="1:3" x14ac:dyDescent="0.2">
      <c r="A550" s="164">
        <v>760</v>
      </c>
      <c r="B550" s="157" t="s">
        <v>345</v>
      </c>
      <c r="C550" s="163" t="s">
        <v>406</v>
      </c>
    </row>
    <row r="551" spans="1:3" x14ac:dyDescent="0.2">
      <c r="A551" s="164">
        <v>761</v>
      </c>
      <c r="B551" s="157" t="s">
        <v>347</v>
      </c>
      <c r="C551" s="163" t="s">
        <v>406</v>
      </c>
    </row>
    <row r="552" spans="1:3" x14ac:dyDescent="0.2">
      <c r="A552" s="164">
        <v>762</v>
      </c>
      <c r="B552" s="157" t="s">
        <v>345</v>
      </c>
      <c r="C552" s="163" t="s">
        <v>406</v>
      </c>
    </row>
    <row r="553" spans="1:3" x14ac:dyDescent="0.2">
      <c r="A553" s="164">
        <v>763</v>
      </c>
      <c r="B553" s="157" t="s">
        <v>347</v>
      </c>
      <c r="C553" s="163" t="s">
        <v>406</v>
      </c>
    </row>
    <row r="554" spans="1:3" x14ac:dyDescent="0.2">
      <c r="A554" s="164">
        <v>764</v>
      </c>
      <c r="B554" s="157" t="s">
        <v>345</v>
      </c>
      <c r="C554" s="163" t="s">
        <v>406</v>
      </c>
    </row>
    <row r="555" spans="1:3" x14ac:dyDescent="0.2">
      <c r="A555" s="164">
        <v>765</v>
      </c>
      <c r="B555" s="157" t="s">
        <v>347</v>
      </c>
      <c r="C555" s="163" t="s">
        <v>406</v>
      </c>
    </row>
    <row r="556" spans="1:3" x14ac:dyDescent="0.2">
      <c r="A556" s="164">
        <v>766</v>
      </c>
      <c r="B556" s="157" t="s">
        <v>345</v>
      </c>
      <c r="C556" s="163" t="s">
        <v>406</v>
      </c>
    </row>
    <row r="557" spans="1:3" x14ac:dyDescent="0.2">
      <c r="A557" s="164">
        <v>767</v>
      </c>
      <c r="B557" s="157" t="s">
        <v>347</v>
      </c>
      <c r="C557" s="163" t="s">
        <v>406</v>
      </c>
    </row>
    <row r="558" spans="1:3" x14ac:dyDescent="0.2">
      <c r="A558" s="164">
        <v>768</v>
      </c>
      <c r="B558" s="157" t="s">
        <v>345</v>
      </c>
      <c r="C558" s="163" t="s">
        <v>406</v>
      </c>
    </row>
    <row r="559" spans="1:3" x14ac:dyDescent="0.2">
      <c r="A559" s="164">
        <v>769</v>
      </c>
      <c r="B559" s="157" t="s">
        <v>347</v>
      </c>
      <c r="C559" s="163" t="s">
        <v>406</v>
      </c>
    </row>
    <row r="560" spans="1:3" x14ac:dyDescent="0.2">
      <c r="A560" s="164">
        <v>770</v>
      </c>
      <c r="B560" s="157" t="s">
        <v>348</v>
      </c>
      <c r="C560" s="163" t="s">
        <v>406</v>
      </c>
    </row>
    <row r="561" spans="1:3" x14ac:dyDescent="0.2">
      <c r="A561" s="164">
        <v>775</v>
      </c>
      <c r="B561" s="157" t="s">
        <v>349</v>
      </c>
      <c r="C561" s="163" t="s">
        <v>406</v>
      </c>
    </row>
    <row r="562" spans="1:3" x14ac:dyDescent="0.2">
      <c r="A562" s="164">
        <v>776</v>
      </c>
      <c r="B562" s="157" t="s">
        <v>349</v>
      </c>
      <c r="C562" s="163" t="s">
        <v>406</v>
      </c>
    </row>
    <row r="563" spans="1:3" x14ac:dyDescent="0.2">
      <c r="A563" s="164">
        <v>781</v>
      </c>
      <c r="B563" s="157" t="s">
        <v>345</v>
      </c>
      <c r="C563" s="163" t="s">
        <v>407</v>
      </c>
    </row>
    <row r="564" spans="1:3" x14ac:dyDescent="0.2">
      <c r="A564" s="164">
        <v>782</v>
      </c>
      <c r="B564" s="157" t="s">
        <v>345</v>
      </c>
      <c r="C564" s="163" t="s">
        <v>406</v>
      </c>
    </row>
    <row r="565" spans="1:3" x14ac:dyDescent="0.2">
      <c r="A565" s="164">
        <v>783</v>
      </c>
      <c r="B565" s="157" t="s">
        <v>345</v>
      </c>
      <c r="C565" s="163" t="s">
        <v>406</v>
      </c>
    </row>
    <row r="566" spans="1:3" x14ac:dyDescent="0.2">
      <c r="A566" s="164">
        <v>784</v>
      </c>
      <c r="B566" s="157" t="s">
        <v>345</v>
      </c>
      <c r="C566" s="163" t="s">
        <v>406</v>
      </c>
    </row>
    <row r="567" spans="1:3" x14ac:dyDescent="0.2">
      <c r="A567" s="164">
        <v>785</v>
      </c>
      <c r="B567" s="157" t="s">
        <v>345</v>
      </c>
      <c r="C567" s="163" t="s">
        <v>406</v>
      </c>
    </row>
    <row r="568" spans="1:3" x14ac:dyDescent="0.2">
      <c r="A568" s="164">
        <v>786</v>
      </c>
      <c r="B568" s="157" t="s">
        <v>345</v>
      </c>
      <c r="C568" s="163" t="s">
        <v>406</v>
      </c>
    </row>
    <row r="569" spans="1:3" x14ac:dyDescent="0.2">
      <c r="A569" s="164">
        <v>787</v>
      </c>
      <c r="B569" s="157" t="s">
        <v>350</v>
      </c>
      <c r="C569" s="163" t="s">
        <v>406</v>
      </c>
    </row>
    <row r="570" spans="1:3" x14ac:dyDescent="0.2">
      <c r="A570" s="164">
        <v>788</v>
      </c>
      <c r="B570" s="157" t="s">
        <v>351</v>
      </c>
      <c r="C570" s="163" t="s">
        <v>406</v>
      </c>
    </row>
    <row r="571" spans="1:3" x14ac:dyDescent="0.2">
      <c r="A571" s="164">
        <v>789</v>
      </c>
      <c r="B571" s="157" t="s">
        <v>352</v>
      </c>
      <c r="C571" s="163" t="s">
        <v>406</v>
      </c>
    </row>
    <row r="572" spans="1:3" x14ac:dyDescent="0.2">
      <c r="A572" s="164">
        <v>790</v>
      </c>
      <c r="B572" s="157" t="s">
        <v>353</v>
      </c>
      <c r="C572" s="163" t="s">
        <v>406</v>
      </c>
    </row>
    <row r="573" spans="1:3" x14ac:dyDescent="0.2">
      <c r="A573" s="164">
        <v>791</v>
      </c>
      <c r="B573" s="157" t="s">
        <v>354</v>
      </c>
      <c r="C573" s="163" t="s">
        <v>406</v>
      </c>
    </row>
    <row r="574" spans="1:3" x14ac:dyDescent="0.2">
      <c r="A574" s="164">
        <v>792</v>
      </c>
      <c r="B574" s="157" t="s">
        <v>355</v>
      </c>
      <c r="C574" s="163" t="s">
        <v>406</v>
      </c>
    </row>
    <row r="575" spans="1:3" x14ac:dyDescent="0.2">
      <c r="A575" s="164">
        <v>793</v>
      </c>
      <c r="B575" s="157" t="s">
        <v>345</v>
      </c>
      <c r="C575" s="163" t="s">
        <v>406</v>
      </c>
    </row>
    <row r="576" spans="1:3" x14ac:dyDescent="0.2">
      <c r="A576" s="164">
        <v>794</v>
      </c>
      <c r="B576" s="157" t="s">
        <v>346</v>
      </c>
      <c r="C576" s="163" t="s">
        <v>406</v>
      </c>
    </row>
    <row r="577" spans="1:3" x14ac:dyDescent="0.2">
      <c r="A577" s="164">
        <v>801</v>
      </c>
      <c r="B577" s="157" t="s">
        <v>274</v>
      </c>
      <c r="C577" s="163" t="s">
        <v>406</v>
      </c>
    </row>
    <row r="578" spans="1:3" x14ac:dyDescent="0.2">
      <c r="A578" s="164">
        <v>802</v>
      </c>
      <c r="B578" s="157" t="s">
        <v>356</v>
      </c>
      <c r="C578" s="163" t="s">
        <v>406</v>
      </c>
    </row>
    <row r="579" spans="1:3" x14ac:dyDescent="0.2">
      <c r="A579" s="164">
        <v>803</v>
      </c>
      <c r="B579" s="157" t="s">
        <v>357</v>
      </c>
      <c r="C579" s="163" t="s">
        <v>407</v>
      </c>
    </row>
    <row r="580" spans="1:3" x14ac:dyDescent="0.2">
      <c r="A580" s="164">
        <v>804</v>
      </c>
      <c r="B580" s="157" t="s">
        <v>356</v>
      </c>
      <c r="C580" s="163" t="s">
        <v>406</v>
      </c>
    </row>
    <row r="581" spans="1:3" x14ac:dyDescent="0.2">
      <c r="A581" s="164">
        <v>805</v>
      </c>
      <c r="B581" s="157" t="s">
        <v>357</v>
      </c>
      <c r="C581" s="163" t="s">
        <v>407</v>
      </c>
    </row>
    <row r="582" spans="1:3" x14ac:dyDescent="0.2">
      <c r="A582" s="164">
        <v>806</v>
      </c>
      <c r="B582" s="157" t="s">
        <v>356</v>
      </c>
      <c r="C582" s="163" t="s">
        <v>406</v>
      </c>
    </row>
    <row r="583" spans="1:3" x14ac:dyDescent="0.2">
      <c r="A583" s="164">
        <v>807</v>
      </c>
      <c r="B583" s="157" t="s">
        <v>357</v>
      </c>
      <c r="C583" s="163" t="s">
        <v>407</v>
      </c>
    </row>
    <row r="584" spans="1:3" x14ac:dyDescent="0.2">
      <c r="A584" s="164">
        <v>808</v>
      </c>
      <c r="B584" s="157" t="s">
        <v>356</v>
      </c>
      <c r="C584" s="163" t="s">
        <v>406</v>
      </c>
    </row>
    <row r="585" spans="1:3" x14ac:dyDescent="0.2">
      <c r="A585" s="164">
        <v>809</v>
      </c>
      <c r="B585" s="157" t="s">
        <v>357</v>
      </c>
      <c r="C585" s="163" t="s">
        <v>407</v>
      </c>
    </row>
    <row r="586" spans="1:3" x14ac:dyDescent="0.2">
      <c r="A586" s="164">
        <v>810</v>
      </c>
      <c r="B586" s="157" t="s">
        <v>356</v>
      </c>
      <c r="C586" s="163" t="s">
        <v>406</v>
      </c>
    </row>
    <row r="587" spans="1:3" x14ac:dyDescent="0.2">
      <c r="A587" s="164">
        <v>811</v>
      </c>
      <c r="B587" s="157" t="s">
        <v>357</v>
      </c>
      <c r="C587" s="163" t="s">
        <v>407</v>
      </c>
    </row>
    <row r="588" spans="1:3" x14ac:dyDescent="0.2">
      <c r="A588" s="164">
        <v>812</v>
      </c>
      <c r="B588" s="157" t="s">
        <v>356</v>
      </c>
      <c r="C588" s="163" t="s">
        <v>406</v>
      </c>
    </row>
    <row r="589" spans="1:3" x14ac:dyDescent="0.2">
      <c r="A589" s="164">
        <v>813</v>
      </c>
      <c r="B589" s="157" t="s">
        <v>357</v>
      </c>
      <c r="C589" s="163" t="s">
        <v>407</v>
      </c>
    </row>
    <row r="590" spans="1:3" x14ac:dyDescent="0.2">
      <c r="A590" s="164">
        <v>814</v>
      </c>
      <c r="B590" s="157" t="s">
        <v>356</v>
      </c>
      <c r="C590" s="163" t="s">
        <v>406</v>
      </c>
    </row>
    <row r="591" spans="1:3" x14ac:dyDescent="0.2">
      <c r="A591" s="164">
        <v>815</v>
      </c>
      <c r="B591" s="157" t="s">
        <v>357</v>
      </c>
      <c r="C591" s="163" t="s">
        <v>407</v>
      </c>
    </row>
    <row r="592" spans="1:3" x14ac:dyDescent="0.2">
      <c r="A592" s="164">
        <v>816</v>
      </c>
      <c r="B592" s="157" t="s">
        <v>356</v>
      </c>
      <c r="C592" s="163" t="s">
        <v>406</v>
      </c>
    </row>
    <row r="593" spans="1:3" x14ac:dyDescent="0.2">
      <c r="A593" s="164">
        <v>817</v>
      </c>
      <c r="B593" s="157" t="s">
        <v>357</v>
      </c>
      <c r="C593" s="163" t="s">
        <v>407</v>
      </c>
    </row>
    <row r="594" spans="1:3" x14ac:dyDescent="0.2">
      <c r="A594" s="164">
        <v>818</v>
      </c>
      <c r="B594" s="157" t="s">
        <v>356</v>
      </c>
      <c r="C594" s="163" t="s">
        <v>406</v>
      </c>
    </row>
    <row r="595" spans="1:3" x14ac:dyDescent="0.2">
      <c r="A595" s="164">
        <v>819</v>
      </c>
      <c r="B595" s="157" t="s">
        <v>357</v>
      </c>
      <c r="C595" s="163" t="s">
        <v>407</v>
      </c>
    </row>
    <row r="596" spans="1:3" x14ac:dyDescent="0.2">
      <c r="A596" s="164">
        <v>820</v>
      </c>
      <c r="B596" s="157" t="s">
        <v>356</v>
      </c>
      <c r="C596" s="163" t="s">
        <v>406</v>
      </c>
    </row>
    <row r="597" spans="1:3" x14ac:dyDescent="0.2">
      <c r="A597" s="164">
        <v>821</v>
      </c>
      <c r="B597" s="157" t="s">
        <v>357</v>
      </c>
      <c r="C597" s="163" t="s">
        <v>407</v>
      </c>
    </row>
    <row r="598" spans="1:3" x14ac:dyDescent="0.2">
      <c r="A598" s="164">
        <v>822</v>
      </c>
      <c r="B598" s="157" t="s">
        <v>356</v>
      </c>
      <c r="C598" s="163" t="s">
        <v>406</v>
      </c>
    </row>
    <row r="599" spans="1:3" x14ac:dyDescent="0.2">
      <c r="A599" s="164">
        <v>823</v>
      </c>
      <c r="B599" s="157" t="s">
        <v>357</v>
      </c>
      <c r="C599" s="163" t="s">
        <v>407</v>
      </c>
    </row>
    <row r="600" spans="1:3" x14ac:dyDescent="0.2">
      <c r="A600" s="164">
        <v>824</v>
      </c>
      <c r="B600" s="157" t="s">
        <v>356</v>
      </c>
      <c r="C600" s="163" t="s">
        <v>406</v>
      </c>
    </row>
    <row r="601" spans="1:3" x14ac:dyDescent="0.2">
      <c r="A601" s="164">
        <v>825</v>
      </c>
      <c r="B601" s="157" t="s">
        <v>357</v>
      </c>
      <c r="C601" s="163" t="s">
        <v>407</v>
      </c>
    </row>
    <row r="602" spans="1:3" x14ac:dyDescent="0.2">
      <c r="A602" s="164">
        <v>826</v>
      </c>
      <c r="B602" s="157" t="s">
        <v>356</v>
      </c>
      <c r="C602" s="163" t="s">
        <v>406</v>
      </c>
    </row>
    <row r="603" spans="1:3" x14ac:dyDescent="0.2">
      <c r="A603" s="164">
        <v>827</v>
      </c>
      <c r="B603" s="157" t="s">
        <v>357</v>
      </c>
      <c r="C603" s="163" t="s">
        <v>407</v>
      </c>
    </row>
    <row r="604" spans="1:3" x14ac:dyDescent="0.2">
      <c r="A604" s="164">
        <v>828</v>
      </c>
      <c r="B604" s="157" t="s">
        <v>356</v>
      </c>
      <c r="C604" s="163" t="s">
        <v>406</v>
      </c>
    </row>
    <row r="605" spans="1:3" x14ac:dyDescent="0.2">
      <c r="A605" s="164">
        <v>829</v>
      </c>
      <c r="B605" s="157" t="s">
        <v>357</v>
      </c>
      <c r="C605" s="163" t="s">
        <v>407</v>
      </c>
    </row>
    <row r="606" spans="1:3" x14ac:dyDescent="0.2">
      <c r="A606" s="164">
        <v>830</v>
      </c>
      <c r="B606" s="157" t="s">
        <v>356</v>
      </c>
      <c r="C606" s="163" t="s">
        <v>406</v>
      </c>
    </row>
    <row r="607" spans="1:3" x14ac:dyDescent="0.2">
      <c r="A607" s="164">
        <v>831</v>
      </c>
      <c r="B607" s="157" t="s">
        <v>357</v>
      </c>
      <c r="C607" s="163" t="s">
        <v>407</v>
      </c>
    </row>
    <row r="608" spans="1:3" x14ac:dyDescent="0.2">
      <c r="A608" s="164">
        <v>832</v>
      </c>
      <c r="B608" s="157" t="s">
        <v>356</v>
      </c>
      <c r="C608" s="163" t="s">
        <v>406</v>
      </c>
    </row>
    <row r="609" spans="1:3" x14ac:dyDescent="0.2">
      <c r="A609" s="164">
        <v>833</v>
      </c>
      <c r="B609" s="157" t="s">
        <v>357</v>
      </c>
      <c r="C609" s="163" t="s">
        <v>407</v>
      </c>
    </row>
    <row r="610" spans="1:3" x14ac:dyDescent="0.2">
      <c r="A610" s="164">
        <v>834</v>
      </c>
      <c r="B610" s="157" t="s">
        <v>356</v>
      </c>
      <c r="C610" s="163" t="s">
        <v>406</v>
      </c>
    </row>
    <row r="611" spans="1:3" x14ac:dyDescent="0.2">
      <c r="A611" s="164">
        <v>835</v>
      </c>
      <c r="B611" s="157" t="s">
        <v>357</v>
      </c>
      <c r="C611" s="163" t="s">
        <v>407</v>
      </c>
    </row>
    <row r="612" spans="1:3" x14ac:dyDescent="0.2">
      <c r="A612" s="164">
        <v>836</v>
      </c>
      <c r="B612" s="157" t="s">
        <v>356</v>
      </c>
      <c r="C612" s="163" t="s">
        <v>406</v>
      </c>
    </row>
    <row r="613" spans="1:3" x14ac:dyDescent="0.2">
      <c r="A613" s="164">
        <v>837</v>
      </c>
      <c r="B613" s="157" t="s">
        <v>357</v>
      </c>
      <c r="C613" s="163" t="s">
        <v>407</v>
      </c>
    </row>
    <row r="614" spans="1:3" x14ac:dyDescent="0.2">
      <c r="A614" s="164">
        <v>838</v>
      </c>
      <c r="B614" s="157" t="s">
        <v>356</v>
      </c>
      <c r="C614" s="163" t="s">
        <v>406</v>
      </c>
    </row>
    <row r="615" spans="1:3" x14ac:dyDescent="0.2">
      <c r="A615" s="164">
        <v>839</v>
      </c>
      <c r="B615" s="157" t="s">
        <v>357</v>
      </c>
      <c r="C615" s="163" t="s">
        <v>407</v>
      </c>
    </row>
    <row r="616" spans="1:3" x14ac:dyDescent="0.2">
      <c r="A616" s="164">
        <v>840</v>
      </c>
      <c r="B616" s="157" t="s">
        <v>356</v>
      </c>
      <c r="C616" s="163" t="s">
        <v>406</v>
      </c>
    </row>
    <row r="617" spans="1:3" x14ac:dyDescent="0.2">
      <c r="A617" s="164">
        <v>841</v>
      </c>
      <c r="B617" s="157" t="s">
        <v>357</v>
      </c>
      <c r="C617" s="163" t="s">
        <v>407</v>
      </c>
    </row>
    <row r="618" spans="1:3" x14ac:dyDescent="0.2">
      <c r="A618" s="164">
        <v>842</v>
      </c>
      <c r="B618" s="157" t="s">
        <v>356</v>
      </c>
      <c r="C618" s="163" t="s">
        <v>406</v>
      </c>
    </row>
    <row r="619" spans="1:3" x14ac:dyDescent="0.2">
      <c r="A619" s="164">
        <v>843</v>
      </c>
      <c r="B619" s="157" t="s">
        <v>357</v>
      </c>
      <c r="C619" s="163" t="s">
        <v>407</v>
      </c>
    </row>
    <row r="620" spans="1:3" x14ac:dyDescent="0.2">
      <c r="A620" s="164">
        <v>844</v>
      </c>
      <c r="B620" s="157" t="s">
        <v>356</v>
      </c>
      <c r="C620" s="163" t="s">
        <v>406</v>
      </c>
    </row>
    <row r="621" spans="1:3" x14ac:dyDescent="0.2">
      <c r="A621" s="164">
        <v>845</v>
      </c>
      <c r="B621" s="157" t="s">
        <v>357</v>
      </c>
      <c r="C621" s="163" t="s">
        <v>407</v>
      </c>
    </row>
    <row r="622" spans="1:3" x14ac:dyDescent="0.2">
      <c r="A622" s="164">
        <v>846</v>
      </c>
      <c r="B622" s="157" t="s">
        <v>356</v>
      </c>
      <c r="C622" s="163" t="s">
        <v>406</v>
      </c>
    </row>
    <row r="623" spans="1:3" x14ac:dyDescent="0.2">
      <c r="A623" s="164">
        <v>847</v>
      </c>
      <c r="B623" s="157" t="s">
        <v>357</v>
      </c>
      <c r="C623" s="163" t="s">
        <v>407</v>
      </c>
    </row>
    <row r="624" spans="1:3" x14ac:dyDescent="0.2">
      <c r="A624" s="164">
        <v>848</v>
      </c>
      <c r="B624" s="157" t="s">
        <v>356</v>
      </c>
      <c r="C624" s="163" t="s">
        <v>406</v>
      </c>
    </row>
    <row r="625" spans="1:3" x14ac:dyDescent="0.2">
      <c r="A625" s="164">
        <v>849</v>
      </c>
      <c r="B625" s="157" t="s">
        <v>357</v>
      </c>
      <c r="C625" s="163" t="s">
        <v>407</v>
      </c>
    </row>
    <row r="626" spans="1:3" x14ac:dyDescent="0.2">
      <c r="A626" s="164">
        <v>850</v>
      </c>
      <c r="B626" s="157" t="s">
        <v>357</v>
      </c>
      <c r="C626" s="163" t="s">
        <v>407</v>
      </c>
    </row>
    <row r="627" spans="1:3" x14ac:dyDescent="0.2">
      <c r="A627" s="164">
        <v>851</v>
      </c>
      <c r="B627" s="157" t="s">
        <v>357</v>
      </c>
      <c r="C627" s="163" t="s">
        <v>407</v>
      </c>
    </row>
    <row r="628" spans="1:3" x14ac:dyDescent="0.2">
      <c r="A628" s="164">
        <v>852</v>
      </c>
      <c r="B628" s="157" t="s">
        <v>356</v>
      </c>
      <c r="C628" s="163" t="s">
        <v>406</v>
      </c>
    </row>
    <row r="629" spans="1:3" x14ac:dyDescent="0.2">
      <c r="A629" s="164">
        <v>853</v>
      </c>
      <c r="B629" s="157" t="s">
        <v>356</v>
      </c>
      <c r="C629" s="163" t="s">
        <v>406</v>
      </c>
    </row>
    <row r="630" spans="1:3" x14ac:dyDescent="0.2">
      <c r="A630" s="164">
        <v>854</v>
      </c>
      <c r="B630" s="157" t="s">
        <v>356</v>
      </c>
      <c r="C630" s="163" t="s">
        <v>406</v>
      </c>
    </row>
    <row r="631" spans="1:3" x14ac:dyDescent="0.2">
      <c r="A631" s="164">
        <v>855</v>
      </c>
      <c r="B631" s="157" t="s">
        <v>356</v>
      </c>
      <c r="C631" s="163" t="s">
        <v>406</v>
      </c>
    </row>
    <row r="632" spans="1:3" x14ac:dyDescent="0.2">
      <c r="A632" s="164">
        <v>856</v>
      </c>
      <c r="B632" s="157" t="s">
        <v>356</v>
      </c>
      <c r="C632" s="163" t="s">
        <v>406</v>
      </c>
    </row>
    <row r="633" spans="1:3" x14ac:dyDescent="0.2">
      <c r="A633" s="164">
        <v>857</v>
      </c>
      <c r="B633" s="157" t="s">
        <v>356</v>
      </c>
      <c r="C633" s="163" t="s">
        <v>406</v>
      </c>
    </row>
    <row r="634" spans="1:3" x14ac:dyDescent="0.2">
      <c r="A634" s="164">
        <v>858</v>
      </c>
      <c r="B634" s="157" t="s">
        <v>356</v>
      </c>
      <c r="C634" s="163" t="s">
        <v>406</v>
      </c>
    </row>
    <row r="635" spans="1:3" x14ac:dyDescent="0.2">
      <c r="A635" s="164">
        <v>859</v>
      </c>
      <c r="B635" s="157" t="s">
        <v>356</v>
      </c>
      <c r="C635" s="163" t="s">
        <v>406</v>
      </c>
    </row>
    <row r="636" spans="1:3" x14ac:dyDescent="0.2">
      <c r="A636" s="164">
        <v>860</v>
      </c>
      <c r="B636" s="157" t="s">
        <v>356</v>
      </c>
      <c r="C636" s="163" t="s">
        <v>406</v>
      </c>
    </row>
    <row r="637" spans="1:3" x14ac:dyDescent="0.2">
      <c r="A637" s="164">
        <v>861</v>
      </c>
      <c r="B637" s="157" t="s">
        <v>356</v>
      </c>
      <c r="C637" s="163" t="s">
        <v>406</v>
      </c>
    </row>
    <row r="638" spans="1:3" x14ac:dyDescent="0.2">
      <c r="A638" s="164">
        <v>862</v>
      </c>
      <c r="B638" s="157" t="s">
        <v>356</v>
      </c>
      <c r="C638" s="163" t="s">
        <v>406</v>
      </c>
    </row>
    <row r="639" spans="1:3" x14ac:dyDescent="0.2">
      <c r="A639" s="164">
        <v>863</v>
      </c>
      <c r="B639" s="157" t="s">
        <v>356</v>
      </c>
      <c r="C639" s="163" t="s">
        <v>406</v>
      </c>
    </row>
    <row r="640" spans="1:3" x14ac:dyDescent="0.2">
      <c r="A640" s="164">
        <v>864</v>
      </c>
      <c r="B640" s="157" t="s">
        <v>356</v>
      </c>
      <c r="C640" s="163" t="s">
        <v>406</v>
      </c>
    </row>
    <row r="641" spans="1:3" x14ac:dyDescent="0.2">
      <c r="A641" s="164">
        <v>865</v>
      </c>
      <c r="B641" s="157" t="s">
        <v>356</v>
      </c>
      <c r="C641" s="163" t="s">
        <v>406</v>
      </c>
    </row>
    <row r="642" spans="1:3" x14ac:dyDescent="0.2">
      <c r="A642" s="164">
        <v>866</v>
      </c>
      <c r="B642" s="157" t="s">
        <v>357</v>
      </c>
      <c r="C642" s="163" t="s">
        <v>407</v>
      </c>
    </row>
    <row r="643" spans="1:3" x14ac:dyDescent="0.2">
      <c r="A643" s="164">
        <v>867</v>
      </c>
      <c r="B643" s="157" t="s">
        <v>356</v>
      </c>
      <c r="C643" s="163" t="s">
        <v>406</v>
      </c>
    </row>
    <row r="644" spans="1:3" x14ac:dyDescent="0.2">
      <c r="A644" s="164">
        <v>868</v>
      </c>
      <c r="B644" s="157" t="s">
        <v>357</v>
      </c>
      <c r="C644" s="163" t="s">
        <v>407</v>
      </c>
    </row>
    <row r="645" spans="1:3" x14ac:dyDescent="0.2">
      <c r="A645" s="164">
        <v>869</v>
      </c>
      <c r="B645" s="157" t="s">
        <v>356</v>
      </c>
      <c r="C645" s="163" t="s">
        <v>406</v>
      </c>
    </row>
    <row r="646" spans="1:3" x14ac:dyDescent="0.2">
      <c r="A646" s="164">
        <v>870</v>
      </c>
      <c r="B646" s="157" t="s">
        <v>357</v>
      </c>
      <c r="C646" s="163" t="s">
        <v>407</v>
      </c>
    </row>
    <row r="647" spans="1:3" x14ac:dyDescent="0.2">
      <c r="A647" s="164">
        <v>871</v>
      </c>
      <c r="B647" s="157" t="s">
        <v>356</v>
      </c>
      <c r="C647" s="163" t="s">
        <v>406</v>
      </c>
    </row>
    <row r="648" spans="1:3" x14ac:dyDescent="0.2">
      <c r="A648" s="164">
        <v>872</v>
      </c>
      <c r="B648" s="157" t="s">
        <v>357</v>
      </c>
      <c r="C648" s="163" t="s">
        <v>407</v>
      </c>
    </row>
    <row r="649" spans="1:3" x14ac:dyDescent="0.2">
      <c r="A649" s="164">
        <v>873</v>
      </c>
      <c r="B649" s="157" t="s">
        <v>356</v>
      </c>
      <c r="C649" s="163" t="s">
        <v>406</v>
      </c>
    </row>
    <row r="650" spans="1:3" x14ac:dyDescent="0.2">
      <c r="A650" s="164">
        <v>874</v>
      </c>
      <c r="B650" s="157" t="s">
        <v>357</v>
      </c>
      <c r="C650" s="163" t="s">
        <v>407</v>
      </c>
    </row>
    <row r="651" spans="1:3" x14ac:dyDescent="0.2">
      <c r="A651" s="164">
        <v>875</v>
      </c>
      <c r="B651" s="157" t="s">
        <v>356</v>
      </c>
      <c r="C651" s="163" t="s">
        <v>406</v>
      </c>
    </row>
    <row r="652" spans="1:3" x14ac:dyDescent="0.2">
      <c r="A652" s="164">
        <v>876</v>
      </c>
      <c r="B652" s="157" t="s">
        <v>357</v>
      </c>
      <c r="C652" s="163" t="s">
        <v>407</v>
      </c>
    </row>
    <row r="653" spans="1:3" x14ac:dyDescent="0.2">
      <c r="A653" s="164">
        <v>877</v>
      </c>
      <c r="B653" s="157" t="s">
        <v>356</v>
      </c>
      <c r="C653" s="163" t="s">
        <v>406</v>
      </c>
    </row>
    <row r="654" spans="1:3" x14ac:dyDescent="0.2">
      <c r="A654" s="164">
        <v>878</v>
      </c>
      <c r="B654" s="157" t="s">
        <v>357</v>
      </c>
      <c r="C654" s="163" t="s">
        <v>407</v>
      </c>
    </row>
    <row r="655" spans="1:3" x14ac:dyDescent="0.2">
      <c r="A655" s="164">
        <v>879</v>
      </c>
      <c r="B655" s="157" t="s">
        <v>356</v>
      </c>
      <c r="C655" s="163" t="s">
        <v>406</v>
      </c>
    </row>
    <row r="656" spans="1:3" x14ac:dyDescent="0.2">
      <c r="A656" s="164">
        <v>880</v>
      </c>
      <c r="B656" s="157" t="s">
        <v>357</v>
      </c>
      <c r="C656" s="163" t="s">
        <v>407</v>
      </c>
    </row>
    <row r="657" spans="1:3" x14ac:dyDescent="0.2">
      <c r="A657" s="164">
        <v>881</v>
      </c>
      <c r="B657" s="157" t="s">
        <v>356</v>
      </c>
      <c r="C657" s="163" t="s">
        <v>406</v>
      </c>
    </row>
    <row r="658" spans="1:3" x14ac:dyDescent="0.2">
      <c r="A658" s="164">
        <v>882</v>
      </c>
      <c r="B658" s="157" t="s">
        <v>357</v>
      </c>
      <c r="C658" s="163" t="s">
        <v>407</v>
      </c>
    </row>
    <row r="659" spans="1:3" x14ac:dyDescent="0.2">
      <c r="A659" s="164">
        <v>883</v>
      </c>
      <c r="B659" s="157" t="s">
        <v>356</v>
      </c>
      <c r="C659" s="163" t="s">
        <v>406</v>
      </c>
    </row>
    <row r="660" spans="1:3" x14ac:dyDescent="0.2">
      <c r="A660" s="164">
        <v>884</v>
      </c>
      <c r="B660" s="157" t="s">
        <v>357</v>
      </c>
      <c r="C660" s="163" t="s">
        <v>407</v>
      </c>
    </row>
    <row r="661" spans="1:3" x14ac:dyDescent="0.2">
      <c r="A661" s="164">
        <v>885</v>
      </c>
      <c r="B661" s="157" t="s">
        <v>356</v>
      </c>
      <c r="C661" s="163" t="s">
        <v>406</v>
      </c>
    </row>
    <row r="662" spans="1:3" x14ac:dyDescent="0.2">
      <c r="A662" s="164">
        <v>886</v>
      </c>
      <c r="B662" s="157" t="s">
        <v>357</v>
      </c>
      <c r="C662" s="163" t="s">
        <v>407</v>
      </c>
    </row>
    <row r="663" spans="1:3" x14ac:dyDescent="0.2">
      <c r="A663" s="164">
        <v>887</v>
      </c>
      <c r="B663" s="157" t="s">
        <v>356</v>
      </c>
      <c r="C663" s="163" t="s">
        <v>406</v>
      </c>
    </row>
    <row r="664" spans="1:3" x14ac:dyDescent="0.2">
      <c r="A664" s="164">
        <v>888</v>
      </c>
      <c r="B664" s="157" t="s">
        <v>357</v>
      </c>
      <c r="C664" s="163" t="s">
        <v>407</v>
      </c>
    </row>
    <row r="665" spans="1:3" x14ac:dyDescent="0.2">
      <c r="A665" s="164">
        <v>889</v>
      </c>
      <c r="B665" s="157" t="s">
        <v>356</v>
      </c>
      <c r="C665" s="163" t="s">
        <v>406</v>
      </c>
    </row>
    <row r="666" spans="1:3" x14ac:dyDescent="0.2">
      <c r="A666" s="164">
        <v>890</v>
      </c>
      <c r="B666" s="157" t="s">
        <v>357</v>
      </c>
      <c r="C666" s="163" t="s">
        <v>407</v>
      </c>
    </row>
    <row r="667" spans="1:3" x14ac:dyDescent="0.2">
      <c r="A667" s="164">
        <v>891</v>
      </c>
      <c r="B667" s="157" t="s">
        <v>357</v>
      </c>
      <c r="C667" s="163" t="s">
        <v>407</v>
      </c>
    </row>
    <row r="668" spans="1:3" x14ac:dyDescent="0.2">
      <c r="A668" s="164">
        <v>892</v>
      </c>
      <c r="B668" s="157" t="s">
        <v>357</v>
      </c>
      <c r="C668" s="163" t="s">
        <v>407</v>
      </c>
    </row>
    <row r="669" spans="1:3" x14ac:dyDescent="0.2">
      <c r="A669" s="164">
        <v>893</v>
      </c>
      <c r="B669" s="157" t="s">
        <v>357</v>
      </c>
      <c r="C669" s="163" t="s">
        <v>407</v>
      </c>
    </row>
    <row r="670" spans="1:3" x14ac:dyDescent="0.2">
      <c r="A670" s="164">
        <v>894</v>
      </c>
      <c r="B670" s="157" t="s">
        <v>315</v>
      </c>
      <c r="C670" s="163" t="s">
        <v>407</v>
      </c>
    </row>
    <row r="671" spans="1:3" x14ac:dyDescent="0.2">
      <c r="A671" s="164">
        <v>895</v>
      </c>
      <c r="B671" s="157" t="s">
        <v>315</v>
      </c>
      <c r="C671" s="163" t="s">
        <v>407</v>
      </c>
    </row>
    <row r="672" spans="1:3" x14ac:dyDescent="0.2">
      <c r="A672" s="164">
        <v>896</v>
      </c>
      <c r="B672" s="157" t="s">
        <v>315</v>
      </c>
      <c r="C672" s="163" t="s">
        <v>407</v>
      </c>
    </row>
    <row r="673" spans="1:3" x14ac:dyDescent="0.2">
      <c r="A673" s="164">
        <v>897</v>
      </c>
      <c r="B673" s="157" t="s">
        <v>357</v>
      </c>
      <c r="C673" s="163" t="s">
        <v>407</v>
      </c>
    </row>
    <row r="674" spans="1:3" x14ac:dyDescent="0.2">
      <c r="A674" s="164">
        <v>898</v>
      </c>
      <c r="B674" s="157" t="s">
        <v>357</v>
      </c>
      <c r="C674" s="163" t="s">
        <v>407</v>
      </c>
    </row>
    <row r="675" spans="1:3" x14ac:dyDescent="0.2">
      <c r="A675" s="164">
        <v>899</v>
      </c>
      <c r="B675" s="157" t="s">
        <v>358</v>
      </c>
      <c r="C675" s="163" t="s">
        <v>407</v>
      </c>
    </row>
    <row r="676" spans="1:3" x14ac:dyDescent="0.2">
      <c r="A676" s="164">
        <v>900</v>
      </c>
      <c r="B676" s="157" t="s">
        <v>358</v>
      </c>
      <c r="C676" s="163" t="s">
        <v>407</v>
      </c>
    </row>
    <row r="677" spans="1:3" x14ac:dyDescent="0.2">
      <c r="A677" s="164">
        <v>901</v>
      </c>
      <c r="B677" s="157" t="s">
        <v>358</v>
      </c>
      <c r="C677" s="163" t="s">
        <v>407</v>
      </c>
    </row>
    <row r="678" spans="1:3" x14ac:dyDescent="0.2">
      <c r="A678" s="164">
        <v>902</v>
      </c>
      <c r="B678" s="157" t="s">
        <v>358</v>
      </c>
      <c r="C678" s="163" t="s">
        <v>407</v>
      </c>
    </row>
    <row r="679" spans="1:3" x14ac:dyDescent="0.2">
      <c r="A679" s="164">
        <v>903</v>
      </c>
      <c r="B679" s="157" t="s">
        <v>358</v>
      </c>
      <c r="C679" s="163" t="s">
        <v>407</v>
      </c>
    </row>
    <row r="680" spans="1:3" x14ac:dyDescent="0.2">
      <c r="A680" s="164">
        <v>904</v>
      </c>
      <c r="B680" s="157" t="s">
        <v>359</v>
      </c>
      <c r="C680" s="163" t="s">
        <v>407</v>
      </c>
    </row>
    <row r="681" spans="1:3" x14ac:dyDescent="0.2">
      <c r="A681" s="164">
        <v>905</v>
      </c>
      <c r="B681" s="157" t="s">
        <v>359</v>
      </c>
      <c r="C681" s="163" t="s">
        <v>407</v>
      </c>
    </row>
    <row r="682" spans="1:3" x14ac:dyDescent="0.2">
      <c r="A682" s="164">
        <v>906</v>
      </c>
      <c r="B682" s="157" t="s">
        <v>359</v>
      </c>
      <c r="C682" s="163" t="s">
        <v>407</v>
      </c>
    </row>
    <row r="683" spans="1:3" x14ac:dyDescent="0.2">
      <c r="A683" s="164">
        <v>907</v>
      </c>
      <c r="B683" s="157" t="s">
        <v>360</v>
      </c>
      <c r="C683" s="163" t="s">
        <v>407</v>
      </c>
    </row>
    <row r="684" spans="1:3" x14ac:dyDescent="0.2">
      <c r="A684" s="164">
        <v>908</v>
      </c>
      <c r="B684" s="157" t="s">
        <v>360</v>
      </c>
      <c r="C684" s="163" t="s">
        <v>407</v>
      </c>
    </row>
    <row r="685" spans="1:3" x14ac:dyDescent="0.2">
      <c r="A685" s="164">
        <v>909</v>
      </c>
      <c r="B685" s="157" t="s">
        <v>360</v>
      </c>
      <c r="C685" s="163" t="s">
        <v>407</v>
      </c>
    </row>
    <row r="686" spans="1:3" x14ac:dyDescent="0.2">
      <c r="A686" s="164">
        <v>910</v>
      </c>
      <c r="B686" s="157" t="s">
        <v>360</v>
      </c>
      <c r="C686" s="163" t="s">
        <v>407</v>
      </c>
    </row>
    <row r="687" spans="1:3" x14ac:dyDescent="0.2">
      <c r="A687" s="164">
        <v>911</v>
      </c>
      <c r="B687" s="157" t="s">
        <v>360</v>
      </c>
      <c r="C687" s="163" t="s">
        <v>407</v>
      </c>
    </row>
    <row r="688" spans="1:3" x14ac:dyDescent="0.2">
      <c r="A688" s="164">
        <v>912</v>
      </c>
      <c r="B688" s="157" t="s">
        <v>360</v>
      </c>
      <c r="C688" s="163" t="s">
        <v>407</v>
      </c>
    </row>
    <row r="689" spans="1:3" x14ac:dyDescent="0.2">
      <c r="A689" s="164">
        <v>913</v>
      </c>
      <c r="B689" s="157" t="s">
        <v>360</v>
      </c>
      <c r="C689" s="163" t="s">
        <v>407</v>
      </c>
    </row>
    <row r="690" spans="1:3" x14ac:dyDescent="0.2">
      <c r="A690" s="164">
        <v>914</v>
      </c>
      <c r="B690" s="157" t="s">
        <v>361</v>
      </c>
      <c r="C690" s="163" t="s">
        <v>406</v>
      </c>
    </row>
    <row r="691" spans="1:3" x14ac:dyDescent="0.2">
      <c r="A691" s="164">
        <v>915</v>
      </c>
      <c r="B691" s="157" t="s">
        <v>315</v>
      </c>
      <c r="C691" s="163" t="s">
        <v>406</v>
      </c>
    </row>
    <row r="692" spans="1:3" x14ac:dyDescent="0.2">
      <c r="A692" s="164">
        <v>916</v>
      </c>
      <c r="B692" s="157" t="s">
        <v>315</v>
      </c>
      <c r="C692" s="163" t="s">
        <v>406</v>
      </c>
    </row>
    <row r="693" spans="1:3" x14ac:dyDescent="0.2">
      <c r="A693" s="164">
        <v>917</v>
      </c>
      <c r="B693" s="157" t="s">
        <v>315</v>
      </c>
      <c r="C693" s="163" t="s">
        <v>406</v>
      </c>
    </row>
    <row r="694" spans="1:3" x14ac:dyDescent="0.2">
      <c r="A694" s="164">
        <v>918</v>
      </c>
      <c r="B694" s="157" t="s">
        <v>251</v>
      </c>
      <c r="C694" s="163" t="s">
        <v>406</v>
      </c>
    </row>
    <row r="695" spans="1:3" x14ac:dyDescent="0.2">
      <c r="A695" s="164">
        <v>919</v>
      </c>
      <c r="B695" s="157" t="s">
        <v>362</v>
      </c>
      <c r="C695" s="163" t="s">
        <v>406</v>
      </c>
    </row>
    <row r="696" spans="1:3" x14ac:dyDescent="0.2">
      <c r="A696" s="164">
        <v>920</v>
      </c>
      <c r="B696" s="157" t="s">
        <v>362</v>
      </c>
      <c r="C696" s="163" t="s">
        <v>406</v>
      </c>
    </row>
    <row r="697" spans="1:3" x14ac:dyDescent="0.2">
      <c r="A697" s="164">
        <v>922</v>
      </c>
      <c r="B697" s="157" t="s">
        <v>274</v>
      </c>
      <c r="C697" s="163" t="s">
        <v>406</v>
      </c>
    </row>
    <row r="698" spans="1:3" x14ac:dyDescent="0.2">
      <c r="A698" s="164">
        <v>923</v>
      </c>
      <c r="B698" s="157" t="s">
        <v>274</v>
      </c>
      <c r="C698" s="163" t="s">
        <v>406</v>
      </c>
    </row>
    <row r="699" spans="1:3" x14ac:dyDescent="0.2">
      <c r="A699" s="164">
        <v>924</v>
      </c>
      <c r="B699" s="157" t="s">
        <v>274</v>
      </c>
      <c r="C699" s="163" t="s">
        <v>406</v>
      </c>
    </row>
    <row r="700" spans="1:3" x14ac:dyDescent="0.2">
      <c r="A700" s="164">
        <v>925</v>
      </c>
      <c r="B700" s="157" t="s">
        <v>363</v>
      </c>
      <c r="C700" s="163" t="s">
        <v>402</v>
      </c>
    </row>
    <row r="701" spans="1:3" x14ac:dyDescent="0.2">
      <c r="A701" s="164">
        <v>926</v>
      </c>
      <c r="B701" s="157" t="s">
        <v>304</v>
      </c>
      <c r="C701" s="163" t="s">
        <v>402</v>
      </c>
    </row>
    <row r="702" spans="1:3" x14ac:dyDescent="0.2">
      <c r="A702" s="164">
        <v>927</v>
      </c>
      <c r="B702" s="157" t="s">
        <v>306</v>
      </c>
      <c r="C702" s="163" t="s">
        <v>402</v>
      </c>
    </row>
    <row r="703" spans="1:3" x14ac:dyDescent="0.2">
      <c r="A703" s="164">
        <v>928</v>
      </c>
      <c r="B703" s="157" t="s">
        <v>305</v>
      </c>
      <c r="C703" s="163" t="s">
        <v>402</v>
      </c>
    </row>
    <row r="704" spans="1:3" x14ac:dyDescent="0.2">
      <c r="A704" s="164">
        <v>929</v>
      </c>
      <c r="B704" s="157" t="s">
        <v>358</v>
      </c>
      <c r="C704" s="163" t="s">
        <v>407</v>
      </c>
    </row>
    <row r="705" spans="1:3" x14ac:dyDescent="0.2">
      <c r="A705" s="164">
        <v>930</v>
      </c>
      <c r="B705" s="157" t="s">
        <v>358</v>
      </c>
      <c r="C705" s="163" t="s">
        <v>407</v>
      </c>
    </row>
    <row r="706" spans="1:3" x14ac:dyDescent="0.2">
      <c r="A706" s="164">
        <v>931</v>
      </c>
      <c r="B706" s="157" t="s">
        <v>358</v>
      </c>
      <c r="C706" s="163" t="s">
        <v>407</v>
      </c>
    </row>
    <row r="707" spans="1:3" x14ac:dyDescent="0.2">
      <c r="A707" s="164">
        <v>932</v>
      </c>
      <c r="B707" s="157" t="s">
        <v>364</v>
      </c>
      <c r="C707" s="163" t="s">
        <v>406</v>
      </c>
    </row>
    <row r="708" spans="1:3" x14ac:dyDescent="0.2">
      <c r="A708" s="164">
        <v>933</v>
      </c>
      <c r="B708" s="157" t="s">
        <v>356</v>
      </c>
      <c r="C708" s="163" t="s">
        <v>406</v>
      </c>
    </row>
    <row r="709" spans="1:3" x14ac:dyDescent="0.2">
      <c r="A709" s="164">
        <v>934</v>
      </c>
      <c r="B709" s="157" t="s">
        <v>357</v>
      </c>
      <c r="C709" s="163" t="s">
        <v>407</v>
      </c>
    </row>
    <row r="710" spans="1:3" x14ac:dyDescent="0.2">
      <c r="A710" s="164">
        <v>935</v>
      </c>
      <c r="B710" s="157" t="s">
        <v>365</v>
      </c>
      <c r="C710" s="163" t="s">
        <v>406</v>
      </c>
    </row>
    <row r="711" spans="1:3" x14ac:dyDescent="0.2">
      <c r="A711" s="164">
        <v>936</v>
      </c>
      <c r="B711" s="157" t="s">
        <v>365</v>
      </c>
      <c r="C711" s="163" t="s">
        <v>406</v>
      </c>
    </row>
    <row r="712" spans="1:3" x14ac:dyDescent="0.2">
      <c r="A712" s="164">
        <v>937</v>
      </c>
      <c r="B712" s="157" t="s">
        <v>365</v>
      </c>
      <c r="C712" s="163" t="s">
        <v>406</v>
      </c>
    </row>
    <row r="713" spans="1:3" x14ac:dyDescent="0.2">
      <c r="A713" s="164">
        <v>938</v>
      </c>
      <c r="B713" s="157" t="s">
        <v>365</v>
      </c>
      <c r="C713" s="163" t="s">
        <v>406</v>
      </c>
    </row>
    <row r="714" spans="1:3" x14ac:dyDescent="0.2">
      <c r="A714" s="164">
        <v>939</v>
      </c>
      <c r="B714" s="157" t="s">
        <v>365</v>
      </c>
      <c r="C714" s="163" t="s">
        <v>406</v>
      </c>
    </row>
    <row r="715" spans="1:3" x14ac:dyDescent="0.2">
      <c r="A715" s="164">
        <v>940</v>
      </c>
      <c r="B715" s="157" t="s">
        <v>366</v>
      </c>
      <c r="C715" s="163" t="s">
        <v>403</v>
      </c>
    </row>
    <row r="716" spans="1:3" x14ac:dyDescent="0.2">
      <c r="A716" s="164">
        <v>941</v>
      </c>
      <c r="B716" s="157" t="s">
        <v>367</v>
      </c>
      <c r="C716" s="163" t="s">
        <v>403</v>
      </c>
    </row>
    <row r="717" spans="1:3" x14ac:dyDescent="0.2">
      <c r="A717" s="164">
        <v>942</v>
      </c>
      <c r="B717" s="157" t="s">
        <v>220</v>
      </c>
      <c r="C717" s="163" t="s">
        <v>406</v>
      </c>
    </row>
    <row r="718" spans="1:3" x14ac:dyDescent="0.2">
      <c r="A718" s="164">
        <v>943</v>
      </c>
      <c r="B718" s="157" t="s">
        <v>211</v>
      </c>
      <c r="C718" s="163" t="s">
        <v>406</v>
      </c>
    </row>
    <row r="719" spans="1:3" x14ac:dyDescent="0.2">
      <c r="A719" s="164">
        <v>944</v>
      </c>
      <c r="B719" s="157" t="s">
        <v>211</v>
      </c>
      <c r="C719" s="163" t="s">
        <v>406</v>
      </c>
    </row>
    <row r="720" spans="1:3" x14ac:dyDescent="0.2">
      <c r="A720" s="164">
        <v>945</v>
      </c>
      <c r="B720" s="157" t="s">
        <v>211</v>
      </c>
      <c r="C720" s="163" t="s">
        <v>406</v>
      </c>
    </row>
    <row r="721" spans="1:3" x14ac:dyDescent="0.2">
      <c r="A721" s="164">
        <v>946</v>
      </c>
      <c r="B721" s="157" t="s">
        <v>211</v>
      </c>
      <c r="C721" s="163" t="s">
        <v>406</v>
      </c>
    </row>
    <row r="722" spans="1:3" x14ac:dyDescent="0.2">
      <c r="A722" s="164">
        <v>947</v>
      </c>
      <c r="B722" s="157" t="s">
        <v>368</v>
      </c>
      <c r="C722" s="163" t="s">
        <v>406</v>
      </c>
    </row>
    <row r="723" spans="1:3" x14ac:dyDescent="0.2">
      <c r="A723" s="164">
        <v>948</v>
      </c>
      <c r="B723" s="157" t="s">
        <v>369</v>
      </c>
      <c r="C723" s="163" t="s">
        <v>406</v>
      </c>
    </row>
    <row r="724" spans="1:3" x14ac:dyDescent="0.2">
      <c r="A724" s="164">
        <v>949</v>
      </c>
      <c r="B724" s="157" t="s">
        <v>370</v>
      </c>
      <c r="C724" s="163" t="s">
        <v>406</v>
      </c>
    </row>
    <row r="725" spans="1:3" x14ac:dyDescent="0.2">
      <c r="A725" s="164">
        <v>950</v>
      </c>
      <c r="B725" s="157" t="s">
        <v>371</v>
      </c>
      <c r="C725" s="163" t="s">
        <v>407</v>
      </c>
    </row>
    <row r="726" spans="1:3" x14ac:dyDescent="0.2">
      <c r="A726" s="164">
        <v>951</v>
      </c>
      <c r="B726" s="157" t="s">
        <v>372</v>
      </c>
      <c r="C726" s="163" t="s">
        <v>407</v>
      </c>
    </row>
    <row r="727" spans="1:3" x14ac:dyDescent="0.2">
      <c r="A727" s="164">
        <v>952</v>
      </c>
      <c r="B727" s="157" t="s">
        <v>373</v>
      </c>
      <c r="C727" s="163" t="s">
        <v>406</v>
      </c>
    </row>
    <row r="728" spans="1:3" x14ac:dyDescent="0.2">
      <c r="A728" s="164">
        <v>953</v>
      </c>
      <c r="B728" s="157" t="s">
        <v>374</v>
      </c>
      <c r="C728" s="163" t="s">
        <v>406</v>
      </c>
    </row>
    <row r="729" spans="1:3" x14ac:dyDescent="0.2">
      <c r="A729" s="164">
        <v>954</v>
      </c>
      <c r="B729" s="157" t="s">
        <v>375</v>
      </c>
      <c r="C729" s="163" t="s">
        <v>406</v>
      </c>
    </row>
    <row r="730" spans="1:3" x14ac:dyDescent="0.2">
      <c r="A730" s="164">
        <v>955</v>
      </c>
      <c r="B730" s="157" t="s">
        <v>376</v>
      </c>
      <c r="C730" s="163" t="s">
        <v>406</v>
      </c>
    </row>
    <row r="731" spans="1:3" x14ac:dyDescent="0.2">
      <c r="A731" s="164">
        <v>956</v>
      </c>
      <c r="B731" s="157" t="s">
        <v>377</v>
      </c>
      <c r="C731" s="163" t="s">
        <v>406</v>
      </c>
    </row>
    <row r="732" spans="1:3" x14ac:dyDescent="0.2">
      <c r="A732" s="164">
        <v>957</v>
      </c>
      <c r="B732" s="157" t="s">
        <v>378</v>
      </c>
      <c r="C732" s="163" t="s">
        <v>406</v>
      </c>
    </row>
    <row r="733" spans="1:3" x14ac:dyDescent="0.2">
      <c r="A733" s="164">
        <v>958</v>
      </c>
      <c r="B733" s="157" t="s">
        <v>379</v>
      </c>
      <c r="C733" s="163" t="s">
        <v>406</v>
      </c>
    </row>
    <row r="734" spans="1:3" x14ac:dyDescent="0.2">
      <c r="A734" s="164">
        <v>959</v>
      </c>
      <c r="B734" s="157" t="s">
        <v>380</v>
      </c>
      <c r="C734" s="163" t="s">
        <v>406</v>
      </c>
    </row>
    <row r="735" spans="1:3" x14ac:dyDescent="0.2">
      <c r="A735" s="164">
        <v>960</v>
      </c>
      <c r="B735" s="157" t="s">
        <v>381</v>
      </c>
      <c r="C735" s="163" t="s">
        <v>406</v>
      </c>
    </row>
    <row r="736" spans="1:3" x14ac:dyDescent="0.2">
      <c r="A736" s="164">
        <v>961</v>
      </c>
      <c r="B736" s="157" t="s">
        <v>382</v>
      </c>
      <c r="C736" s="163" t="s">
        <v>406</v>
      </c>
    </row>
    <row r="737" spans="1:3" x14ac:dyDescent="0.2">
      <c r="A737" s="164">
        <v>962</v>
      </c>
      <c r="B737" s="157" t="s">
        <v>383</v>
      </c>
      <c r="C737" s="163" t="s">
        <v>406</v>
      </c>
    </row>
    <row r="738" spans="1:3" x14ac:dyDescent="0.2">
      <c r="A738" s="164">
        <v>963</v>
      </c>
      <c r="B738" s="157" t="s">
        <v>384</v>
      </c>
      <c r="C738" s="163" t="s">
        <v>406</v>
      </c>
    </row>
    <row r="739" spans="1:3" x14ac:dyDescent="0.2">
      <c r="A739" s="164">
        <v>964</v>
      </c>
      <c r="B739" s="157" t="s">
        <v>385</v>
      </c>
      <c r="C739" s="163" t="s">
        <v>406</v>
      </c>
    </row>
    <row r="740" spans="1:3" x14ac:dyDescent="0.2">
      <c r="A740" s="164">
        <v>965</v>
      </c>
      <c r="B740" s="157" t="s">
        <v>386</v>
      </c>
      <c r="C740" s="163" t="s">
        <v>406</v>
      </c>
    </row>
    <row r="741" spans="1:3" x14ac:dyDescent="0.2">
      <c r="A741" s="164">
        <v>966</v>
      </c>
      <c r="B741" s="157" t="s">
        <v>231</v>
      </c>
      <c r="C741" s="163" t="s">
        <v>407</v>
      </c>
    </row>
    <row r="742" spans="1:3" x14ac:dyDescent="0.2">
      <c r="A742" s="164">
        <v>967</v>
      </c>
      <c r="B742" s="157" t="s">
        <v>243</v>
      </c>
      <c r="C742" s="163" t="s">
        <v>406</v>
      </c>
    </row>
    <row r="743" spans="1:3" x14ac:dyDescent="0.2">
      <c r="A743" s="164">
        <v>968</v>
      </c>
      <c r="B743" s="157" t="s">
        <v>243</v>
      </c>
      <c r="C743" s="163" t="s">
        <v>406</v>
      </c>
    </row>
    <row r="744" spans="1:3" x14ac:dyDescent="0.2">
      <c r="A744" s="164">
        <v>969</v>
      </c>
      <c r="B744" s="157" t="s">
        <v>386</v>
      </c>
      <c r="C744" s="163" t="s">
        <v>406</v>
      </c>
    </row>
    <row r="745" spans="1:3" x14ac:dyDescent="0.2">
      <c r="A745" s="164">
        <v>970</v>
      </c>
      <c r="B745" s="157" t="s">
        <v>199</v>
      </c>
      <c r="C745" s="163" t="s">
        <v>406</v>
      </c>
    </row>
    <row r="746" spans="1:3" x14ac:dyDescent="0.2">
      <c r="A746" s="164">
        <v>971</v>
      </c>
      <c r="B746" s="157" t="s">
        <v>387</v>
      </c>
      <c r="C746" s="163" t="s">
        <v>406</v>
      </c>
    </row>
    <row r="747" spans="1:3" x14ac:dyDescent="0.2">
      <c r="A747" s="164">
        <v>972</v>
      </c>
      <c r="B747" s="157" t="s">
        <v>388</v>
      </c>
      <c r="C747" s="163" t="s">
        <v>406</v>
      </c>
    </row>
    <row r="748" spans="1:3" x14ac:dyDescent="0.2">
      <c r="A748" s="164">
        <v>973</v>
      </c>
      <c r="B748" s="157" t="s">
        <v>241</v>
      </c>
      <c r="C748" s="163" t="s">
        <v>406</v>
      </c>
    </row>
    <row r="749" spans="1:3" x14ac:dyDescent="0.2">
      <c r="A749" s="164">
        <v>974</v>
      </c>
      <c r="B749" s="157" t="s">
        <v>267</v>
      </c>
      <c r="C749" s="163" t="s">
        <v>406</v>
      </c>
    </row>
    <row r="750" spans="1:3" x14ac:dyDescent="0.2">
      <c r="A750" s="164">
        <v>975</v>
      </c>
      <c r="B750" s="157" t="s">
        <v>389</v>
      </c>
      <c r="C750" s="163" t="s">
        <v>406</v>
      </c>
    </row>
    <row r="751" spans="1:3" x14ac:dyDescent="0.2">
      <c r="A751" s="164">
        <v>976</v>
      </c>
      <c r="B751" s="157" t="s">
        <v>390</v>
      </c>
      <c r="C751" s="163" t="s">
        <v>406</v>
      </c>
    </row>
    <row r="752" spans="1:3" x14ac:dyDescent="0.2">
      <c r="A752" s="164">
        <v>978</v>
      </c>
      <c r="B752" s="157" t="s">
        <v>225</v>
      </c>
      <c r="C752" s="163" t="s">
        <v>407</v>
      </c>
    </row>
    <row r="753" spans="1:3" x14ac:dyDescent="0.2">
      <c r="A753" s="164">
        <v>979</v>
      </c>
      <c r="B753" s="157" t="s">
        <v>264</v>
      </c>
      <c r="C753" s="163" t="s">
        <v>407</v>
      </c>
    </row>
    <row r="754" spans="1:3" x14ac:dyDescent="0.2">
      <c r="A754" s="164">
        <v>980</v>
      </c>
      <c r="B754" s="157" t="s">
        <v>391</v>
      </c>
      <c r="C754" s="163" t="s">
        <v>406</v>
      </c>
    </row>
    <row r="755" spans="1:3" x14ac:dyDescent="0.2">
      <c r="A755" s="164">
        <v>981</v>
      </c>
      <c r="B755" s="157" t="s">
        <v>392</v>
      </c>
      <c r="C755" s="163" t="s">
        <v>407</v>
      </c>
    </row>
    <row r="756" spans="1:3" x14ac:dyDescent="0.2">
      <c r="A756" s="164">
        <v>982</v>
      </c>
      <c r="B756" s="157" t="s">
        <v>393</v>
      </c>
      <c r="C756" s="163" t="s">
        <v>406</v>
      </c>
    </row>
    <row r="757" spans="1:3" x14ac:dyDescent="0.2">
      <c r="A757" s="164">
        <v>983</v>
      </c>
      <c r="B757" s="157" t="s">
        <v>394</v>
      </c>
      <c r="C757" s="163" t="s">
        <v>406</v>
      </c>
    </row>
    <row r="758" spans="1:3" x14ac:dyDescent="0.2">
      <c r="A758" s="164">
        <v>984</v>
      </c>
      <c r="B758" s="157" t="s">
        <v>395</v>
      </c>
      <c r="C758" s="163" t="s">
        <v>406</v>
      </c>
    </row>
    <row r="759" spans="1:3" x14ac:dyDescent="0.2">
      <c r="A759" s="164">
        <v>985</v>
      </c>
      <c r="B759" s="157" t="s">
        <v>396</v>
      </c>
      <c r="C759" s="163" t="s">
        <v>406</v>
      </c>
    </row>
    <row r="760" spans="1:3" x14ac:dyDescent="0.2">
      <c r="A760" s="164">
        <v>989</v>
      </c>
      <c r="B760" s="157" t="s">
        <v>280</v>
      </c>
      <c r="C760" s="163" t="s">
        <v>406</v>
      </c>
    </row>
    <row r="761" spans="1:3" x14ac:dyDescent="0.2">
      <c r="A761" s="164">
        <v>990</v>
      </c>
      <c r="B761" s="157" t="s">
        <v>281</v>
      </c>
      <c r="C761" s="163" t="s">
        <v>407</v>
      </c>
    </row>
    <row r="762" spans="1:3" x14ac:dyDescent="0.2">
      <c r="A762" s="164">
        <v>991</v>
      </c>
      <c r="B762" s="157" t="s">
        <v>231</v>
      </c>
      <c r="C762" s="163" t="s">
        <v>407</v>
      </c>
    </row>
    <row r="763" spans="1:3" x14ac:dyDescent="0.2">
      <c r="A763" s="164">
        <v>996</v>
      </c>
      <c r="B763" s="157" t="s">
        <v>310</v>
      </c>
      <c r="C763" s="163" t="s">
        <v>406</v>
      </c>
    </row>
    <row r="764" spans="1:3" x14ac:dyDescent="0.2">
      <c r="A764" s="164">
        <v>997</v>
      </c>
      <c r="B764" s="157" t="s">
        <v>397</v>
      </c>
      <c r="C764" s="163" t="s">
        <v>406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Normal="100" workbookViewId="0">
      <selection activeCell="C10" sqref="C10"/>
    </sheetView>
  </sheetViews>
  <sheetFormatPr defaultRowHeight="12.75" x14ac:dyDescent="0.2"/>
  <cols>
    <col min="1" max="1" width="2.42578125" style="98" customWidth="1"/>
    <col min="2" max="2" width="33.7109375" style="98" customWidth="1"/>
    <col min="3" max="4" width="14.140625" style="98" customWidth="1"/>
    <col min="5" max="9" width="12.140625" style="98" customWidth="1"/>
    <col min="10" max="10" width="5.5703125" style="98" customWidth="1"/>
    <col min="11" max="11" width="5.28515625" style="98" customWidth="1"/>
    <col min="12" max="12" width="35.28515625" style="98" customWidth="1"/>
    <col min="13" max="20" width="11.7109375" style="98" customWidth="1"/>
    <col min="21" max="27" width="9.140625" style="98"/>
    <col min="28" max="28" width="25" style="98" bestFit="1" customWidth="1"/>
    <col min="29" max="29" width="14.5703125" style="98" bestFit="1" customWidth="1"/>
    <col min="30" max="16384" width="9.140625" style="98"/>
  </cols>
  <sheetData>
    <row r="1" spans="1:154" x14ac:dyDescent="0.2">
      <c r="B1" s="90" t="s">
        <v>19</v>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row>
    <row r="2" spans="1:154" s="100" customFormat="1" ht="21.75" customHeight="1" x14ac:dyDescent="0.2">
      <c r="B2" s="317" t="str">
        <f>Overview!B4&amp; " - Effective from "&amp;Overview!D4&amp;" - "&amp;Overview!E4</f>
        <v>Vattenfall Networks Limited - GSP H - Effective from 1 April 2021 - Submitted</v>
      </c>
      <c r="C2" s="318"/>
      <c r="D2" s="318"/>
      <c r="E2" s="318"/>
      <c r="F2" s="318"/>
      <c r="G2" s="318"/>
      <c r="H2" s="318"/>
      <c r="I2" s="318"/>
      <c r="J2" s="318"/>
      <c r="K2" s="318"/>
      <c r="L2" s="318"/>
      <c r="M2" s="318"/>
      <c r="N2" s="318"/>
      <c r="O2" s="318"/>
      <c r="P2" s="318"/>
      <c r="Q2" s="318"/>
      <c r="R2" s="318"/>
      <c r="S2" s="318"/>
      <c r="T2" s="319"/>
      <c r="U2" s="99"/>
      <c r="V2" s="99"/>
      <c r="W2" s="99"/>
      <c r="X2" s="99"/>
      <c r="Y2" s="99"/>
      <c r="Z2" s="99"/>
      <c r="AA2" s="99"/>
      <c r="AB2" s="26"/>
      <c r="AC2" s="55" t="s">
        <v>155</v>
      </c>
      <c r="AD2" s="55" t="s">
        <v>157</v>
      </c>
      <c r="AE2" s="55" t="s">
        <v>156</v>
      </c>
      <c r="AF2" s="138" t="s">
        <v>25</v>
      </c>
      <c r="AG2" s="138" t="s">
        <v>26</v>
      </c>
      <c r="AH2" s="26" t="s">
        <v>122</v>
      </c>
      <c r="AI2" s="138" t="s">
        <v>33</v>
      </c>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row>
    <row r="3" spans="1:154" s="102" customFormat="1" ht="9" customHeight="1" x14ac:dyDescent="0.2">
      <c r="A3" s="101"/>
      <c r="B3" s="101"/>
      <c r="C3" s="101"/>
      <c r="D3" s="101"/>
      <c r="E3" s="101"/>
      <c r="F3" s="101"/>
      <c r="G3" s="101"/>
      <c r="H3" s="101"/>
      <c r="I3" s="101"/>
      <c r="J3" s="101"/>
      <c r="K3" s="101"/>
      <c r="L3" s="99"/>
      <c r="M3" s="99"/>
      <c r="N3" s="99"/>
      <c r="O3" s="99"/>
      <c r="P3" s="99"/>
      <c r="Q3" s="99"/>
      <c r="R3" s="99"/>
      <c r="S3" s="99"/>
      <c r="T3" s="99"/>
      <c r="U3" s="99"/>
      <c r="V3" s="99"/>
      <c r="W3" s="99"/>
      <c r="X3" s="99"/>
      <c r="Y3" s="99"/>
      <c r="Z3" s="99"/>
      <c r="AA3" s="99"/>
      <c r="AB3" s="17" t="s">
        <v>135</v>
      </c>
      <c r="AC3" s="140" t="s">
        <v>161</v>
      </c>
      <c r="AD3" s="141" t="s">
        <v>163</v>
      </c>
      <c r="AE3" s="142" t="s">
        <v>156</v>
      </c>
      <c r="AF3" s="148" t="s">
        <v>165</v>
      </c>
      <c r="AG3" s="143" t="s">
        <v>168</v>
      </c>
      <c r="AH3" s="143" t="s">
        <v>168</v>
      </c>
      <c r="AI3" s="144" t="s">
        <v>168</v>
      </c>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row>
    <row r="4" spans="1:154" ht="26.25" customHeight="1" x14ac:dyDescent="0.2">
      <c r="B4" s="323" t="s">
        <v>159</v>
      </c>
      <c r="C4" s="324"/>
      <c r="D4" s="324"/>
      <c r="E4" s="324"/>
      <c r="F4" s="324"/>
      <c r="G4" s="324"/>
      <c r="H4" s="324"/>
      <c r="I4" s="325"/>
      <c r="L4" s="323" t="s">
        <v>160</v>
      </c>
      <c r="M4" s="324"/>
      <c r="N4" s="324"/>
      <c r="O4" s="324"/>
      <c r="P4" s="324"/>
      <c r="Q4" s="324"/>
      <c r="R4" s="324"/>
      <c r="S4" s="324"/>
      <c r="T4" s="325"/>
      <c r="AB4" s="17" t="s">
        <v>136</v>
      </c>
      <c r="AC4" s="140" t="s">
        <v>161</v>
      </c>
      <c r="AD4" s="141" t="s">
        <v>163</v>
      </c>
      <c r="AE4" s="142" t="s">
        <v>156</v>
      </c>
      <c r="AF4" s="143" t="s">
        <v>168</v>
      </c>
      <c r="AG4" s="143" t="s">
        <v>168</v>
      </c>
      <c r="AH4" s="143" t="s">
        <v>168</v>
      </c>
      <c r="AI4" s="144" t="s">
        <v>168</v>
      </c>
    </row>
    <row r="5" spans="1:154" ht="18" customHeight="1" x14ac:dyDescent="0.2">
      <c r="B5" s="327" t="s">
        <v>96</v>
      </c>
      <c r="C5" s="327"/>
      <c r="D5" s="327"/>
      <c r="E5" s="327"/>
      <c r="F5" s="327"/>
      <c r="G5" s="327"/>
      <c r="H5" s="327"/>
      <c r="I5" s="327"/>
      <c r="L5" s="327" t="s">
        <v>98</v>
      </c>
      <c r="M5" s="327"/>
      <c r="N5" s="327"/>
      <c r="O5" s="327"/>
      <c r="P5" s="327"/>
      <c r="Q5" s="327"/>
      <c r="R5" s="327"/>
      <c r="S5" s="327"/>
      <c r="T5" s="327"/>
      <c r="AB5" s="17" t="s">
        <v>137</v>
      </c>
      <c r="AC5" s="140" t="s">
        <v>161</v>
      </c>
      <c r="AD5" s="141" t="s">
        <v>163</v>
      </c>
      <c r="AE5" s="142" t="s">
        <v>156</v>
      </c>
      <c r="AF5" s="148" t="s">
        <v>165</v>
      </c>
      <c r="AG5" s="143" t="s">
        <v>168</v>
      </c>
      <c r="AH5" s="143" t="s">
        <v>168</v>
      </c>
      <c r="AI5" s="144" t="s">
        <v>168</v>
      </c>
    </row>
    <row r="6" spans="1:154" s="103" customFormat="1" ht="27.75" customHeight="1" x14ac:dyDescent="0.2">
      <c r="B6" s="326" t="s">
        <v>102</v>
      </c>
      <c r="C6" s="326"/>
      <c r="D6" s="326"/>
      <c r="E6" s="326"/>
      <c r="F6" s="326"/>
      <c r="G6" s="326"/>
      <c r="H6" s="326"/>
      <c r="I6" s="326"/>
      <c r="L6" s="326" t="s">
        <v>103</v>
      </c>
      <c r="M6" s="326"/>
      <c r="N6" s="326"/>
      <c r="O6" s="326"/>
      <c r="P6" s="326"/>
      <c r="Q6" s="326"/>
      <c r="R6" s="326"/>
      <c r="S6" s="326"/>
      <c r="T6" s="326"/>
      <c r="AB6" s="17" t="s">
        <v>138</v>
      </c>
      <c r="AC6" s="140" t="s">
        <v>161</v>
      </c>
      <c r="AD6" s="141" t="s">
        <v>163</v>
      </c>
      <c r="AE6" s="142" t="s">
        <v>156</v>
      </c>
      <c r="AF6" s="143" t="s">
        <v>168</v>
      </c>
      <c r="AG6" s="143" t="s">
        <v>168</v>
      </c>
      <c r="AH6" s="143" t="s">
        <v>168</v>
      </c>
      <c r="AI6" s="144" t="s">
        <v>168</v>
      </c>
    </row>
    <row r="7" spans="1:154" ht="18" customHeight="1" x14ac:dyDescent="0.2">
      <c r="B7" s="327" t="s">
        <v>97</v>
      </c>
      <c r="C7" s="327"/>
      <c r="D7" s="327"/>
      <c r="E7" s="327"/>
      <c r="F7" s="327"/>
      <c r="G7" s="327"/>
      <c r="H7" s="327"/>
      <c r="I7" s="327"/>
      <c r="L7" s="327" t="s">
        <v>99</v>
      </c>
      <c r="M7" s="327"/>
      <c r="N7" s="327"/>
      <c r="O7" s="327"/>
      <c r="P7" s="327"/>
      <c r="Q7" s="327"/>
      <c r="R7" s="327"/>
      <c r="S7" s="327"/>
      <c r="T7" s="327"/>
      <c r="AB7" s="17" t="s">
        <v>139</v>
      </c>
      <c r="AC7" s="140" t="s">
        <v>161</v>
      </c>
      <c r="AD7" s="141" t="s">
        <v>163</v>
      </c>
      <c r="AE7" s="142" t="s">
        <v>156</v>
      </c>
      <c r="AF7" s="148" t="s">
        <v>165</v>
      </c>
      <c r="AG7" s="148" t="s">
        <v>166</v>
      </c>
      <c r="AH7" s="149" t="s">
        <v>167</v>
      </c>
      <c r="AI7" s="150" t="s">
        <v>33</v>
      </c>
    </row>
    <row r="8" spans="1:154" ht="8.25" customHeight="1" x14ac:dyDescent="0.2">
      <c r="AB8" s="17" t="s">
        <v>140</v>
      </c>
      <c r="AC8" s="140" t="s">
        <v>161</v>
      </c>
      <c r="AD8" s="141" t="s">
        <v>163</v>
      </c>
      <c r="AE8" s="142" t="s">
        <v>156</v>
      </c>
      <c r="AF8" s="148" t="s">
        <v>165</v>
      </c>
      <c r="AG8" s="148" t="s">
        <v>166</v>
      </c>
      <c r="AH8" s="149" t="s">
        <v>167</v>
      </c>
      <c r="AI8" s="145" t="s">
        <v>33</v>
      </c>
    </row>
    <row r="9" spans="1:154" ht="72" customHeight="1" x14ac:dyDescent="0.2">
      <c r="B9" s="104" t="s">
        <v>100</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101</v>
      </c>
      <c r="M9" s="123" t="str">
        <f>'Annex 2 EHV charges'!F10</f>
        <v>Import
Super Red
unit charge
(p/kWh)</v>
      </c>
      <c r="N9" s="123" t="str">
        <f>'Annex 2 EHV charges'!G10</f>
        <v>Import
fixed charge
(p/day)</v>
      </c>
      <c r="O9" s="123" t="str">
        <f>'Annex 2 EHV charges'!H10</f>
        <v>Import
capacity charge
(p/kVA/day)</v>
      </c>
      <c r="P9" s="123" t="str">
        <f>'Annex 2 EHV charges'!I10</f>
        <v>Import
exceeded capacity charge
(p/kVA/day)</v>
      </c>
      <c r="Q9" s="124" t="str">
        <f>'Annex 2 EHV charges'!J10</f>
        <v>Export
Super Red
unit charge
(p/kWh)</v>
      </c>
      <c r="R9" s="124" t="str">
        <f>'Annex 2 EHV charges'!K10</f>
        <v>Export
fixed charge
(p/day)</v>
      </c>
      <c r="S9" s="124" t="str">
        <f>'Annex 2 EHV charges'!L10</f>
        <v>Export
capacity charge
(p/kVA/day)</v>
      </c>
      <c r="T9" s="124" t="str">
        <f>'Annex 2 EHV charges'!M10</f>
        <v>Export
exceeded capacity charge
(p/kVA/day)</v>
      </c>
      <c r="AB9" s="17" t="s">
        <v>141</v>
      </c>
      <c r="AC9" s="140" t="s">
        <v>161</v>
      </c>
      <c r="AD9" s="141" t="s">
        <v>163</v>
      </c>
      <c r="AE9" s="142" t="s">
        <v>156</v>
      </c>
      <c r="AF9" s="148" t="s">
        <v>165</v>
      </c>
      <c r="AG9" s="148" t="s">
        <v>166</v>
      </c>
      <c r="AH9" s="149" t="s">
        <v>167</v>
      </c>
      <c r="AI9" s="145" t="s">
        <v>33</v>
      </c>
    </row>
    <row r="10" spans="1:154" ht="30" customHeight="1" x14ac:dyDescent="0.2">
      <c r="B10" s="92" t="s">
        <v>139</v>
      </c>
      <c r="C10" s="119">
        <f>IFERROR(VLOOKUP($B$10,'Annex 1 LV, HV and UMS charges'!$A:$K,4,FALSE),"")</f>
        <v>6.8170000000000002</v>
      </c>
      <c r="D10" s="120">
        <f>IFERROR(VLOOKUP($B$10,'Annex 1 LV, HV and UMS charges'!$A:$K,5,FALSE),"")</f>
        <v>1.069</v>
      </c>
      <c r="E10" s="120">
        <f>IFERROR(VLOOKUP($B$10,'Annex 1 LV, HV and UMS charges'!$A:$K,6,FALSE),"")</f>
        <v>0.48199999999999998</v>
      </c>
      <c r="F10" s="94">
        <f>IFERROR(VLOOKUP($B$10,'Annex 1 LV, HV and UMS charges'!$A:$K,7,FALSE),"")</f>
        <v>20.39</v>
      </c>
      <c r="G10" s="94">
        <f>IFERROR(VLOOKUP($B$10,'Annex 1 LV, HV and UMS charges'!$A:$K,8,FALSE),"")</f>
        <v>2.69</v>
      </c>
      <c r="H10" s="94">
        <f>IFERROR(VLOOKUP($B$10,'Annex 1 LV, HV and UMS charges'!$A:$K,9,FALSE),"")</f>
        <v>4.78</v>
      </c>
      <c r="I10" s="94">
        <f>IFERROR(VLOOKUP($B$10,'Annex 1 LV, HV and UMS charges'!$A:$K,10,FALSE),"")</f>
        <v>0.215</v>
      </c>
      <c r="L10" s="92"/>
      <c r="M10" s="94" t="str">
        <f>IFERROR(VLOOKUP($L$10,'Annex 2 EHV charges'!$G:$O,2,FALSE),"")</f>
        <v/>
      </c>
      <c r="N10" s="94" t="str">
        <f>IFERROR(VLOOKUP($L$10,'Annex 2 EHV charges'!$G:$O,3,FALSE),"")</f>
        <v/>
      </c>
      <c r="O10" s="94" t="str">
        <f>IFERROR(VLOOKUP($L$10,'Annex 2 EHV charges'!$G:$O,4,FALSE),"")</f>
        <v/>
      </c>
      <c r="P10" s="94" t="str">
        <f>IFERROR(VLOOKUP($L$10,'Annex 2 EHV charges'!$G:$O,5,FALSE),"")</f>
        <v/>
      </c>
      <c r="Q10" s="107" t="str">
        <f>IFERROR(VLOOKUP($L$10,'Annex 2 EHV charges'!$G:$O,6,FALSE),"")</f>
        <v/>
      </c>
      <c r="R10" s="107" t="str">
        <f>IFERROR(VLOOKUP($L$10,'Annex 2 EHV charges'!$G:$O,7,FALSE),"")</f>
        <v/>
      </c>
      <c r="S10" s="107" t="str">
        <f>IFERROR(VLOOKUP($L$10,'Annex 2 EHV charges'!$G:$O,8,FALSE),"")</f>
        <v/>
      </c>
      <c r="T10" s="107" t="str">
        <f>IFERROR(VLOOKUP($L$10,'Annex 2 EHV charges'!$G:$O,9,FALSE),"")</f>
        <v/>
      </c>
      <c r="AB10" s="17" t="s">
        <v>142</v>
      </c>
      <c r="AC10" s="146" t="s">
        <v>162</v>
      </c>
      <c r="AD10" s="147" t="s">
        <v>164</v>
      </c>
      <c r="AE10" s="142" t="s">
        <v>156</v>
      </c>
      <c r="AF10" s="143" t="s">
        <v>168</v>
      </c>
      <c r="AG10" s="143" t="s">
        <v>168</v>
      </c>
      <c r="AH10" s="143" t="s">
        <v>168</v>
      </c>
      <c r="AI10" s="143" t="s">
        <v>168</v>
      </c>
    </row>
    <row r="11" spans="1:154" ht="7.5" customHeight="1" x14ac:dyDescent="0.2">
      <c r="AB11" s="17" t="s">
        <v>143</v>
      </c>
      <c r="AC11" s="140" t="s">
        <v>161</v>
      </c>
      <c r="AD11" s="141" t="s">
        <v>163</v>
      </c>
      <c r="AE11" s="142" t="s">
        <v>156</v>
      </c>
      <c r="AF11" s="148" t="s">
        <v>165</v>
      </c>
      <c r="AG11" s="143" t="s">
        <v>168</v>
      </c>
      <c r="AH11" s="143" t="s">
        <v>168</v>
      </c>
      <c r="AI11" s="143" t="s">
        <v>168</v>
      </c>
    </row>
    <row r="12" spans="1:154" ht="88.5" customHeight="1" x14ac:dyDescent="0.2">
      <c r="B12" s="108" t="s">
        <v>66</v>
      </c>
      <c r="C12" s="105" t="str">
        <f>C9</f>
        <v>Red unit charge
p/kWh</v>
      </c>
      <c r="D12" s="105" t="str">
        <f>D9</f>
        <v>Amber unit charge
p/kWh</v>
      </c>
      <c r="E12" s="105" t="str">
        <f>E9</f>
        <v>Green unit charge
p/kWh</v>
      </c>
      <c r="F12" s="105" t="s">
        <v>67</v>
      </c>
      <c r="G12" s="105" t="s">
        <v>64</v>
      </c>
      <c r="H12" s="105" t="s">
        <v>125</v>
      </c>
      <c r="I12" s="105" t="s">
        <v>65</v>
      </c>
      <c r="L12" s="108" t="s">
        <v>66</v>
      </c>
      <c r="M12" s="105" t="s">
        <v>86</v>
      </c>
      <c r="N12" s="105" t="s">
        <v>67</v>
      </c>
      <c r="O12" s="105" t="s">
        <v>82</v>
      </c>
      <c r="P12" s="105" t="s">
        <v>125</v>
      </c>
      <c r="Q12" s="106" t="s">
        <v>84</v>
      </c>
      <c r="R12" s="106" t="s">
        <v>67</v>
      </c>
      <c r="S12" s="106" t="s">
        <v>83</v>
      </c>
      <c r="T12" s="106" t="s">
        <v>125</v>
      </c>
      <c r="AB12" s="17" t="s">
        <v>144</v>
      </c>
      <c r="AC12" s="140" t="s">
        <v>161</v>
      </c>
      <c r="AD12" s="141" t="s">
        <v>163</v>
      </c>
      <c r="AE12" s="142" t="s">
        <v>156</v>
      </c>
      <c r="AF12" s="148" t="s">
        <v>165</v>
      </c>
      <c r="AG12" s="143" t="s">
        <v>168</v>
      </c>
      <c r="AH12" s="143" t="s">
        <v>168</v>
      </c>
      <c r="AI12" s="143" t="s">
        <v>168</v>
      </c>
    </row>
    <row r="13" spans="1:154" ht="30" customHeight="1" x14ac:dyDescent="0.2">
      <c r="B13" s="109" t="s">
        <v>68</v>
      </c>
      <c r="C13" s="114"/>
      <c r="D13" s="114"/>
      <c r="E13" s="114"/>
      <c r="F13" s="114"/>
      <c r="G13" s="114"/>
      <c r="H13" s="114"/>
      <c r="I13" s="114"/>
      <c r="L13" s="109" t="s">
        <v>68</v>
      </c>
      <c r="M13" s="95"/>
      <c r="N13" s="95"/>
      <c r="O13" s="95"/>
      <c r="P13" s="95"/>
      <c r="Q13" s="96"/>
      <c r="R13" s="96">
        <f>N13</f>
        <v>0</v>
      </c>
      <c r="S13" s="96"/>
      <c r="T13" s="96"/>
      <c r="AB13" s="17" t="s">
        <v>145</v>
      </c>
      <c r="AC13" s="140" t="s">
        <v>161</v>
      </c>
      <c r="AD13" s="141" t="s">
        <v>163</v>
      </c>
      <c r="AE13" s="142" t="s">
        <v>156</v>
      </c>
      <c r="AF13" s="148" t="s">
        <v>165</v>
      </c>
      <c r="AG13" s="143" t="s">
        <v>168</v>
      </c>
      <c r="AH13" s="143" t="s">
        <v>168</v>
      </c>
      <c r="AI13" s="145" t="s">
        <v>33</v>
      </c>
    </row>
    <row r="14" spans="1:154" ht="30" customHeight="1" x14ac:dyDescent="0.2">
      <c r="B14" s="110" t="s">
        <v>70</v>
      </c>
      <c r="C14" s="93">
        <f t="shared" ref="C14:I14" si="0">C13</f>
        <v>0</v>
      </c>
      <c r="D14" s="93">
        <f t="shared" si="0"/>
        <v>0</v>
      </c>
      <c r="E14" s="93">
        <f t="shared" si="0"/>
        <v>0</v>
      </c>
      <c r="F14" s="93">
        <f t="shared" si="0"/>
        <v>0</v>
      </c>
      <c r="G14" s="93">
        <f t="shared" si="0"/>
        <v>0</v>
      </c>
      <c r="H14" s="93">
        <f t="shared" si="0"/>
        <v>0</v>
      </c>
      <c r="I14" s="93">
        <f t="shared" si="0"/>
        <v>0</v>
      </c>
      <c r="L14" s="110" t="s">
        <v>70</v>
      </c>
      <c r="M14" s="93">
        <f>M13</f>
        <v>0</v>
      </c>
      <c r="N14" s="93">
        <f t="shared" ref="N14:T14" si="1">N13</f>
        <v>0</v>
      </c>
      <c r="O14" s="93">
        <f t="shared" si="1"/>
        <v>0</v>
      </c>
      <c r="P14" s="93">
        <f t="shared" si="1"/>
        <v>0</v>
      </c>
      <c r="Q14" s="97">
        <f t="shared" si="1"/>
        <v>0</v>
      </c>
      <c r="R14" s="97">
        <f t="shared" si="1"/>
        <v>0</v>
      </c>
      <c r="S14" s="97">
        <f t="shared" si="1"/>
        <v>0</v>
      </c>
      <c r="T14" s="97">
        <f t="shared" si="1"/>
        <v>0</v>
      </c>
      <c r="AB14" s="17" t="s">
        <v>146</v>
      </c>
      <c r="AC14" s="140" t="s">
        <v>161</v>
      </c>
      <c r="AD14" s="141" t="s">
        <v>163</v>
      </c>
      <c r="AE14" s="142" t="s">
        <v>156</v>
      </c>
      <c r="AF14" s="148" t="s">
        <v>165</v>
      </c>
      <c r="AG14" s="143" t="s">
        <v>168</v>
      </c>
      <c r="AH14" s="143" t="s">
        <v>168</v>
      </c>
      <c r="AI14" s="143" t="s">
        <v>168</v>
      </c>
    </row>
    <row r="15" spans="1:154" ht="7.5" customHeight="1" x14ac:dyDescent="0.2">
      <c r="AB15" s="17" t="s">
        <v>147</v>
      </c>
      <c r="AC15" s="140" t="s">
        <v>161</v>
      </c>
      <c r="AD15" s="141" t="s">
        <v>163</v>
      </c>
      <c r="AE15" s="142" t="s">
        <v>156</v>
      </c>
      <c r="AF15" s="148" t="s">
        <v>165</v>
      </c>
      <c r="AG15" s="143" t="s">
        <v>168</v>
      </c>
      <c r="AH15" s="143" t="s">
        <v>168</v>
      </c>
      <c r="AI15" s="145" t="s">
        <v>33</v>
      </c>
    </row>
    <row r="16" spans="1:154" ht="63.75" customHeight="1" x14ac:dyDescent="0.2">
      <c r="B16" s="108" t="s">
        <v>69</v>
      </c>
      <c r="C16" s="105" t="s">
        <v>79</v>
      </c>
      <c r="D16" s="105" t="s">
        <v>80</v>
      </c>
      <c r="E16" s="105" t="s">
        <v>81</v>
      </c>
      <c r="F16" s="105" t="s">
        <v>75</v>
      </c>
      <c r="G16" s="105" t="s">
        <v>74</v>
      </c>
      <c r="H16" s="105" t="s">
        <v>126</v>
      </c>
      <c r="I16" s="105" t="s">
        <v>73</v>
      </c>
      <c r="L16" s="108" t="s">
        <v>69</v>
      </c>
      <c r="M16" s="105" t="s">
        <v>87</v>
      </c>
      <c r="N16" s="105" t="s">
        <v>85</v>
      </c>
      <c r="O16" s="105" t="s">
        <v>90</v>
      </c>
      <c r="P16" s="105" t="s">
        <v>127</v>
      </c>
      <c r="Q16" s="106" t="s">
        <v>88</v>
      </c>
      <c r="R16" s="106" t="s">
        <v>89</v>
      </c>
      <c r="S16" s="106" t="s">
        <v>91</v>
      </c>
      <c r="T16" s="106" t="s">
        <v>128</v>
      </c>
      <c r="AB16" s="17" t="s">
        <v>148</v>
      </c>
      <c r="AC16" s="140" t="s">
        <v>161</v>
      </c>
      <c r="AD16" s="141" t="s">
        <v>163</v>
      </c>
      <c r="AE16" s="142" t="s">
        <v>156</v>
      </c>
      <c r="AF16" s="148" t="s">
        <v>165</v>
      </c>
      <c r="AG16" s="143" t="s">
        <v>168</v>
      </c>
      <c r="AH16" s="143" t="s">
        <v>168</v>
      </c>
      <c r="AI16" s="143" t="s">
        <v>168</v>
      </c>
    </row>
    <row r="17" spans="2:35" ht="30" customHeight="1" x14ac:dyDescent="0.2">
      <c r="B17" s="109" t="s">
        <v>71</v>
      </c>
      <c r="C17" s="115">
        <f>IFERROR(C10*C13/100,"")</f>
        <v>0</v>
      </c>
      <c r="D17" s="115">
        <f t="shared" ref="D17:I17" si="2">IFERROR(D10*D13/100,"")</f>
        <v>0</v>
      </c>
      <c r="E17" s="115">
        <f t="shared" si="2"/>
        <v>0</v>
      </c>
      <c r="F17" s="115">
        <f t="shared" si="2"/>
        <v>0</v>
      </c>
      <c r="G17" s="115">
        <f>IFERROR(G10*G13*F13/100,"")</f>
        <v>0</v>
      </c>
      <c r="H17" s="115">
        <f>IFERROR(H10*H13*F13/100,"")</f>
        <v>0</v>
      </c>
      <c r="I17" s="115">
        <f t="shared" si="2"/>
        <v>0</v>
      </c>
      <c r="L17" s="111" t="s">
        <v>71</v>
      </c>
      <c r="M17" s="115" t="str">
        <f>IFERROR(M10*M13/100,"")</f>
        <v/>
      </c>
      <c r="N17" s="115" t="str">
        <f>IFERROR(N10*N13/100,"")</f>
        <v/>
      </c>
      <c r="O17" s="115" t="str">
        <f>IFERROR(O10*O13*N13/100,"")</f>
        <v/>
      </c>
      <c r="P17" s="115" t="str">
        <f>IFERROR(P10*P13*N13/100,"")</f>
        <v/>
      </c>
      <c r="Q17" s="116" t="str">
        <f>IFERROR(Q10*Q13/100,"")</f>
        <v/>
      </c>
      <c r="R17" s="116" t="str">
        <f>IFERROR(R10*R13/100,"")</f>
        <v/>
      </c>
      <c r="S17" s="116" t="str">
        <f>IFERROR(S10*S13*R13/100,"")</f>
        <v/>
      </c>
      <c r="T17" s="116" t="str">
        <f>IFERROR(T10*T13*R13/100,"")</f>
        <v/>
      </c>
      <c r="AB17" s="17" t="s">
        <v>149</v>
      </c>
      <c r="AC17" s="140" t="s">
        <v>161</v>
      </c>
      <c r="AD17" s="141" t="s">
        <v>163</v>
      </c>
      <c r="AE17" s="142" t="s">
        <v>156</v>
      </c>
      <c r="AF17" s="148" t="s">
        <v>165</v>
      </c>
      <c r="AG17" s="143" t="s">
        <v>168</v>
      </c>
      <c r="AH17" s="143" t="s">
        <v>168</v>
      </c>
      <c r="AI17" s="145" t="s">
        <v>33</v>
      </c>
    </row>
    <row r="18" spans="2:35" ht="30" customHeight="1" x14ac:dyDescent="0.2">
      <c r="B18" s="110" t="s">
        <v>72</v>
      </c>
      <c r="C18" s="117">
        <f>IFERROR(C10*C14/100,"")</f>
        <v>0</v>
      </c>
      <c r="D18" s="117">
        <f t="shared" ref="D18:I18" si="3">IFERROR(D10*D14/100,"")</f>
        <v>0</v>
      </c>
      <c r="E18" s="117">
        <f t="shared" si="3"/>
        <v>0</v>
      </c>
      <c r="F18" s="117">
        <f t="shared" si="3"/>
        <v>0</v>
      </c>
      <c r="G18" s="117">
        <f>IFERROR(G10*G14*F14/100,"")</f>
        <v>0</v>
      </c>
      <c r="H18" s="117">
        <f>IFERROR(H10*H14*F14/100,"")</f>
        <v>0</v>
      </c>
      <c r="I18" s="117">
        <f t="shared" si="3"/>
        <v>0</v>
      </c>
      <c r="L18" s="112" t="s">
        <v>72</v>
      </c>
      <c r="M18" s="117" t="str">
        <f>IFERROR(M10*M14/100,"")</f>
        <v/>
      </c>
      <c r="N18" s="117" t="str">
        <f>IFERROR(N10*N14/100,"")</f>
        <v/>
      </c>
      <c r="O18" s="117" t="str">
        <f>IFERROR(O10*O14*N14/100,"")</f>
        <v/>
      </c>
      <c r="P18" s="117" t="str">
        <f>IFERROR(P10*P14*N14/100,"")</f>
        <v/>
      </c>
      <c r="Q18" s="118" t="str">
        <f>IFERROR(Q10*Q14/100,"")</f>
        <v/>
      </c>
      <c r="R18" s="118" t="str">
        <f>IFERROR(R10*R14/100,"")</f>
        <v/>
      </c>
      <c r="S18" s="118" t="str">
        <f>IFERROR(S10*S14*R14/100,"")</f>
        <v/>
      </c>
      <c r="T18" s="118" t="str">
        <f>IFERROR(T10*T14*R14/100,"")</f>
        <v/>
      </c>
      <c r="AB18" s="17" t="s">
        <v>150</v>
      </c>
      <c r="AC18" s="140" t="s">
        <v>161</v>
      </c>
      <c r="AD18" s="141" t="s">
        <v>163</v>
      </c>
      <c r="AE18" s="142" t="s">
        <v>156</v>
      </c>
      <c r="AF18" s="148" t="s">
        <v>165</v>
      </c>
      <c r="AG18" s="143" t="s">
        <v>168</v>
      </c>
      <c r="AH18" s="143" t="s">
        <v>168</v>
      </c>
      <c r="AI18" s="143" t="s">
        <v>168</v>
      </c>
    </row>
    <row r="19" spans="2:35" ht="7.5" customHeight="1" x14ac:dyDescent="0.2"/>
    <row r="20" spans="2:35" ht="39.75" customHeight="1" x14ac:dyDescent="0.2">
      <c r="C20" s="113" t="s">
        <v>76</v>
      </c>
      <c r="M20" s="105" t="s">
        <v>92</v>
      </c>
      <c r="N20" s="106" t="s">
        <v>93</v>
      </c>
    </row>
    <row r="21" spans="2:35" ht="30" customHeight="1" x14ac:dyDescent="0.2">
      <c r="B21" s="109" t="s">
        <v>71</v>
      </c>
      <c r="C21" s="115">
        <f>SUM(C17:I17)</f>
        <v>0</v>
      </c>
      <c r="L21" s="109" t="s">
        <v>71</v>
      </c>
      <c r="M21" s="115">
        <f>SUM(M17:P17)</f>
        <v>0</v>
      </c>
      <c r="N21" s="116">
        <f>SUM(Q17:T17)</f>
        <v>0</v>
      </c>
    </row>
    <row r="22" spans="2:35" ht="30" customHeight="1" x14ac:dyDescent="0.2">
      <c r="B22" s="110" t="s">
        <v>72</v>
      </c>
      <c r="C22" s="117">
        <f>SUM(C18:I18)</f>
        <v>0</v>
      </c>
      <c r="L22" s="110" t="s">
        <v>72</v>
      </c>
      <c r="M22" s="117">
        <f>SUM(M18:P18)</f>
        <v>0</v>
      </c>
      <c r="N22" s="118">
        <f>SUM(Q18:T18)</f>
        <v>0</v>
      </c>
    </row>
    <row r="24" spans="2:35" ht="30.75" customHeight="1" x14ac:dyDescent="0.2">
      <c r="B24" s="320" t="s">
        <v>94</v>
      </c>
      <c r="C24" s="321"/>
      <c r="D24" s="322"/>
      <c r="L24" s="320" t="s">
        <v>95</v>
      </c>
      <c r="M24" s="321"/>
      <c r="N24" s="32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charges'!#REF!</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33"/>
  <sheetViews>
    <sheetView topLeftCell="A7" zoomScale="80" zoomScaleNormal="80" zoomScaleSheetLayoutView="100" workbookViewId="0">
      <selection activeCell="B16" sqref="B16"/>
    </sheetView>
  </sheetViews>
  <sheetFormatPr defaultRowHeight="27.75" customHeight="1" x14ac:dyDescent="0.2"/>
  <cols>
    <col min="1" max="1" width="49" style="2" bestFit="1" customWidth="1"/>
    <col min="2" max="2" width="32.285156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1" t="s">
        <v>19</v>
      </c>
      <c r="B1" s="255"/>
      <c r="C1" s="255"/>
      <c r="D1" s="255"/>
      <c r="E1" s="254"/>
      <c r="F1" s="254"/>
      <c r="G1" s="254"/>
      <c r="H1" s="254"/>
      <c r="I1" s="254"/>
      <c r="J1" s="254"/>
      <c r="K1" s="254"/>
      <c r="L1" s="207"/>
      <c r="M1" s="207"/>
      <c r="N1" s="207"/>
      <c r="O1" s="207"/>
    </row>
    <row r="2" spans="1:15" ht="32.450000000000003" customHeight="1" x14ac:dyDescent="0.2">
      <c r="A2" s="258" t="str">
        <f>Overview!B4&amp; " - Effective from "&amp;Overview!D4&amp;" - "&amp;Overview!E4&amp;" LV and HV charges"</f>
        <v>Vattenfall Networks Limited - GSP H - Effective from 1 April 2021 - Submitted LV and HV charges</v>
      </c>
      <c r="B2" s="258"/>
      <c r="C2" s="258"/>
      <c r="D2" s="258"/>
      <c r="E2" s="258"/>
      <c r="F2" s="258"/>
      <c r="G2" s="258"/>
      <c r="H2" s="258"/>
      <c r="I2" s="258"/>
      <c r="J2" s="258"/>
      <c r="K2" s="258"/>
      <c r="L2" s="208"/>
      <c r="M2" s="209"/>
      <c r="N2" s="210"/>
      <c r="O2" s="210"/>
    </row>
    <row r="3" spans="1:15" s="82" customFormat="1" ht="15" customHeight="1" x14ac:dyDescent="0.2">
      <c r="A3" s="80"/>
      <c r="B3" s="80"/>
      <c r="C3" s="80"/>
      <c r="D3" s="80"/>
      <c r="E3" s="80"/>
      <c r="F3" s="80"/>
      <c r="G3" s="80"/>
      <c r="H3" s="80"/>
      <c r="I3" s="80"/>
      <c r="J3" s="80"/>
      <c r="K3" s="80"/>
      <c r="L3" s="81"/>
      <c r="M3" s="81"/>
    </row>
    <row r="4" spans="1:15" ht="27" customHeight="1" x14ac:dyDescent="0.2">
      <c r="A4" s="258" t="s">
        <v>152</v>
      </c>
      <c r="B4" s="258"/>
      <c r="C4" s="258"/>
      <c r="D4" s="258"/>
      <c r="E4" s="258"/>
      <c r="F4" s="80"/>
      <c r="G4" s="258" t="s">
        <v>153</v>
      </c>
      <c r="H4" s="258"/>
      <c r="I4" s="258"/>
      <c r="J4" s="258"/>
      <c r="K4" s="258"/>
    </row>
    <row r="5" spans="1:15" ht="30" customHeight="1" x14ac:dyDescent="0.2">
      <c r="A5" s="72" t="s">
        <v>12</v>
      </c>
      <c r="B5" s="181" t="s">
        <v>54</v>
      </c>
      <c r="C5" s="259" t="s">
        <v>55</v>
      </c>
      <c r="D5" s="260"/>
      <c r="E5" s="74" t="s">
        <v>56</v>
      </c>
      <c r="F5" s="177"/>
      <c r="G5" s="262"/>
      <c r="H5" s="263"/>
      <c r="I5" s="77" t="s">
        <v>60</v>
      </c>
      <c r="J5" s="78" t="s">
        <v>61</v>
      </c>
      <c r="K5" s="74" t="s">
        <v>56</v>
      </c>
      <c r="L5" s="80"/>
      <c r="N5" s="4"/>
    </row>
    <row r="6" spans="1:15" ht="45" customHeight="1" x14ac:dyDescent="0.2">
      <c r="A6" s="75" t="s">
        <v>57</v>
      </c>
      <c r="B6" s="22" t="s">
        <v>462</v>
      </c>
      <c r="C6" s="261"/>
      <c r="D6" s="261"/>
      <c r="E6" s="180"/>
      <c r="F6" s="177"/>
      <c r="G6" s="250" t="s">
        <v>463</v>
      </c>
      <c r="H6" s="250"/>
      <c r="I6" s="180"/>
      <c r="J6" s="79" t="s">
        <v>464</v>
      </c>
      <c r="K6" s="180"/>
      <c r="L6" s="80"/>
      <c r="N6" s="4"/>
    </row>
    <row r="7" spans="1:15" ht="45" customHeight="1" x14ac:dyDescent="0.2">
      <c r="A7" s="75" t="s">
        <v>57</v>
      </c>
      <c r="B7" s="180"/>
      <c r="C7" s="264" t="s">
        <v>465</v>
      </c>
      <c r="D7" s="265"/>
      <c r="E7" s="180"/>
      <c r="F7" s="177"/>
      <c r="G7" s="250" t="s">
        <v>466</v>
      </c>
      <c r="H7" s="250"/>
      <c r="I7" s="179" t="s">
        <v>462</v>
      </c>
      <c r="J7" s="79" t="s">
        <v>465</v>
      </c>
      <c r="K7" s="180"/>
      <c r="L7" s="80"/>
      <c r="N7" s="4"/>
    </row>
    <row r="8" spans="1:15" ht="45" customHeight="1" x14ac:dyDescent="0.2">
      <c r="A8" s="75" t="s">
        <v>57</v>
      </c>
      <c r="B8" s="180"/>
      <c r="C8" s="261"/>
      <c r="D8" s="261"/>
      <c r="E8" s="183" t="s">
        <v>467</v>
      </c>
      <c r="F8" s="177"/>
      <c r="G8" s="250" t="s">
        <v>468</v>
      </c>
      <c r="H8" s="250"/>
      <c r="I8" s="180"/>
      <c r="J8" s="180"/>
      <c r="K8" s="183" t="s">
        <v>467</v>
      </c>
      <c r="L8" s="80"/>
      <c r="N8" s="4"/>
    </row>
    <row r="9" spans="1:15" s="73" customFormat="1" ht="45" customHeight="1" x14ac:dyDescent="0.2">
      <c r="A9" s="184" t="s">
        <v>15</v>
      </c>
      <c r="B9" s="180"/>
      <c r="C9" s="245" t="s">
        <v>469</v>
      </c>
      <c r="D9" s="245"/>
      <c r="E9" s="183" t="s">
        <v>470</v>
      </c>
      <c r="F9" s="177"/>
      <c r="G9" s="250" t="s">
        <v>471</v>
      </c>
      <c r="H9" s="250"/>
      <c r="I9" s="180"/>
      <c r="J9" s="79" t="s">
        <v>469</v>
      </c>
      <c r="K9" s="183" t="s">
        <v>470</v>
      </c>
      <c r="L9" s="80"/>
      <c r="M9" s="50"/>
      <c r="N9" s="50"/>
    </row>
    <row r="10" spans="1:15" s="82" customFormat="1" ht="18" customHeight="1" x14ac:dyDescent="0.2">
      <c r="A10" s="76" t="s">
        <v>13</v>
      </c>
      <c r="B10" s="246" t="s">
        <v>14</v>
      </c>
      <c r="C10" s="247"/>
      <c r="D10" s="247"/>
      <c r="E10" s="248"/>
      <c r="F10" s="177"/>
      <c r="G10" s="250" t="s">
        <v>13</v>
      </c>
      <c r="H10" s="250"/>
      <c r="I10" s="249" t="s">
        <v>14</v>
      </c>
      <c r="J10" s="249"/>
      <c r="K10" s="249"/>
      <c r="L10" s="80"/>
      <c r="M10" s="81"/>
      <c r="N10" s="81"/>
    </row>
    <row r="11" spans="1:15" s="82" customFormat="1" ht="27" customHeight="1" x14ac:dyDescent="0.2">
      <c r="A11" s="80"/>
      <c r="B11" s="80"/>
      <c r="C11" s="80"/>
      <c r="D11" s="80"/>
      <c r="E11" s="80"/>
      <c r="F11" s="80"/>
      <c r="G11" s="257"/>
      <c r="H11" s="257"/>
      <c r="I11" s="256"/>
      <c r="J11" s="256"/>
      <c r="K11" s="256"/>
      <c r="L11" s="81"/>
      <c r="M11" s="81"/>
    </row>
    <row r="12" spans="1:15" s="82" customFormat="1" ht="12.75" customHeight="1" x14ac:dyDescent="0.2">
      <c r="A12" s="80"/>
      <c r="B12" s="80"/>
      <c r="C12" s="80"/>
      <c r="D12" s="80"/>
      <c r="E12" s="80"/>
      <c r="F12" s="80"/>
      <c r="G12" s="80"/>
      <c r="H12" s="80"/>
      <c r="I12" s="80"/>
      <c r="J12" s="80"/>
      <c r="K12" s="80"/>
      <c r="L12" s="81"/>
      <c r="M12" s="81"/>
    </row>
    <row r="13" spans="1:15" ht="78.75" customHeight="1" x14ac:dyDescent="0.2">
      <c r="A13" s="26" t="s">
        <v>121</v>
      </c>
      <c r="B13" s="136" t="s">
        <v>23</v>
      </c>
      <c r="C13" s="139" t="s">
        <v>24</v>
      </c>
      <c r="D13" s="55" t="s">
        <v>155</v>
      </c>
      <c r="E13" s="55" t="s">
        <v>157</v>
      </c>
      <c r="F13" s="55" t="s">
        <v>156</v>
      </c>
      <c r="G13" s="136" t="s">
        <v>25</v>
      </c>
      <c r="H13" s="136" t="s">
        <v>26</v>
      </c>
      <c r="I13" s="26" t="s">
        <v>122</v>
      </c>
      <c r="J13" s="136" t="s">
        <v>33</v>
      </c>
      <c r="K13" s="136" t="s">
        <v>0</v>
      </c>
    </row>
    <row r="14" spans="1:15" ht="45" customHeight="1" x14ac:dyDescent="0.2">
      <c r="A14" s="17" t="s">
        <v>135</v>
      </c>
      <c r="B14" s="40" t="s">
        <v>491</v>
      </c>
      <c r="C14" s="40" t="s">
        <v>415</v>
      </c>
      <c r="D14" s="131">
        <v>9.0169999999999995</v>
      </c>
      <c r="E14" s="132">
        <v>1.41</v>
      </c>
      <c r="F14" s="133">
        <v>0.502</v>
      </c>
      <c r="G14" s="45">
        <v>4.0599999999999996</v>
      </c>
      <c r="H14" s="46"/>
      <c r="I14" s="46"/>
      <c r="J14" s="42"/>
      <c r="K14" s="43"/>
    </row>
    <row r="15" spans="1:15" ht="32.25" customHeight="1" x14ac:dyDescent="0.2">
      <c r="A15" s="17" t="s">
        <v>136</v>
      </c>
      <c r="B15" s="40" t="s">
        <v>492</v>
      </c>
      <c r="C15" s="40" t="s">
        <v>412</v>
      </c>
      <c r="D15" s="131">
        <v>9.0169999999999995</v>
      </c>
      <c r="E15" s="132">
        <v>1.41</v>
      </c>
      <c r="F15" s="133">
        <v>0.502</v>
      </c>
      <c r="G15" s="46"/>
      <c r="H15" s="46"/>
      <c r="I15" s="46"/>
      <c r="J15" s="42"/>
      <c r="K15" s="43"/>
    </row>
    <row r="16" spans="1:15" ht="75" customHeight="1" x14ac:dyDescent="0.2">
      <c r="A16" s="17" t="s">
        <v>137</v>
      </c>
      <c r="B16" s="44" t="s">
        <v>584</v>
      </c>
      <c r="C16" s="44" t="s">
        <v>416</v>
      </c>
      <c r="D16" s="131">
        <v>9.1829999999999998</v>
      </c>
      <c r="E16" s="132">
        <v>1.429</v>
      </c>
      <c r="F16" s="133">
        <v>0.503</v>
      </c>
      <c r="G16" s="45">
        <v>6.04</v>
      </c>
      <c r="H16" s="46"/>
      <c r="I16" s="46"/>
      <c r="J16" s="42"/>
      <c r="K16" s="43"/>
    </row>
    <row r="17" spans="1:11" ht="32.25" customHeight="1" x14ac:dyDescent="0.2">
      <c r="A17" s="17" t="s">
        <v>138</v>
      </c>
      <c r="B17" s="40" t="s">
        <v>493</v>
      </c>
      <c r="C17" s="40" t="s">
        <v>413</v>
      </c>
      <c r="D17" s="131">
        <v>9.1829999999999998</v>
      </c>
      <c r="E17" s="132">
        <v>1.429</v>
      </c>
      <c r="F17" s="133">
        <v>0.503</v>
      </c>
      <c r="G17" s="46"/>
      <c r="H17" s="46"/>
      <c r="I17" s="46"/>
      <c r="J17" s="42"/>
      <c r="K17" s="43"/>
    </row>
    <row r="18" spans="1:11" ht="32.25" customHeight="1" x14ac:dyDescent="0.2">
      <c r="A18" s="17" t="s">
        <v>139</v>
      </c>
      <c r="B18" s="43" t="s">
        <v>585</v>
      </c>
      <c r="C18" s="43">
        <v>0</v>
      </c>
      <c r="D18" s="131">
        <v>6.8170000000000002</v>
      </c>
      <c r="E18" s="132">
        <v>1.069</v>
      </c>
      <c r="F18" s="133">
        <v>0.48199999999999998</v>
      </c>
      <c r="G18" s="45">
        <v>20.39</v>
      </c>
      <c r="H18" s="45">
        <v>2.69</v>
      </c>
      <c r="I18" s="130">
        <v>4.78</v>
      </c>
      <c r="J18" s="41">
        <v>0.215</v>
      </c>
      <c r="K18" s="43"/>
    </row>
    <row r="19" spans="1:11" ht="32.25" customHeight="1" x14ac:dyDescent="0.2">
      <c r="A19" s="17" t="s">
        <v>140</v>
      </c>
      <c r="B19" s="43" t="s">
        <v>586</v>
      </c>
      <c r="C19" s="43">
        <v>0</v>
      </c>
      <c r="D19" s="131">
        <v>4.4989999999999997</v>
      </c>
      <c r="E19" s="132">
        <v>0.72499999999999998</v>
      </c>
      <c r="F19" s="133">
        <v>0.46200000000000002</v>
      </c>
      <c r="G19" s="45">
        <v>32.74</v>
      </c>
      <c r="H19" s="45">
        <v>4.53</v>
      </c>
      <c r="I19" s="130">
        <v>6.02</v>
      </c>
      <c r="J19" s="41">
        <v>0.12</v>
      </c>
      <c r="K19" s="43"/>
    </row>
    <row r="20" spans="1:11" ht="32.25" customHeight="1" x14ac:dyDescent="0.2">
      <c r="A20" s="17" t="s">
        <v>141</v>
      </c>
      <c r="B20" s="43" t="s">
        <v>587</v>
      </c>
      <c r="C20" s="43">
        <v>0</v>
      </c>
      <c r="D20" s="131">
        <v>3.698</v>
      </c>
      <c r="E20" s="132">
        <v>0.64600000000000002</v>
      </c>
      <c r="F20" s="133">
        <v>0.45800000000000002</v>
      </c>
      <c r="G20" s="45">
        <v>173.3</v>
      </c>
      <c r="H20" s="45">
        <v>5.4</v>
      </c>
      <c r="I20" s="130">
        <v>6.61</v>
      </c>
      <c r="J20" s="41">
        <v>0.09</v>
      </c>
      <c r="K20" s="43"/>
    </row>
    <row r="21" spans="1:11" ht="44.25" customHeight="1" x14ac:dyDescent="0.2">
      <c r="A21" s="17" t="s">
        <v>142</v>
      </c>
      <c r="B21" s="43" t="s">
        <v>494</v>
      </c>
      <c r="C21" s="43" t="s">
        <v>414</v>
      </c>
      <c r="D21" s="134">
        <v>13.515000000000001</v>
      </c>
      <c r="E21" s="135">
        <v>3.0329999999999999</v>
      </c>
      <c r="F21" s="133">
        <v>2.302</v>
      </c>
      <c r="G21" s="46"/>
      <c r="H21" s="46"/>
      <c r="I21" s="46"/>
      <c r="J21" s="42"/>
      <c r="K21" s="43"/>
    </row>
    <row r="22" spans="1:11" ht="32.25" customHeight="1" x14ac:dyDescent="0.2">
      <c r="A22" s="17" t="s">
        <v>143</v>
      </c>
      <c r="B22" s="44" t="s">
        <v>495</v>
      </c>
      <c r="C22" s="44">
        <v>0</v>
      </c>
      <c r="D22" s="131">
        <v>-5.72</v>
      </c>
      <c r="E22" s="132">
        <v>-0.63900000000000001</v>
      </c>
      <c r="F22" s="133">
        <v>-3.2000000000000001E-2</v>
      </c>
      <c r="G22" s="45">
        <v>0</v>
      </c>
      <c r="H22" s="46"/>
      <c r="I22" s="46"/>
      <c r="J22" s="42"/>
      <c r="K22" s="43"/>
    </row>
    <row r="23" spans="1:11" ht="32.25" customHeight="1" x14ac:dyDescent="0.2">
      <c r="A23" s="17" t="s">
        <v>144</v>
      </c>
      <c r="B23" s="40"/>
      <c r="C23" s="43">
        <v>0</v>
      </c>
      <c r="D23" s="131">
        <v>-5.09</v>
      </c>
      <c r="E23" s="132">
        <v>-0.52100000000000002</v>
      </c>
      <c r="F23" s="133">
        <v>-2.5000000000000001E-2</v>
      </c>
      <c r="G23" s="45">
        <v>0</v>
      </c>
      <c r="H23" s="46"/>
      <c r="I23" s="46"/>
      <c r="J23" s="42"/>
      <c r="K23" s="43"/>
    </row>
    <row r="24" spans="1:11" ht="32.25" customHeight="1" x14ac:dyDescent="0.2">
      <c r="A24" s="17" t="s">
        <v>145</v>
      </c>
      <c r="B24" s="43" t="s">
        <v>496</v>
      </c>
      <c r="C24" s="43">
        <v>0</v>
      </c>
      <c r="D24" s="131">
        <v>-5.72</v>
      </c>
      <c r="E24" s="132">
        <v>-0.63900000000000001</v>
      </c>
      <c r="F24" s="133">
        <v>-3.2000000000000001E-2</v>
      </c>
      <c r="G24" s="45">
        <v>0</v>
      </c>
      <c r="H24" s="46"/>
      <c r="I24" s="46"/>
      <c r="J24" s="41">
        <v>0.19800000000000001</v>
      </c>
      <c r="K24" s="43"/>
    </row>
    <row r="25" spans="1:11" ht="32.25" customHeight="1" x14ac:dyDescent="0.2">
      <c r="A25" s="17" t="s">
        <v>146</v>
      </c>
      <c r="B25" s="218"/>
      <c r="C25" s="43">
        <v>0</v>
      </c>
      <c r="D25" s="131">
        <v>-5.72</v>
      </c>
      <c r="E25" s="132">
        <v>-0.63900000000000001</v>
      </c>
      <c r="F25" s="133">
        <v>-3.2000000000000001E-2</v>
      </c>
      <c r="G25" s="45">
        <v>0</v>
      </c>
      <c r="H25" s="46"/>
      <c r="I25" s="46"/>
      <c r="J25" s="42"/>
      <c r="K25" s="43"/>
    </row>
    <row r="26" spans="1:11" ht="32.25" customHeight="1" x14ac:dyDescent="0.2">
      <c r="A26" s="17" t="s">
        <v>147</v>
      </c>
      <c r="B26" s="206" t="s">
        <v>497</v>
      </c>
      <c r="C26" s="43">
        <v>0</v>
      </c>
      <c r="D26" s="131">
        <v>-5.09</v>
      </c>
      <c r="E26" s="132">
        <v>-0.52100000000000002</v>
      </c>
      <c r="F26" s="133">
        <v>-2.5000000000000001E-2</v>
      </c>
      <c r="G26" s="45">
        <v>0</v>
      </c>
      <c r="H26" s="46"/>
      <c r="I26" s="46"/>
      <c r="J26" s="41">
        <v>0.17599999999999999</v>
      </c>
      <c r="K26" s="43"/>
    </row>
    <row r="27" spans="1:11" ht="32.25" customHeight="1" x14ac:dyDescent="0.2">
      <c r="A27" s="17" t="s">
        <v>148</v>
      </c>
      <c r="B27" s="219"/>
      <c r="C27" s="43">
        <v>0</v>
      </c>
      <c r="D27" s="131">
        <v>-5.09</v>
      </c>
      <c r="E27" s="132">
        <v>-0.52100000000000002</v>
      </c>
      <c r="F27" s="133">
        <v>-2.5000000000000001E-2</v>
      </c>
      <c r="G27" s="45">
        <v>0</v>
      </c>
      <c r="H27" s="46"/>
      <c r="I27" s="46"/>
      <c r="J27" s="42"/>
      <c r="K27" s="43"/>
    </row>
    <row r="28" spans="1:11" ht="32.25" customHeight="1" x14ac:dyDescent="0.2">
      <c r="A28" s="17" t="s">
        <v>149</v>
      </c>
      <c r="B28" s="43" t="s">
        <v>579</v>
      </c>
      <c r="C28" s="43">
        <v>0</v>
      </c>
      <c r="D28" s="131">
        <v>-3.9169999999999998</v>
      </c>
      <c r="E28" s="132">
        <v>-0.26200000000000001</v>
      </c>
      <c r="F28" s="133">
        <v>-8.0000000000000002E-3</v>
      </c>
      <c r="G28" s="45">
        <v>291.75</v>
      </c>
      <c r="H28" s="46"/>
      <c r="I28" s="46"/>
      <c r="J28" s="41">
        <v>0.153</v>
      </c>
      <c r="K28" s="43"/>
    </row>
    <row r="29" spans="1:11" ht="32.25" customHeight="1" x14ac:dyDescent="0.2">
      <c r="A29" s="17" t="s">
        <v>150</v>
      </c>
      <c r="B29" s="219"/>
      <c r="C29" s="43">
        <v>0</v>
      </c>
      <c r="D29" s="131">
        <v>-3.9169999999999998</v>
      </c>
      <c r="E29" s="132">
        <v>-0.26200000000000001</v>
      </c>
      <c r="F29" s="133">
        <v>-8.0000000000000002E-3</v>
      </c>
      <c r="G29" s="45">
        <v>291.75</v>
      </c>
      <c r="H29" s="46"/>
      <c r="I29" s="46"/>
      <c r="J29" s="42"/>
      <c r="K29" s="43"/>
    </row>
    <row r="30" spans="1:11" ht="27.75" customHeight="1" x14ac:dyDescent="0.2">
      <c r="C30" s="3"/>
    </row>
    <row r="31" spans="1:11" ht="27.75" customHeight="1" x14ac:dyDescent="0.2">
      <c r="A31" s="242" t="s">
        <v>2</v>
      </c>
      <c r="B31" s="251"/>
      <c r="C31" s="252"/>
      <c r="D31" s="252"/>
      <c r="E31" s="252"/>
      <c r="F31" s="252"/>
      <c r="G31" s="252"/>
      <c r="H31" s="252"/>
      <c r="I31" s="252"/>
      <c r="J31" s="252"/>
      <c r="K31" s="253"/>
    </row>
    <row r="32" spans="1:11" ht="14.25" customHeight="1" x14ac:dyDescent="0.2">
      <c r="A32" s="243"/>
      <c r="B32" s="238"/>
      <c r="C32" s="238"/>
      <c r="D32" s="238"/>
      <c r="E32" s="238"/>
      <c r="F32" s="238"/>
      <c r="G32" s="238"/>
      <c r="H32" s="238"/>
      <c r="I32" s="238"/>
      <c r="J32" s="238"/>
      <c r="K32" s="238"/>
    </row>
    <row r="33" spans="1:11" ht="14.25" customHeight="1" x14ac:dyDescent="0.2">
      <c r="A33" s="244"/>
      <c r="B33" s="239"/>
      <c r="C33" s="240"/>
      <c r="D33" s="240"/>
      <c r="E33" s="240"/>
      <c r="F33" s="240"/>
      <c r="G33" s="240"/>
      <c r="H33" s="240"/>
      <c r="I33" s="240"/>
      <c r="J33" s="240"/>
      <c r="K33" s="241"/>
    </row>
  </sheetData>
  <mergeCells count="24">
    <mergeCell ref="E1:K1"/>
    <mergeCell ref="B1:D1"/>
    <mergeCell ref="G10:H10"/>
    <mergeCell ref="I11:K11"/>
    <mergeCell ref="G11:H11"/>
    <mergeCell ref="A2:K2"/>
    <mergeCell ref="C5:D5"/>
    <mergeCell ref="C6:D6"/>
    <mergeCell ref="G5:H5"/>
    <mergeCell ref="G6:H6"/>
    <mergeCell ref="G4:K4"/>
    <mergeCell ref="A4:E4"/>
    <mergeCell ref="C7:D7"/>
    <mergeCell ref="C8:D8"/>
    <mergeCell ref="G7:H7"/>
    <mergeCell ref="G8:H8"/>
    <mergeCell ref="B32:K32"/>
    <mergeCell ref="B33:K33"/>
    <mergeCell ref="A31:A33"/>
    <mergeCell ref="C9:D9"/>
    <mergeCell ref="B10:E10"/>
    <mergeCell ref="I10:K10"/>
    <mergeCell ref="G9:H9"/>
    <mergeCell ref="B31:K31"/>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2"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C2 - Internal</oddFooter>
  </headerFooter>
  <ignoredErrors>
    <ignoredError sqref="C15:C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1"/>
  <sheetViews>
    <sheetView zoomScale="85" zoomScaleNormal="85" zoomScaleSheetLayoutView="100" workbookViewId="0">
      <selection activeCell="I18" sqref="I18"/>
    </sheetView>
  </sheetViews>
  <sheetFormatPr defaultRowHeight="12.75" x14ac:dyDescent="0.2"/>
  <cols>
    <col min="1" max="1" width="7.7109375" style="53" customWidth="1"/>
    <col min="2" max="2" width="16.42578125" style="53" customWidth="1"/>
    <col min="3" max="3" width="7.7109375" style="53" customWidth="1"/>
    <col min="4" max="4" width="16.42578125" style="59" customWidth="1"/>
    <col min="5" max="8" width="14.85546875" style="59" customWidth="1"/>
    <col min="9" max="9" width="14.85546875" style="60" customWidth="1"/>
    <col min="10" max="11" width="14.7109375" style="61" customWidth="1"/>
    <col min="12" max="15" width="14.7109375" style="53" customWidth="1"/>
    <col min="16" max="17" width="15.5703125" style="53" customWidth="1"/>
    <col min="18" max="16384" width="9.140625" style="53"/>
  </cols>
  <sheetData>
    <row r="1" spans="1:15" ht="28.5" customHeight="1" x14ac:dyDescent="0.2">
      <c r="A1" s="51" t="s">
        <v>19</v>
      </c>
      <c r="B1" s="51"/>
      <c r="C1" s="273"/>
      <c r="D1" s="273"/>
      <c r="E1" s="52"/>
      <c r="F1" s="271" t="s">
        <v>31</v>
      </c>
      <c r="G1" s="271"/>
      <c r="H1" s="271"/>
      <c r="I1" s="271"/>
      <c r="J1" s="271"/>
      <c r="K1" s="271"/>
      <c r="L1" s="271"/>
      <c r="M1" s="271"/>
      <c r="N1" s="272"/>
      <c r="O1" s="272"/>
    </row>
    <row r="2" spans="1:15" s="54" customFormat="1" ht="27" customHeight="1" x14ac:dyDescent="0.2">
      <c r="A2" s="274" t="str">
        <f>Overview!B4&amp; " - Effective from "&amp;Overview!D4&amp;" - "&amp;Overview!E4&amp;" EDCM charges"</f>
        <v>Vattenfall Networks Limited - GSP H - Effective from 1 April 2021 - Submitted EDCM charges</v>
      </c>
      <c r="B2" s="275"/>
      <c r="C2" s="275"/>
      <c r="D2" s="275"/>
      <c r="E2" s="275"/>
      <c r="F2" s="275"/>
      <c r="G2" s="275"/>
      <c r="H2" s="275"/>
      <c r="I2" s="275"/>
      <c r="J2" s="275"/>
      <c r="K2" s="275"/>
      <c r="L2" s="275"/>
      <c r="M2" s="276"/>
      <c r="N2" s="214"/>
      <c r="O2" s="177"/>
    </row>
    <row r="3" spans="1:15" s="83" customFormat="1" ht="18" x14ac:dyDescent="0.2">
      <c r="A3" s="80"/>
      <c r="B3" s="80"/>
      <c r="C3" s="80"/>
      <c r="D3" s="80"/>
      <c r="E3" s="80"/>
      <c r="F3" s="80"/>
      <c r="G3" s="80"/>
      <c r="H3" s="80"/>
      <c r="I3" s="80"/>
      <c r="J3" s="80"/>
      <c r="K3" s="80"/>
      <c r="L3" s="80"/>
      <c r="M3" s="80"/>
      <c r="N3" s="80"/>
      <c r="O3" s="80"/>
    </row>
    <row r="4" spans="1:15" s="83" customFormat="1" ht="27" customHeight="1" x14ac:dyDescent="0.2">
      <c r="A4" s="258" t="s">
        <v>62</v>
      </c>
      <c r="B4" s="258"/>
      <c r="C4" s="258"/>
      <c r="D4" s="258"/>
      <c r="E4" s="258"/>
      <c r="F4" s="258"/>
      <c r="G4" s="80"/>
      <c r="H4" s="80"/>
      <c r="I4" s="80"/>
      <c r="J4" s="80"/>
      <c r="K4" s="80"/>
      <c r="L4" s="80"/>
      <c r="M4" s="80"/>
      <c r="N4" s="80"/>
      <c r="O4" s="80"/>
    </row>
    <row r="5" spans="1:15" s="83" customFormat="1" ht="18" x14ac:dyDescent="0.2">
      <c r="A5" s="268" t="s">
        <v>12</v>
      </c>
      <c r="B5" s="269"/>
      <c r="C5" s="269"/>
      <c r="D5" s="270" t="s">
        <v>59</v>
      </c>
      <c r="E5" s="270"/>
      <c r="F5" s="270"/>
      <c r="G5" s="80"/>
      <c r="H5" s="80"/>
      <c r="I5" s="80"/>
      <c r="J5" s="80"/>
      <c r="K5" s="80"/>
      <c r="L5" s="80"/>
      <c r="M5" s="80"/>
      <c r="N5" s="80"/>
      <c r="O5" s="80"/>
    </row>
    <row r="6" spans="1:15" s="83" customFormat="1" ht="39.75" customHeight="1" x14ac:dyDescent="0.2">
      <c r="A6" s="250" t="s">
        <v>58</v>
      </c>
      <c r="B6" s="250"/>
      <c r="C6" s="250"/>
      <c r="D6" s="266" t="s">
        <v>462</v>
      </c>
      <c r="E6" s="266"/>
      <c r="F6" s="266"/>
      <c r="G6" s="80"/>
      <c r="H6" s="80"/>
      <c r="I6" s="80"/>
      <c r="J6" s="80"/>
      <c r="K6" s="80"/>
      <c r="L6" s="80"/>
      <c r="M6" s="80"/>
      <c r="N6" s="80"/>
      <c r="O6" s="80"/>
    </row>
    <row r="7" spans="1:15" s="83" customFormat="1" ht="18" x14ac:dyDescent="0.2">
      <c r="A7" s="250" t="s">
        <v>13</v>
      </c>
      <c r="B7" s="250"/>
      <c r="C7" s="250"/>
      <c r="D7" s="266" t="s">
        <v>14</v>
      </c>
      <c r="E7" s="266"/>
      <c r="F7" s="266"/>
      <c r="G7" s="80"/>
      <c r="H7" s="80"/>
      <c r="I7" s="80"/>
      <c r="J7" s="80"/>
      <c r="K7" s="80"/>
      <c r="L7" s="80"/>
      <c r="M7" s="80"/>
      <c r="N7" s="80"/>
      <c r="O7" s="80"/>
    </row>
    <row r="8" spans="1:15" s="83" customFormat="1" ht="18" x14ac:dyDescent="0.2">
      <c r="A8" s="257"/>
      <c r="B8" s="257"/>
      <c r="C8" s="257"/>
      <c r="D8" s="267"/>
      <c r="E8" s="267"/>
      <c r="F8" s="267"/>
      <c r="G8" s="80"/>
      <c r="H8" s="80"/>
      <c r="I8" s="80"/>
      <c r="J8" s="80"/>
      <c r="K8" s="80"/>
      <c r="L8" s="80"/>
      <c r="M8" s="80"/>
      <c r="N8" s="80"/>
      <c r="O8" s="80"/>
    </row>
    <row r="9" spans="1:15" s="83" customFormat="1" ht="18" x14ac:dyDescent="0.2">
      <c r="A9" s="80"/>
      <c r="B9" s="80"/>
      <c r="C9" s="80"/>
      <c r="D9" s="80"/>
      <c r="E9" s="80"/>
      <c r="F9" s="80"/>
      <c r="G9" s="80"/>
      <c r="H9" s="80"/>
      <c r="I9" s="80"/>
      <c r="J9" s="80"/>
      <c r="K9" s="80"/>
      <c r="L9" s="80"/>
      <c r="M9" s="80"/>
      <c r="N9" s="80"/>
      <c r="O9" s="80"/>
    </row>
    <row r="10" spans="1:15" ht="63.75" x14ac:dyDescent="0.2">
      <c r="A10" s="56" t="s">
        <v>483</v>
      </c>
      <c r="B10" s="55" t="s">
        <v>36</v>
      </c>
      <c r="C10" s="56" t="s">
        <v>484</v>
      </c>
      <c r="D10" s="55" t="s">
        <v>37</v>
      </c>
      <c r="E10" s="57" t="s">
        <v>485</v>
      </c>
      <c r="F10" s="58" t="s">
        <v>115</v>
      </c>
      <c r="G10" s="57" t="s">
        <v>52</v>
      </c>
      <c r="H10" s="57" t="s">
        <v>113</v>
      </c>
      <c r="I10" s="127" t="s">
        <v>123</v>
      </c>
      <c r="J10" s="58" t="s">
        <v>116</v>
      </c>
      <c r="K10" s="57" t="s">
        <v>53</v>
      </c>
      <c r="L10" s="57" t="s">
        <v>114</v>
      </c>
      <c r="M10" s="127" t="s">
        <v>124</v>
      </c>
    </row>
    <row r="11" spans="1:15" x14ac:dyDescent="0.2">
      <c r="A11" s="229" t="s">
        <v>572</v>
      </c>
      <c r="B11" s="328">
        <v>3600001005050</v>
      </c>
      <c r="C11" s="229" t="s">
        <v>583</v>
      </c>
      <c r="D11" s="328">
        <v>3600001005060</v>
      </c>
      <c r="E11" s="229"/>
      <c r="F11" s="329">
        <v>0</v>
      </c>
      <c r="G11" s="329">
        <v>5359.95</v>
      </c>
      <c r="H11" s="329">
        <v>0.65</v>
      </c>
      <c r="I11" s="331">
        <v>0.65</v>
      </c>
      <c r="J11" s="330">
        <v>0</v>
      </c>
      <c r="K11" s="330">
        <v>5359.95</v>
      </c>
      <c r="L11" s="329">
        <v>0.05</v>
      </c>
      <c r="M11" s="329">
        <v>0.05</v>
      </c>
    </row>
  </sheetData>
  <mergeCells count="12">
    <mergeCell ref="A4:F4"/>
    <mergeCell ref="D5:F5"/>
    <mergeCell ref="D6:F6"/>
    <mergeCell ref="F1:O1"/>
    <mergeCell ref="C1:D1"/>
    <mergeCell ref="A2:M2"/>
    <mergeCell ref="D7:F7"/>
    <mergeCell ref="D8:F8"/>
    <mergeCell ref="A5:C5"/>
    <mergeCell ref="A6:C6"/>
    <mergeCell ref="A7:C7"/>
    <mergeCell ref="A8:C8"/>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F37" sqref="F37"/>
    </sheetView>
  </sheetViews>
  <sheetFormatPr defaultRowHeight="12.75" x14ac:dyDescent="0.2"/>
  <cols>
    <col min="1" max="1" width="14.7109375" style="53" customWidth="1"/>
    <col min="2" max="2" width="16.7109375" style="53" customWidth="1"/>
    <col min="3" max="3" width="15.7109375" style="59" bestFit="1" customWidth="1"/>
    <col min="4" max="4" width="14.85546875" style="59" customWidth="1"/>
    <col min="5" max="5" width="14.85546875" style="60" customWidth="1"/>
    <col min="6" max="7" width="14.85546875" style="61" customWidth="1"/>
    <col min="8" max="8" width="14.7109375" style="53" customWidth="1"/>
    <col min="9" max="9" width="15.5703125" style="53" customWidth="1"/>
    <col min="10" max="13" width="9.140625" style="53"/>
    <col min="14" max="14" width="9.42578125" style="53" bestFit="1" customWidth="1"/>
    <col min="15" max="16384" width="9.140625" style="53"/>
  </cols>
  <sheetData>
    <row r="1" spans="1:14" ht="57.75" customHeight="1" x14ac:dyDescent="0.2">
      <c r="A1" s="271" t="s">
        <v>486</v>
      </c>
      <c r="B1" s="277"/>
      <c r="C1" s="277"/>
      <c r="D1" s="277"/>
      <c r="E1" s="277"/>
      <c r="F1" s="277"/>
      <c r="G1" s="277"/>
      <c r="H1" s="213"/>
    </row>
    <row r="2" spans="1:14" s="54" customFormat="1" ht="42.75" customHeight="1" x14ac:dyDescent="0.2">
      <c r="A2" s="274" t="str">
        <f>Overview!B4&amp; " - Effective from "&amp;Overview!D4&amp;" - "&amp;Overview!E4&amp;" EDCM import charges"</f>
        <v>Vattenfall Networks Limited - GSP H - Effective from 1 April 2021 - Submitted EDCM import charges</v>
      </c>
      <c r="B2" s="275"/>
      <c r="C2" s="275"/>
      <c r="D2" s="275"/>
      <c r="E2" s="275"/>
      <c r="F2" s="275"/>
      <c r="G2" s="275"/>
      <c r="H2" s="212"/>
    </row>
    <row r="3" spans="1:14" s="83" customFormat="1" ht="18" x14ac:dyDescent="0.2">
      <c r="A3" s="86"/>
      <c r="B3" s="86"/>
      <c r="C3" s="86"/>
      <c r="D3" s="87"/>
      <c r="E3" s="88"/>
      <c r="F3" s="88"/>
      <c r="G3" s="89"/>
      <c r="H3" s="177"/>
      <c r="I3" s="80"/>
      <c r="J3" s="80"/>
      <c r="K3" s="80"/>
      <c r="L3" s="80"/>
      <c r="M3" s="80"/>
      <c r="N3" s="80"/>
    </row>
    <row r="4" spans="1:14" ht="63.75" x14ac:dyDescent="0.2">
      <c r="A4" s="56" t="s">
        <v>483</v>
      </c>
      <c r="B4" s="55" t="s">
        <v>36</v>
      </c>
      <c r="C4" s="57" t="s">
        <v>485</v>
      </c>
      <c r="D4" s="122" t="str">
        <f>'Annex 2 EHV charges'!F10</f>
        <v>Import
Super Red
unit charge
(p/kWh)</v>
      </c>
      <c r="E4" s="122" t="str">
        <f>'Annex 2 EHV charges'!G10</f>
        <v>Import
fixed charge
(p/day)</v>
      </c>
      <c r="F4" s="122" t="str">
        <f>'Annex 2 EHV charges'!H10</f>
        <v>Import
capacity charge
(p/kVA/day)</v>
      </c>
      <c r="G4" s="122" t="str">
        <f>'Annex 2 EHV charges'!I10</f>
        <v>Import
exceeded capacity charge
(p/kVA/day)</v>
      </c>
      <c r="H4" s="211"/>
    </row>
    <row r="5" spans="1:14" ht="38.25" x14ac:dyDescent="0.2">
      <c r="A5" s="332" t="s">
        <v>572</v>
      </c>
      <c r="B5" s="333">
        <v>3600001005050</v>
      </c>
      <c r="C5" s="334" t="s">
        <v>581</v>
      </c>
      <c r="D5" s="335">
        <v>0</v>
      </c>
      <c r="E5" s="336">
        <v>5359.95</v>
      </c>
      <c r="F5" s="337">
        <v>0.65</v>
      </c>
      <c r="G5" s="337">
        <v>0.65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B10" sqref="B10"/>
    </sheetView>
  </sheetViews>
  <sheetFormatPr defaultColWidth="17.140625" defaultRowHeight="12.75" x14ac:dyDescent="0.2"/>
  <cols>
    <col min="1" max="1" width="14.7109375" style="53" customWidth="1"/>
    <col min="2" max="2" width="16.7109375" style="53" customWidth="1"/>
    <col min="3" max="3" width="15.7109375" style="59" customWidth="1"/>
    <col min="4" max="4" width="14.85546875" style="59" customWidth="1"/>
    <col min="5" max="5" width="14.85546875" style="60" customWidth="1"/>
    <col min="6" max="7" width="14.85546875" style="61" customWidth="1"/>
    <col min="8" max="16384" width="17.140625" style="53"/>
  </cols>
  <sheetData>
    <row r="1" spans="1:15" ht="57.75" customHeight="1" x14ac:dyDescent="0.2">
      <c r="A1" s="271" t="s">
        <v>486</v>
      </c>
      <c r="B1" s="277"/>
      <c r="C1" s="277"/>
      <c r="D1" s="277"/>
      <c r="E1" s="277"/>
      <c r="F1" s="277"/>
      <c r="G1" s="277"/>
      <c r="H1" s="213"/>
    </row>
    <row r="2" spans="1:15" s="54" customFormat="1" ht="42.75" customHeight="1" x14ac:dyDescent="0.2">
      <c r="A2" s="274" t="str">
        <f>Overview!B4&amp; " - Effective from "&amp;Overview!D4&amp;" - "&amp;Overview!E4&amp;" EDCM export charges"</f>
        <v>Vattenfall Networks Limited - GSP H - Effective from 1 April 2021 - Submitted EDCM export charges</v>
      </c>
      <c r="B2" s="275"/>
      <c r="C2" s="275"/>
      <c r="D2" s="275"/>
      <c r="E2" s="275"/>
      <c r="F2" s="275"/>
      <c r="G2" s="276"/>
      <c r="H2" s="177"/>
    </row>
    <row r="3" spans="1:15" s="83" customFormat="1" ht="18" x14ac:dyDescent="0.2">
      <c r="A3" s="86"/>
      <c r="B3" s="86"/>
      <c r="C3" s="86"/>
      <c r="D3" s="87"/>
      <c r="E3" s="88"/>
      <c r="F3" s="88"/>
      <c r="G3" s="89"/>
      <c r="H3" s="177"/>
      <c r="I3" s="80"/>
      <c r="J3" s="80"/>
      <c r="K3" s="80"/>
      <c r="L3" s="80"/>
      <c r="M3" s="80"/>
      <c r="N3" s="80"/>
      <c r="O3" s="80"/>
    </row>
    <row r="4" spans="1:15" ht="64.5" customHeight="1" x14ac:dyDescent="0.2">
      <c r="A4" s="56" t="s">
        <v>484</v>
      </c>
      <c r="B4" s="55" t="s">
        <v>37</v>
      </c>
      <c r="C4" s="57" t="s">
        <v>30</v>
      </c>
      <c r="D4" s="57" t="str">
        <f>'Annex 2 EHV charges'!J10</f>
        <v>Export
Super Red
unit charge
(p/kWh)</v>
      </c>
      <c r="E4" s="57" t="str">
        <f>'Annex 2 EHV charges'!K10</f>
        <v>Export
fixed charge
(p/day)</v>
      </c>
      <c r="F4" s="57" t="str">
        <f>'Annex 2 EHV charges'!L10</f>
        <v>Export
capacity charge
(p/kVA/day)</v>
      </c>
      <c r="G4" s="57" t="str">
        <f>'Annex 2 EHV charges'!M10</f>
        <v>Export
exceeded capacity charge
(p/kVA/day)</v>
      </c>
      <c r="H4" s="211"/>
    </row>
    <row r="5" spans="1:15" ht="38.25" x14ac:dyDescent="0.2">
      <c r="A5" s="332" t="s">
        <v>583</v>
      </c>
      <c r="B5" s="333">
        <v>3600001005060</v>
      </c>
      <c r="C5" s="334" t="s">
        <v>582</v>
      </c>
      <c r="D5" s="338">
        <v>0</v>
      </c>
      <c r="E5" s="339">
        <v>5359.95</v>
      </c>
      <c r="F5" s="340">
        <v>0.05</v>
      </c>
      <c r="G5" s="340">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zoomScale="80" zoomScaleNormal="80" zoomScaleSheetLayoutView="100" workbookViewId="0">
      <selection activeCell="G31" sqref="G31"/>
    </sheetView>
  </sheetViews>
  <sheetFormatPr defaultRowHeight="12.75" x14ac:dyDescent="0.2"/>
  <cols>
    <col min="1" max="1" width="27.42578125" customWidth="1"/>
    <col min="2" max="2" width="17.5703125" customWidth="1"/>
    <col min="4" max="10" width="16.5703125" customWidth="1"/>
  </cols>
  <sheetData>
    <row r="1" spans="1:12" s="2" customFormat="1" ht="27.75" customHeight="1" x14ac:dyDescent="0.2">
      <c r="A1" s="14" t="s">
        <v>19</v>
      </c>
      <c r="B1" s="3"/>
      <c r="D1" s="3"/>
      <c r="E1" s="3"/>
      <c r="F1" s="3"/>
      <c r="G1" s="8"/>
      <c r="H1" s="4"/>
      <c r="I1" s="4"/>
    </row>
    <row r="2" spans="1:12" s="2" customFormat="1" ht="27" customHeight="1" x14ac:dyDescent="0.2">
      <c r="A2" s="258" t="str">
        <f>Overview!B4&amp; " - Effective from "&amp;Overview!D4&amp;" - "&amp;Overview!E4&amp;" LV and HV tariffs"</f>
        <v>Vattenfall Networks Limited - GSP H - Effective from 1 April 2021 - Submitted LV and HV tariffs</v>
      </c>
      <c r="B2" s="258"/>
      <c r="C2" s="258"/>
      <c r="D2" s="258"/>
      <c r="E2" s="258"/>
      <c r="F2" s="258"/>
      <c r="G2" s="258"/>
      <c r="H2" s="258"/>
      <c r="I2" s="258"/>
      <c r="J2" s="258"/>
      <c r="K2" s="4"/>
      <c r="L2" s="4"/>
    </row>
    <row r="3" spans="1:12" s="2" customFormat="1" ht="27" customHeight="1" x14ac:dyDescent="0.2">
      <c r="A3" s="280" t="s">
        <v>154</v>
      </c>
      <c r="B3" s="280"/>
      <c r="C3" s="280"/>
      <c r="D3" s="280"/>
      <c r="E3" s="280"/>
      <c r="F3" s="280"/>
      <c r="G3" s="280"/>
      <c r="H3" s="280"/>
      <c r="I3" s="280"/>
      <c r="J3" s="280"/>
      <c r="K3" s="4"/>
      <c r="L3" s="4"/>
    </row>
    <row r="4" spans="1:12" s="2" customFormat="1" ht="71.25" customHeight="1" x14ac:dyDescent="0.2">
      <c r="A4" s="16"/>
      <c r="B4" s="26" t="s">
        <v>0</v>
      </c>
      <c r="C4" s="15" t="s">
        <v>24</v>
      </c>
      <c r="D4" s="55" t="s">
        <v>155</v>
      </c>
      <c r="E4" s="55" t="s">
        <v>157</v>
      </c>
      <c r="F4" s="55" t="s">
        <v>156</v>
      </c>
      <c r="G4" s="137" t="s">
        <v>25</v>
      </c>
      <c r="H4" s="15"/>
      <c r="I4" s="15"/>
      <c r="J4" s="15"/>
      <c r="K4" s="4"/>
      <c r="L4" s="4"/>
    </row>
    <row r="5" spans="1:12" s="2" customFormat="1" ht="32.450000000000003" customHeight="1" x14ac:dyDescent="0.2">
      <c r="A5" s="17"/>
      <c r="B5" s="215"/>
      <c r="C5" s="216"/>
      <c r="D5" s="131"/>
      <c r="E5" s="132"/>
      <c r="F5" s="133"/>
      <c r="G5" s="45"/>
      <c r="H5" s="46"/>
      <c r="I5" s="46"/>
      <c r="J5" s="42"/>
      <c r="K5" s="4"/>
      <c r="L5" s="4"/>
    </row>
    <row r="6" spans="1:12" ht="12.75" customHeight="1" x14ac:dyDescent="0.2">
      <c r="A6" s="290" t="s">
        <v>2</v>
      </c>
      <c r="B6" s="281" t="str">
        <f>Overview!B4&amp; " has no superscostumer preserved charges/additional LLFCs"</f>
        <v>Vattenfall Networks Limited - GSP H has no superscostumer preserved charges/additional LLFCs</v>
      </c>
      <c r="C6" s="282"/>
      <c r="D6" s="282"/>
      <c r="E6" s="282"/>
      <c r="F6" s="282"/>
      <c r="G6" s="282"/>
      <c r="H6" s="282"/>
      <c r="I6" s="282"/>
      <c r="J6" s="283"/>
    </row>
    <row r="7" spans="1:12" ht="12.75" customHeight="1" x14ac:dyDescent="0.2">
      <c r="A7" s="291"/>
      <c r="B7" s="284"/>
      <c r="C7" s="285"/>
      <c r="D7" s="285"/>
      <c r="E7" s="285"/>
      <c r="F7" s="285"/>
      <c r="G7" s="285"/>
      <c r="H7" s="285"/>
      <c r="I7" s="285"/>
      <c r="J7" s="286"/>
    </row>
    <row r="8" spans="1:12" ht="12.75" customHeight="1" x14ac:dyDescent="0.2">
      <c r="A8" s="291"/>
      <c r="B8" s="287"/>
      <c r="C8" s="288"/>
      <c r="D8" s="288"/>
      <c r="E8" s="288"/>
      <c r="F8" s="288"/>
      <c r="G8" s="288"/>
      <c r="H8" s="288"/>
      <c r="I8" s="288"/>
      <c r="J8" s="289"/>
    </row>
    <row r="9" spans="1:12" ht="15.75" x14ac:dyDescent="0.2">
      <c r="A9" s="50"/>
      <c r="B9" s="220"/>
      <c r="C9" s="221"/>
      <c r="D9" s="221"/>
      <c r="E9" s="221"/>
      <c r="F9" s="221"/>
      <c r="G9" s="221"/>
      <c r="H9" s="221"/>
      <c r="I9" s="221"/>
      <c r="J9" s="222"/>
    </row>
    <row r="10" spans="1:12" s="2" customFormat="1" ht="27" customHeight="1" x14ac:dyDescent="0.2">
      <c r="A10" s="280" t="s">
        <v>151</v>
      </c>
      <c r="B10" s="280"/>
      <c r="C10" s="280"/>
      <c r="D10" s="280"/>
      <c r="E10" s="280"/>
      <c r="F10" s="280"/>
      <c r="G10" s="280"/>
      <c r="H10" s="280"/>
      <c r="I10" s="280"/>
      <c r="J10" s="280"/>
      <c r="K10" s="4"/>
      <c r="L10" s="4"/>
    </row>
    <row r="11" spans="1:12" s="2" customFormat="1" ht="58.5" customHeight="1" x14ac:dyDescent="0.2">
      <c r="A11" s="16"/>
      <c r="B11" s="26" t="s">
        <v>0</v>
      </c>
      <c r="C11" s="15" t="s">
        <v>24</v>
      </c>
      <c r="D11" s="55" t="s">
        <v>155</v>
      </c>
      <c r="E11" s="55" t="s">
        <v>157</v>
      </c>
      <c r="F11" s="55" t="s">
        <v>156</v>
      </c>
      <c r="G11" s="121" t="s">
        <v>25</v>
      </c>
      <c r="H11" s="121" t="s">
        <v>26</v>
      </c>
      <c r="I11" s="26" t="s">
        <v>122</v>
      </c>
      <c r="J11" s="121" t="s">
        <v>33</v>
      </c>
      <c r="K11" s="4"/>
      <c r="L11" s="4"/>
    </row>
    <row r="12" spans="1:12" s="2" customFormat="1" ht="32.25" customHeight="1" x14ac:dyDescent="0.2">
      <c r="A12" s="17"/>
      <c r="B12" s="25"/>
      <c r="C12" s="18"/>
      <c r="D12" s="19"/>
      <c r="E12" s="19"/>
      <c r="F12" s="19"/>
      <c r="G12" s="20"/>
      <c r="H12" s="20"/>
      <c r="I12" s="20"/>
      <c r="J12" s="19"/>
      <c r="K12" s="4"/>
      <c r="L12" s="4"/>
    </row>
    <row r="13" spans="1:12" ht="12.75" customHeight="1" x14ac:dyDescent="0.2">
      <c r="A13" s="278" t="s">
        <v>2</v>
      </c>
      <c r="B13" s="281" t="str">
        <f>Overview!B4&amp; " has no site specific preserved charges/additional LLFCs"</f>
        <v>Vattenfall Networks Limited - GSP H has no site specific preserved charges/additional LLFCs</v>
      </c>
      <c r="C13" s="282"/>
      <c r="D13" s="282"/>
      <c r="E13" s="282"/>
      <c r="F13" s="282"/>
      <c r="G13" s="282"/>
      <c r="H13" s="282"/>
      <c r="I13" s="282"/>
      <c r="J13" s="292"/>
    </row>
    <row r="14" spans="1:12" ht="12.75" customHeight="1" x14ac:dyDescent="0.2">
      <c r="A14" s="279"/>
      <c r="B14" s="284"/>
      <c r="C14" s="285"/>
      <c r="D14" s="285"/>
      <c r="E14" s="285"/>
      <c r="F14" s="285"/>
      <c r="G14" s="285"/>
      <c r="H14" s="285"/>
      <c r="I14" s="285"/>
      <c r="J14" s="293"/>
    </row>
    <row r="15" spans="1:12" ht="12.75" customHeight="1" x14ac:dyDescent="0.2">
      <c r="A15" s="279"/>
      <c r="B15" s="287"/>
      <c r="C15" s="288"/>
      <c r="D15" s="288"/>
      <c r="E15" s="288"/>
      <c r="F15" s="288"/>
      <c r="G15" s="288"/>
      <c r="H15" s="288"/>
      <c r="I15" s="288"/>
      <c r="J15" s="294"/>
    </row>
  </sheetData>
  <mergeCells count="7">
    <mergeCell ref="A13:A15"/>
    <mergeCell ref="A2:J2"/>
    <mergeCell ref="A3:J3"/>
    <mergeCell ref="A10:J10"/>
    <mergeCell ref="B6:J8"/>
    <mergeCell ref="A6:A8"/>
    <mergeCell ref="B13:J15"/>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99"/>
  <sheetViews>
    <sheetView topLeftCell="A10" zoomScale="80" zoomScaleNormal="80" zoomScaleSheetLayoutView="85" workbookViewId="0">
      <selection activeCell="B24" sqref="B24"/>
    </sheetView>
  </sheetViews>
  <sheetFormatPr defaultRowHeight="27.75" customHeight="1" x14ac:dyDescent="0.2"/>
  <cols>
    <col min="1" max="1" width="58" style="2" bestFit="1" customWidth="1"/>
    <col min="2" max="2" width="33.4257812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14" t="s">
        <v>19</v>
      </c>
      <c r="B1" s="300"/>
      <c r="C1" s="300"/>
      <c r="D1" s="300"/>
      <c r="F1" s="301"/>
      <c r="G1" s="301"/>
      <c r="H1" s="301"/>
      <c r="I1" s="4"/>
      <c r="J1" s="2"/>
      <c r="K1" s="2"/>
    </row>
    <row r="2" spans="1:13" ht="27" customHeight="1" x14ac:dyDescent="0.2">
      <c r="A2" s="302" t="str">
        <f>Overview!B4&amp; " - Effective from "&amp;Overview!D4&amp;" - "&amp;Overview!E4&amp;" LDNO tariffs"</f>
        <v>Vattenfall Networks Limited - GSP H - Effective from 1 April 2021 - Submitted LDNO tariffs</v>
      </c>
      <c r="B2" s="302"/>
      <c r="C2" s="302"/>
      <c r="D2" s="302"/>
      <c r="E2" s="302"/>
      <c r="F2" s="302"/>
      <c r="G2" s="302"/>
      <c r="H2" s="302"/>
      <c r="I2" s="302"/>
      <c r="J2" s="302"/>
    </row>
    <row r="3" spans="1:13" ht="8.25" customHeight="1" x14ac:dyDescent="0.2">
      <c r="A3" s="84"/>
      <c r="B3" s="84"/>
      <c r="C3" s="84"/>
      <c r="D3" s="84"/>
      <c r="E3" s="84"/>
      <c r="F3" s="84"/>
      <c r="G3" s="84"/>
      <c r="H3" s="84"/>
      <c r="I3" s="84"/>
      <c r="J3" s="84"/>
    </row>
    <row r="4" spans="1:13" ht="20.25" customHeight="1" x14ac:dyDescent="0.2">
      <c r="A4" s="258" t="s">
        <v>152</v>
      </c>
      <c r="B4" s="258"/>
      <c r="C4" s="258"/>
      <c r="D4" s="258"/>
      <c r="E4" s="85"/>
      <c r="F4" s="258" t="s">
        <v>153</v>
      </c>
      <c r="G4" s="258"/>
      <c r="H4" s="258"/>
      <c r="I4" s="258"/>
      <c r="J4" s="258"/>
      <c r="L4" s="4"/>
    </row>
    <row r="5" spans="1:13" ht="30" customHeight="1" x14ac:dyDescent="0.2">
      <c r="A5" s="185" t="s">
        <v>12</v>
      </c>
      <c r="B5" s="186" t="s">
        <v>54</v>
      </c>
      <c r="C5" s="187" t="s">
        <v>55</v>
      </c>
      <c r="D5" s="188" t="s">
        <v>56</v>
      </c>
      <c r="E5" s="84"/>
      <c r="F5" s="303"/>
      <c r="G5" s="304"/>
      <c r="H5" s="189" t="s">
        <v>60</v>
      </c>
      <c r="I5" s="190" t="s">
        <v>61</v>
      </c>
      <c r="J5" s="188" t="s">
        <v>56</v>
      </c>
      <c r="K5" s="80"/>
      <c r="L5" s="4"/>
      <c r="M5" s="4"/>
    </row>
    <row r="6" spans="1:13" ht="45" customHeight="1" x14ac:dyDescent="0.2">
      <c r="A6" s="191" t="s">
        <v>57</v>
      </c>
      <c r="B6" s="192" t="s">
        <v>462</v>
      </c>
      <c r="C6" s="193"/>
      <c r="D6" s="194"/>
      <c r="E6" s="84"/>
      <c r="F6" s="298" t="s">
        <v>463</v>
      </c>
      <c r="G6" s="298"/>
      <c r="H6" s="194"/>
      <c r="I6" s="195" t="s">
        <v>464</v>
      </c>
      <c r="J6" s="194"/>
      <c r="K6" s="80"/>
      <c r="L6" s="4"/>
      <c r="M6" s="4"/>
    </row>
    <row r="7" spans="1:13" ht="45" customHeight="1" x14ac:dyDescent="0.2">
      <c r="A7" s="191" t="s">
        <v>57</v>
      </c>
      <c r="B7" s="194"/>
      <c r="C7" s="196" t="s">
        <v>465</v>
      </c>
      <c r="D7" s="194"/>
      <c r="E7" s="84"/>
      <c r="F7" s="298" t="s">
        <v>466</v>
      </c>
      <c r="G7" s="298"/>
      <c r="H7" s="197" t="s">
        <v>462</v>
      </c>
      <c r="I7" s="195" t="s">
        <v>465</v>
      </c>
      <c r="J7" s="194"/>
      <c r="K7" s="80"/>
      <c r="L7" s="4"/>
      <c r="M7" s="4"/>
    </row>
    <row r="8" spans="1:13" ht="45" customHeight="1" x14ac:dyDescent="0.2">
      <c r="A8" s="191" t="s">
        <v>57</v>
      </c>
      <c r="B8" s="194"/>
      <c r="C8" s="193"/>
      <c r="D8" s="198" t="s">
        <v>467</v>
      </c>
      <c r="E8" s="84"/>
      <c r="F8" s="298" t="s">
        <v>468</v>
      </c>
      <c r="G8" s="298"/>
      <c r="H8" s="194"/>
      <c r="I8" s="194"/>
      <c r="J8" s="198" t="s">
        <v>467</v>
      </c>
      <c r="K8" s="80"/>
      <c r="L8" s="4"/>
      <c r="M8" s="4"/>
    </row>
    <row r="9" spans="1:13" s="73" customFormat="1" ht="45" customHeight="1" x14ac:dyDescent="0.2">
      <c r="A9" s="199" t="s">
        <v>15</v>
      </c>
      <c r="B9" s="194"/>
      <c r="C9" s="196" t="s">
        <v>469</v>
      </c>
      <c r="D9" s="198" t="s">
        <v>470</v>
      </c>
      <c r="E9" s="200"/>
      <c r="F9" s="298" t="s">
        <v>471</v>
      </c>
      <c r="G9" s="298"/>
      <c r="H9" s="194"/>
      <c r="I9" s="195" t="s">
        <v>469</v>
      </c>
      <c r="J9" s="198" t="s">
        <v>470</v>
      </c>
      <c r="K9" s="80"/>
      <c r="L9" s="50"/>
      <c r="M9" s="50"/>
    </row>
    <row r="10" spans="1:13" ht="18.75" customHeight="1" x14ac:dyDescent="0.2">
      <c r="A10" s="199" t="s">
        <v>13</v>
      </c>
      <c r="B10" s="295" t="s">
        <v>14</v>
      </c>
      <c r="C10" s="296"/>
      <c r="D10" s="297"/>
      <c r="E10" s="201"/>
      <c r="F10" s="298" t="s">
        <v>13</v>
      </c>
      <c r="G10" s="298"/>
      <c r="H10" s="299" t="s">
        <v>14</v>
      </c>
      <c r="I10" s="299"/>
      <c r="J10" s="299"/>
    </row>
    <row r="13" spans="1:13" ht="78.75" customHeight="1" x14ac:dyDescent="0.2">
      <c r="A13" s="173" t="s">
        <v>121</v>
      </c>
      <c r="B13" s="173" t="s">
        <v>451</v>
      </c>
      <c r="C13" s="174" t="s">
        <v>24</v>
      </c>
      <c r="D13" s="55" t="s">
        <v>155</v>
      </c>
      <c r="E13" s="55" t="s">
        <v>157</v>
      </c>
      <c r="F13" s="55" t="s">
        <v>156</v>
      </c>
      <c r="G13" s="174" t="s">
        <v>25</v>
      </c>
      <c r="H13" s="174" t="s">
        <v>26</v>
      </c>
      <c r="I13" s="174" t="s">
        <v>122</v>
      </c>
      <c r="J13" s="174" t="s">
        <v>33</v>
      </c>
    </row>
    <row r="14" spans="1:13" ht="27.75" customHeight="1" x14ac:dyDescent="0.2">
      <c r="A14" s="168" t="s">
        <v>418</v>
      </c>
      <c r="B14" s="25" t="s">
        <v>552</v>
      </c>
      <c r="C14" s="169" t="s">
        <v>415</v>
      </c>
      <c r="D14" s="131">
        <v>5.859</v>
      </c>
      <c r="E14" s="132">
        <v>0.91600000000000004</v>
      </c>
      <c r="F14" s="133">
        <v>0.32600000000000001</v>
      </c>
      <c r="G14" s="170">
        <v>2.71</v>
      </c>
      <c r="H14" s="171"/>
      <c r="I14" s="175"/>
      <c r="J14" s="42"/>
    </row>
    <row r="15" spans="1:13" ht="27.75" customHeight="1" x14ac:dyDescent="0.2">
      <c r="A15" s="168" t="s">
        <v>498</v>
      </c>
      <c r="B15" s="25" t="s">
        <v>553</v>
      </c>
      <c r="C15" s="169" t="s">
        <v>412</v>
      </c>
      <c r="D15" s="131">
        <v>5.859</v>
      </c>
      <c r="E15" s="132">
        <v>0.91600000000000004</v>
      </c>
      <c r="F15" s="133">
        <v>0.32600000000000001</v>
      </c>
      <c r="G15" s="171"/>
      <c r="H15" s="171"/>
      <c r="I15" s="175"/>
      <c r="J15" s="42"/>
    </row>
    <row r="16" spans="1:13" ht="27.75" customHeight="1" x14ac:dyDescent="0.2">
      <c r="A16" s="168" t="s">
        <v>419</v>
      </c>
      <c r="B16" s="25" t="s">
        <v>591</v>
      </c>
      <c r="C16" s="169" t="s">
        <v>416</v>
      </c>
      <c r="D16" s="131">
        <v>5.9669999999999996</v>
      </c>
      <c r="E16" s="132">
        <v>0.92800000000000005</v>
      </c>
      <c r="F16" s="133">
        <v>0.32700000000000001</v>
      </c>
      <c r="G16" s="170">
        <v>3.98</v>
      </c>
      <c r="H16" s="171"/>
      <c r="I16" s="175"/>
      <c r="J16" s="42"/>
    </row>
    <row r="17" spans="1:10" ht="27.75" customHeight="1" x14ac:dyDescent="0.2">
      <c r="A17" s="168" t="s">
        <v>499</v>
      </c>
      <c r="B17" s="25" t="s">
        <v>554</v>
      </c>
      <c r="C17" s="169" t="s">
        <v>413</v>
      </c>
      <c r="D17" s="131">
        <v>5.9669999999999996</v>
      </c>
      <c r="E17" s="132">
        <v>0.92800000000000005</v>
      </c>
      <c r="F17" s="133">
        <v>0.32700000000000001</v>
      </c>
      <c r="G17" s="171"/>
      <c r="H17" s="171"/>
      <c r="I17" s="175"/>
      <c r="J17" s="42"/>
    </row>
    <row r="18" spans="1:10" ht="27.75" customHeight="1" x14ac:dyDescent="0.2">
      <c r="A18" s="168" t="s">
        <v>420</v>
      </c>
      <c r="B18" s="25" t="s">
        <v>592</v>
      </c>
      <c r="C18" s="169">
        <v>0</v>
      </c>
      <c r="D18" s="131">
        <v>4.4290000000000003</v>
      </c>
      <c r="E18" s="132">
        <v>0.69499999999999995</v>
      </c>
      <c r="F18" s="133">
        <v>0.313</v>
      </c>
      <c r="G18" s="170">
        <v>13.3</v>
      </c>
      <c r="H18" s="170">
        <v>1.75</v>
      </c>
      <c r="I18" s="223">
        <v>3.1</v>
      </c>
      <c r="J18" s="41">
        <v>0.14000000000000001</v>
      </c>
    </row>
    <row r="19" spans="1:10" ht="27.75" customHeight="1" x14ac:dyDescent="0.2">
      <c r="A19" s="168" t="s">
        <v>500</v>
      </c>
      <c r="B19" s="25" t="s">
        <v>555</v>
      </c>
      <c r="C19" s="224" t="s">
        <v>414</v>
      </c>
      <c r="D19" s="134">
        <v>8.782</v>
      </c>
      <c r="E19" s="135">
        <v>1.9710000000000001</v>
      </c>
      <c r="F19" s="133">
        <v>1.496</v>
      </c>
      <c r="G19" s="171"/>
      <c r="H19" s="171"/>
      <c r="I19" s="175"/>
      <c r="J19" s="42"/>
    </row>
    <row r="20" spans="1:10" ht="27.75" customHeight="1" x14ac:dyDescent="0.2">
      <c r="A20" s="168" t="s">
        <v>501</v>
      </c>
      <c r="B20" s="25" t="s">
        <v>556</v>
      </c>
      <c r="C20" s="224">
        <v>0</v>
      </c>
      <c r="D20" s="131">
        <v>-5.72</v>
      </c>
      <c r="E20" s="132">
        <v>-0.63900000000000001</v>
      </c>
      <c r="F20" s="133">
        <v>-3.2000000000000001E-2</v>
      </c>
      <c r="G20" s="170">
        <v>0</v>
      </c>
      <c r="H20" s="171"/>
      <c r="I20" s="175"/>
      <c r="J20" s="42"/>
    </row>
    <row r="21" spans="1:10" ht="27.75" customHeight="1" x14ac:dyDescent="0.2">
      <c r="A21" s="168" t="s">
        <v>502</v>
      </c>
      <c r="B21" s="25" t="s">
        <v>557</v>
      </c>
      <c r="C21" s="224">
        <v>0</v>
      </c>
      <c r="D21" s="131">
        <v>-5.72</v>
      </c>
      <c r="E21" s="132">
        <v>-0.63900000000000001</v>
      </c>
      <c r="F21" s="133">
        <v>-3.2000000000000001E-2</v>
      </c>
      <c r="G21" s="170">
        <v>0</v>
      </c>
      <c r="H21" s="171"/>
      <c r="I21" s="175"/>
      <c r="J21" s="41">
        <v>0.19800000000000001</v>
      </c>
    </row>
    <row r="22" spans="1:10" ht="27.75" customHeight="1" x14ac:dyDescent="0.2">
      <c r="A22" s="172" t="s">
        <v>421</v>
      </c>
      <c r="B22" s="25" t="s">
        <v>558</v>
      </c>
      <c r="C22" s="224" t="s">
        <v>415</v>
      </c>
      <c r="D22" s="131">
        <v>4.1340000000000003</v>
      </c>
      <c r="E22" s="132">
        <v>0.64700000000000002</v>
      </c>
      <c r="F22" s="133">
        <v>0.23</v>
      </c>
      <c r="G22" s="170">
        <v>1.97</v>
      </c>
      <c r="H22" s="171"/>
      <c r="I22" s="175"/>
      <c r="J22" s="42"/>
    </row>
    <row r="23" spans="1:10" ht="27.75" customHeight="1" x14ac:dyDescent="0.2">
      <c r="A23" s="172" t="s">
        <v>503</v>
      </c>
      <c r="B23" s="25" t="s">
        <v>559</v>
      </c>
      <c r="C23" s="224" t="s">
        <v>412</v>
      </c>
      <c r="D23" s="131">
        <v>4.1340000000000003</v>
      </c>
      <c r="E23" s="132">
        <v>0.64700000000000002</v>
      </c>
      <c r="F23" s="133">
        <v>0.23</v>
      </c>
      <c r="G23" s="171"/>
      <c r="H23" s="171"/>
      <c r="I23" s="175"/>
      <c r="J23" s="42"/>
    </row>
    <row r="24" spans="1:10" ht="27.75" customHeight="1" x14ac:dyDescent="0.2">
      <c r="A24" s="172" t="s">
        <v>422</v>
      </c>
      <c r="B24" s="25" t="s">
        <v>593</v>
      </c>
      <c r="C24" s="224" t="s">
        <v>416</v>
      </c>
      <c r="D24" s="131">
        <v>4.21</v>
      </c>
      <c r="E24" s="132">
        <v>0.65500000000000003</v>
      </c>
      <c r="F24" s="133">
        <v>0.23100000000000001</v>
      </c>
      <c r="G24" s="170">
        <v>2.86</v>
      </c>
      <c r="H24" s="171"/>
      <c r="I24" s="175"/>
      <c r="J24" s="42"/>
    </row>
    <row r="25" spans="1:10" ht="27.75" customHeight="1" x14ac:dyDescent="0.2">
      <c r="A25" s="172" t="s">
        <v>504</v>
      </c>
      <c r="B25" s="25" t="s">
        <v>560</v>
      </c>
      <c r="C25" s="224" t="s">
        <v>413</v>
      </c>
      <c r="D25" s="131">
        <v>4.21</v>
      </c>
      <c r="E25" s="132">
        <v>0.65500000000000003</v>
      </c>
      <c r="F25" s="133">
        <v>0.23100000000000001</v>
      </c>
      <c r="G25" s="171"/>
      <c r="H25" s="171"/>
      <c r="I25" s="175"/>
      <c r="J25" s="42"/>
    </row>
    <row r="26" spans="1:10" ht="27.75" customHeight="1" x14ac:dyDescent="0.2">
      <c r="A26" s="172" t="s">
        <v>423</v>
      </c>
      <c r="B26" s="25" t="s">
        <v>594</v>
      </c>
      <c r="C26" s="224">
        <v>0</v>
      </c>
      <c r="D26" s="131">
        <v>3.1259999999999999</v>
      </c>
      <c r="E26" s="132">
        <v>0.49</v>
      </c>
      <c r="F26" s="133">
        <v>0.221</v>
      </c>
      <c r="G26" s="170">
        <v>9.44</v>
      </c>
      <c r="H26" s="170">
        <v>1.23</v>
      </c>
      <c r="I26" s="223">
        <v>2.19</v>
      </c>
      <c r="J26" s="41">
        <v>9.8000000000000004E-2</v>
      </c>
    </row>
    <row r="27" spans="1:10" ht="27.75" customHeight="1" x14ac:dyDescent="0.2">
      <c r="A27" s="172" t="s">
        <v>424</v>
      </c>
      <c r="B27" s="25" t="s">
        <v>595</v>
      </c>
      <c r="C27" s="224">
        <v>0</v>
      </c>
      <c r="D27" s="131">
        <v>3.294</v>
      </c>
      <c r="E27" s="132">
        <v>0.53100000000000003</v>
      </c>
      <c r="F27" s="133">
        <v>0.33800000000000002</v>
      </c>
      <c r="G27" s="170">
        <v>24.01</v>
      </c>
      <c r="H27" s="170">
        <v>3.31</v>
      </c>
      <c r="I27" s="223">
        <v>4.41</v>
      </c>
      <c r="J27" s="41">
        <v>8.7999999999999995E-2</v>
      </c>
    </row>
    <row r="28" spans="1:10" ht="27.75" customHeight="1" x14ac:dyDescent="0.2">
      <c r="A28" s="172" t="s">
        <v>425</v>
      </c>
      <c r="B28" s="25" t="s">
        <v>596</v>
      </c>
      <c r="C28" s="224">
        <v>0</v>
      </c>
      <c r="D28" s="131">
        <v>3.101</v>
      </c>
      <c r="E28" s="132">
        <v>0.54200000000000004</v>
      </c>
      <c r="F28" s="133">
        <v>0.38400000000000001</v>
      </c>
      <c r="G28" s="170">
        <v>145.35</v>
      </c>
      <c r="H28" s="170">
        <v>4.53</v>
      </c>
      <c r="I28" s="223">
        <v>5.54</v>
      </c>
      <c r="J28" s="41">
        <v>7.4999999999999997E-2</v>
      </c>
    </row>
    <row r="29" spans="1:10" ht="27.75" customHeight="1" x14ac:dyDescent="0.2">
      <c r="A29" s="172" t="s">
        <v>505</v>
      </c>
      <c r="B29" s="25" t="s">
        <v>561</v>
      </c>
      <c r="C29" s="224" t="s">
        <v>414</v>
      </c>
      <c r="D29" s="134">
        <v>6.1970000000000001</v>
      </c>
      <c r="E29" s="135">
        <v>1.391</v>
      </c>
      <c r="F29" s="133">
        <v>1.056</v>
      </c>
      <c r="G29" s="171"/>
      <c r="H29" s="171"/>
      <c r="I29" s="175"/>
      <c r="J29" s="42"/>
    </row>
    <row r="30" spans="1:10" ht="27.75" customHeight="1" x14ac:dyDescent="0.2">
      <c r="A30" s="172" t="s">
        <v>506</v>
      </c>
      <c r="B30" s="25" t="s">
        <v>562</v>
      </c>
      <c r="C30" s="224">
        <v>0</v>
      </c>
      <c r="D30" s="131">
        <v>-5.72</v>
      </c>
      <c r="E30" s="132">
        <v>-0.63900000000000001</v>
      </c>
      <c r="F30" s="133">
        <v>-3.2000000000000001E-2</v>
      </c>
      <c r="G30" s="170">
        <v>0</v>
      </c>
      <c r="H30" s="171"/>
      <c r="I30" s="175"/>
      <c r="J30" s="42"/>
    </row>
    <row r="31" spans="1:10" ht="27.75" customHeight="1" x14ac:dyDescent="0.2">
      <c r="A31" s="172" t="s">
        <v>507</v>
      </c>
      <c r="B31" s="25" t="s">
        <v>578</v>
      </c>
      <c r="C31" s="224">
        <v>0</v>
      </c>
      <c r="D31" s="131">
        <v>-5.09</v>
      </c>
      <c r="E31" s="132">
        <v>-0.52100000000000002</v>
      </c>
      <c r="F31" s="133">
        <v>-2.5000000000000001E-2</v>
      </c>
      <c r="G31" s="170">
        <v>0</v>
      </c>
      <c r="H31" s="171"/>
      <c r="I31" s="175"/>
      <c r="J31" s="42"/>
    </row>
    <row r="32" spans="1:10" ht="27.75" customHeight="1" x14ac:dyDescent="0.2">
      <c r="A32" s="172" t="s">
        <v>508</v>
      </c>
      <c r="B32" s="25" t="s">
        <v>563</v>
      </c>
      <c r="C32" s="224">
        <v>0</v>
      </c>
      <c r="D32" s="131">
        <v>-5.72</v>
      </c>
      <c r="E32" s="132">
        <v>-0.63900000000000001</v>
      </c>
      <c r="F32" s="133">
        <v>-3.2000000000000001E-2</v>
      </c>
      <c r="G32" s="170">
        <v>0</v>
      </c>
      <c r="H32" s="171"/>
      <c r="I32" s="175"/>
      <c r="J32" s="41">
        <v>0.19800000000000001</v>
      </c>
    </row>
    <row r="33" spans="1:10" ht="27.75" customHeight="1" x14ac:dyDescent="0.2">
      <c r="A33" s="172" t="s">
        <v>509</v>
      </c>
      <c r="B33" s="25" t="s">
        <v>564</v>
      </c>
      <c r="C33" s="224">
        <v>0</v>
      </c>
      <c r="D33" s="131">
        <v>-5.09</v>
      </c>
      <c r="E33" s="132">
        <v>-0.52100000000000002</v>
      </c>
      <c r="F33" s="133">
        <v>-2.5000000000000001E-2</v>
      </c>
      <c r="G33" s="170">
        <v>0</v>
      </c>
      <c r="H33" s="171"/>
      <c r="I33" s="175"/>
      <c r="J33" s="41">
        <v>0.17599999999999999</v>
      </c>
    </row>
    <row r="34" spans="1:10" ht="27.75" customHeight="1" x14ac:dyDescent="0.2">
      <c r="A34" s="172" t="s">
        <v>510</v>
      </c>
      <c r="B34" s="25" t="s">
        <v>565</v>
      </c>
      <c r="C34" s="224">
        <v>0</v>
      </c>
      <c r="D34" s="131">
        <v>-3.9169999999999998</v>
      </c>
      <c r="E34" s="132">
        <v>-0.26200000000000001</v>
      </c>
      <c r="F34" s="133">
        <v>-8.0000000000000002E-3</v>
      </c>
      <c r="G34" s="170">
        <v>0</v>
      </c>
      <c r="H34" s="171"/>
      <c r="I34" s="175"/>
      <c r="J34" s="41">
        <v>0.153</v>
      </c>
    </row>
    <row r="35" spans="1:10" ht="27.75" customHeight="1" x14ac:dyDescent="0.2">
      <c r="A35" s="168" t="s">
        <v>426</v>
      </c>
      <c r="B35" s="225"/>
      <c r="C35" s="224" t="s">
        <v>415</v>
      </c>
      <c r="D35" s="131">
        <v>3.0030000000000001</v>
      </c>
      <c r="E35" s="132">
        <v>0.47</v>
      </c>
      <c r="F35" s="133">
        <v>0.16700000000000001</v>
      </c>
      <c r="G35" s="170">
        <v>1.48</v>
      </c>
      <c r="H35" s="171"/>
      <c r="I35" s="175"/>
      <c r="J35" s="42"/>
    </row>
    <row r="36" spans="1:10" ht="27.75" customHeight="1" x14ac:dyDescent="0.2">
      <c r="A36" s="168" t="s">
        <v>511</v>
      </c>
      <c r="B36" s="225"/>
      <c r="C36" s="224" t="s">
        <v>412</v>
      </c>
      <c r="D36" s="131">
        <v>3.0030000000000001</v>
      </c>
      <c r="E36" s="132">
        <v>0.47</v>
      </c>
      <c r="F36" s="133">
        <v>0.16700000000000001</v>
      </c>
      <c r="G36" s="171"/>
      <c r="H36" s="171"/>
      <c r="I36" s="175"/>
      <c r="J36" s="42"/>
    </row>
    <row r="37" spans="1:10" ht="27.75" customHeight="1" x14ac:dyDescent="0.2">
      <c r="A37" s="168" t="s">
        <v>427</v>
      </c>
      <c r="B37" s="225"/>
      <c r="C37" s="224" t="s">
        <v>416</v>
      </c>
      <c r="D37" s="131">
        <v>3.0579999999999998</v>
      </c>
      <c r="E37" s="132">
        <v>0.47599999999999998</v>
      </c>
      <c r="F37" s="133">
        <v>0.16800000000000001</v>
      </c>
      <c r="G37" s="170">
        <v>2.12</v>
      </c>
      <c r="H37" s="171"/>
      <c r="I37" s="175"/>
      <c r="J37" s="42"/>
    </row>
    <row r="38" spans="1:10" ht="27.75" customHeight="1" x14ac:dyDescent="0.2">
      <c r="A38" s="168" t="s">
        <v>512</v>
      </c>
      <c r="B38" s="225"/>
      <c r="C38" s="224" t="s">
        <v>413</v>
      </c>
      <c r="D38" s="131">
        <v>3.0579999999999998</v>
      </c>
      <c r="E38" s="132">
        <v>0.47599999999999998</v>
      </c>
      <c r="F38" s="133">
        <v>0.16800000000000001</v>
      </c>
      <c r="G38" s="171"/>
      <c r="H38" s="171"/>
      <c r="I38" s="175"/>
      <c r="J38" s="42"/>
    </row>
    <row r="39" spans="1:10" ht="27.75" customHeight="1" x14ac:dyDescent="0.2">
      <c r="A39" s="168" t="s">
        <v>428</v>
      </c>
      <c r="B39" s="225"/>
      <c r="C39" s="224">
        <v>0</v>
      </c>
      <c r="D39" s="131">
        <v>2.27</v>
      </c>
      <c r="E39" s="132">
        <v>0.35599999999999998</v>
      </c>
      <c r="F39" s="133">
        <v>0.161</v>
      </c>
      <c r="G39" s="170">
        <v>6.9</v>
      </c>
      <c r="H39" s="170">
        <v>0.89</v>
      </c>
      <c r="I39" s="223">
        <v>1.59</v>
      </c>
      <c r="J39" s="41">
        <v>7.1999999999999995E-2</v>
      </c>
    </row>
    <row r="40" spans="1:10" ht="27.75" customHeight="1" x14ac:dyDescent="0.2">
      <c r="A40" s="168" t="s">
        <v>429</v>
      </c>
      <c r="B40" s="225"/>
      <c r="C40" s="224">
        <v>0</v>
      </c>
      <c r="D40" s="131">
        <v>2.3450000000000002</v>
      </c>
      <c r="E40" s="132">
        <v>0.378</v>
      </c>
      <c r="F40" s="133">
        <v>0.24099999999999999</v>
      </c>
      <c r="G40" s="170">
        <v>17.14</v>
      </c>
      <c r="H40" s="170">
        <v>2.36</v>
      </c>
      <c r="I40" s="223">
        <v>3.14</v>
      </c>
      <c r="J40" s="41">
        <v>6.2E-2</v>
      </c>
    </row>
    <row r="41" spans="1:10" ht="27.75" customHeight="1" x14ac:dyDescent="0.2">
      <c r="A41" s="168" t="s">
        <v>430</v>
      </c>
      <c r="B41" s="225"/>
      <c r="C41" s="224">
        <v>0</v>
      </c>
      <c r="D41" s="131">
        <v>2.1880000000000002</v>
      </c>
      <c r="E41" s="132">
        <v>0.38200000000000001</v>
      </c>
      <c r="F41" s="133">
        <v>0.27100000000000002</v>
      </c>
      <c r="G41" s="170">
        <v>102.62</v>
      </c>
      <c r="H41" s="170">
        <v>3.19</v>
      </c>
      <c r="I41" s="223">
        <v>3.91</v>
      </c>
      <c r="J41" s="41">
        <v>5.2999999999999999E-2</v>
      </c>
    </row>
    <row r="42" spans="1:10" ht="27.75" customHeight="1" x14ac:dyDescent="0.2">
      <c r="A42" s="168" t="s">
        <v>513</v>
      </c>
      <c r="B42" s="225"/>
      <c r="C42" s="224" t="s">
        <v>414</v>
      </c>
      <c r="D42" s="134">
        <v>4.5010000000000003</v>
      </c>
      <c r="E42" s="135">
        <v>1.01</v>
      </c>
      <c r="F42" s="133">
        <v>0.76700000000000002</v>
      </c>
      <c r="G42" s="171"/>
      <c r="H42" s="171"/>
      <c r="I42" s="175"/>
      <c r="J42" s="42"/>
    </row>
    <row r="43" spans="1:10" ht="27.75" customHeight="1" x14ac:dyDescent="0.2">
      <c r="A43" s="168" t="s">
        <v>514</v>
      </c>
      <c r="B43" s="225"/>
      <c r="C43" s="224">
        <v>0</v>
      </c>
      <c r="D43" s="131">
        <v>-2.9809999999999999</v>
      </c>
      <c r="E43" s="132">
        <v>-0.33300000000000002</v>
      </c>
      <c r="F43" s="133">
        <v>-1.7000000000000001E-2</v>
      </c>
      <c r="G43" s="170">
        <v>0</v>
      </c>
      <c r="H43" s="171"/>
      <c r="I43" s="175"/>
      <c r="J43" s="42"/>
    </row>
    <row r="44" spans="1:10" ht="27.75" customHeight="1" x14ac:dyDescent="0.2">
      <c r="A44" s="168" t="s">
        <v>515</v>
      </c>
      <c r="B44" s="225"/>
      <c r="C44" s="224">
        <v>0</v>
      </c>
      <c r="D44" s="131">
        <v>-3.012</v>
      </c>
      <c r="E44" s="132">
        <v>-0.309</v>
      </c>
      <c r="F44" s="133">
        <v>-1.4999999999999999E-2</v>
      </c>
      <c r="G44" s="170">
        <v>0</v>
      </c>
      <c r="H44" s="171"/>
      <c r="I44" s="175"/>
      <c r="J44" s="42"/>
    </row>
    <row r="45" spans="1:10" ht="27.75" customHeight="1" x14ac:dyDescent="0.2">
      <c r="A45" s="168" t="s">
        <v>516</v>
      </c>
      <c r="B45" s="225"/>
      <c r="C45" s="224">
        <v>0</v>
      </c>
      <c r="D45" s="131">
        <v>-2.9809999999999999</v>
      </c>
      <c r="E45" s="132">
        <v>-0.33300000000000002</v>
      </c>
      <c r="F45" s="133">
        <v>-1.7000000000000001E-2</v>
      </c>
      <c r="G45" s="170">
        <v>0</v>
      </c>
      <c r="H45" s="171"/>
      <c r="I45" s="175"/>
      <c r="J45" s="41">
        <v>0.10299999999999999</v>
      </c>
    </row>
    <row r="46" spans="1:10" ht="27.75" customHeight="1" x14ac:dyDescent="0.2">
      <c r="A46" s="168" t="s">
        <v>517</v>
      </c>
      <c r="B46" s="225"/>
      <c r="C46" s="224">
        <v>0</v>
      </c>
      <c r="D46" s="131">
        <v>-3.012</v>
      </c>
      <c r="E46" s="132">
        <v>-0.309</v>
      </c>
      <c r="F46" s="133">
        <v>-1.4999999999999999E-2</v>
      </c>
      <c r="G46" s="170">
        <v>0</v>
      </c>
      <c r="H46" s="171"/>
      <c r="I46" s="175"/>
      <c r="J46" s="41">
        <v>0.104</v>
      </c>
    </row>
    <row r="47" spans="1:10" ht="27.75" customHeight="1" x14ac:dyDescent="0.2">
      <c r="A47" s="168" t="s">
        <v>518</v>
      </c>
      <c r="B47" s="225"/>
      <c r="C47" s="224">
        <v>0</v>
      </c>
      <c r="D47" s="131">
        <v>-3.9169999999999998</v>
      </c>
      <c r="E47" s="132">
        <v>-0.26200000000000001</v>
      </c>
      <c r="F47" s="133">
        <v>-8.0000000000000002E-3</v>
      </c>
      <c r="G47" s="170">
        <v>291.75</v>
      </c>
      <c r="H47" s="171"/>
      <c r="I47" s="175"/>
      <c r="J47" s="41">
        <v>0.153</v>
      </c>
    </row>
    <row r="48" spans="1:10" ht="27.75" customHeight="1" x14ac:dyDescent="0.2">
      <c r="A48" s="168" t="s">
        <v>431</v>
      </c>
      <c r="B48" s="25" t="s">
        <v>566</v>
      </c>
      <c r="C48" s="224" t="s">
        <v>415</v>
      </c>
      <c r="D48" s="131">
        <v>2.327</v>
      </c>
      <c r="E48" s="132">
        <v>0.36399999999999999</v>
      </c>
      <c r="F48" s="133">
        <v>0.13</v>
      </c>
      <c r="G48" s="170">
        <v>1.19</v>
      </c>
      <c r="H48" s="171"/>
      <c r="I48" s="175"/>
      <c r="J48" s="42"/>
    </row>
    <row r="49" spans="1:10" ht="27.75" customHeight="1" x14ac:dyDescent="0.2">
      <c r="A49" s="168" t="s">
        <v>519</v>
      </c>
      <c r="B49" s="25" t="s">
        <v>567</v>
      </c>
      <c r="C49" s="224" t="s">
        <v>412</v>
      </c>
      <c r="D49" s="131">
        <v>2.327</v>
      </c>
      <c r="E49" s="132">
        <v>0.36399999999999999</v>
      </c>
      <c r="F49" s="133">
        <v>0.13</v>
      </c>
      <c r="G49" s="171"/>
      <c r="H49" s="171"/>
      <c r="I49" s="175"/>
      <c r="J49" s="42"/>
    </row>
    <row r="50" spans="1:10" ht="27.75" customHeight="1" x14ac:dyDescent="0.2">
      <c r="A50" s="168" t="s">
        <v>432</v>
      </c>
      <c r="B50" s="25" t="s">
        <v>568</v>
      </c>
      <c r="C50" s="224" t="s">
        <v>416</v>
      </c>
      <c r="D50" s="131">
        <v>2.37</v>
      </c>
      <c r="E50" s="132">
        <v>0.36899999999999999</v>
      </c>
      <c r="F50" s="133">
        <v>0.13</v>
      </c>
      <c r="G50" s="170">
        <v>1.68</v>
      </c>
      <c r="H50" s="171"/>
      <c r="I50" s="175"/>
      <c r="J50" s="42"/>
    </row>
    <row r="51" spans="1:10" ht="27.75" customHeight="1" x14ac:dyDescent="0.2">
      <c r="A51" s="168" t="s">
        <v>520</v>
      </c>
      <c r="B51" s="25" t="s">
        <v>569</v>
      </c>
      <c r="C51" s="224" t="s">
        <v>413</v>
      </c>
      <c r="D51" s="131">
        <v>2.37</v>
      </c>
      <c r="E51" s="132">
        <v>0.36899999999999999</v>
      </c>
      <c r="F51" s="133">
        <v>0.13</v>
      </c>
      <c r="G51" s="171"/>
      <c r="H51" s="171"/>
      <c r="I51" s="175"/>
      <c r="J51" s="42"/>
    </row>
    <row r="52" spans="1:10" ht="27.75" customHeight="1" x14ac:dyDescent="0.2">
      <c r="A52" s="168" t="s">
        <v>433</v>
      </c>
      <c r="B52" s="25" t="s">
        <v>570</v>
      </c>
      <c r="C52" s="224">
        <v>0</v>
      </c>
      <c r="D52" s="131">
        <v>1.7589999999999999</v>
      </c>
      <c r="E52" s="132">
        <v>0.27600000000000002</v>
      </c>
      <c r="F52" s="133">
        <v>0.124</v>
      </c>
      <c r="G52" s="170">
        <v>5.38</v>
      </c>
      <c r="H52" s="170">
        <v>0.69</v>
      </c>
      <c r="I52" s="223">
        <v>1.23</v>
      </c>
      <c r="J52" s="41">
        <v>5.5E-2</v>
      </c>
    </row>
    <row r="53" spans="1:10" ht="27.75" customHeight="1" x14ac:dyDescent="0.2">
      <c r="A53" s="168" t="s">
        <v>434</v>
      </c>
      <c r="B53" s="25" t="s">
        <v>571</v>
      </c>
      <c r="C53" s="224">
        <v>0</v>
      </c>
      <c r="D53" s="131">
        <v>1.8169999999999999</v>
      </c>
      <c r="E53" s="132">
        <v>0.29299999999999998</v>
      </c>
      <c r="F53" s="133">
        <v>0.187</v>
      </c>
      <c r="G53" s="170">
        <v>13.32</v>
      </c>
      <c r="H53" s="170">
        <v>1.83</v>
      </c>
      <c r="I53" s="223">
        <v>2.4300000000000002</v>
      </c>
      <c r="J53" s="41">
        <v>4.8000000000000001E-2</v>
      </c>
    </row>
    <row r="54" spans="1:10" ht="27.75" customHeight="1" x14ac:dyDescent="0.2">
      <c r="A54" s="168" t="s">
        <v>435</v>
      </c>
      <c r="B54" s="25"/>
      <c r="C54" s="224">
        <v>0</v>
      </c>
      <c r="D54" s="131">
        <v>1.696</v>
      </c>
      <c r="E54" s="132">
        <v>0.29599999999999999</v>
      </c>
      <c r="F54" s="133">
        <v>0.21</v>
      </c>
      <c r="G54" s="170">
        <v>79.56</v>
      </c>
      <c r="H54" s="170">
        <v>2.48</v>
      </c>
      <c r="I54" s="223">
        <v>3.03</v>
      </c>
      <c r="J54" s="41">
        <v>4.1000000000000002E-2</v>
      </c>
    </row>
    <row r="55" spans="1:10" ht="27.75" customHeight="1" x14ac:dyDescent="0.2">
      <c r="A55" s="168" t="s">
        <v>521</v>
      </c>
      <c r="B55" s="25" t="s">
        <v>573</v>
      </c>
      <c r="C55" s="224" t="s">
        <v>414</v>
      </c>
      <c r="D55" s="134">
        <v>3.488</v>
      </c>
      <c r="E55" s="135">
        <v>0.78300000000000003</v>
      </c>
      <c r="F55" s="133">
        <v>0.59399999999999997</v>
      </c>
      <c r="G55" s="171"/>
      <c r="H55" s="171"/>
      <c r="I55" s="175"/>
      <c r="J55" s="42"/>
    </row>
    <row r="56" spans="1:10" ht="27.75" customHeight="1" x14ac:dyDescent="0.2">
      <c r="A56" s="168" t="s">
        <v>522</v>
      </c>
      <c r="B56" s="25" t="s">
        <v>574</v>
      </c>
      <c r="C56" s="224">
        <v>0</v>
      </c>
      <c r="D56" s="131">
        <v>-2.31</v>
      </c>
      <c r="E56" s="132">
        <v>-0.25800000000000001</v>
      </c>
      <c r="F56" s="133">
        <v>-1.2999999999999999E-2</v>
      </c>
      <c r="G56" s="170">
        <v>0</v>
      </c>
      <c r="H56" s="171"/>
      <c r="I56" s="175"/>
      <c r="J56" s="42"/>
    </row>
    <row r="57" spans="1:10" ht="27.75" customHeight="1" x14ac:dyDescent="0.2">
      <c r="A57" s="168" t="s">
        <v>523</v>
      </c>
      <c r="B57" s="25" t="s">
        <v>577</v>
      </c>
      <c r="C57" s="224">
        <v>0</v>
      </c>
      <c r="D57" s="131">
        <v>-2.3340000000000001</v>
      </c>
      <c r="E57" s="132">
        <v>-0.23899999999999999</v>
      </c>
      <c r="F57" s="133">
        <v>-1.0999999999999999E-2</v>
      </c>
      <c r="G57" s="170">
        <v>0</v>
      </c>
      <c r="H57" s="171"/>
      <c r="I57" s="175"/>
      <c r="J57" s="42"/>
    </row>
    <row r="58" spans="1:10" ht="27.75" customHeight="1" x14ac:dyDescent="0.2">
      <c r="A58" s="168" t="s">
        <v>524</v>
      </c>
      <c r="B58" s="25" t="s">
        <v>575</v>
      </c>
      <c r="C58" s="224">
        <v>0</v>
      </c>
      <c r="D58" s="131">
        <v>-2.31</v>
      </c>
      <c r="E58" s="132">
        <v>-0.25800000000000001</v>
      </c>
      <c r="F58" s="133">
        <v>-1.2999999999999999E-2</v>
      </c>
      <c r="G58" s="170">
        <v>0</v>
      </c>
      <c r="H58" s="171"/>
      <c r="I58" s="175"/>
      <c r="J58" s="41">
        <v>0.08</v>
      </c>
    </row>
    <row r="59" spans="1:10" ht="27.75" customHeight="1" x14ac:dyDescent="0.2">
      <c r="A59" s="168" t="s">
        <v>525</v>
      </c>
      <c r="B59" s="25" t="s">
        <v>576</v>
      </c>
      <c r="C59" s="224">
        <v>0</v>
      </c>
      <c r="D59" s="131">
        <v>-2.3340000000000001</v>
      </c>
      <c r="E59" s="132">
        <v>-0.23899999999999999</v>
      </c>
      <c r="F59" s="133">
        <v>-1.0999999999999999E-2</v>
      </c>
      <c r="G59" s="170">
        <v>0</v>
      </c>
      <c r="H59" s="171"/>
      <c r="I59" s="175"/>
      <c r="J59" s="41">
        <v>8.1000000000000003E-2</v>
      </c>
    </row>
    <row r="60" spans="1:10" ht="27.75" customHeight="1" x14ac:dyDescent="0.2">
      <c r="A60" s="168" t="s">
        <v>526</v>
      </c>
      <c r="B60" s="25" t="s">
        <v>580</v>
      </c>
      <c r="C60" s="224">
        <v>0</v>
      </c>
      <c r="D60" s="131">
        <v>-3.0350000000000001</v>
      </c>
      <c r="E60" s="132">
        <v>-0.20300000000000001</v>
      </c>
      <c r="F60" s="133">
        <v>-6.0000000000000001E-3</v>
      </c>
      <c r="G60" s="170">
        <v>226.09</v>
      </c>
      <c r="H60" s="171"/>
      <c r="I60" s="175"/>
      <c r="J60" s="41">
        <v>0.11899999999999999</v>
      </c>
    </row>
    <row r="61" spans="1:10" ht="27.75" customHeight="1" x14ac:dyDescent="0.2">
      <c r="A61" s="168" t="s">
        <v>436</v>
      </c>
      <c r="B61" s="225"/>
      <c r="C61" s="224" t="s">
        <v>415</v>
      </c>
      <c r="D61" s="131">
        <v>1.7370000000000001</v>
      </c>
      <c r="E61" s="132">
        <v>0.27200000000000002</v>
      </c>
      <c r="F61" s="133">
        <v>9.7000000000000003E-2</v>
      </c>
      <c r="G61" s="170">
        <v>0.94</v>
      </c>
      <c r="H61" s="171"/>
      <c r="I61" s="175"/>
      <c r="J61" s="42"/>
    </row>
    <row r="62" spans="1:10" ht="27.75" customHeight="1" x14ac:dyDescent="0.2">
      <c r="A62" s="168" t="s">
        <v>527</v>
      </c>
      <c r="B62" s="225"/>
      <c r="C62" s="224" t="s">
        <v>412</v>
      </c>
      <c r="D62" s="131">
        <v>1.7370000000000001</v>
      </c>
      <c r="E62" s="132">
        <v>0.27200000000000002</v>
      </c>
      <c r="F62" s="133">
        <v>9.7000000000000003E-2</v>
      </c>
      <c r="G62" s="171"/>
      <c r="H62" s="171"/>
      <c r="I62" s="175"/>
      <c r="J62" s="42"/>
    </row>
    <row r="63" spans="1:10" ht="27.75" customHeight="1" x14ac:dyDescent="0.2">
      <c r="A63" s="168" t="s">
        <v>437</v>
      </c>
      <c r="B63" s="225"/>
      <c r="C63" s="224" t="s">
        <v>416</v>
      </c>
      <c r="D63" s="131">
        <v>1.7689999999999999</v>
      </c>
      <c r="E63" s="132">
        <v>0.27500000000000002</v>
      </c>
      <c r="F63" s="133">
        <v>9.7000000000000003E-2</v>
      </c>
      <c r="G63" s="170">
        <v>1.3</v>
      </c>
      <c r="H63" s="171"/>
      <c r="I63" s="175"/>
      <c r="J63" s="42"/>
    </row>
    <row r="64" spans="1:10" ht="27.75" customHeight="1" x14ac:dyDescent="0.2">
      <c r="A64" s="168" t="s">
        <v>528</v>
      </c>
      <c r="B64" s="225"/>
      <c r="C64" s="224" t="s">
        <v>413</v>
      </c>
      <c r="D64" s="131">
        <v>1.7689999999999999</v>
      </c>
      <c r="E64" s="132">
        <v>0.27500000000000002</v>
      </c>
      <c r="F64" s="133">
        <v>9.7000000000000003E-2</v>
      </c>
      <c r="G64" s="171"/>
      <c r="H64" s="171"/>
      <c r="I64" s="175"/>
      <c r="J64" s="42"/>
    </row>
    <row r="65" spans="1:10" ht="27.75" customHeight="1" x14ac:dyDescent="0.2">
      <c r="A65" s="168" t="s">
        <v>438</v>
      </c>
      <c r="B65" s="225"/>
      <c r="C65" s="224">
        <v>0</v>
      </c>
      <c r="D65" s="131">
        <v>1.3129999999999999</v>
      </c>
      <c r="E65" s="132">
        <v>0.20599999999999999</v>
      </c>
      <c r="F65" s="133">
        <v>9.2999999999999999E-2</v>
      </c>
      <c r="G65" s="170">
        <v>4.0599999999999996</v>
      </c>
      <c r="H65" s="170">
        <v>0.52</v>
      </c>
      <c r="I65" s="223">
        <v>0.92</v>
      </c>
      <c r="J65" s="41">
        <v>4.1000000000000002E-2</v>
      </c>
    </row>
    <row r="66" spans="1:10" ht="27.75" customHeight="1" x14ac:dyDescent="0.2">
      <c r="A66" s="168" t="s">
        <v>439</v>
      </c>
      <c r="B66" s="225"/>
      <c r="C66" s="224">
        <v>0</v>
      </c>
      <c r="D66" s="131">
        <v>1.3560000000000001</v>
      </c>
      <c r="E66" s="132">
        <v>0.219</v>
      </c>
      <c r="F66" s="133">
        <v>0.13900000000000001</v>
      </c>
      <c r="G66" s="170">
        <v>9.98</v>
      </c>
      <c r="H66" s="170">
        <v>1.36</v>
      </c>
      <c r="I66" s="223">
        <v>1.81</v>
      </c>
      <c r="J66" s="41">
        <v>3.5999999999999997E-2</v>
      </c>
    </row>
    <row r="67" spans="1:10" ht="27.75" customHeight="1" x14ac:dyDescent="0.2">
      <c r="A67" s="168" t="s">
        <v>440</v>
      </c>
      <c r="B67" s="225"/>
      <c r="C67" s="224">
        <v>0</v>
      </c>
      <c r="D67" s="131">
        <v>1.266</v>
      </c>
      <c r="E67" s="132">
        <v>0.221</v>
      </c>
      <c r="F67" s="133">
        <v>0.157</v>
      </c>
      <c r="G67" s="170">
        <v>59.43</v>
      </c>
      <c r="H67" s="170">
        <v>1.85</v>
      </c>
      <c r="I67" s="223">
        <v>2.2599999999999998</v>
      </c>
      <c r="J67" s="41">
        <v>3.1E-2</v>
      </c>
    </row>
    <row r="68" spans="1:10" ht="27.75" customHeight="1" x14ac:dyDescent="0.2">
      <c r="A68" s="168" t="s">
        <v>529</v>
      </c>
      <c r="B68" s="225"/>
      <c r="C68" s="224" t="s">
        <v>414</v>
      </c>
      <c r="D68" s="134">
        <v>2.6040000000000001</v>
      </c>
      <c r="E68" s="135">
        <v>0.58399999999999996</v>
      </c>
      <c r="F68" s="133">
        <v>0.44400000000000001</v>
      </c>
      <c r="G68" s="171"/>
      <c r="H68" s="171"/>
      <c r="I68" s="175"/>
      <c r="J68" s="42"/>
    </row>
    <row r="69" spans="1:10" ht="27.75" customHeight="1" x14ac:dyDescent="0.2">
      <c r="A69" s="168" t="s">
        <v>530</v>
      </c>
      <c r="B69" s="225"/>
      <c r="C69" s="224">
        <v>0</v>
      </c>
      <c r="D69" s="131">
        <v>-1.7250000000000001</v>
      </c>
      <c r="E69" s="132">
        <v>-0.193</v>
      </c>
      <c r="F69" s="133">
        <v>-0.01</v>
      </c>
      <c r="G69" s="170">
        <v>0</v>
      </c>
      <c r="H69" s="171"/>
      <c r="I69" s="175"/>
      <c r="J69" s="42"/>
    </row>
    <row r="70" spans="1:10" ht="27.75" customHeight="1" x14ac:dyDescent="0.2">
      <c r="A70" s="168" t="s">
        <v>531</v>
      </c>
      <c r="B70" s="225"/>
      <c r="C70" s="224">
        <v>0</v>
      </c>
      <c r="D70" s="131">
        <v>-1.742</v>
      </c>
      <c r="E70" s="132">
        <v>-0.17899999999999999</v>
      </c>
      <c r="F70" s="133">
        <v>-8.0000000000000002E-3</v>
      </c>
      <c r="G70" s="170">
        <v>0</v>
      </c>
      <c r="H70" s="171"/>
      <c r="I70" s="175"/>
      <c r="J70" s="42"/>
    </row>
    <row r="71" spans="1:10" ht="27.75" customHeight="1" x14ac:dyDescent="0.2">
      <c r="A71" s="168" t="s">
        <v>532</v>
      </c>
      <c r="B71" s="225"/>
      <c r="C71" s="224">
        <v>0</v>
      </c>
      <c r="D71" s="131">
        <v>-1.7250000000000001</v>
      </c>
      <c r="E71" s="132">
        <v>-0.193</v>
      </c>
      <c r="F71" s="133">
        <v>-0.01</v>
      </c>
      <c r="G71" s="170">
        <v>0</v>
      </c>
      <c r="H71" s="171"/>
      <c r="I71" s="175"/>
      <c r="J71" s="41">
        <v>0.06</v>
      </c>
    </row>
    <row r="72" spans="1:10" ht="27.75" customHeight="1" x14ac:dyDescent="0.2">
      <c r="A72" s="168" t="s">
        <v>533</v>
      </c>
      <c r="B72" s="225"/>
      <c r="C72" s="224">
        <v>0</v>
      </c>
      <c r="D72" s="131">
        <v>-1.742</v>
      </c>
      <c r="E72" s="132">
        <v>-0.17899999999999999</v>
      </c>
      <c r="F72" s="133">
        <v>-8.0000000000000002E-3</v>
      </c>
      <c r="G72" s="170">
        <v>0</v>
      </c>
      <c r="H72" s="171"/>
      <c r="I72" s="175"/>
      <c r="J72" s="41">
        <v>0.06</v>
      </c>
    </row>
    <row r="73" spans="1:10" ht="27.75" customHeight="1" x14ac:dyDescent="0.2">
      <c r="A73" s="168" t="s">
        <v>534</v>
      </c>
      <c r="B73" s="225"/>
      <c r="C73" s="224">
        <v>0</v>
      </c>
      <c r="D73" s="131">
        <v>-2.266</v>
      </c>
      <c r="E73" s="132">
        <v>-0.151</v>
      </c>
      <c r="F73" s="133">
        <v>-5.0000000000000001E-3</v>
      </c>
      <c r="G73" s="170">
        <v>168.78</v>
      </c>
      <c r="H73" s="171"/>
      <c r="I73" s="175"/>
      <c r="J73" s="41">
        <v>8.8999999999999996E-2</v>
      </c>
    </row>
    <row r="74" spans="1:10" ht="27.75" customHeight="1" x14ac:dyDescent="0.2">
      <c r="A74" s="168" t="s">
        <v>441</v>
      </c>
      <c r="B74" s="225"/>
      <c r="C74" s="224" t="s">
        <v>415</v>
      </c>
      <c r="D74" s="131">
        <v>1.254</v>
      </c>
      <c r="E74" s="132">
        <v>0.19600000000000001</v>
      </c>
      <c r="F74" s="133">
        <v>7.0000000000000007E-2</v>
      </c>
      <c r="G74" s="170">
        <v>0.73</v>
      </c>
      <c r="H74" s="171"/>
      <c r="I74" s="175"/>
      <c r="J74" s="42"/>
    </row>
    <row r="75" spans="1:10" ht="27.75" customHeight="1" x14ac:dyDescent="0.2">
      <c r="A75" s="168" t="s">
        <v>535</v>
      </c>
      <c r="B75" s="225"/>
      <c r="C75" s="224" t="s">
        <v>412</v>
      </c>
      <c r="D75" s="131">
        <v>1.254</v>
      </c>
      <c r="E75" s="132">
        <v>0.19600000000000001</v>
      </c>
      <c r="F75" s="133">
        <v>7.0000000000000007E-2</v>
      </c>
      <c r="G75" s="171"/>
      <c r="H75" s="171"/>
      <c r="I75" s="175"/>
      <c r="J75" s="42"/>
    </row>
    <row r="76" spans="1:10" ht="27.75" customHeight="1" x14ac:dyDescent="0.2">
      <c r="A76" s="168" t="s">
        <v>442</v>
      </c>
      <c r="B76" s="225"/>
      <c r="C76" s="224" t="s">
        <v>416</v>
      </c>
      <c r="D76" s="131">
        <v>1.2769999999999999</v>
      </c>
      <c r="E76" s="132">
        <v>0.19900000000000001</v>
      </c>
      <c r="F76" s="133">
        <v>7.0000000000000007E-2</v>
      </c>
      <c r="G76" s="170">
        <v>0.98</v>
      </c>
      <c r="H76" s="171"/>
      <c r="I76" s="175"/>
      <c r="J76" s="42"/>
    </row>
    <row r="77" spans="1:10" ht="27.75" customHeight="1" x14ac:dyDescent="0.2">
      <c r="A77" s="168" t="s">
        <v>536</v>
      </c>
      <c r="B77" s="225"/>
      <c r="C77" s="224" t="s">
        <v>413</v>
      </c>
      <c r="D77" s="131">
        <v>1.2769999999999999</v>
      </c>
      <c r="E77" s="132">
        <v>0.19900000000000001</v>
      </c>
      <c r="F77" s="133">
        <v>7.0000000000000007E-2</v>
      </c>
      <c r="G77" s="171"/>
      <c r="H77" s="171"/>
      <c r="I77" s="175"/>
      <c r="J77" s="42"/>
    </row>
    <row r="78" spans="1:10" ht="27.75" customHeight="1" x14ac:dyDescent="0.2">
      <c r="A78" s="168" t="s">
        <v>443</v>
      </c>
      <c r="B78" s="225"/>
      <c r="C78" s="224">
        <v>0</v>
      </c>
      <c r="D78" s="131">
        <v>0.94799999999999995</v>
      </c>
      <c r="E78" s="132">
        <v>0.14899999999999999</v>
      </c>
      <c r="F78" s="133">
        <v>6.7000000000000004E-2</v>
      </c>
      <c r="G78" s="170">
        <v>2.98</v>
      </c>
      <c r="H78" s="170">
        <v>0.37</v>
      </c>
      <c r="I78" s="223">
        <v>0.66</v>
      </c>
      <c r="J78" s="41">
        <v>0.03</v>
      </c>
    </row>
    <row r="79" spans="1:10" ht="27.75" customHeight="1" x14ac:dyDescent="0.2">
      <c r="A79" s="168" t="s">
        <v>444</v>
      </c>
      <c r="B79" s="225"/>
      <c r="C79" s="224">
        <v>0</v>
      </c>
      <c r="D79" s="131">
        <v>0.97899999999999998</v>
      </c>
      <c r="E79" s="132">
        <v>0.158</v>
      </c>
      <c r="F79" s="133">
        <v>0.10100000000000001</v>
      </c>
      <c r="G79" s="170">
        <v>7.25</v>
      </c>
      <c r="H79" s="170">
        <v>0.99</v>
      </c>
      <c r="I79" s="223">
        <v>1.31</v>
      </c>
      <c r="J79" s="41">
        <v>2.5999999999999999E-2</v>
      </c>
    </row>
    <row r="80" spans="1:10" ht="27.75" customHeight="1" x14ac:dyDescent="0.2">
      <c r="A80" s="168" t="s">
        <v>445</v>
      </c>
      <c r="B80" s="225"/>
      <c r="C80" s="224">
        <v>0</v>
      </c>
      <c r="D80" s="131">
        <v>0.91400000000000003</v>
      </c>
      <c r="E80" s="132">
        <v>0.16</v>
      </c>
      <c r="F80" s="133">
        <v>0.113</v>
      </c>
      <c r="G80" s="170">
        <v>42.95</v>
      </c>
      <c r="H80" s="170">
        <v>1.33</v>
      </c>
      <c r="I80" s="223">
        <v>1.63</v>
      </c>
      <c r="J80" s="41">
        <v>2.1999999999999999E-2</v>
      </c>
    </row>
    <row r="81" spans="1:10" ht="27.75" customHeight="1" x14ac:dyDescent="0.2">
      <c r="A81" s="168" t="s">
        <v>537</v>
      </c>
      <c r="B81" s="225"/>
      <c r="C81" s="224" t="s">
        <v>414</v>
      </c>
      <c r="D81" s="134">
        <v>1.879</v>
      </c>
      <c r="E81" s="135">
        <v>0.42199999999999999</v>
      </c>
      <c r="F81" s="133">
        <v>0.32</v>
      </c>
      <c r="G81" s="171"/>
      <c r="H81" s="171"/>
      <c r="I81" s="175"/>
      <c r="J81" s="42"/>
    </row>
    <row r="82" spans="1:10" ht="27.75" customHeight="1" x14ac:dyDescent="0.2">
      <c r="A82" s="168" t="s">
        <v>538</v>
      </c>
      <c r="B82" s="225"/>
      <c r="C82" s="224">
        <v>0</v>
      </c>
      <c r="D82" s="131">
        <v>-1.2450000000000001</v>
      </c>
      <c r="E82" s="132">
        <v>-0.13900000000000001</v>
      </c>
      <c r="F82" s="133">
        <v>-7.0000000000000001E-3</v>
      </c>
      <c r="G82" s="170">
        <v>0</v>
      </c>
      <c r="H82" s="171"/>
      <c r="I82" s="175"/>
      <c r="J82" s="42"/>
    </row>
    <row r="83" spans="1:10" ht="27.75" customHeight="1" x14ac:dyDescent="0.2">
      <c r="A83" s="168" t="s">
        <v>539</v>
      </c>
      <c r="B83" s="225"/>
      <c r="C83" s="224">
        <v>0</v>
      </c>
      <c r="D83" s="131">
        <v>-1.258</v>
      </c>
      <c r="E83" s="132">
        <v>-0.129</v>
      </c>
      <c r="F83" s="133">
        <v>-6.0000000000000001E-3</v>
      </c>
      <c r="G83" s="170">
        <v>0</v>
      </c>
      <c r="H83" s="171"/>
      <c r="I83" s="175"/>
      <c r="J83" s="42"/>
    </row>
    <row r="84" spans="1:10" ht="27.75" customHeight="1" x14ac:dyDescent="0.2">
      <c r="A84" s="168" t="s">
        <v>540</v>
      </c>
      <c r="B84" s="225"/>
      <c r="C84" s="224">
        <v>0</v>
      </c>
      <c r="D84" s="131">
        <v>-1.2450000000000001</v>
      </c>
      <c r="E84" s="132">
        <v>-0.13900000000000001</v>
      </c>
      <c r="F84" s="133">
        <v>-7.0000000000000001E-3</v>
      </c>
      <c r="G84" s="170">
        <v>0</v>
      </c>
      <c r="H84" s="171"/>
      <c r="I84" s="175"/>
      <c r="J84" s="41">
        <v>4.2999999999999997E-2</v>
      </c>
    </row>
    <row r="85" spans="1:10" ht="27.75" customHeight="1" x14ac:dyDescent="0.2">
      <c r="A85" s="168" t="s">
        <v>541</v>
      </c>
      <c r="B85" s="225"/>
      <c r="C85" s="224">
        <v>0</v>
      </c>
      <c r="D85" s="131">
        <v>-1.258</v>
      </c>
      <c r="E85" s="132">
        <v>-0.129</v>
      </c>
      <c r="F85" s="133">
        <v>-6.0000000000000001E-3</v>
      </c>
      <c r="G85" s="170">
        <v>0</v>
      </c>
      <c r="H85" s="171"/>
      <c r="I85" s="175"/>
      <c r="J85" s="41">
        <v>4.3999999999999997E-2</v>
      </c>
    </row>
    <row r="86" spans="1:10" ht="27.75" customHeight="1" x14ac:dyDescent="0.2">
      <c r="A86" s="168" t="s">
        <v>542</v>
      </c>
      <c r="B86" s="225"/>
      <c r="C86" s="224">
        <v>0</v>
      </c>
      <c r="D86" s="131">
        <v>-1.6359999999999999</v>
      </c>
      <c r="E86" s="132">
        <v>-0.109</v>
      </c>
      <c r="F86" s="133">
        <v>-3.0000000000000001E-3</v>
      </c>
      <c r="G86" s="170">
        <v>121.83</v>
      </c>
      <c r="H86" s="171"/>
      <c r="I86" s="175"/>
      <c r="J86" s="41">
        <v>6.4000000000000001E-2</v>
      </c>
    </row>
    <row r="87" spans="1:10" ht="27.75" customHeight="1" x14ac:dyDescent="0.2">
      <c r="A87" s="168" t="s">
        <v>446</v>
      </c>
      <c r="B87" s="225"/>
      <c r="C87" s="224" t="s">
        <v>415</v>
      </c>
      <c r="D87" s="131">
        <v>0.34699999999999998</v>
      </c>
      <c r="E87" s="132">
        <v>5.3999999999999999E-2</v>
      </c>
      <c r="F87" s="133">
        <v>1.9E-2</v>
      </c>
      <c r="G87" s="170">
        <v>0.35</v>
      </c>
      <c r="H87" s="171"/>
      <c r="I87" s="175"/>
      <c r="J87" s="42"/>
    </row>
    <row r="88" spans="1:10" ht="27.75" customHeight="1" x14ac:dyDescent="0.2">
      <c r="A88" s="168" t="s">
        <v>543</v>
      </c>
      <c r="B88" s="225"/>
      <c r="C88" s="224" t="s">
        <v>412</v>
      </c>
      <c r="D88" s="131">
        <v>0.34699999999999998</v>
      </c>
      <c r="E88" s="132">
        <v>5.3999999999999999E-2</v>
      </c>
      <c r="F88" s="133">
        <v>1.9E-2</v>
      </c>
      <c r="G88" s="171"/>
      <c r="H88" s="171"/>
      <c r="I88" s="175"/>
      <c r="J88" s="42"/>
    </row>
    <row r="89" spans="1:10" ht="27.75" customHeight="1" x14ac:dyDescent="0.2">
      <c r="A89" s="168" t="s">
        <v>447</v>
      </c>
      <c r="B89" s="225"/>
      <c r="C89" s="224" t="s">
        <v>416</v>
      </c>
      <c r="D89" s="131">
        <v>0.35399999999999998</v>
      </c>
      <c r="E89" s="132">
        <v>5.5E-2</v>
      </c>
      <c r="F89" s="133">
        <v>1.9E-2</v>
      </c>
      <c r="G89" s="170">
        <v>0.39</v>
      </c>
      <c r="H89" s="171"/>
      <c r="I89" s="175"/>
      <c r="J89" s="42"/>
    </row>
    <row r="90" spans="1:10" ht="27.75" customHeight="1" x14ac:dyDescent="0.2">
      <c r="A90" s="168" t="s">
        <v>544</v>
      </c>
      <c r="B90" s="225"/>
      <c r="C90" s="224" t="s">
        <v>413</v>
      </c>
      <c r="D90" s="131">
        <v>0.35399999999999998</v>
      </c>
      <c r="E90" s="132">
        <v>5.5E-2</v>
      </c>
      <c r="F90" s="133">
        <v>1.9E-2</v>
      </c>
      <c r="G90" s="171"/>
      <c r="H90" s="171"/>
      <c r="I90" s="175"/>
      <c r="J90" s="42"/>
    </row>
    <row r="91" spans="1:10" ht="27.75" customHeight="1" x14ac:dyDescent="0.2">
      <c r="A91" s="168" t="s">
        <v>448</v>
      </c>
      <c r="B91" s="225"/>
      <c r="C91" s="224">
        <v>0</v>
      </c>
      <c r="D91" s="131">
        <v>0.26200000000000001</v>
      </c>
      <c r="E91" s="132">
        <v>4.1000000000000002E-2</v>
      </c>
      <c r="F91" s="133">
        <v>1.9E-2</v>
      </c>
      <c r="G91" s="170">
        <v>0.94</v>
      </c>
      <c r="H91" s="170">
        <v>0.1</v>
      </c>
      <c r="I91" s="223">
        <v>0.18</v>
      </c>
      <c r="J91" s="41">
        <v>8.0000000000000002E-3</v>
      </c>
    </row>
    <row r="92" spans="1:10" ht="27.75" customHeight="1" x14ac:dyDescent="0.2">
      <c r="A92" s="168" t="s">
        <v>449</v>
      </c>
      <c r="B92" s="225"/>
      <c r="C92" s="224">
        <v>0</v>
      </c>
      <c r="D92" s="131">
        <v>0.27100000000000002</v>
      </c>
      <c r="E92" s="132">
        <v>4.3999999999999997E-2</v>
      </c>
      <c r="F92" s="133">
        <v>2.8000000000000001E-2</v>
      </c>
      <c r="G92" s="170">
        <v>2.13</v>
      </c>
      <c r="H92" s="170">
        <v>0.27</v>
      </c>
      <c r="I92" s="223">
        <v>0.36</v>
      </c>
      <c r="J92" s="41">
        <v>7.0000000000000001E-3</v>
      </c>
    </row>
    <row r="93" spans="1:10" ht="27.75" customHeight="1" x14ac:dyDescent="0.2">
      <c r="A93" s="168" t="s">
        <v>450</v>
      </c>
      <c r="B93" s="225"/>
      <c r="C93" s="224">
        <v>0</v>
      </c>
      <c r="D93" s="131">
        <v>0.253</v>
      </c>
      <c r="E93" s="132">
        <v>4.3999999999999997E-2</v>
      </c>
      <c r="F93" s="133">
        <v>3.1E-2</v>
      </c>
      <c r="G93" s="170">
        <v>12.01</v>
      </c>
      <c r="H93" s="170">
        <v>0.37</v>
      </c>
      <c r="I93" s="223">
        <v>0.45</v>
      </c>
      <c r="J93" s="41">
        <v>6.0000000000000001E-3</v>
      </c>
    </row>
    <row r="94" spans="1:10" ht="27.75" customHeight="1" x14ac:dyDescent="0.2">
      <c r="A94" s="168" t="s">
        <v>545</v>
      </c>
      <c r="B94" s="225"/>
      <c r="C94" s="224" t="s">
        <v>414</v>
      </c>
      <c r="D94" s="134">
        <v>0.52</v>
      </c>
      <c r="E94" s="135">
        <v>0.11700000000000001</v>
      </c>
      <c r="F94" s="133">
        <v>8.8999999999999996E-2</v>
      </c>
      <c r="G94" s="171"/>
      <c r="H94" s="171"/>
      <c r="I94" s="175"/>
      <c r="J94" s="42"/>
    </row>
    <row r="95" spans="1:10" ht="27.75" customHeight="1" x14ac:dyDescent="0.2">
      <c r="A95" s="168" t="s">
        <v>546</v>
      </c>
      <c r="B95" s="225"/>
      <c r="C95" s="224">
        <v>0</v>
      </c>
      <c r="D95" s="131">
        <v>-0.34499999999999997</v>
      </c>
      <c r="E95" s="132">
        <v>-3.7999999999999999E-2</v>
      </c>
      <c r="F95" s="133">
        <v>-2E-3</v>
      </c>
      <c r="G95" s="170">
        <v>0</v>
      </c>
      <c r="H95" s="171"/>
      <c r="I95" s="175"/>
      <c r="J95" s="42"/>
    </row>
    <row r="96" spans="1:10" ht="27.75" customHeight="1" x14ac:dyDescent="0.2">
      <c r="A96" s="168" t="s">
        <v>547</v>
      </c>
      <c r="B96" s="225"/>
      <c r="C96" s="224">
        <v>0</v>
      </c>
      <c r="D96" s="131">
        <v>-0.34799999999999998</v>
      </c>
      <c r="E96" s="132">
        <v>-3.5999999999999997E-2</v>
      </c>
      <c r="F96" s="133">
        <v>-2E-3</v>
      </c>
      <c r="G96" s="170">
        <v>0</v>
      </c>
      <c r="H96" s="171"/>
      <c r="I96" s="175"/>
      <c r="J96" s="42"/>
    </row>
    <row r="97" spans="1:10" ht="27.75" customHeight="1" x14ac:dyDescent="0.2">
      <c r="A97" s="168" t="s">
        <v>548</v>
      </c>
      <c r="B97" s="225"/>
      <c r="C97" s="224">
        <v>0</v>
      </c>
      <c r="D97" s="131">
        <v>-0.34499999999999997</v>
      </c>
      <c r="E97" s="132">
        <v>-3.7999999999999999E-2</v>
      </c>
      <c r="F97" s="133">
        <v>-2E-3</v>
      </c>
      <c r="G97" s="170">
        <v>0</v>
      </c>
      <c r="H97" s="171"/>
      <c r="I97" s="175"/>
      <c r="J97" s="41">
        <v>1.2E-2</v>
      </c>
    </row>
    <row r="98" spans="1:10" ht="27.75" customHeight="1" x14ac:dyDescent="0.2">
      <c r="A98" s="168" t="s">
        <v>549</v>
      </c>
      <c r="B98" s="225"/>
      <c r="C98" s="224">
        <v>0</v>
      </c>
      <c r="D98" s="131">
        <v>-0.34799999999999998</v>
      </c>
      <c r="E98" s="132">
        <v>-3.5999999999999997E-2</v>
      </c>
      <c r="F98" s="133">
        <v>-2E-3</v>
      </c>
      <c r="G98" s="170">
        <v>0</v>
      </c>
      <c r="H98" s="171"/>
      <c r="I98" s="175"/>
      <c r="J98" s="41">
        <v>1.2E-2</v>
      </c>
    </row>
    <row r="99" spans="1:10" ht="27.75" customHeight="1" x14ac:dyDescent="0.2">
      <c r="A99" s="168" t="s">
        <v>550</v>
      </c>
      <c r="B99" s="225"/>
      <c r="C99" s="224">
        <v>0</v>
      </c>
      <c r="D99" s="131">
        <v>-0.45300000000000001</v>
      </c>
      <c r="E99" s="132">
        <v>-0.03</v>
      </c>
      <c r="F99" s="133">
        <v>-1E-3</v>
      </c>
      <c r="G99" s="170">
        <v>33.729999999999997</v>
      </c>
      <c r="H99" s="171"/>
      <c r="I99" s="175"/>
      <c r="J99" s="41">
        <v>1.7999999999999999E-2</v>
      </c>
    </row>
  </sheetData>
  <mergeCells count="13">
    <mergeCell ref="B1:D1"/>
    <mergeCell ref="F1:H1"/>
    <mergeCell ref="A2:J2"/>
    <mergeCell ref="F4:J4"/>
    <mergeCell ref="F5:G5"/>
    <mergeCell ref="B10:D10"/>
    <mergeCell ref="F10:G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0"/>
  <sheetViews>
    <sheetView topLeftCell="A6" zoomScale="70" zoomScaleNormal="70" zoomScaleSheetLayoutView="100" workbookViewId="0">
      <selection activeCell="A26" sqref="A26"/>
    </sheetView>
  </sheetViews>
  <sheetFormatPr defaultRowHeight="12.75" x14ac:dyDescent="0.2"/>
  <cols>
    <col min="1" max="1" width="28.140625" bestFit="1" customWidth="1"/>
    <col min="2" max="5" width="24" customWidth="1"/>
    <col min="6" max="6" width="162" customWidth="1"/>
  </cols>
  <sheetData>
    <row r="1" spans="1:6" ht="27.75" customHeight="1" x14ac:dyDescent="0.2">
      <c r="A1" s="205" t="s">
        <v>19</v>
      </c>
      <c r="C1" s="128"/>
    </row>
    <row r="2" spans="1:6" ht="44.25" customHeight="1" x14ac:dyDescent="0.2">
      <c r="A2" s="305" t="s">
        <v>129</v>
      </c>
      <c r="B2" s="277"/>
      <c r="C2" s="277"/>
      <c r="D2" s="277"/>
      <c r="E2" s="277"/>
    </row>
    <row r="3" spans="1:6" ht="47.25" customHeight="1" x14ac:dyDescent="0.2">
      <c r="A3" s="258" t="str">
        <f>Overview!B4&amp; " - Illustrative LLFs for year beginning "&amp;Overview!D4</f>
        <v>Vattenfall Networks Limited - GSP H - Illustrative LLFs for year beginning 1 April 2021</v>
      </c>
      <c r="B3" s="258"/>
      <c r="C3" s="258"/>
      <c r="D3" s="258"/>
      <c r="E3" s="258"/>
    </row>
    <row r="4" spans="1:6" ht="19.5" customHeight="1" x14ac:dyDescent="0.2">
      <c r="A4" s="306" t="s">
        <v>12</v>
      </c>
      <c r="B4" s="21" t="s">
        <v>4</v>
      </c>
      <c r="C4" s="21" t="s">
        <v>5</v>
      </c>
      <c r="D4" s="21" t="s">
        <v>6</v>
      </c>
      <c r="E4" s="21" t="s">
        <v>7</v>
      </c>
    </row>
    <row r="5" spans="1:6" ht="19.5" customHeight="1" x14ac:dyDescent="0.2">
      <c r="A5" s="307"/>
      <c r="B5" s="21" t="s">
        <v>479</v>
      </c>
      <c r="C5" s="21" t="s">
        <v>480</v>
      </c>
      <c r="D5" s="21" t="s">
        <v>481</v>
      </c>
      <c r="E5" s="21" t="s">
        <v>482</v>
      </c>
    </row>
    <row r="6" spans="1:6" ht="45" customHeight="1" x14ac:dyDescent="0.2">
      <c r="A6" s="191" t="s">
        <v>472</v>
      </c>
      <c r="B6" s="202" t="s">
        <v>473</v>
      </c>
      <c r="C6" s="203" t="s">
        <v>474</v>
      </c>
      <c r="D6" s="197" t="s">
        <v>475</v>
      </c>
      <c r="E6" s="192" t="s">
        <v>476</v>
      </c>
    </row>
    <row r="7" spans="1:6" ht="56.25" customHeight="1" x14ac:dyDescent="0.2">
      <c r="A7" s="191" t="s">
        <v>477</v>
      </c>
      <c r="B7" s="204"/>
      <c r="C7" s="204"/>
      <c r="D7" s="197" t="s">
        <v>478</v>
      </c>
      <c r="E7" s="192" t="s">
        <v>476</v>
      </c>
    </row>
    <row r="8" spans="1:6" ht="45" customHeight="1" x14ac:dyDescent="0.2">
      <c r="A8" s="178" t="s">
        <v>13</v>
      </c>
      <c r="B8" s="246" t="s">
        <v>14</v>
      </c>
      <c r="C8" s="247"/>
      <c r="D8" s="247"/>
      <c r="E8" s="248"/>
    </row>
    <row r="9" spans="1:6" s="13" customFormat="1" x14ac:dyDescent="0.2">
      <c r="A9" s="12"/>
      <c r="B9" s="11"/>
      <c r="C9" s="11"/>
      <c r="D9" s="11"/>
      <c r="E9" s="11"/>
    </row>
    <row r="10" spans="1:6" x14ac:dyDescent="0.2">
      <c r="B10" s="11"/>
      <c r="C10" s="11"/>
      <c r="D10" s="11"/>
      <c r="E10" s="11"/>
    </row>
    <row r="11" spans="1:6" ht="22.5" customHeight="1" x14ac:dyDescent="0.2">
      <c r="A11" s="262" t="s">
        <v>42</v>
      </c>
      <c r="B11" s="308"/>
      <c r="C11" s="308"/>
      <c r="D11" s="308"/>
      <c r="E11" s="308"/>
      <c r="F11" s="263"/>
    </row>
    <row r="12" spans="1:6" ht="22.5" customHeight="1" x14ac:dyDescent="0.2">
      <c r="A12" s="262" t="s">
        <v>3</v>
      </c>
      <c r="B12" s="308"/>
      <c r="C12" s="308"/>
      <c r="D12" s="308"/>
      <c r="E12" s="308"/>
      <c r="F12" s="263"/>
    </row>
    <row r="13" spans="1:6" ht="33" customHeight="1" x14ac:dyDescent="0.2">
      <c r="A13" s="21" t="s">
        <v>43</v>
      </c>
      <c r="B13" s="21" t="s">
        <v>4</v>
      </c>
      <c r="C13" s="21" t="s">
        <v>5</v>
      </c>
      <c r="D13" s="21" t="s">
        <v>6</v>
      </c>
      <c r="E13" s="21" t="s">
        <v>7</v>
      </c>
      <c r="F13" s="21" t="s">
        <v>8</v>
      </c>
    </row>
    <row r="14" spans="1:6" ht="45.75" customHeight="1" x14ac:dyDescent="0.2">
      <c r="A14" s="1" t="s">
        <v>44</v>
      </c>
      <c r="B14" s="10">
        <v>1.0880000000000001</v>
      </c>
      <c r="C14" s="10">
        <v>1.0820000000000001</v>
      </c>
      <c r="D14" s="10">
        <v>1.0740000000000001</v>
      </c>
      <c r="E14" s="10">
        <v>1.071</v>
      </c>
      <c r="F14" s="227" t="s">
        <v>590</v>
      </c>
    </row>
    <row r="15" spans="1:6" ht="45.75" customHeight="1" x14ac:dyDescent="0.2">
      <c r="A15" s="1" t="s">
        <v>45</v>
      </c>
      <c r="B15" s="10">
        <v>1.044</v>
      </c>
      <c r="C15" s="10">
        <v>1.0429999999999999</v>
      </c>
      <c r="D15" s="10">
        <v>1.0429999999999999</v>
      </c>
      <c r="E15" s="10">
        <v>1.0469999999999999</v>
      </c>
      <c r="F15" s="227" t="s">
        <v>588</v>
      </c>
    </row>
    <row r="16" spans="1:6" ht="45.75" customHeight="1" x14ac:dyDescent="0.2">
      <c r="A16" s="1" t="s">
        <v>46</v>
      </c>
      <c r="B16" s="10">
        <v>1.028</v>
      </c>
      <c r="C16" s="10">
        <v>1.026</v>
      </c>
      <c r="D16" s="10">
        <v>1.0229999999999999</v>
      </c>
      <c r="E16" s="10">
        <v>1.02</v>
      </c>
      <c r="F16" s="227" t="s">
        <v>589</v>
      </c>
    </row>
    <row r="17" spans="1:6" ht="22.5" customHeight="1" x14ac:dyDescent="0.2">
      <c r="A17" s="1" t="s">
        <v>47</v>
      </c>
      <c r="B17" s="10"/>
      <c r="C17" s="10"/>
      <c r="D17" s="10"/>
      <c r="E17" s="10"/>
      <c r="F17" s="10"/>
    </row>
    <row r="18" spans="1:6" ht="22.5" customHeight="1" x14ac:dyDescent="0.2">
      <c r="A18" s="1" t="s">
        <v>48</v>
      </c>
      <c r="B18" s="10"/>
      <c r="C18" s="10"/>
      <c r="D18" s="10"/>
      <c r="E18" s="10"/>
      <c r="F18" s="10"/>
    </row>
    <row r="19" spans="1:6" ht="22.5" customHeight="1" x14ac:dyDescent="0.2">
      <c r="A19" s="1" t="s">
        <v>487</v>
      </c>
      <c r="B19" s="10"/>
      <c r="C19" s="10"/>
      <c r="D19" s="10"/>
      <c r="E19" s="10"/>
      <c r="F19" s="10"/>
    </row>
    <row r="20" spans="1:6" ht="22.5" customHeight="1" x14ac:dyDescent="0.2">
      <c r="A20" s="1" t="s">
        <v>49</v>
      </c>
      <c r="B20" s="10"/>
      <c r="C20" s="10"/>
      <c r="D20" s="10"/>
      <c r="E20" s="10"/>
      <c r="F20" s="10"/>
    </row>
    <row r="22" spans="1:6" ht="22.5" customHeight="1" x14ac:dyDescent="0.2">
      <c r="A22" s="262" t="s">
        <v>50</v>
      </c>
      <c r="B22" s="308"/>
      <c r="C22" s="308"/>
      <c r="D22" s="308"/>
      <c r="E22" s="308"/>
      <c r="F22" s="263"/>
    </row>
    <row r="23" spans="1:6" ht="22.5" customHeight="1" x14ac:dyDescent="0.2">
      <c r="A23" s="262" t="s">
        <v>10</v>
      </c>
      <c r="B23" s="308"/>
      <c r="C23" s="308"/>
      <c r="D23" s="308"/>
      <c r="E23" s="308"/>
      <c r="F23" s="263"/>
    </row>
    <row r="24" spans="1:6" ht="33" customHeight="1" x14ac:dyDescent="0.2">
      <c r="A24" s="21" t="s">
        <v>9</v>
      </c>
      <c r="B24" s="21" t="s">
        <v>4</v>
      </c>
      <c r="C24" s="21" t="s">
        <v>5</v>
      </c>
      <c r="D24" s="21" t="s">
        <v>6</v>
      </c>
      <c r="E24" s="21" t="s">
        <v>7</v>
      </c>
      <c r="F24" s="21" t="s">
        <v>8</v>
      </c>
    </row>
    <row r="25" spans="1:6" ht="22.5" customHeight="1" x14ac:dyDescent="0.2">
      <c r="A25" s="228" t="s">
        <v>581</v>
      </c>
      <c r="B25" s="229">
        <v>1.014</v>
      </c>
      <c r="C25" s="229">
        <v>1.0129999999999999</v>
      </c>
      <c r="D25" s="229">
        <v>1.0109999999999999</v>
      </c>
      <c r="E25" s="229">
        <v>1.01</v>
      </c>
      <c r="F25" s="226" t="s">
        <v>572</v>
      </c>
    </row>
    <row r="27" spans="1:6" ht="22.5" customHeight="1" x14ac:dyDescent="0.2">
      <c r="A27" s="262" t="s">
        <v>50</v>
      </c>
      <c r="B27" s="308"/>
      <c r="C27" s="308"/>
      <c r="D27" s="308"/>
      <c r="E27" s="308"/>
      <c r="F27" s="263"/>
    </row>
    <row r="28" spans="1:6" ht="22.5" customHeight="1" x14ac:dyDescent="0.2">
      <c r="A28" s="262" t="s">
        <v>11</v>
      </c>
      <c r="B28" s="308"/>
      <c r="C28" s="308"/>
      <c r="D28" s="308"/>
      <c r="E28" s="308"/>
      <c r="F28" s="263"/>
    </row>
    <row r="29" spans="1:6" ht="33" customHeight="1" x14ac:dyDescent="0.2">
      <c r="A29" s="21" t="s">
        <v>9</v>
      </c>
      <c r="B29" s="21" t="s">
        <v>4</v>
      </c>
      <c r="C29" s="21" t="s">
        <v>5</v>
      </c>
      <c r="D29" s="21" t="s">
        <v>6</v>
      </c>
      <c r="E29" s="21" t="s">
        <v>7</v>
      </c>
      <c r="F29" s="21" t="s">
        <v>8</v>
      </c>
    </row>
    <row r="30" spans="1:6" ht="22.5" customHeight="1" x14ac:dyDescent="0.2">
      <c r="A30" s="1" t="s">
        <v>582</v>
      </c>
      <c r="B30" s="229">
        <v>1.014</v>
      </c>
      <c r="C30" s="229">
        <v>1.0129999999999999</v>
      </c>
      <c r="D30" s="229">
        <v>1.0109999999999999</v>
      </c>
      <c r="E30" s="229">
        <v>1.01</v>
      </c>
      <c r="F30" s="226" t="s">
        <v>583</v>
      </c>
    </row>
  </sheetData>
  <mergeCells count="10">
    <mergeCell ref="A2:E2"/>
    <mergeCell ref="A3:E3"/>
    <mergeCell ref="A4:A5"/>
    <mergeCell ref="A28:F28"/>
    <mergeCell ref="A11:F11"/>
    <mergeCell ref="A12:F12"/>
    <mergeCell ref="A27:F27"/>
    <mergeCell ref="A22:F22"/>
    <mergeCell ref="A23:F23"/>
    <mergeCell ref="B8:E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28"/>
  <sheetViews>
    <sheetView tabSelected="1" topLeftCell="A4" zoomScale="80" zoomScaleNormal="80" zoomScaleSheetLayoutView="100" workbookViewId="0">
      <selection activeCell="G21" sqref="G21"/>
    </sheetView>
  </sheetViews>
  <sheetFormatPr defaultRowHeight="27.75" customHeight="1" x14ac:dyDescent="0.2"/>
  <cols>
    <col min="1" max="1" width="16" style="2" customWidth="1"/>
    <col min="2" max="2" width="8.7109375" style="2" customWidth="1"/>
    <col min="3" max="3" width="20.7109375" style="2" customWidth="1"/>
    <col min="4" max="4" width="8.7109375" style="3" customWidth="1"/>
    <col min="5" max="5" width="20.7109375" style="2" customWidth="1"/>
    <col min="6" max="6" width="50.5703125" style="3" customWidth="1"/>
    <col min="7" max="8" width="15.5703125" style="3" customWidth="1"/>
    <col min="9" max="9" width="15.5703125" style="8" customWidth="1"/>
    <col min="10" max="11" width="15.5703125" style="4" customWidth="1"/>
    <col min="12" max="15" width="15.5703125" style="2" customWidth="1"/>
    <col min="16" max="16384" width="9.140625" style="2"/>
  </cols>
  <sheetData>
    <row r="1" spans="1:14" ht="100.5" customHeight="1" x14ac:dyDescent="0.2">
      <c r="A1" s="14" t="s">
        <v>19</v>
      </c>
      <c r="B1" s="14"/>
      <c r="C1" s="14"/>
      <c r="E1" s="23"/>
      <c r="F1" s="311" t="s">
        <v>131</v>
      </c>
      <c r="G1" s="312"/>
    </row>
    <row r="2" spans="1:14" ht="27.75" customHeight="1" x14ac:dyDescent="0.2">
      <c r="A2" s="274" t="s">
        <v>130</v>
      </c>
      <c r="B2" s="309"/>
      <c r="C2" s="309"/>
      <c r="D2" s="309"/>
      <c r="E2" s="309"/>
      <c r="F2" s="309"/>
      <c r="G2" s="309"/>
      <c r="H2" s="309"/>
      <c r="I2" s="309"/>
      <c r="J2" s="309"/>
      <c r="K2" s="309"/>
      <c r="L2" s="309"/>
      <c r="M2" s="309"/>
      <c r="N2" s="310"/>
    </row>
    <row r="3" spans="1:14" ht="17.25" customHeight="1" x14ac:dyDescent="0.2">
      <c r="A3" s="14"/>
      <c r="B3" s="14"/>
      <c r="C3" s="14"/>
      <c r="E3" s="23"/>
    </row>
    <row r="4" spans="1:14" s="9" customFormat="1" ht="25.5" customHeight="1" x14ac:dyDescent="0.2">
      <c r="A4" s="274" t="str">
        <f>Overview!B4&amp; " - Effective from "&amp;Overview!D4&amp;" - "&amp;Overview!E4&amp;" new designated EHV charges"</f>
        <v>Vattenfall Networks Limited - GSP H - Effective from 1 April 2021 - Submitted new designated EHV charges</v>
      </c>
      <c r="B4" s="309"/>
      <c r="C4" s="309"/>
      <c r="D4" s="309"/>
      <c r="E4" s="309"/>
      <c r="F4" s="309"/>
      <c r="G4" s="309"/>
      <c r="H4" s="309"/>
      <c r="I4" s="309"/>
      <c r="J4" s="309"/>
      <c r="K4" s="309"/>
      <c r="L4" s="309"/>
      <c r="M4" s="309"/>
      <c r="N4" s="310"/>
    </row>
    <row r="5" spans="1:14" ht="69.75" customHeight="1" x14ac:dyDescent="0.2">
      <c r="A5" s="26" t="s">
        <v>134</v>
      </c>
      <c r="B5" s="26" t="s">
        <v>483</v>
      </c>
      <c r="C5" s="26" t="s">
        <v>36</v>
      </c>
      <c r="D5" s="26" t="s">
        <v>484</v>
      </c>
      <c r="E5" s="26" t="s">
        <v>37</v>
      </c>
      <c r="F5" s="70" t="s">
        <v>485</v>
      </c>
      <c r="G5" s="70" t="str">
        <f>'Annex 2 EHV charges'!F10</f>
        <v>Import
Super Red
unit charge
(p/kWh)</v>
      </c>
      <c r="H5" s="70" t="str">
        <f>'Annex 2 EHV charges'!G10</f>
        <v>Import
fixed charge
(p/day)</v>
      </c>
      <c r="I5" s="70" t="str">
        <f>'Annex 2 EHV charges'!H10</f>
        <v>Import
capacity charge
(p/kVA/day)</v>
      </c>
      <c r="J5" s="70" t="str">
        <f>'Annex 2 EHV charges'!I10</f>
        <v>Import
exceeded capacity charge
(p/kVA/day)</v>
      </c>
      <c r="K5" s="70" t="str">
        <f>'Annex 2 EHV charges'!J10</f>
        <v>Export
Super Red
unit charge
(p/kWh)</v>
      </c>
      <c r="L5" s="70" t="str">
        <f>'Annex 2 EHV charges'!K10</f>
        <v>Export
fixed charge
(p/day)</v>
      </c>
      <c r="M5" s="70" t="str">
        <f>'Annex 2 EHV charges'!L10</f>
        <v>Export
capacity charge
(p/kVA/day)</v>
      </c>
      <c r="N5" s="70" t="str">
        <f>'Annex 2 EHV charges'!M10</f>
        <v>Export
exceeded capacity charge
(p/kVA/day)</v>
      </c>
    </row>
    <row r="6" spans="1:14" ht="22.5" customHeight="1" x14ac:dyDescent="0.2">
      <c r="A6" s="47" t="s">
        <v>597</v>
      </c>
      <c r="B6" s="332" t="s">
        <v>572</v>
      </c>
      <c r="C6" s="333">
        <v>3600001005050</v>
      </c>
      <c r="D6" s="332" t="s">
        <v>583</v>
      </c>
      <c r="E6" s="333">
        <v>3600001005060</v>
      </c>
      <c r="F6" s="49" t="s">
        <v>598</v>
      </c>
      <c r="G6" s="335">
        <v>0</v>
      </c>
      <c r="H6" s="336">
        <v>5359.95</v>
      </c>
      <c r="I6" s="337">
        <v>0.65</v>
      </c>
      <c r="J6" s="337">
        <v>0.65</v>
      </c>
      <c r="K6" s="341">
        <v>0</v>
      </c>
      <c r="L6" s="342">
        <v>5359.95</v>
      </c>
      <c r="M6" s="343">
        <v>0.05</v>
      </c>
      <c r="N6" s="343">
        <v>0.05</v>
      </c>
    </row>
    <row r="7" spans="1:14" ht="22.5" customHeight="1" x14ac:dyDescent="0.2">
      <c r="A7" s="47"/>
      <c r="B7" s="47"/>
      <c r="C7" s="47"/>
      <c r="D7" s="48"/>
      <c r="E7" s="48"/>
      <c r="F7" s="49"/>
      <c r="G7" s="28"/>
      <c r="H7" s="29"/>
      <c r="I7" s="29"/>
      <c r="J7" s="29"/>
      <c r="K7" s="37"/>
      <c r="L7" s="38"/>
      <c r="M7" s="38"/>
      <c r="N7" s="38"/>
    </row>
    <row r="8" spans="1:14" ht="22.5" customHeight="1" x14ac:dyDescent="0.2">
      <c r="A8" s="47"/>
      <c r="B8" s="47"/>
      <c r="C8" s="47"/>
      <c r="D8" s="48"/>
      <c r="E8" s="48"/>
      <c r="F8" s="49"/>
      <c r="G8" s="28"/>
      <c r="H8" s="29"/>
      <c r="I8" s="29"/>
      <c r="J8" s="29"/>
      <c r="K8" s="37"/>
      <c r="L8" s="38"/>
      <c r="M8" s="38"/>
      <c r="N8" s="38"/>
    </row>
    <row r="9" spans="1:14" ht="22.5" customHeight="1" x14ac:dyDescent="0.2">
      <c r="A9" s="47"/>
      <c r="B9" s="47"/>
      <c r="C9" s="47"/>
      <c r="D9" s="48"/>
      <c r="E9" s="48"/>
      <c r="F9" s="49"/>
      <c r="G9" s="28"/>
      <c r="H9" s="29"/>
      <c r="I9" s="29"/>
      <c r="J9" s="29"/>
      <c r="K9" s="37"/>
      <c r="L9" s="38"/>
      <c r="M9" s="38"/>
      <c r="N9" s="38"/>
    </row>
    <row r="10" spans="1:14" ht="22.5" customHeight="1" x14ac:dyDescent="0.2">
      <c r="A10" s="47"/>
      <c r="B10" s="47"/>
      <c r="C10" s="47"/>
      <c r="D10" s="48"/>
      <c r="E10" s="48"/>
      <c r="F10" s="49"/>
      <c r="G10" s="28"/>
      <c r="H10" s="29"/>
      <c r="I10" s="29"/>
      <c r="J10" s="29"/>
      <c r="K10" s="37"/>
      <c r="L10" s="38"/>
      <c r="M10" s="38"/>
      <c r="N10" s="38"/>
    </row>
    <row r="11" spans="1:14" ht="22.5" customHeight="1" x14ac:dyDescent="0.2">
      <c r="A11" s="47"/>
      <c r="B11" s="47"/>
      <c r="C11" s="47"/>
      <c r="D11" s="48"/>
      <c r="E11" s="48"/>
      <c r="F11" s="49"/>
      <c r="G11" s="28"/>
      <c r="H11" s="29"/>
      <c r="I11" s="29"/>
      <c r="J11" s="29"/>
      <c r="K11" s="37"/>
      <c r="L11" s="38"/>
      <c r="M11" s="38"/>
      <c r="N11" s="38"/>
    </row>
    <row r="12" spans="1:14" ht="22.5" customHeight="1" x14ac:dyDescent="0.2">
      <c r="A12" s="47"/>
      <c r="B12" s="47"/>
      <c r="C12" s="47"/>
      <c r="D12" s="48"/>
      <c r="E12" s="48"/>
      <c r="F12" s="49"/>
      <c r="G12" s="28"/>
      <c r="H12" s="29"/>
      <c r="I12" s="29"/>
      <c r="J12" s="29"/>
      <c r="K12" s="37"/>
      <c r="L12" s="38"/>
      <c r="M12" s="38"/>
      <c r="N12" s="38"/>
    </row>
    <row r="13" spans="1:14" ht="22.5" customHeight="1" x14ac:dyDescent="0.2">
      <c r="A13" s="47"/>
      <c r="B13" s="47"/>
      <c r="C13" s="47"/>
      <c r="D13" s="48"/>
      <c r="E13" s="48"/>
      <c r="F13" s="49"/>
      <c r="G13" s="28"/>
      <c r="H13" s="29"/>
      <c r="I13" s="29"/>
      <c r="J13" s="29"/>
      <c r="K13" s="37"/>
      <c r="L13" s="38"/>
      <c r="M13" s="38"/>
      <c r="N13" s="38"/>
    </row>
    <row r="14" spans="1:14" ht="22.5" customHeight="1" x14ac:dyDescent="0.2">
      <c r="A14" s="47"/>
      <c r="B14" s="47"/>
      <c r="C14" s="47"/>
      <c r="D14" s="48"/>
      <c r="E14" s="48"/>
      <c r="F14" s="49"/>
      <c r="G14" s="28"/>
      <c r="H14" s="29"/>
      <c r="I14" s="29"/>
      <c r="J14" s="29"/>
      <c r="K14" s="37"/>
      <c r="L14" s="38"/>
      <c r="M14" s="38"/>
      <c r="N14" s="38"/>
    </row>
    <row r="15" spans="1:14" ht="22.5" customHeight="1" x14ac:dyDescent="0.2">
      <c r="A15" s="47"/>
      <c r="B15" s="47"/>
      <c r="C15" s="47"/>
      <c r="D15" s="48"/>
      <c r="E15" s="48"/>
      <c r="F15" s="49"/>
      <c r="G15" s="28"/>
      <c r="H15" s="29"/>
      <c r="I15" s="29"/>
      <c r="J15" s="29"/>
      <c r="K15" s="37"/>
      <c r="L15" s="38"/>
      <c r="M15" s="38"/>
      <c r="N15" s="38"/>
    </row>
    <row r="17" spans="1:14" ht="27.75" customHeight="1" x14ac:dyDescent="0.2">
      <c r="A17" s="274" t="str">
        <f>Overview!B4&amp; " - Effective from "&amp;Overview!D4&amp;" - "&amp;Overview!E4&amp;" new designated EHV line loss factors"</f>
        <v>Vattenfall Networks Limited - GSP H - Effective from 1 April 2021 - Submitted new designated EHV line loss factors</v>
      </c>
      <c r="B17" s="309"/>
      <c r="C17" s="309"/>
      <c r="D17" s="309"/>
      <c r="E17" s="309"/>
      <c r="F17" s="309"/>
      <c r="G17" s="309"/>
      <c r="H17" s="309"/>
      <c r="I17" s="309"/>
      <c r="J17" s="309"/>
      <c r="K17" s="309"/>
      <c r="L17" s="309"/>
      <c r="M17" s="309"/>
      <c r="N17" s="310"/>
    </row>
    <row r="18" spans="1:14" ht="62.25" customHeight="1" x14ac:dyDescent="0.2">
      <c r="A18" s="26" t="s">
        <v>134</v>
      </c>
      <c r="B18" s="26" t="s">
        <v>483</v>
      </c>
      <c r="C18" s="26" t="s">
        <v>36</v>
      </c>
      <c r="D18" s="26" t="s">
        <v>484</v>
      </c>
      <c r="E18" s="26" t="s">
        <v>37</v>
      </c>
      <c r="F18" s="70" t="s">
        <v>485</v>
      </c>
      <c r="G18" s="32" t="s">
        <v>106</v>
      </c>
      <c r="H18" s="32" t="s">
        <v>105</v>
      </c>
      <c r="I18" s="32" t="s">
        <v>107</v>
      </c>
      <c r="J18" s="32" t="s">
        <v>108</v>
      </c>
      <c r="K18" s="34" t="s">
        <v>109</v>
      </c>
      <c r="L18" s="34" t="s">
        <v>110</v>
      </c>
      <c r="M18" s="34" t="s">
        <v>111</v>
      </c>
      <c r="N18" s="34" t="s">
        <v>112</v>
      </c>
    </row>
    <row r="19" spans="1:14" ht="22.5" customHeight="1" x14ac:dyDescent="0.2">
      <c r="A19" s="47" t="s">
        <v>597</v>
      </c>
      <c r="B19" s="332" t="s">
        <v>572</v>
      </c>
      <c r="C19" s="333">
        <v>3600001005050</v>
      </c>
      <c r="D19" s="332" t="s">
        <v>583</v>
      </c>
      <c r="E19" s="333">
        <v>3600001005060</v>
      </c>
      <c r="F19" s="49" t="s">
        <v>598</v>
      </c>
      <c r="G19" s="344">
        <v>1.014</v>
      </c>
      <c r="H19" s="344">
        <v>1.0129999999999999</v>
      </c>
      <c r="I19" s="344">
        <v>1.0109999999999999</v>
      </c>
      <c r="J19" s="344">
        <v>1.01</v>
      </c>
      <c r="K19" s="345">
        <v>1.014</v>
      </c>
      <c r="L19" s="345">
        <v>1.0129999999999999</v>
      </c>
      <c r="M19" s="345">
        <v>1.0109999999999999</v>
      </c>
      <c r="N19" s="345">
        <v>1.01</v>
      </c>
    </row>
    <row r="20" spans="1:14" ht="22.5" customHeight="1" x14ac:dyDescent="0.2">
      <c r="A20" s="47"/>
      <c r="B20" s="47"/>
      <c r="C20" s="47"/>
      <c r="D20" s="35"/>
      <c r="E20" s="35"/>
      <c r="F20" s="36"/>
      <c r="G20" s="39"/>
      <c r="H20" s="39"/>
      <c r="I20" s="30"/>
      <c r="J20" s="31"/>
      <c r="K20" s="33"/>
      <c r="L20" s="33"/>
      <c r="M20" s="33"/>
      <c r="N20" s="33"/>
    </row>
    <row r="21" spans="1:14" ht="22.5" customHeight="1" x14ac:dyDescent="0.2">
      <c r="A21" s="47"/>
      <c r="B21" s="47"/>
      <c r="C21" s="47"/>
      <c r="D21" s="35"/>
      <c r="E21" s="35"/>
      <c r="F21" s="36"/>
      <c r="G21" s="39"/>
      <c r="H21" s="39"/>
      <c r="I21" s="30"/>
      <c r="J21" s="31"/>
      <c r="K21" s="33"/>
      <c r="L21" s="33"/>
      <c r="M21" s="33"/>
      <c r="N21" s="33"/>
    </row>
    <row r="22" spans="1:14" ht="22.5" customHeight="1" x14ac:dyDescent="0.2">
      <c r="A22" s="47"/>
      <c r="B22" s="47"/>
      <c r="C22" s="47"/>
      <c r="D22" s="35"/>
      <c r="E22" s="35"/>
      <c r="F22" s="36"/>
      <c r="G22" s="39"/>
      <c r="H22" s="39"/>
      <c r="I22" s="30"/>
      <c r="J22" s="31"/>
      <c r="K22" s="33"/>
      <c r="L22" s="33"/>
      <c r="M22" s="33"/>
      <c r="N22" s="33"/>
    </row>
    <row r="23" spans="1:14" ht="22.5" customHeight="1" x14ac:dyDescent="0.2">
      <c r="A23" s="47"/>
      <c r="B23" s="47"/>
      <c r="C23" s="47"/>
      <c r="D23" s="35"/>
      <c r="E23" s="35"/>
      <c r="F23" s="36"/>
      <c r="G23" s="39"/>
      <c r="H23" s="39"/>
      <c r="I23" s="30"/>
      <c r="J23" s="31"/>
      <c r="K23" s="33"/>
      <c r="L23" s="33"/>
      <c r="M23" s="33"/>
      <c r="N23" s="33"/>
    </row>
    <row r="24" spans="1:14" ht="22.5" customHeight="1" x14ac:dyDescent="0.2">
      <c r="A24" s="47"/>
      <c r="B24" s="47"/>
      <c r="C24" s="47"/>
      <c r="D24" s="35"/>
      <c r="E24" s="35"/>
      <c r="F24" s="36"/>
      <c r="G24" s="39"/>
      <c r="H24" s="39"/>
      <c r="I24" s="30"/>
      <c r="J24" s="31"/>
      <c r="K24" s="33"/>
      <c r="L24" s="33"/>
      <c r="M24" s="33"/>
      <c r="N24" s="33"/>
    </row>
    <row r="25" spans="1:14" ht="22.5" customHeight="1" x14ac:dyDescent="0.2">
      <c r="A25" s="47"/>
      <c r="B25" s="47"/>
      <c r="C25" s="47"/>
      <c r="D25" s="35"/>
      <c r="E25" s="35"/>
      <c r="F25" s="36"/>
      <c r="G25" s="39"/>
      <c r="H25" s="39"/>
      <c r="I25" s="30"/>
      <c r="J25" s="31"/>
      <c r="K25" s="33"/>
      <c r="L25" s="33"/>
      <c r="M25" s="33"/>
      <c r="N25" s="33"/>
    </row>
    <row r="26" spans="1:14" ht="22.5" customHeight="1" x14ac:dyDescent="0.2">
      <c r="A26" s="47"/>
      <c r="B26" s="47"/>
      <c r="C26" s="47"/>
      <c r="D26" s="35"/>
      <c r="E26" s="35"/>
      <c r="F26" s="36"/>
      <c r="G26" s="39"/>
      <c r="H26" s="39"/>
      <c r="I26" s="30"/>
      <c r="J26" s="31"/>
      <c r="K26" s="33"/>
      <c r="L26" s="33"/>
      <c r="M26" s="33"/>
      <c r="N26" s="33"/>
    </row>
    <row r="27" spans="1:14" ht="22.5" customHeight="1" x14ac:dyDescent="0.2">
      <c r="A27" s="47"/>
      <c r="B27" s="47"/>
      <c r="C27" s="47"/>
      <c r="D27" s="35"/>
      <c r="E27" s="35"/>
      <c r="F27" s="36"/>
      <c r="G27" s="39"/>
      <c r="H27" s="39"/>
      <c r="I27" s="30"/>
      <c r="J27" s="31"/>
      <c r="K27" s="33"/>
      <c r="L27" s="33"/>
      <c r="M27" s="33"/>
      <c r="N27" s="33"/>
    </row>
    <row r="28" spans="1:14" ht="22.5" customHeight="1" x14ac:dyDescent="0.2">
      <c r="A28" s="47"/>
      <c r="B28" s="47"/>
      <c r="C28" s="47"/>
      <c r="D28" s="35"/>
      <c r="E28" s="35"/>
      <c r="F28" s="36"/>
      <c r="G28" s="39"/>
      <c r="H28" s="39"/>
      <c r="I28" s="30"/>
      <c r="J28" s="31"/>
      <c r="K28" s="33"/>
      <c r="L28" s="33"/>
      <c r="M28" s="33"/>
      <c r="N28" s="33"/>
    </row>
  </sheetData>
  <mergeCells count="4">
    <mergeCell ref="A4:N4"/>
    <mergeCell ref="A2:N2"/>
    <mergeCell ref="A17:N17"/>
    <mergeCell ref="F1:G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FTMJ3MWSSXTF-1697588852-7354</_dlc_DocId>
    <_dlc_DocIdUrl xmlns="2a1259a8-9be4-4f50-8927-e6dd8ca9402d">
      <Url>https://vattenfall.sharepoint.com/sites/DNUVNLChargingandRegulation/_layouts/15/DocIdRedir.aspx?ID=FTMJ3MWSSXTF-1697588852-7354</Url>
      <Description>FTMJ3MWSSXTF-1697588852-7354</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A6109C-3299-4103-9D33-69A0E289F192}">
  <ds:schemaRefs>
    <ds:schemaRef ds:uri="http://schemas.microsoft.com/sharepoint/v3/contenttype/forms"/>
  </ds:schemaRefs>
</ds:datastoreItem>
</file>

<file path=customXml/itemProps2.xml><?xml version="1.0" encoding="utf-8"?>
<ds:datastoreItem xmlns:ds="http://schemas.openxmlformats.org/officeDocument/2006/customXml" ds:itemID="{E70B761D-F144-48D4-8575-22C3EDE6E8E4}">
  <ds:schemaRefs>
    <ds:schemaRef ds:uri="http://purl.org/dc/elements/1.1/"/>
    <ds:schemaRef ds:uri="http://schemas.microsoft.com/office/2006/metadata/properties"/>
    <ds:schemaRef ds:uri="e4f802a2-7df3-4f29-91a4-87f241ace78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www.w3.org/XML/1998/namespace"/>
    <ds:schemaRef ds:uri="http://purl.org/dc/dcmitype/"/>
    <ds:schemaRef ds:uri="2a1259a8-9be4-4f50-8927-e6dd8ca9402d"/>
    <ds:schemaRef ds:uri="c10e1512-9304-4135-bd5b-dbbcaa2ad6c9"/>
  </ds:schemaRefs>
</ds:datastoreItem>
</file>

<file path=customXml/itemProps3.xml><?xml version="1.0" encoding="utf-8"?>
<ds:datastoreItem xmlns:ds="http://schemas.openxmlformats.org/officeDocument/2006/customXml" ds:itemID="{8B7F1E2D-38B0-4949-A6AA-8BABDD78F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AD037F6-9BBD-49F0-93FC-53FB4FA3339C}">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2020-02-17T13:01:15.0000000Z</dcterms:created>
  <dcterms:modified xsi:type="dcterms:W3CDTF">2022-03-07T10:58:58.0000000Z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30c1d5c8-e724-467f-9ae9-f59d9efeac19</vt:lpwstr>
  </property>
  <property fmtid="{D5CDD505-2E9C-101B-9397-08002B2CF9AE}" pid="4" name="MSIP_Label_6431d30e-c018-4f72-ad4c-e56e9d03b1f0_Enabled">
    <vt:lpwstr>true</vt:lpwstr>
  </property>
  <property fmtid="{D5CDD505-2E9C-101B-9397-08002B2CF9AE}" pid="5" name="MSIP_Label_6431d30e-c018-4f72-ad4c-e56e9d03b1f0_SetDate">
    <vt:lpwstr>2021-08-19T15:35:30Z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430837f8-0175-4293-bd06-95faa79c38c2</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