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fileSharing readOnlyRecommended="1"/>
  <workbookPr filterPrivacy="1" codeName="ThisWorkbook" defaultThemeVersion="124226"/>
  <xr:revisionPtr revIDLastSave="92" documentId="6_{932F8CE3-D639-437E-846B-8341396D3B8E}" xr6:coauthVersionLast="47" xr6:coauthVersionMax="47" xr10:uidLastSave="{02ABFDF1-1149-49A2-A42D-6DB194C7BD91}"/>
  <bookViews>
    <workbookView xWindow="-3195" yWindow="-14775" windowWidth="21600" windowHeight="11385" tabRatio="912" firstSheet="3"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charges'!$A$10:$P$11</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LLFs'!$A$2:$F$34</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6" i="24" l="1"/>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5" i="24"/>
  <c r="B6" i="24" l="1"/>
  <c r="B7" i="24"/>
  <c r="B8" i="24"/>
  <c r="B9" i="24"/>
  <c r="B10" i="24"/>
  <c r="B11" i="24"/>
  <c r="B12" i="24"/>
  <c r="B13" i="24"/>
  <c r="B14" i="24"/>
  <c r="B15" i="24"/>
  <c r="B16" i="24"/>
  <c r="B17" i="24"/>
  <c r="B18" i="24"/>
  <c r="B19" i="24"/>
  <c r="B20" i="24"/>
  <c r="B21" i="24"/>
  <c r="B22" i="24"/>
  <c r="B23" i="24"/>
  <c r="B24" i="24"/>
  <c r="B2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<sst xmlns="http://schemas.openxmlformats.org/spreadsheetml/2006/main" count="2525" uniqueCount="784">
  <si>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</si>
  <si>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</si>
  <si>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</si>
  <si>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</si>
  <si>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</si>
  <si>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</si>
  <si>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</si>
  <si>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</si>
  <si>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</si>
  <si>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</si>
  <si>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</si>
  <si>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</si>
  <si>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</si>
  <si>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</si>
  <si>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</si>
  <si>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</si>
  <si>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</si>
  <si>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</si>
  <si>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</si>
  <si>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</si>
  <si>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</si>
  <si>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</si>
  <si>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</si>
  <si>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</si>
  <si>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</si>
  <si>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</si>
  <si>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</si>
  <si>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</si>
  <si>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</si>
  <si>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</si>
  <si>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</si>
  <si>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</si>
  <si>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</si>
  <si>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</si>
  <si>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</si>
  <si>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</si>
  <si>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</si>
  <si>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</si>
  <si>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</si>
  <si>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</si>
  <si>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</si>
  <si>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</si>
  <si>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</si>
  <si>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</si>
  <si>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</si>
  <si>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</si>
  <si>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</si>
  <si>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</si>
  <si>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</si>
  <si>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</si>
  <si>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</si>
  <si>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</si>
  <si>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</si>
  <si>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</si>
  <si>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</si>
  <si>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</si>
  <si>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</si>
  <si>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</si>
  <si>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</si>
  <si>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</si>
  <si>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</si>
  <si>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</si>
  <si>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</si>
  <si>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</si>
  <si>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</si>
  <si>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</si>
  <si>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</si>
  <si>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</si>
  <si>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</si>
  <si>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</si>
  <si>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</si>
  <si>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</si>
  <si>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</si>
  <si>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</si>
  <si>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</si>
  <si>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</si>
  <si>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</si>
  <si>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</si>
  <si>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</si>
  <si>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</si>
  <si>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</si>
  <si>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</si>
  <si>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</si>
  <si>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</si>
  <si>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</si>
  <si>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</si>
  <si>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</si>
  <si>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</si>
  <si>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</si>
  <si>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</si>
  <si>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</si>
  <si>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</si>
  <si>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</si>
  <si>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</si>
  <si>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</si>
  <si>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</si>
  <si>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</si>
  <si>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</si>
  <si>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</si>
  <si>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</si>
  <si>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</si>
  <si>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</si>
  <si>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</si>
  <si>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</si>
  <si>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</si>
  <si>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</si>
  <si>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</si>
  <si>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</si>
  <si>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</si>
  <si>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</si>
  <si>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</si>
  <si>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</si>
  <si>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</si>
  <si>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</si>
  <si>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</si>
  <si>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</si>
  <si>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</si>
  <si>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</si>
  <si>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</si>
  <si>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</si>
  <si>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</si>
  <si>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</si>
  <si>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</si>
  <si>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</si>
  <si>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</si>
  <si>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</si>
  <si>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</si>
  <si>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</si>
  <si>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</si>
  <si>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</si>
  <si>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</si>
  <si>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</si>
  <si>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</si>
  <si>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</si>
  <si>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</si>
  <si>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</si>
  <si>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</si>
  <si>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</si>
  <si>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</si>
  <si>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</si>
  <si>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</si>
  <si>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</si>
  <si>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</si>
  <si>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</si>
  <si>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</si>
  <si>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</si>
  <si>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</si>
  <si>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</si>
  <si>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</si>
  <si>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</si>
  <si>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</si>
  <si>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</si>
  <si>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</si>
  <si>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</si>
  <si>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</si>
  <si>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</si>
  <si>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</si>
  <si>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</si>
  <si>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</si>
  <si>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</si>
  <si>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</si>
  <si>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</si>
  <si>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</si>
  <si>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</si>
  <si>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</si>
  <si>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</si>
  <si>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</si>
  <si>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</si>
  <si>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</si>
  <si>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</si>
  <si>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</si>
  <si>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</si>
  <si>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</si>
  <si>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</si>
  <si>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</si>
  <si>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</si>
  <si>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</si>
  <si>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</si>
  <si>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</si>
  <si>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</si>
  <si>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</si>
  <si>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</si>
  <si>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</si>
  <si>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</si>
  <si>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</si>
  <si>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</si>
  <si>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</si>
  <si>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</si>
  <si>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</si>
  <si>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</si>
  <si>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</si>
  <si>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</si>
  <si>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</si>
  <si>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</si>
  <si>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</si>
  <si>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</si>
  <si>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</si>
  <si>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</si>
  <si>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</si>
  <si>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</si>
  <si>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</si>
  <si>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</si>
  <si>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</si>
  <si>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</si>
  <si>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</si>
  <si>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</si>
  <si>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</si>
  <si>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</si>
  <si>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</si>
  <si>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</si>
  <si>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</si>
  <si>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</si>
  <si>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</si>
  <si>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</si>
  <si>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</si>
  <si>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</si>
  <si>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</si>
  <si>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</si>
  <si>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</si>
  <si>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</si>
  <si>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</si>
  <si>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</si>
  <si>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</si>
  <si>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</si>
  <si>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</si>
  <si>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</si>
  <si>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</si>
  <si>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</si>
  <si>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</si>
  <si>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</si>
  <si>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</si>
  <si>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</si>
  <si>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</si>
  <si>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</si>
  <si>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</si>
  <si>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</si>
  <si>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</si>
  <si>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</si>
  <si>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</si>
  <si>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</si>
  <si>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</si>
  <si>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</si>
  <si>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</si>
  <si>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</si>
  <si>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</si>
  <si>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</si>
  <si>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</si>
  <si>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</si>
  <si>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</si>
  <si>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</si>
  <si>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</si>
  <si>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</si>
  <si>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</si>
  <si>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</si>
  <si>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</si>
  <si>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</si>
  <si>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</si>
  <si>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</si>
  <si>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</si>
  <si>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</si>
  <si>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</si>
  <si>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</si>
  <si>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</si>
  <si>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</si>
  <si>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</si>
  <si>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</si>
  <si>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</si>
  <si>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</si>
  <si>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</si>
  <si>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</si>
  <si>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</si>
  <si>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</si>
  <si>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</si>
  <si>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</si>
  <si>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</si>
  <si>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</si>
  <si>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</si>
  <si>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</si>
  <si>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</si>
  <si>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</si>
  <si>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</si>
  <si>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</si>
  <si>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</si>
  <si>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</si>
  <si>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</si>
  <si>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</si>
  <si>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</si>
  <si>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</si>
  <si>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</si>
  <si>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</si>
  <si>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</si>
  <si>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</si>
  <si>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</si>
  <si>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</si>
  <si>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</si>
  <si>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</si>
  <si>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</si>
  <si>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</si>
  <si>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</si>
  <si>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</si>
  <si>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</si>
  <si>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</si>
  <si>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</si>
  <si>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</si>
  <si>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</si>
  <si>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</si>
  <si>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</si>
  <si>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</si>
  <si>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</si>
  <si>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</si>
  <si>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</si>
  <si>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</si>
  <si>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</si>
  <si>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</si>
  <si>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</si>
  <si>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</si>
  <si>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</si>
  <si>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</si>
  <si>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</si>
  <si>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</si>
  <si>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</si>
  <si>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</si>
  <si>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</si>
  <si>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</si>
  <si>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</si>
  <si>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</si>
  <si>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</si>
  <si>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</si>
  <si>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</si>
  <si>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</si>
  <si>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</si>
  <si>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</si>
  <si>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</si>
  <si>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</si>
  <si>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</si>
  <si>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</si>
  <si>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</si>
  <si>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</si>
  <si>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</si>
  <si>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</si>
  <si>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</si>
  <si>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</si>
  <si>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</si>
  <si>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</si>
  <si>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</si>
  <si>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</si>
  <si>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</si>
  <si>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</si>
  <si>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</si>
  <si>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</si>
  <si>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</si>
  <si>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</si>
  <si>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</si>
  <si>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</si>
  <si>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</si>
  <si>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</si>
  <si>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</si>
  <si>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</si>
  <si>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</si>
  <si>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</si>
  <si>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</si>
  <si>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</si>
  <si>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</si>
  <si>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</si>
  <si>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</si>
  <si>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</si>
  <si>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</si>
  <si>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</si>
  <si>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</si>
  <si>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</si>
  <si>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</si>
  <si>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</si>
  <si>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</si>
  <si>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</si>
  <si>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</si>
  <si>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</si>
  <si>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</si>
  <si>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</si>
  <si>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</si>
  <si>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</si>
  <si>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</si>
  <si>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</si>
  <si>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</si>
  <si>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</si>
  <si>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</si>
  <si>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</si>
  <si>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</si>
  <si>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</si>
  <si>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</si>
  <si>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</si>
  <si>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</si>
  <si>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</si>
  <si>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</si>
  <si>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</si>
  <si>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</si>
  <si>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</si>
  <si>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</si>
  <si>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</si>
  <si>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</si>
  <si>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</si>
  <si>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</si>
  <si>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</si>
  <si>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</si>
  <si>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</si>
  <si>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</si>
  <si>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</si>
  <si>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</si>
  <si>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</si>
  <si>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</si>
  <si>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</si>
  <si>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</si>
  <si>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</si>
  <si>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</si>
  <si>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</si>
  <si>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</si>
  <si>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</si>
  <si>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</si>
  <si>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</si>
  <si>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</si>
  <si>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</si>
  <si>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</si>
  <si>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</si>
  <si>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</si>
  <si>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</si>
  <si>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</si>
  <si>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</si>
  <si>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</si>
  <si>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</si>
  <si>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</si>
  <si>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</si>
  <si>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</si>
  <si>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</si>
  <si>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</si>
  <si>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</si>
  <si>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</si>
  <si>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</si>
  <si>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</si>
  <si>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</si>
  <si>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</si>
  <si>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</si>
  <si>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</si>
  <si>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</si>
  <si>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</si>
  <si>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</si>
  <si>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</si>
  <si>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</si>
  <si>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</si>
  <si>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</si>
  <si>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</si>
  <si>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</si>
  <si>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</si>
  <si>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</si>
  <si>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</si>
  <si>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</si>
  <si>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</si>
  <si>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</si>
  <si>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</si>
  <si>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</si>
  <si>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</si>
  <si>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</si>
  <si>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</si>
  <si>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</si>
  <si>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</si>
  <si>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</si>
  <si>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</si>
  <si>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</si>
  <si>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</si>
  <si>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</si>
  <si>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</si>
  <si>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</si>
  <si>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</si>
  <si>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</si>
  <si>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</si>
  <si>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</si>
  <si>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</si>
  <si>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</si>
  <si>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</si>
  <si>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</si>
  <si>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</si>
  <si>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</si>
  <si>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</si>
  <si>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</si>
  <si>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</si>
  <si>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</si>
  <si>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</si>
  <si>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</si>
  <si>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</si>
  <si>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</si>
  <si>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</si>
  <si>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</si>
  <si>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</si>
  <si>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</si>
  <si>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</si>
  <si>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</si>
  <si>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</si>
  <si>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</si>
  <si>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</si>
  <si>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</si>
  <si>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</si>
  <si>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</si>
  <si>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</si>
  <si>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</si>
  <si>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</si>
  <si>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</si>
  <si>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</si>
  <si>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</si>
  <si>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</si>
  <si>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</si>
  <si>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</si>
  <si>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</si>
  <si>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</si>
  <si>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</si>
  <si>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</si>
  <si>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</si>
  <si>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</si>
  <si>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</si>
  <si>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</si>
  <si>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</si>
  <si>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</si>
  <si>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</si>
  <si>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</si>
  <si>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</si>
  <si>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</si>
  <si>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</si>
  <si>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</si>
  <si>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</si>
  <si>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</si>
  <si>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</si>
  <si>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</si>
  <si>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</si>
  <si>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</si>
  <si>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</si>
  <si>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</si>
  <si>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</si>
  <si>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</si>
  <si>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</si>
  <si>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</si>
  <si>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</si>
  <si>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</si>
  <si>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</si>
  <si>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</si>
  <si>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</si>
  <si>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</si>
  <si>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</si>
  <si>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</si>
  <si>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</si>
  <si>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</si>
  <si>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</si>
  <si>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</si>
  <si>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</si>
  <si>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</si>
  <si>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</si>
  <si>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</si>
  <si>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</si>
  <si>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</si>
  <si>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</si>
  <si>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</si>
  <si>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</si>
  <si>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</si>
  <si>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</si>
  <si>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</si>
  <si>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</si>
  <si>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</si>
  <si>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</si>
  <si>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</si>
  <si>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</si>
  <si>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</si>
  <si>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</si>
  <si>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</si>
  <si>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</si>
  <si>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</si>
  <si>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</si>
  <si>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</si>
  <si>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</si>
  <si>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</si>
  <si>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</si>
  <si>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</si>
  <si>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</si>
  <si>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</si>
  <si>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</si>
  <si>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</si>
  <si>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</si>
  <si>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</si>
  <si>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</si>
  <si>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</si>
  <si>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</si>
  <si>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</si>
  <si>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</si>
  <si>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</si>
  <si>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</si>
  <si>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</si>
  <si>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</si>
  <si>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</si>
  <si>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</si>
  <si>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</si>
  <si>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</si>
  <si>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</si>
  <si>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</si>
  <si>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</si>
  <si>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</si>
  <si>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</si>
  <si>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</si>
  <si>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</si>
  <si>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</si>
  <si>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</si>
  <si>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</si>
  <si>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</si>
  <si>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</si>
  <si>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</si>
  <si>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</si>
  <si>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</si>
  <si>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</si>
  <si>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</si>
  <si>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</si>
  <si>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</si>
  <si>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</si>
  <si>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</si>
  <si>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</si>
  <si>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</si>
  <si>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</si>
  <si>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</si>
  <si>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</si>
  <si>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</si>
  <si>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</si>
  <si>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</si>
  <si>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</si>
  <si>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</si>
  <si>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</si>
  <si>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</si>
  <si>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</si>
  <si>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</si>
  <si>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</si>
  <si>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</si>
  <si>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</si>
  <si>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</si>
  <si>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</si>
  <si>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</si>
  <si>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</si>
  <si>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</si>
  <si>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</si>
  <si>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</si>
  <si>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</si>
  <si>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</si>
  <si>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</si>
  <si>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</si>
  <si>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</si>
  <si>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</si>
  <si>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</si>
  <si>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</si>
  <si>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</si>
  <si>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</si>
  <si>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</si>
  <si>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</si>
  <si>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</si>
  <si>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</si>
  <si>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</si>
  <si>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</si>
  <si>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</si>
  <si>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</si>
  <si>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</si>
  <si>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</si>
  <si>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</si>
  <si>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</si>
  <si>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</si>
  <si>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</si>
  <si>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</si>
  <si>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</si>
  <si>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</si>
  <si>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</si>
  <si>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</si>
  <si>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</si>
  <si>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</si>
  <si>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2023/24</t>
  </si>
  <si>
    <t>1 April 2023</t>
  </si>
  <si>
    <t>16.30 - 19.30</t>
  </si>
  <si>
    <t>08.00 - 16.30
19.30 - 22.30</t>
  </si>
  <si>
    <t>00.00 - 08.00
22.30 - 00.00</t>
  </si>
  <si>
    <t>16.00 - 20.00</t>
  </si>
  <si>
    <t>00.00 - 16.00
20.00 - 00.00</t>
  </si>
  <si>
    <t>Monday to Friday 
(Including Bank Holidays)
March, April, May and September, October</t>
  </si>
  <si>
    <t>08.00 - 22.30</t>
  </si>
  <si>
    <t>00:00-16:00
20:00-00:00</t>
  </si>
  <si>
    <t>16:30 - 19:30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</si>
  <si>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</si>
  <si>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</si>
  <si>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</si>
  <si>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</si>
  <si>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</si>
  <si>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</si>
  <si>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</si>
  <si>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</si>
  <si>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Vattenfall Networks Limited - GSP D</t>
  </si>
  <si>
    <t>Vattenfall Networks Limited has no superscostumer preserved charges/additional LLFCs</t>
  </si>
  <si>
    <t>Vattenfall Networks Limited has no site specific preserved charges/additional LLFCs</t>
  </si>
  <si>
    <t>This form is intentionally left blank</t>
  </si>
  <si>
    <t>D01 , D61 , D31</t>
  </si>
  <si>
    <t>D03 , D63 , D33</t>
  </si>
  <si>
    <t>D04 , D64 , D34</t>
  </si>
  <si>
    <t xml:space="preserve">11D , 61D </t>
  </si>
  <si>
    <t xml:space="preserve">12D , 62D </t>
  </si>
  <si>
    <t xml:space="preserve">13D , 63D </t>
  </si>
  <si>
    <t xml:space="preserve">14D , 64D </t>
  </si>
  <si>
    <t>D06 , D66 , D36</t>
  </si>
  <si>
    <t>D26 , D86 , D56</t>
  </si>
  <si>
    <t xml:space="preserve">21D , 71D </t>
  </si>
  <si>
    <t xml:space="preserve">22D , 72D </t>
  </si>
  <si>
    <t xml:space="preserve">23D , 73D </t>
  </si>
  <si>
    <t xml:space="preserve">24D , 74D </t>
  </si>
  <si>
    <t>D85 , D55</t>
  </si>
  <si>
    <t xml:space="preserve">Y1D </t>
  </si>
  <si>
    <t xml:space="preserve">Y2D </t>
  </si>
  <si>
    <t xml:space="preserve">Y3D </t>
  </si>
  <si>
    <t xml:space="preserve">Y4D </t>
  </si>
  <si>
    <t>D84 , D54</t>
  </si>
  <si>
    <t xml:space="preserve">81D </t>
  </si>
  <si>
    <t xml:space="preserve">82D </t>
  </si>
  <si>
    <t xml:space="preserve">83D </t>
  </si>
  <si>
    <t xml:space="preserve">84D </t>
  </si>
  <si>
    <t>D11 , D71 , D41</t>
  </si>
  <si>
    <t>DL1 , DE1 , DH1</t>
  </si>
  <si>
    <t>DL3 , DE3 , DH3</t>
  </si>
  <si>
    <t>DE5 , DH5</t>
  </si>
  <si>
    <t/>
  </si>
  <si>
    <t>DE8 , DH8</t>
  </si>
  <si>
    <t>D01</t>
  </si>
  <si>
    <t>D03</t>
  </si>
  <si>
    <t>D04</t>
  </si>
  <si>
    <t>11D</t>
  </si>
  <si>
    <t>12D</t>
  </si>
  <si>
    <t>13D</t>
  </si>
  <si>
    <t>14D</t>
  </si>
  <si>
    <t>D06</t>
  </si>
  <si>
    <t>D26</t>
  </si>
  <si>
    <t>21D</t>
  </si>
  <si>
    <t>22D</t>
  </si>
  <si>
    <t>23D</t>
  </si>
  <si>
    <t>24D</t>
  </si>
  <si>
    <t>D11</t>
  </si>
  <si>
    <t>DL1</t>
  </si>
  <si>
    <t>DL3</t>
  </si>
  <si>
    <t>D61</t>
  </si>
  <si>
    <t>D63</t>
  </si>
  <si>
    <t>D64</t>
  </si>
  <si>
    <t>61D</t>
  </si>
  <si>
    <t>62D</t>
  </si>
  <si>
    <t>63D</t>
  </si>
  <si>
    <t>64D</t>
  </si>
  <si>
    <t>D66</t>
  </si>
  <si>
    <t>D86</t>
  </si>
  <si>
    <t>71D</t>
  </si>
  <si>
    <t>72D</t>
  </si>
  <si>
    <t>73D</t>
  </si>
  <si>
    <t>74D</t>
  </si>
  <si>
    <t>D85</t>
  </si>
  <si>
    <t>Y1D</t>
  </si>
  <si>
    <t>Y2D</t>
  </si>
  <si>
    <t>Y3D</t>
  </si>
  <si>
    <t>Y4D</t>
  </si>
  <si>
    <t>D84</t>
  </si>
  <si>
    <t>81D</t>
  </si>
  <si>
    <t>82D</t>
  </si>
  <si>
    <t>83D</t>
  </si>
  <si>
    <t>84D</t>
  </si>
  <si>
    <t>D71</t>
  </si>
  <si>
    <t>DH1</t>
  </si>
  <si>
    <t>DH3</t>
  </si>
  <si>
    <t>DH5</t>
  </si>
  <si>
    <t>DH8</t>
  </si>
  <si>
    <t>D31</t>
  </si>
  <si>
    <t>D33</t>
  </si>
  <si>
    <t>D34</t>
  </si>
  <si>
    <t>D36</t>
  </si>
  <si>
    <t>D56</t>
  </si>
  <si>
    <t>D55</t>
  </si>
  <si>
    <t>D54</t>
  </si>
  <si>
    <t>D41</t>
  </si>
  <si>
    <t>DE1</t>
  </si>
  <si>
    <t>DE3</t>
  </si>
  <si>
    <t>DE5</t>
  </si>
  <si>
    <t>DE8</t>
  </si>
  <si>
    <t>Final</t>
  </si>
  <si>
    <t>D01 , D03 , D04 , 11D , 12D , 13D , 14D , D06 , D26 , 21D , 22D , 23D , 24D , D11 , D86 , 71D , 72D , 73D , 74D , D61 , D63 , D64 , 61D , 62D , D31 ,  D36 , D56 ,  63D , 64D , D66 , D41 , D33 , D34 , D71, DL1,  DL3,  DH1, DH3, DE3, DE1</t>
  </si>
  <si>
    <t>D85 , Y1D , Y2D , Y3D , Y4D , D55 , DH5, DE5</t>
  </si>
  <si>
    <t>D84 , 81D , 82D , 83D , 84D , D54 , DH8 , DE8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</si>
</sst>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rgb="FFCCFFFF"/>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42">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5"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2"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Fill="1" applyBorder="1" applyAlignment="1" applyProtection="1">
      <alignment horizontal="center" vertical="center" wrapText="1"/>
      <protection locked="0"/>
    </xf>
    <xf numFmtId="3"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0" fillId="0" borderId="0" xfId="0" applyAlignment="1"/>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NumberFormat="1" applyFont="1" applyFill="1" applyBorder="1" applyAlignment="1" applyProtection="1">
      <alignment horizontal="center" vertical="center"/>
      <protection locked="0"/>
    </xf>
    <xf numFmtId="49" fontId="21" fillId="0" borderId="1" xfId="0" quotePrefix="1" applyNumberFormat="1" applyFont="1" applyFill="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17" borderId="1" xfId="0" applyFont="1" applyFill="1" applyBorder="1" applyAlignment="1">
      <alignment horizontal="center" vertical="center" wrapText="1"/>
    </xf>
    <xf numFmtId="0" fontId="6" fillId="17" borderId="3" xfId="0" applyFont="1" applyFill="1" applyBorder="1" applyAlignment="1">
      <alignment horizontal="center" vertical="center" wrapText="1"/>
    </xf>
    <xf numFmtId="0" fontId="6" fillId="9" borderId="1" xfId="6" applyNumberFormat="1" applyFont="1" applyFill="1" applyBorder="1" applyAlignment="1" applyProtection="1">
      <alignment horizontal="center" vertical="center" wrapText="1"/>
      <protection locked="0"/>
    </xf>
    <xf numFmtId="0" fontId="7" fillId="0" borderId="6" xfId="6" applyFont="1" applyBorder="1" applyAlignment="1">
      <alignment vertical="center" wrapText="1"/>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6" fillId="0" borderId="1" xfId="6" quotePrefix="1" applyBorder="1" applyAlignment="1">
      <alignment horizontal="center" vertical="center" wrapText="1"/>
    </xf>
    <xf numFmtId="0" fontId="0" fillId="0" borderId="1" xfId="0" applyBorder="1" applyAlignment="1">
      <alignment horizontal="center" vertical="center"/>
    </xf>
    <xf numFmtId="0" fontId="7" fillId="17" borderId="6" xfId="0" applyFont="1" applyFill="1" applyBorder="1" applyAlignment="1">
      <alignment vertical="center" wrapText="1"/>
    </xf>
    <xf numFmtId="0" fontId="6" fillId="17" borderId="6" xfId="0" applyFont="1" applyFill="1" applyBorder="1" applyAlignment="1">
      <alignment horizontal="center" vertical="center" wrapText="1"/>
    </xf>
    <xf numFmtId="0" fontId="7" fillId="17" borderId="1" xfId="0" applyFont="1" applyFill="1" applyBorder="1" applyAlignment="1">
      <alignment vertical="center" wrapText="1"/>
    </xf>
    <xf numFmtId="0" fontId="33" fillId="17" borderId="1" xfId="16" applyFont="1" applyFill="1" applyBorder="1" applyAlignment="1" applyProtection="1">
      <alignment horizontal="center" vertical="center" wrapText="1"/>
    </xf>
    <xf numFmtId="0" fontId="21" fillId="17" borderId="1" xfId="0" applyFont="1" applyFill="1" applyBorder="1" applyAlignment="1" applyProtection="1">
      <alignment horizontal="center" vertical="center" wrapText="1"/>
    </xf>
    <xf numFmtId="49" fontId="21" fillId="17" borderId="1" xfId="0" quotePrefix="1" applyNumberFormat="1" applyFont="1" applyFill="1" applyBorder="1" applyAlignment="1" applyProtection="1">
      <alignment horizontal="center" vertical="center" wrapText="1"/>
      <protection locked="0"/>
    </xf>
    <xf numFmtId="0" fontId="0" fillId="17" borderId="0" xfId="0" applyFill="1" applyAlignment="1">
      <alignment horizontal="center" vertical="center"/>
    </xf>
    <xf numFmtId="0" fontId="7" fillId="7" borderId="16" xfId="0" quotePrefix="1"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7" fillId="7" borderId="19" xfId="0" applyFont="1" applyFill="1" applyBorder="1" applyAlignment="1" applyProtection="1">
      <alignment vertical="center" wrapText="1"/>
      <protection locked="0"/>
    </xf>
    <xf numFmtId="164" fontId="21" fillId="9" borderId="20" xfId="0" applyNumberFormat="1" applyFont="1" applyFill="1" applyBorder="1" applyAlignment="1" applyProtection="1">
      <alignment horizontal="center" vertical="center"/>
      <protection locked="0"/>
    </xf>
    <xf numFmtId="0" fontId="7" fillId="11" borderId="19" xfId="0" applyFont="1" applyFill="1" applyBorder="1" applyAlignment="1" applyProtection="1">
      <alignment vertical="center" wrapText="1"/>
    </xf>
    <xf numFmtId="0" fontId="7" fillId="7" borderId="19" xfId="0" applyFont="1" applyFill="1" applyBorder="1" applyAlignment="1" applyProtection="1">
      <alignment vertical="center" wrapText="1"/>
    </xf>
    <xf numFmtId="0" fontId="7" fillId="11" borderId="21" xfId="0" applyFont="1" applyFill="1" applyBorder="1" applyAlignment="1" applyProtection="1">
      <alignment vertical="center" wrapText="1"/>
    </xf>
    <xf numFmtId="0" fontId="21" fillId="17" borderId="22" xfId="0" applyNumberFormat="1" applyFont="1" applyFill="1" applyBorder="1" applyAlignment="1" applyProtection="1">
      <alignment horizontal="center" vertical="center" wrapText="1"/>
      <protection locked="0"/>
    </xf>
    <xf numFmtId="180" fontId="21" fillId="3" borderId="22" xfId="0" applyNumberFormat="1" applyFont="1" applyFill="1" applyBorder="1" applyAlignment="1" applyProtection="1">
      <alignment horizontal="center" vertical="center"/>
      <protection locked="0"/>
    </xf>
    <xf numFmtId="164" fontId="21" fillId="9" borderId="23" xfId="0" applyNumberFormat="1" applyFont="1" applyFill="1" applyBorder="1" applyAlignment="1" applyProtection="1">
      <alignment horizontal="center" vertical="center"/>
      <protection locked="0"/>
    </xf>
    <xf numFmtId="0" fontId="7" fillId="11" borderId="24" xfId="0" applyFont="1" applyFill="1" applyBorder="1" applyAlignment="1" applyProtection="1">
      <alignment vertical="center" wrapText="1"/>
    </xf>
    <xf numFmtId="0" fontId="21" fillId="17" borderId="2" xfId="0" applyNumberFormat="1" applyFont="1" applyFill="1" applyBorder="1" applyAlignment="1" applyProtection="1">
      <alignment horizontal="center" vertical="center" wrapText="1"/>
      <protection locked="0"/>
    </xf>
    <xf numFmtId="180" fontId="21" fillId="3" borderId="2" xfId="0" applyNumberFormat="1" applyFont="1" applyFill="1" applyBorder="1" applyAlignment="1" applyProtection="1">
      <alignment horizontal="center" vertical="center"/>
      <protection locked="0"/>
    </xf>
    <xf numFmtId="164" fontId="21" fillId="9" borderId="25" xfId="0" applyNumberFormat="1" applyFont="1" applyFill="1" applyBorder="1" applyAlignment="1" applyProtection="1">
      <alignment horizontal="center" vertical="center"/>
      <protection locked="0"/>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0" fontId="6" fillId="2" borderId="8" xfId="6" quotePrefix="1" applyFont="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0"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ont="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0" fillId="0" borderId="1" xfId="0" applyBorder="1" applyAlignment="1">
      <alignment vertical="top" wrapText="1"/>
    </xf>
    <xf numFmtId="0" fontId="34" fillId="0" borderId="26" xfId="0" applyFont="1" applyBorder="1" applyAlignment="1">
      <alignment horizontal="center" vertical="center" wrapText="1"/>
    </xf>
    <xf numFmtId="0" fontId="34" fillId="0" borderId="27" xfId="0" applyFont="1" applyBorder="1" applyAlignment="1">
      <alignment horizontal="center" vertical="center" wrapText="1"/>
    </xf>
    <xf numFmtId="172" fontId="34" fillId="0" borderId="2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2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17" borderId="1" xfId="0" applyFont="1" applyFill="1" applyBorder="1" applyAlignment="1">
      <alignment horizontal="left" vertical="center" wrapText="1"/>
    </xf>
    <xf numFmtId="0" fontId="6" fillId="17" borderId="1" xfId="0" applyFont="1" applyFill="1" applyBorder="1" applyAlignment="1">
      <alignment horizontal="left"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17" borderId="3" xfId="0" applyFont="1" applyFill="1" applyBorder="1" applyAlignment="1">
      <alignment horizontal="left" vertical="center" wrapText="1" indent="1"/>
    </xf>
    <xf numFmtId="0" fontId="7" fillId="17" borderId="5" xfId="0" applyFont="1" applyFill="1" applyBorder="1" applyAlignment="1">
      <alignment horizontal="left" vertical="center" wrapText="1" indent="1"/>
    </xf>
    <xf numFmtId="0" fontId="6" fillId="17" borderId="3" xfId="0" applyFont="1" applyFill="1" applyBorder="1" applyAlignment="1">
      <alignment horizontal="center" vertical="center" wrapText="1"/>
    </xf>
    <xf numFmtId="0" fontId="6" fillId="17" borderId="4" xfId="0" applyFont="1" applyFill="1" applyBorder="1" applyAlignment="1">
      <alignment horizontal="center" vertical="center" wrapText="1"/>
    </xf>
    <xf numFmtId="0" fontId="6" fillId="17" borderId="5" xfId="0" applyFont="1" applyFill="1" applyBorder="1" applyAlignment="1">
      <alignment horizontal="center" vertical="center" wrapText="1"/>
    </xf>
    <xf numFmtId="0" fontId="7" fillId="17" borderId="1" xfId="0" applyFont="1" applyFill="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49" fontId="6" fillId="38"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E4" sqref="E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49" t="s">
        <v>126</v>
      </c>
      <c r="B2" s="69"/>
      <c r="C2" s="69"/>
      <c r="D2" s="69"/>
      <c r="E2" s="69"/>
    </row>
    <row r="3" spans="1:8" ht="15" x14ac:dyDescent="0.2">
      <c r="A3" s="73"/>
      <c r="B3" s="145" t="s">
        <v>127</v>
      </c>
      <c r="C3" s="144" t="s">
        <v>130</v>
      </c>
      <c r="D3" s="144" t="s">
        <v>26</v>
      </c>
      <c r="E3" s="144" t="s">
        <v>25</v>
      </c>
    </row>
    <row r="4" spans="1:8" ht="15" x14ac:dyDescent="0.2">
      <c r="A4" s="70" t="s">
        <v>126</v>
      </c>
      <c r="B4" s="29" t="s">
        <v>691</v>
      </c>
      <c r="C4" s="29" t="s">
        <v>672</v>
      </c>
      <c r="D4" s="29" t="s">
        <v>673</v>
      </c>
      <c r="E4" s="29" t="s">
        <v>780</v>
      </c>
    </row>
    <row r="5" spans="1:8" x14ac:dyDescent="0.2">
      <c r="A5" s="69"/>
      <c r="B5" s="69"/>
      <c r="C5" s="69"/>
      <c r="D5" s="69"/>
      <c r="E5" s="69"/>
    </row>
    <row r="6" spans="1:8" ht="16.5" x14ac:dyDescent="0.2">
      <c r="A6" s="72" t="s">
        <v>20</v>
      </c>
      <c r="B6" s="69"/>
      <c r="C6" s="69"/>
      <c r="D6" s="69"/>
      <c r="E6" s="69"/>
    </row>
    <row r="7" spans="1:8" ht="15" x14ac:dyDescent="0.2">
      <c r="A7" s="74" t="s">
        <v>21</v>
      </c>
      <c r="B7" s="245" t="s">
        <v>22</v>
      </c>
      <c r="C7" s="245"/>
      <c r="D7" s="245"/>
      <c r="E7" s="245"/>
    </row>
    <row r="8" spans="1:8" ht="30" customHeight="1" x14ac:dyDescent="0.2">
      <c r="A8" s="78" t="s">
        <v>181</v>
      </c>
      <c r="B8" s="244" t="s">
        <v>170</v>
      </c>
      <c r="C8" s="244"/>
      <c r="D8" s="244"/>
      <c r="E8" s="244"/>
    </row>
    <row r="9" spans="1:8" ht="30" customHeight="1" x14ac:dyDescent="0.2">
      <c r="A9" s="78" t="s">
        <v>43</v>
      </c>
      <c r="B9" s="24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D Licence area.</v>
      </c>
      <c r="C9" s="244"/>
      <c r="D9" s="244"/>
      <c r="E9" s="244"/>
    </row>
    <row r="10" spans="1:8" ht="30" customHeight="1" x14ac:dyDescent="0.2">
      <c r="A10" s="78" t="s">
        <v>44</v>
      </c>
      <c r="B10" s="244" t="s">
        <v>24</v>
      </c>
      <c r="C10" s="244"/>
      <c r="D10" s="244"/>
      <c r="E10" s="244"/>
    </row>
    <row r="11" spans="1:8" ht="61.5" customHeight="1" x14ac:dyDescent="0.2">
      <c r="A11" s="78" t="s">
        <v>45</v>
      </c>
      <c r="B11" s="24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4"/>
      <c r="D11" s="244"/>
      <c r="E11" s="244"/>
      <c r="F11" s="247"/>
      <c r="G11" s="247"/>
      <c r="H11" s="247"/>
    </row>
    <row r="12" spans="1:8" ht="86.25" customHeight="1" x14ac:dyDescent="0.2">
      <c r="A12" s="78" t="s">
        <v>33</v>
      </c>
      <c r="B12" s="250" t="s">
        <v>144</v>
      </c>
      <c r="C12" s="250"/>
      <c r="D12" s="250"/>
      <c r="E12" s="250"/>
    </row>
    <row r="13" spans="1:8" ht="33.75" customHeight="1" x14ac:dyDescent="0.2">
      <c r="A13" s="78" t="s">
        <v>145</v>
      </c>
      <c r="B13" s="24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D Licence area.</v>
      </c>
      <c r="C13" s="244"/>
      <c r="D13" s="244"/>
      <c r="E13" s="244"/>
    </row>
    <row r="14" spans="1:8" ht="33.75" customHeight="1" x14ac:dyDescent="0.2">
      <c r="A14" s="196" t="s">
        <v>481</v>
      </c>
      <c r="B14" s="244" t="s">
        <v>482</v>
      </c>
      <c r="C14" s="244"/>
      <c r="D14" s="244"/>
      <c r="E14" s="244"/>
    </row>
    <row r="15" spans="1:8" ht="29.25" customHeight="1" x14ac:dyDescent="0.2">
      <c r="A15" s="78" t="s">
        <v>36</v>
      </c>
      <c r="B15" s="244" t="s">
        <v>112</v>
      </c>
      <c r="C15" s="244"/>
      <c r="D15" s="244"/>
      <c r="E15" s="244"/>
    </row>
    <row r="16" spans="1:8" ht="29.25" customHeight="1" x14ac:dyDescent="0.2">
      <c r="A16" s="78" t="s">
        <v>649</v>
      </c>
      <c r="B16" s="244" t="s">
        <v>651</v>
      </c>
      <c r="C16" s="244"/>
      <c r="D16" s="244"/>
      <c r="E16" s="244"/>
    </row>
    <row r="17" spans="1:5" ht="30" customHeight="1" x14ac:dyDescent="0.2">
      <c r="A17" s="78" t="s">
        <v>86</v>
      </c>
      <c r="B17" s="244" t="s">
        <v>85</v>
      </c>
      <c r="C17" s="244"/>
      <c r="D17" s="244"/>
      <c r="E17" s="244"/>
    </row>
    <row r="18" spans="1:5" x14ac:dyDescent="0.2">
      <c r="A18" s="69"/>
      <c r="B18" s="69"/>
      <c r="C18" s="69"/>
      <c r="D18" s="69"/>
      <c r="E18" s="69"/>
    </row>
    <row r="19" spans="1:5" ht="15" x14ac:dyDescent="0.2">
      <c r="A19" s="75" t="s">
        <v>31</v>
      </c>
      <c r="B19" s="69"/>
      <c r="C19" s="69"/>
      <c r="D19" s="69"/>
      <c r="E19" s="69"/>
    </row>
    <row r="20" spans="1:5" ht="15" x14ac:dyDescent="0.2">
      <c r="A20" s="74"/>
      <c r="B20" s="251"/>
      <c r="C20" s="251"/>
      <c r="D20" s="251"/>
      <c r="E20" s="251"/>
    </row>
    <row r="21" spans="1:5" ht="32.25" customHeight="1" x14ac:dyDescent="0.2">
      <c r="A21" s="248" t="s">
        <v>69</v>
      </c>
      <c r="B21" s="249"/>
      <c r="C21" s="249"/>
      <c r="D21" s="249"/>
      <c r="E21" s="249"/>
    </row>
    <row r="22" spans="1:5" x14ac:dyDescent="0.2">
      <c r="A22" s="69"/>
      <c r="B22" s="69"/>
      <c r="C22" s="69"/>
      <c r="D22" s="69"/>
      <c r="E22" s="69"/>
    </row>
    <row r="23" spans="1:5" ht="15" x14ac:dyDescent="0.2">
      <c r="A23" s="76" t="s">
        <v>32</v>
      </c>
      <c r="B23" s="69"/>
      <c r="C23" s="69"/>
      <c r="D23" s="69"/>
      <c r="E23" s="69"/>
    </row>
    <row r="24" spans="1:5" ht="15" x14ac:dyDescent="0.2">
      <c r="A24" s="71"/>
      <c r="B24" s="251"/>
      <c r="C24" s="251"/>
      <c r="D24" s="251"/>
      <c r="E24" s="251"/>
    </row>
    <row r="25" spans="1:5" ht="28.5" customHeight="1" x14ac:dyDescent="0.2">
      <c r="A25" s="248" t="s">
        <v>46</v>
      </c>
      <c r="B25" s="249"/>
      <c r="C25" s="249"/>
      <c r="D25" s="249"/>
      <c r="E25" s="249"/>
    </row>
    <row r="26" spans="1:5" ht="28.5" customHeight="1" x14ac:dyDescent="0.2">
      <c r="A26" s="246" t="s">
        <v>125</v>
      </c>
      <c r="B26" s="246"/>
      <c r="C26" s="246"/>
      <c r="D26" s="246"/>
      <c r="E26" s="246"/>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opLeftCell="A127" zoomScale="80" zoomScaleNormal="80" zoomScaleSheetLayoutView="100" workbookViewId="0">
      <selection activeCell="C138" sqref="C138"/>
    </sheetView>
  </sheetViews>
  <sheetFormatPr defaultRowHeight="27.75" customHeight="1" x14ac:dyDescent="0.2"/>
  <cols>
    <col min="1" max="1" width="49" style="2" bestFit="1" customWidth="1"/>
    <col min="2" max="2" width="28.7109375" style="3" customWidth="1"/>
    <col min="3" max="3" width="6.85546875" style="80" customWidth="1"/>
    <col min="4" max="6" width="17.5703125" style="3" customWidth="1"/>
    <col min="7" max="16384" width="9.140625" style="2"/>
  </cols>
  <sheetData>
    <row r="1" spans="1:6" ht="27.75" customHeight="1" x14ac:dyDescent="0.2">
      <c r="A1" s="14" t="s">
        <v>23</v>
      </c>
      <c r="B1" s="321"/>
      <c r="C1" s="321"/>
      <c r="D1" s="194"/>
      <c r="E1" s="194"/>
      <c r="F1" s="194"/>
    </row>
    <row r="2" spans="1:6" ht="35.1" customHeight="1" x14ac:dyDescent="0.2">
      <c r="A2" s="274" t="str">
        <f>Overview!B4&amp; " - Effective from "&amp;Overview!D4&amp;" - "&amp;Overview!E4&amp;" Supplier of Last Resort and Eligible Bad Debt Pass-Through Costs"</f>
        <v>Vattenfall Networks Limited - GSP D - Effective from 1 April 2023 - Final Supplier of Last Resort and Eligible Bad Debt Pass-Through Costs</v>
      </c>
      <c r="B2" s="275"/>
      <c r="C2" s="275"/>
      <c r="D2" s="275"/>
      <c r="E2" s="275"/>
      <c r="F2" s="276"/>
    </row>
    <row r="3" spans="1:6" s="89" customFormat="1" ht="21" customHeight="1" thickBot="1" x14ac:dyDescent="0.25">
      <c r="A3" s="195"/>
      <c r="B3" s="195"/>
      <c r="C3" s="195"/>
      <c r="D3" s="195"/>
      <c r="E3" s="195"/>
      <c r="F3" s="195"/>
    </row>
    <row r="4" spans="1:6" ht="78.75" customHeight="1" x14ac:dyDescent="0.2">
      <c r="A4" s="229" t="s">
        <v>131</v>
      </c>
      <c r="B4" s="230" t="s">
        <v>427</v>
      </c>
      <c r="C4" s="230" t="s">
        <v>28</v>
      </c>
      <c r="D4" s="230" t="s">
        <v>478</v>
      </c>
      <c r="E4" s="230" t="s">
        <v>479</v>
      </c>
      <c r="F4" s="231" t="s">
        <v>480</v>
      </c>
    </row>
    <row r="5" spans="1:6" ht="15" customHeight="1" x14ac:dyDescent="0.2">
      <c r="A5" s="17" t="s">
        <v>483</v>
      </c>
      <c r="B5" s="45" t="str">
        <f>IFERROR(INDEX('Annex 1 LV, HV and UMS charges'!$B$12:$B$45,MATCH($A5,'Annex 1 LV, HV and UMS charges'!$A$12:$A$310,0)),INDEX('Annex 4 LDNO charges'!$B$12:$B$203,MATCH($A5,'Annex 4 LDNO charges'!$A$12:$A$203,0)))</f>
        <v>D01 , D61 , D31</v>
      </c>
      <c r="C5" s="227" t="s">
        <v>658</v>
      </c>
      <c r="D5" s="205">
        <v>0.14220865055106544</v>
      </c>
      <c r="E5" s="205"/>
      <c r="F5" s="233">
        <v>0.19075547196317411</v>
      </c>
    </row>
    <row r="6" spans="1:6" ht="27" customHeight="1" x14ac:dyDescent="0.2">
      <c r="A6" s="232" t="s">
        <v>485</v>
      </c>
      <c r="B6" s="45" t="str">
        <f>IFERROR(INDEX('Annex 1 LV, HV and UMS charges'!$B$12:$B$45,MATCH($A6,'Annex 1 LV, HV and UMS charges'!$A$12:$A$310,0)),INDEX('Annex 4 LDNO charges'!$B$12:$B$203,MATCH($A6,'Annex 4 LDNO charges'!$A$12:$A$203,0)))</f>
        <v>D04 , D64 , D34</v>
      </c>
      <c r="C6" s="185" t="s">
        <v>657</v>
      </c>
      <c r="D6" s="206"/>
      <c r="E6" s="206"/>
      <c r="F6" s="233">
        <v>0.19075547196317411</v>
      </c>
    </row>
    <row r="7" spans="1:6" ht="27" customHeight="1" x14ac:dyDescent="0.2">
      <c r="A7" s="232" t="s">
        <v>486</v>
      </c>
      <c r="B7" s="45" t="str">
        <f>IFERROR(INDEX('Annex 1 LV, HV and UMS charges'!$B$12:$B$45,MATCH($A7,'Annex 1 LV, HV and UMS charges'!$A$12:$A$310,0)),INDEX('Annex 4 LDNO charges'!$B$12:$B$203,MATCH($A7,'Annex 4 LDNO charges'!$A$12:$A$203,0)))</f>
        <v xml:space="preserve">11D , 61D </v>
      </c>
      <c r="C7" s="185" t="s">
        <v>657</v>
      </c>
      <c r="D7" s="206"/>
      <c r="E7" s="206"/>
      <c r="F7" s="233">
        <v>0.19075547196317411</v>
      </c>
    </row>
    <row r="8" spans="1:6" ht="27" customHeight="1" x14ac:dyDescent="0.2">
      <c r="A8" s="232" t="s">
        <v>487</v>
      </c>
      <c r="B8" s="45" t="str">
        <f>IFERROR(INDEX('Annex 1 LV, HV and UMS charges'!$B$12:$B$45,MATCH($A8,'Annex 1 LV, HV and UMS charges'!$A$12:$A$310,0)),INDEX('Annex 4 LDNO charges'!$B$12:$B$203,MATCH($A8,'Annex 4 LDNO charges'!$A$12:$A$203,0)))</f>
        <v xml:space="preserve">12D , 62D </v>
      </c>
      <c r="C8" s="185" t="s">
        <v>657</v>
      </c>
      <c r="D8" s="206"/>
      <c r="E8" s="206"/>
      <c r="F8" s="233">
        <v>0.19075547196317411</v>
      </c>
    </row>
    <row r="9" spans="1:6" ht="27" customHeight="1" x14ac:dyDescent="0.2">
      <c r="A9" s="232" t="s">
        <v>488</v>
      </c>
      <c r="B9" s="45" t="str">
        <f>IFERROR(INDEX('Annex 1 LV, HV and UMS charges'!$B$12:$B$45,MATCH($A9,'Annex 1 LV, HV and UMS charges'!$A$12:$A$310,0)),INDEX('Annex 4 LDNO charges'!$B$12:$B$203,MATCH($A9,'Annex 4 LDNO charges'!$A$12:$A$203,0)))</f>
        <v xml:space="preserve">13D , 63D </v>
      </c>
      <c r="C9" s="185" t="s">
        <v>657</v>
      </c>
      <c r="D9" s="206"/>
      <c r="E9" s="206"/>
      <c r="F9" s="233">
        <v>0.19075547196317411</v>
      </c>
    </row>
    <row r="10" spans="1:6" ht="27" customHeight="1" x14ac:dyDescent="0.2">
      <c r="A10" s="232" t="s">
        <v>489</v>
      </c>
      <c r="B10" s="45" t="str">
        <f>IFERROR(INDEX('Annex 1 LV, HV and UMS charges'!$B$12:$B$45,MATCH($A10,'Annex 1 LV, HV and UMS charges'!$A$12:$A$310,0)),INDEX('Annex 4 LDNO charges'!$B$12:$B$203,MATCH($A10,'Annex 4 LDNO charges'!$A$12:$A$203,0)))</f>
        <v xml:space="preserve">14D , 64D </v>
      </c>
      <c r="C10" s="185" t="s">
        <v>657</v>
      </c>
      <c r="D10" s="206"/>
      <c r="E10" s="206"/>
      <c r="F10" s="233">
        <v>0.19075547196317411</v>
      </c>
    </row>
    <row r="11" spans="1:6" ht="27" customHeight="1" x14ac:dyDescent="0.2">
      <c r="A11" s="234" t="s">
        <v>490</v>
      </c>
      <c r="B11" s="45" t="str">
        <f>IFERROR(INDEX('Annex 1 LV, HV and UMS charges'!$B$12:$B$45,MATCH($A11,'Annex 1 LV, HV and UMS charges'!$A$12:$A$310,0)),INDEX('Annex 4 LDNO charges'!$B$12:$B$203,MATCH($A11,'Annex 4 LDNO charges'!$A$12:$A$203,0)))</f>
        <v>D26 , D86 , D56</v>
      </c>
      <c r="C11" s="185">
        <v>0</v>
      </c>
      <c r="D11" s="206"/>
      <c r="E11" s="206"/>
      <c r="F11" s="233">
        <v>0.19075547196317411</v>
      </c>
    </row>
    <row r="12" spans="1:6" ht="27" customHeight="1" x14ac:dyDescent="0.2">
      <c r="A12" s="234" t="s">
        <v>491</v>
      </c>
      <c r="B12" s="45" t="str">
        <f>IFERROR(INDEX('Annex 1 LV, HV and UMS charges'!$B$12:$B$45,MATCH($A12,'Annex 1 LV, HV and UMS charges'!$A$12:$A$310,0)),INDEX('Annex 4 LDNO charges'!$B$12:$B$203,MATCH($A12,'Annex 4 LDNO charges'!$A$12:$A$203,0)))</f>
        <v xml:space="preserve">21D , 71D </v>
      </c>
      <c r="C12" s="185">
        <v>0</v>
      </c>
      <c r="D12" s="206"/>
      <c r="E12" s="206"/>
      <c r="F12" s="233">
        <v>0.19075547196317411</v>
      </c>
    </row>
    <row r="13" spans="1:6" ht="27" customHeight="1" x14ac:dyDescent="0.2">
      <c r="A13" s="234" t="s">
        <v>492</v>
      </c>
      <c r="B13" s="45" t="str">
        <f>IFERROR(INDEX('Annex 1 LV, HV and UMS charges'!$B$12:$B$45,MATCH($A13,'Annex 1 LV, HV and UMS charges'!$A$12:$A$310,0)),INDEX('Annex 4 LDNO charges'!$B$12:$B$203,MATCH($A13,'Annex 4 LDNO charges'!$A$12:$A$203,0)))</f>
        <v xml:space="preserve">22D , 72D </v>
      </c>
      <c r="C13" s="185">
        <v>0</v>
      </c>
      <c r="D13" s="206"/>
      <c r="E13" s="206"/>
      <c r="F13" s="233">
        <v>0.19075547196317411</v>
      </c>
    </row>
    <row r="14" spans="1:6" ht="27.75" customHeight="1" x14ac:dyDescent="0.2">
      <c r="A14" s="234" t="s">
        <v>493</v>
      </c>
      <c r="B14" s="45" t="str">
        <f>IFERROR(INDEX('Annex 1 LV, HV and UMS charges'!$B$12:$B$45,MATCH($A14,'Annex 1 LV, HV and UMS charges'!$A$12:$A$310,0)),INDEX('Annex 4 LDNO charges'!$B$12:$B$203,MATCH($A14,'Annex 4 LDNO charges'!$A$12:$A$203,0)))</f>
        <v xml:space="preserve">23D , 73D </v>
      </c>
      <c r="C14" s="185">
        <v>0</v>
      </c>
      <c r="D14" s="206"/>
      <c r="E14" s="206"/>
      <c r="F14" s="233">
        <v>0.19075547196317411</v>
      </c>
    </row>
    <row r="15" spans="1:6" ht="27.75" customHeight="1" x14ac:dyDescent="0.2">
      <c r="A15" s="235" t="s">
        <v>494</v>
      </c>
      <c r="B15" s="45" t="str">
        <f>IFERROR(INDEX('Annex 1 LV, HV and UMS charges'!$B$12:$B$45,MATCH($A15,'Annex 1 LV, HV and UMS charges'!$A$12:$A$310,0)),INDEX('Annex 4 LDNO charges'!$B$12:$B$203,MATCH($A15,'Annex 4 LDNO charges'!$A$12:$A$203,0)))</f>
        <v xml:space="preserve">24D , 74D </v>
      </c>
      <c r="C15" s="185">
        <v>0</v>
      </c>
      <c r="D15" s="206"/>
      <c r="E15" s="206"/>
      <c r="F15" s="233">
        <v>0.19075547196317411</v>
      </c>
    </row>
    <row r="16" spans="1:6" ht="27.75" customHeight="1" x14ac:dyDescent="0.2">
      <c r="A16" s="235" t="s">
        <v>495</v>
      </c>
      <c r="B16" s="45" t="str">
        <f>IFERROR(INDEX('Annex 1 LV, HV and UMS charges'!$B$12:$B$45,MATCH($A16,'Annex 1 LV, HV and UMS charges'!$A$12:$A$310,0)),INDEX('Annex 4 LDNO charges'!$B$12:$B$203,MATCH($A16,'Annex 4 LDNO charges'!$A$12:$A$203,0)))</f>
        <v>D85 , D55</v>
      </c>
      <c r="C16" s="185">
        <v>0</v>
      </c>
      <c r="D16" s="206"/>
      <c r="E16" s="206"/>
      <c r="F16" s="233">
        <v>0.19075547196317411</v>
      </c>
    </row>
    <row r="17" spans="1:6" ht="27.75" customHeight="1" x14ac:dyDescent="0.2">
      <c r="A17" s="235" t="s">
        <v>496</v>
      </c>
      <c r="B17" s="45" t="str">
        <f>IFERROR(INDEX('Annex 1 LV, HV and UMS charges'!$B$12:$B$45,MATCH($A17,'Annex 1 LV, HV and UMS charges'!$A$12:$A$310,0)),INDEX('Annex 4 LDNO charges'!$B$12:$B$203,MATCH($A17,'Annex 4 LDNO charges'!$A$12:$A$203,0)))</f>
        <v xml:space="preserve">Y1D </v>
      </c>
      <c r="C17" s="185">
        <v>0</v>
      </c>
      <c r="D17" s="206"/>
      <c r="E17" s="206"/>
      <c r="F17" s="233">
        <v>0.19075547196317411</v>
      </c>
    </row>
    <row r="18" spans="1:6" ht="27.75" customHeight="1" x14ac:dyDescent="0.2">
      <c r="A18" s="235" t="s">
        <v>497</v>
      </c>
      <c r="B18" s="45" t="str">
        <f>IFERROR(INDEX('Annex 1 LV, HV and UMS charges'!$B$12:$B$45,MATCH($A18,'Annex 1 LV, HV and UMS charges'!$A$12:$A$310,0)),INDEX('Annex 4 LDNO charges'!$B$12:$B$203,MATCH($A18,'Annex 4 LDNO charges'!$A$12:$A$203,0)))</f>
        <v xml:space="preserve">Y2D </v>
      </c>
      <c r="C18" s="185">
        <v>0</v>
      </c>
      <c r="D18" s="206"/>
      <c r="E18" s="206"/>
      <c r="F18" s="233">
        <v>0.19075547196317411</v>
      </c>
    </row>
    <row r="19" spans="1:6" ht="27.75" customHeight="1" x14ac:dyDescent="0.2">
      <c r="A19" s="235" t="s">
        <v>498</v>
      </c>
      <c r="B19" s="45" t="str">
        <f>IFERROR(INDEX('Annex 1 LV, HV and UMS charges'!$B$12:$B$45,MATCH($A19,'Annex 1 LV, HV and UMS charges'!$A$12:$A$310,0)),INDEX('Annex 4 LDNO charges'!$B$12:$B$203,MATCH($A19,'Annex 4 LDNO charges'!$A$12:$A$203,0)))</f>
        <v xml:space="preserve">Y3D </v>
      </c>
      <c r="C19" s="185">
        <v>0</v>
      </c>
      <c r="D19" s="206"/>
      <c r="E19" s="206"/>
      <c r="F19" s="233">
        <v>0.19075547196317411</v>
      </c>
    </row>
    <row r="20" spans="1:6" ht="27.75" customHeight="1" x14ac:dyDescent="0.2">
      <c r="A20" s="235" t="s">
        <v>499</v>
      </c>
      <c r="B20" s="45" t="str">
        <f>IFERROR(INDEX('Annex 1 LV, HV and UMS charges'!$B$12:$B$45,MATCH($A20,'Annex 1 LV, HV and UMS charges'!$A$12:$A$310,0)),INDEX('Annex 4 LDNO charges'!$B$12:$B$203,MATCH($A20,'Annex 4 LDNO charges'!$A$12:$A$203,0)))</f>
        <v xml:space="preserve">Y4D </v>
      </c>
      <c r="C20" s="185">
        <v>0</v>
      </c>
      <c r="D20" s="206"/>
      <c r="E20" s="206"/>
      <c r="F20" s="233">
        <v>0.19075547196317411</v>
      </c>
    </row>
    <row r="21" spans="1:6" ht="27.75" customHeight="1" x14ac:dyDescent="0.2">
      <c r="A21" s="235" t="s">
        <v>500</v>
      </c>
      <c r="B21" s="45" t="str">
        <f>IFERROR(INDEX('Annex 1 LV, HV and UMS charges'!$B$12:$B$45,MATCH($A21,'Annex 1 LV, HV and UMS charges'!$A$12:$A$310,0)),INDEX('Annex 4 LDNO charges'!$B$12:$B$203,MATCH($A21,'Annex 4 LDNO charges'!$A$12:$A$203,0)))</f>
        <v>D84 , D54</v>
      </c>
      <c r="C21" s="185">
        <v>0</v>
      </c>
      <c r="D21" s="206"/>
      <c r="E21" s="206"/>
      <c r="F21" s="233">
        <v>0.19075547196317411</v>
      </c>
    </row>
    <row r="22" spans="1:6" ht="27.75" customHeight="1" x14ac:dyDescent="0.2">
      <c r="A22" s="235" t="s">
        <v>501</v>
      </c>
      <c r="B22" s="45" t="str">
        <f>IFERROR(INDEX('Annex 1 LV, HV and UMS charges'!$B$12:$B$45,MATCH($A22,'Annex 1 LV, HV and UMS charges'!$A$12:$A$310,0)),INDEX('Annex 4 LDNO charges'!$B$12:$B$203,MATCH($A22,'Annex 4 LDNO charges'!$A$12:$A$203,0)))</f>
        <v xml:space="preserve">81D </v>
      </c>
      <c r="C22" s="185">
        <v>0</v>
      </c>
      <c r="D22" s="206"/>
      <c r="E22" s="206"/>
      <c r="F22" s="233">
        <v>0.19075547196317411</v>
      </c>
    </row>
    <row r="23" spans="1:6" ht="27.75" customHeight="1" x14ac:dyDescent="0.2">
      <c r="A23" s="234" t="s">
        <v>502</v>
      </c>
      <c r="B23" s="45" t="str">
        <f>IFERROR(INDEX('Annex 1 LV, HV and UMS charges'!$B$12:$B$45,MATCH($A23,'Annex 1 LV, HV and UMS charges'!$A$12:$A$310,0)),INDEX('Annex 4 LDNO charges'!$B$12:$B$203,MATCH($A23,'Annex 4 LDNO charges'!$A$12:$A$203,0)))</f>
        <v xml:space="preserve">82D </v>
      </c>
      <c r="C23" s="185">
        <v>0</v>
      </c>
      <c r="D23" s="206"/>
      <c r="E23" s="206"/>
      <c r="F23" s="233">
        <v>0.19075547196317411</v>
      </c>
    </row>
    <row r="24" spans="1:6" ht="27.75" customHeight="1" x14ac:dyDescent="0.2">
      <c r="A24" s="234" t="s">
        <v>503</v>
      </c>
      <c r="B24" s="45" t="str">
        <f>IFERROR(INDEX('Annex 1 LV, HV and UMS charges'!$B$12:$B$45,MATCH($A24,'Annex 1 LV, HV and UMS charges'!$A$12:$A$310,0)),INDEX('Annex 4 LDNO charges'!$B$12:$B$203,MATCH($A24,'Annex 4 LDNO charges'!$A$12:$A$203,0)))</f>
        <v xml:space="preserve">83D </v>
      </c>
      <c r="C24" s="185">
        <v>0</v>
      </c>
      <c r="D24" s="206"/>
      <c r="E24" s="206"/>
      <c r="F24" s="233">
        <v>0.19075547196317411</v>
      </c>
    </row>
    <row r="25" spans="1:6" ht="27.75" customHeight="1" x14ac:dyDescent="0.2">
      <c r="A25" s="234" t="s">
        <v>504</v>
      </c>
      <c r="B25" s="45" t="str">
        <f>IFERROR(INDEX('Annex 1 LV, HV and UMS charges'!$B$12:$B$45,MATCH($A25,'Annex 1 LV, HV and UMS charges'!$A$12:$A$310,0)),INDEX('Annex 4 LDNO charges'!$B$12:$B$203,MATCH($A25,'Annex 4 LDNO charges'!$A$12:$A$203,0)))</f>
        <v xml:space="preserve">84D </v>
      </c>
      <c r="C25" s="185">
        <v>0</v>
      </c>
      <c r="D25" s="206"/>
      <c r="E25" s="206"/>
      <c r="F25" s="233">
        <v>0.19075547196317411</v>
      </c>
    </row>
    <row r="26" spans="1:6" ht="27.75" customHeight="1" x14ac:dyDescent="0.2">
      <c r="A26" s="234" t="s">
        <v>505</v>
      </c>
      <c r="B26" s="45" t="str">
        <f>IFERROR(INDEX('Annex 1 LV, HV and UMS charges'!$B$12:$B$45,MATCH($A26,'Annex 1 LV, HV and UMS charges'!$A$12:$A$310,0)),INDEX('Annex 4 LDNO charges'!$B$12:$B$203,MATCH($A26,'Annex 4 LDNO charges'!$A$12:$A$203,0)))</f>
        <v>D01</v>
      </c>
      <c r="C26" s="227" t="s">
        <v>658</v>
      </c>
      <c r="D26" s="205">
        <v>0.14220865055106544</v>
      </c>
      <c r="E26" s="205"/>
      <c r="F26" s="233">
        <v>0.19075547196317411</v>
      </c>
    </row>
    <row r="27" spans="1:6" ht="27.75" customHeight="1" x14ac:dyDescent="0.2">
      <c r="A27" s="234" t="s">
        <v>507</v>
      </c>
      <c r="B27" s="45" t="str">
        <f>IFERROR(INDEX('Annex 1 LV, HV and UMS charges'!$B$12:$B$45,MATCH($A27,'Annex 1 LV, HV and UMS charges'!$A$12:$A$310,0)),INDEX('Annex 4 LDNO charges'!$B$12:$B$203,MATCH($A27,'Annex 4 LDNO charges'!$A$12:$A$203,0)))</f>
        <v>D04</v>
      </c>
      <c r="C27" s="185" t="s">
        <v>657</v>
      </c>
      <c r="D27" s="206"/>
      <c r="E27" s="206"/>
      <c r="F27" s="233">
        <v>0.19075547196317411</v>
      </c>
    </row>
    <row r="28" spans="1:6" ht="27.75" customHeight="1" x14ac:dyDescent="0.2">
      <c r="A28" s="234" t="s">
        <v>508</v>
      </c>
      <c r="B28" s="45" t="str">
        <f>IFERROR(INDEX('Annex 1 LV, HV and UMS charges'!$B$12:$B$45,MATCH($A28,'Annex 1 LV, HV and UMS charges'!$A$12:$A$310,0)),INDEX('Annex 4 LDNO charges'!$B$12:$B$203,MATCH($A28,'Annex 4 LDNO charges'!$A$12:$A$203,0)))</f>
        <v>11D</v>
      </c>
      <c r="C28" s="185" t="s">
        <v>657</v>
      </c>
      <c r="D28" s="206"/>
      <c r="E28" s="206"/>
      <c r="F28" s="233">
        <v>0.19075547196317411</v>
      </c>
    </row>
    <row r="29" spans="1:6" ht="27.75" customHeight="1" x14ac:dyDescent="0.2">
      <c r="A29" s="234" t="s">
        <v>509</v>
      </c>
      <c r="B29" s="45" t="str">
        <f>IFERROR(INDEX('Annex 1 LV, HV and UMS charges'!$B$12:$B$45,MATCH($A29,'Annex 1 LV, HV and UMS charges'!$A$12:$A$310,0)),INDEX('Annex 4 LDNO charges'!$B$12:$B$203,MATCH($A29,'Annex 4 LDNO charges'!$A$12:$A$203,0)))</f>
        <v>12D</v>
      </c>
      <c r="C29" s="185" t="s">
        <v>657</v>
      </c>
      <c r="D29" s="206"/>
      <c r="E29" s="206"/>
      <c r="F29" s="233">
        <v>0.19075547196317411</v>
      </c>
    </row>
    <row r="30" spans="1:6" ht="27.75" customHeight="1" x14ac:dyDescent="0.2">
      <c r="A30" s="234" t="s">
        <v>510</v>
      </c>
      <c r="B30" s="45" t="str">
        <f>IFERROR(INDEX('Annex 1 LV, HV and UMS charges'!$B$12:$B$45,MATCH($A30,'Annex 1 LV, HV and UMS charges'!$A$12:$A$310,0)),INDEX('Annex 4 LDNO charges'!$B$12:$B$203,MATCH($A30,'Annex 4 LDNO charges'!$A$12:$A$203,0)))</f>
        <v>13D</v>
      </c>
      <c r="C30" s="185" t="s">
        <v>657</v>
      </c>
      <c r="D30" s="206"/>
      <c r="E30" s="206"/>
      <c r="F30" s="233">
        <v>0.19075547196317411</v>
      </c>
    </row>
    <row r="31" spans="1:6" ht="27.75" customHeight="1" x14ac:dyDescent="0.2">
      <c r="A31" s="234" t="s">
        <v>511</v>
      </c>
      <c r="B31" s="45" t="str">
        <f>IFERROR(INDEX('Annex 1 LV, HV and UMS charges'!$B$12:$B$45,MATCH($A31,'Annex 1 LV, HV and UMS charges'!$A$12:$A$310,0)),INDEX('Annex 4 LDNO charges'!$B$12:$B$203,MATCH($A31,'Annex 4 LDNO charges'!$A$12:$A$203,0)))</f>
        <v>14D</v>
      </c>
      <c r="C31" s="185" t="s">
        <v>657</v>
      </c>
      <c r="D31" s="206"/>
      <c r="E31" s="206"/>
      <c r="F31" s="233">
        <v>0.19075547196317411</v>
      </c>
    </row>
    <row r="32" spans="1:6" ht="27.75" customHeight="1" x14ac:dyDescent="0.2">
      <c r="A32" s="234" t="s">
        <v>512</v>
      </c>
      <c r="B32" s="45" t="str">
        <f>IFERROR(INDEX('Annex 1 LV, HV and UMS charges'!$B$12:$B$45,MATCH($A32,'Annex 1 LV, HV and UMS charges'!$A$12:$A$310,0)),INDEX('Annex 4 LDNO charges'!$B$12:$B$203,MATCH($A32,'Annex 4 LDNO charges'!$A$12:$A$203,0)))</f>
        <v>D26</v>
      </c>
      <c r="C32" s="185">
        <v>0</v>
      </c>
      <c r="D32" s="206"/>
      <c r="E32" s="206"/>
      <c r="F32" s="233">
        <v>0.19075547196317411</v>
      </c>
    </row>
    <row r="33" spans="1:6" ht="27.75" customHeight="1" x14ac:dyDescent="0.2">
      <c r="A33" s="234" t="s">
        <v>513</v>
      </c>
      <c r="B33" s="45" t="str">
        <f>IFERROR(INDEX('Annex 1 LV, HV and UMS charges'!$B$12:$B$45,MATCH($A33,'Annex 1 LV, HV and UMS charges'!$A$12:$A$310,0)),INDEX('Annex 4 LDNO charges'!$B$12:$B$203,MATCH($A33,'Annex 4 LDNO charges'!$A$12:$A$203,0)))</f>
        <v>21D</v>
      </c>
      <c r="C33" s="185">
        <v>0</v>
      </c>
      <c r="D33" s="206"/>
      <c r="E33" s="206"/>
      <c r="F33" s="233">
        <v>0.19075547196317411</v>
      </c>
    </row>
    <row r="34" spans="1:6" ht="27.75" customHeight="1" x14ac:dyDescent="0.2">
      <c r="A34" s="234" t="s">
        <v>514</v>
      </c>
      <c r="B34" s="45" t="str">
        <f>IFERROR(INDEX('Annex 1 LV, HV and UMS charges'!$B$12:$B$45,MATCH($A34,'Annex 1 LV, HV and UMS charges'!$A$12:$A$310,0)),INDEX('Annex 4 LDNO charges'!$B$12:$B$203,MATCH($A34,'Annex 4 LDNO charges'!$A$12:$A$203,0)))</f>
        <v>22D</v>
      </c>
      <c r="C34" s="185">
        <v>0</v>
      </c>
      <c r="D34" s="206"/>
      <c r="E34" s="206"/>
      <c r="F34" s="233">
        <v>0.19075547196317411</v>
      </c>
    </row>
    <row r="35" spans="1:6" ht="27.75" customHeight="1" x14ac:dyDescent="0.2">
      <c r="A35" s="234" t="s">
        <v>515</v>
      </c>
      <c r="B35" s="45" t="str">
        <f>IFERROR(INDEX('Annex 1 LV, HV and UMS charges'!$B$12:$B$45,MATCH($A35,'Annex 1 LV, HV and UMS charges'!$A$12:$A$310,0)),INDEX('Annex 4 LDNO charges'!$B$12:$B$203,MATCH($A35,'Annex 4 LDNO charges'!$A$12:$A$203,0)))</f>
        <v>23D</v>
      </c>
      <c r="C35" s="185">
        <v>0</v>
      </c>
      <c r="D35" s="206"/>
      <c r="E35" s="206"/>
      <c r="F35" s="233">
        <v>0.19075547196317411</v>
      </c>
    </row>
    <row r="36" spans="1:6" ht="27.75" customHeight="1" x14ac:dyDescent="0.2">
      <c r="A36" s="234" t="s">
        <v>516</v>
      </c>
      <c r="B36" s="45" t="str">
        <f>IFERROR(INDEX('Annex 1 LV, HV and UMS charges'!$B$12:$B$45,MATCH($A36,'Annex 1 LV, HV and UMS charges'!$A$12:$A$310,0)),INDEX('Annex 4 LDNO charges'!$B$12:$B$203,MATCH($A36,'Annex 4 LDNO charges'!$A$12:$A$203,0)))</f>
        <v>24D</v>
      </c>
      <c r="C36" s="185">
        <v>0</v>
      </c>
      <c r="D36" s="206"/>
      <c r="E36" s="206"/>
      <c r="F36" s="233">
        <v>0.19075547196317411</v>
      </c>
    </row>
    <row r="37" spans="1:6" ht="27.75" customHeight="1" x14ac:dyDescent="0.2">
      <c r="A37" s="235" t="s">
        <v>517</v>
      </c>
      <c r="B37" s="45" t="str">
        <f>IFERROR(INDEX('Annex 1 LV, HV and UMS charges'!$B$12:$B$45,MATCH($A37,'Annex 1 LV, HV and UMS charges'!$A$12:$A$310,0)),INDEX('Annex 4 LDNO charges'!$B$12:$B$203,MATCH($A37,'Annex 4 LDNO charges'!$A$12:$A$203,0)))</f>
        <v>D61</v>
      </c>
      <c r="C37" s="227" t="s">
        <v>658</v>
      </c>
      <c r="D37" s="205">
        <v>0.14220865055106544</v>
      </c>
      <c r="E37" s="205"/>
      <c r="F37" s="233">
        <v>0.19075547196317411</v>
      </c>
    </row>
    <row r="38" spans="1:6" ht="27.75" customHeight="1" x14ac:dyDescent="0.2">
      <c r="A38" s="234" t="s">
        <v>519</v>
      </c>
      <c r="B38" s="45" t="str">
        <f>IFERROR(INDEX('Annex 1 LV, HV and UMS charges'!$B$12:$B$45,MATCH($A38,'Annex 1 LV, HV and UMS charges'!$A$12:$A$310,0)),INDEX('Annex 4 LDNO charges'!$B$12:$B$203,MATCH($A38,'Annex 4 LDNO charges'!$A$12:$A$203,0)))</f>
        <v>D64</v>
      </c>
      <c r="C38" s="185" t="s">
        <v>657</v>
      </c>
      <c r="D38" s="206"/>
      <c r="E38" s="206"/>
      <c r="F38" s="233">
        <v>0.19075547196317411</v>
      </c>
    </row>
    <row r="39" spans="1:6" ht="27.75" customHeight="1" x14ac:dyDescent="0.2">
      <c r="A39" s="234" t="s">
        <v>520</v>
      </c>
      <c r="B39" s="45" t="str">
        <f>IFERROR(INDEX('Annex 1 LV, HV and UMS charges'!$B$12:$B$45,MATCH($A39,'Annex 1 LV, HV and UMS charges'!$A$12:$A$310,0)),INDEX('Annex 4 LDNO charges'!$B$12:$B$203,MATCH($A39,'Annex 4 LDNO charges'!$A$12:$A$203,0)))</f>
        <v>61D</v>
      </c>
      <c r="C39" s="185" t="s">
        <v>657</v>
      </c>
      <c r="D39" s="206"/>
      <c r="E39" s="206"/>
      <c r="F39" s="233">
        <v>0.19075547196317411</v>
      </c>
    </row>
    <row r="40" spans="1:6" ht="27.75" customHeight="1" x14ac:dyDescent="0.2">
      <c r="A40" s="234" t="s">
        <v>521</v>
      </c>
      <c r="B40" s="45" t="str">
        <f>IFERROR(INDEX('Annex 1 LV, HV and UMS charges'!$B$12:$B$45,MATCH($A40,'Annex 1 LV, HV and UMS charges'!$A$12:$A$310,0)),INDEX('Annex 4 LDNO charges'!$B$12:$B$203,MATCH($A40,'Annex 4 LDNO charges'!$A$12:$A$203,0)))</f>
        <v>62D</v>
      </c>
      <c r="C40" s="185" t="s">
        <v>657</v>
      </c>
      <c r="D40" s="206"/>
      <c r="E40" s="206"/>
      <c r="F40" s="233">
        <v>0.19075547196317411</v>
      </c>
    </row>
    <row r="41" spans="1:6" ht="27.75" customHeight="1" x14ac:dyDescent="0.2">
      <c r="A41" s="234" t="s">
        <v>522</v>
      </c>
      <c r="B41" s="45" t="str">
        <f>IFERROR(INDEX('Annex 1 LV, HV and UMS charges'!$B$12:$B$45,MATCH($A41,'Annex 1 LV, HV and UMS charges'!$A$12:$A$310,0)),INDEX('Annex 4 LDNO charges'!$B$12:$B$203,MATCH($A41,'Annex 4 LDNO charges'!$A$12:$A$203,0)))</f>
        <v>63D</v>
      </c>
      <c r="C41" s="185" t="s">
        <v>657</v>
      </c>
      <c r="D41" s="206"/>
      <c r="E41" s="206"/>
      <c r="F41" s="233">
        <v>0.19075547196317411</v>
      </c>
    </row>
    <row r="42" spans="1:6" ht="27.75" customHeight="1" x14ac:dyDescent="0.2">
      <c r="A42" s="234" t="s">
        <v>523</v>
      </c>
      <c r="B42" s="45" t="str">
        <f>IFERROR(INDEX('Annex 1 LV, HV and UMS charges'!$B$12:$B$45,MATCH($A42,'Annex 1 LV, HV and UMS charges'!$A$12:$A$310,0)),INDEX('Annex 4 LDNO charges'!$B$12:$B$203,MATCH($A42,'Annex 4 LDNO charges'!$A$12:$A$203,0)))</f>
        <v>64D</v>
      </c>
      <c r="C42" s="185" t="s">
        <v>657</v>
      </c>
      <c r="D42" s="206"/>
      <c r="E42" s="206"/>
      <c r="F42" s="233">
        <v>0.19075547196317411</v>
      </c>
    </row>
    <row r="43" spans="1:6" ht="27.75" customHeight="1" x14ac:dyDescent="0.2">
      <c r="A43" s="234" t="s">
        <v>524</v>
      </c>
      <c r="B43" s="45" t="str">
        <f>IFERROR(INDEX('Annex 1 LV, HV and UMS charges'!$B$12:$B$45,MATCH($A43,'Annex 1 LV, HV and UMS charges'!$A$12:$A$310,0)),INDEX('Annex 4 LDNO charges'!$B$12:$B$203,MATCH($A43,'Annex 4 LDNO charges'!$A$12:$A$203,0)))</f>
        <v>D86</v>
      </c>
      <c r="C43" s="185">
        <v>0</v>
      </c>
      <c r="D43" s="206"/>
      <c r="E43" s="206"/>
      <c r="F43" s="233">
        <v>0.19075547196317411</v>
      </c>
    </row>
    <row r="44" spans="1:6" ht="27.75" customHeight="1" x14ac:dyDescent="0.2">
      <c r="A44" s="234" t="s">
        <v>525</v>
      </c>
      <c r="B44" s="45" t="str">
        <f>IFERROR(INDEX('Annex 1 LV, HV and UMS charges'!$B$12:$B$45,MATCH($A44,'Annex 1 LV, HV and UMS charges'!$A$12:$A$310,0)),INDEX('Annex 4 LDNO charges'!$B$12:$B$203,MATCH($A44,'Annex 4 LDNO charges'!$A$12:$A$203,0)))</f>
        <v>71D</v>
      </c>
      <c r="C44" s="185">
        <v>0</v>
      </c>
      <c r="D44" s="206"/>
      <c r="E44" s="206"/>
      <c r="F44" s="233">
        <v>0.19075547196317411</v>
      </c>
    </row>
    <row r="45" spans="1:6" ht="27.75" customHeight="1" x14ac:dyDescent="0.2">
      <c r="A45" s="234" t="s">
        <v>526</v>
      </c>
      <c r="B45" s="45" t="str">
        <f>IFERROR(INDEX('Annex 1 LV, HV and UMS charges'!$B$12:$B$45,MATCH($A45,'Annex 1 LV, HV and UMS charges'!$A$12:$A$310,0)),INDEX('Annex 4 LDNO charges'!$B$12:$B$203,MATCH($A45,'Annex 4 LDNO charges'!$A$12:$A$203,0)))</f>
        <v>72D</v>
      </c>
      <c r="C45" s="185">
        <v>0</v>
      </c>
      <c r="D45" s="206"/>
      <c r="E45" s="206"/>
      <c r="F45" s="233">
        <v>0.19075547196317411</v>
      </c>
    </row>
    <row r="46" spans="1:6" ht="27.75" customHeight="1" x14ac:dyDescent="0.2">
      <c r="A46" s="234" t="s">
        <v>527</v>
      </c>
      <c r="B46" s="45" t="str">
        <f>IFERROR(INDEX('Annex 1 LV, HV and UMS charges'!$B$12:$B$45,MATCH($A46,'Annex 1 LV, HV and UMS charges'!$A$12:$A$310,0)),INDEX('Annex 4 LDNO charges'!$B$12:$B$203,MATCH($A46,'Annex 4 LDNO charges'!$A$12:$A$203,0)))</f>
        <v>73D</v>
      </c>
      <c r="C46" s="185">
        <v>0</v>
      </c>
      <c r="D46" s="206"/>
      <c r="E46" s="206"/>
      <c r="F46" s="233">
        <v>0.19075547196317411</v>
      </c>
    </row>
    <row r="47" spans="1:6" ht="27.75" customHeight="1" x14ac:dyDescent="0.2">
      <c r="A47" s="234" t="s">
        <v>528</v>
      </c>
      <c r="B47" s="45" t="str">
        <f>IFERROR(INDEX('Annex 1 LV, HV and UMS charges'!$B$12:$B$45,MATCH($A47,'Annex 1 LV, HV and UMS charges'!$A$12:$A$310,0)),INDEX('Annex 4 LDNO charges'!$B$12:$B$203,MATCH($A47,'Annex 4 LDNO charges'!$A$12:$A$203,0)))</f>
        <v>74D</v>
      </c>
      <c r="C47" s="185">
        <v>0</v>
      </c>
      <c r="D47" s="206"/>
      <c r="E47" s="206"/>
      <c r="F47" s="233">
        <v>0.19075547196317411</v>
      </c>
    </row>
    <row r="48" spans="1:6" ht="27.75" customHeight="1" x14ac:dyDescent="0.2">
      <c r="A48" s="234" t="s">
        <v>529</v>
      </c>
      <c r="B48" s="45" t="str">
        <f>IFERROR(INDEX('Annex 1 LV, HV and UMS charges'!$B$12:$B$45,MATCH($A48,'Annex 1 LV, HV and UMS charges'!$A$12:$A$310,0)),INDEX('Annex 4 LDNO charges'!$B$12:$B$203,MATCH($A48,'Annex 4 LDNO charges'!$A$12:$A$203,0)))</f>
        <v>D85</v>
      </c>
      <c r="C48" s="185">
        <v>0</v>
      </c>
      <c r="D48" s="206"/>
      <c r="E48" s="206"/>
      <c r="F48" s="233">
        <v>0.19075547196317411</v>
      </c>
    </row>
    <row r="49" spans="1:6" ht="27.75" customHeight="1" x14ac:dyDescent="0.2">
      <c r="A49" s="234" t="s">
        <v>530</v>
      </c>
      <c r="B49" s="45" t="str">
        <f>IFERROR(INDEX('Annex 1 LV, HV and UMS charges'!$B$12:$B$45,MATCH($A49,'Annex 1 LV, HV and UMS charges'!$A$12:$A$310,0)),INDEX('Annex 4 LDNO charges'!$B$12:$B$203,MATCH($A49,'Annex 4 LDNO charges'!$A$12:$A$203,0)))</f>
        <v>Y1D</v>
      </c>
      <c r="C49" s="185">
        <v>0</v>
      </c>
      <c r="D49" s="206"/>
      <c r="E49" s="206"/>
      <c r="F49" s="233">
        <v>0.19075547196317411</v>
      </c>
    </row>
    <row r="50" spans="1:6" ht="27.75" customHeight="1" x14ac:dyDescent="0.2">
      <c r="A50" s="234" t="s">
        <v>531</v>
      </c>
      <c r="B50" s="45" t="str">
        <f>IFERROR(INDEX('Annex 1 LV, HV and UMS charges'!$B$12:$B$45,MATCH($A50,'Annex 1 LV, HV and UMS charges'!$A$12:$A$310,0)),INDEX('Annex 4 LDNO charges'!$B$12:$B$203,MATCH($A50,'Annex 4 LDNO charges'!$A$12:$A$203,0)))</f>
        <v>Y2D</v>
      </c>
      <c r="C50" s="185">
        <v>0</v>
      </c>
      <c r="D50" s="206"/>
      <c r="E50" s="206"/>
      <c r="F50" s="233">
        <v>0.19075547196317411</v>
      </c>
    </row>
    <row r="51" spans="1:6" ht="27.75" customHeight="1" x14ac:dyDescent="0.2">
      <c r="A51" s="234" t="s">
        <v>532</v>
      </c>
      <c r="B51" s="45" t="str">
        <f>IFERROR(INDEX('Annex 1 LV, HV and UMS charges'!$B$12:$B$45,MATCH($A51,'Annex 1 LV, HV and UMS charges'!$A$12:$A$310,0)),INDEX('Annex 4 LDNO charges'!$B$12:$B$203,MATCH($A51,'Annex 4 LDNO charges'!$A$12:$A$203,0)))</f>
        <v>Y3D</v>
      </c>
      <c r="C51" s="185">
        <v>0</v>
      </c>
      <c r="D51" s="206"/>
      <c r="E51" s="206"/>
      <c r="F51" s="233">
        <v>0.19075547196317411</v>
      </c>
    </row>
    <row r="52" spans="1:6" ht="27.75" customHeight="1" x14ac:dyDescent="0.2">
      <c r="A52" s="234" t="s">
        <v>533</v>
      </c>
      <c r="B52" s="45" t="str">
        <f>IFERROR(INDEX('Annex 1 LV, HV and UMS charges'!$B$12:$B$45,MATCH($A52,'Annex 1 LV, HV and UMS charges'!$A$12:$A$310,0)),INDEX('Annex 4 LDNO charges'!$B$12:$B$203,MATCH($A52,'Annex 4 LDNO charges'!$A$12:$A$203,0)))</f>
        <v>Y4D</v>
      </c>
      <c r="C52" s="185">
        <v>0</v>
      </c>
      <c r="D52" s="206"/>
      <c r="E52" s="206"/>
      <c r="F52" s="233">
        <v>0.19075547196317411</v>
      </c>
    </row>
    <row r="53" spans="1:6" ht="27.75" customHeight="1" x14ac:dyDescent="0.2">
      <c r="A53" s="234" t="s">
        <v>534</v>
      </c>
      <c r="B53" s="45" t="str">
        <f>IFERROR(INDEX('Annex 1 LV, HV and UMS charges'!$B$12:$B$45,MATCH($A53,'Annex 1 LV, HV and UMS charges'!$A$12:$A$310,0)),INDEX('Annex 4 LDNO charges'!$B$12:$B$203,MATCH($A53,'Annex 4 LDNO charges'!$A$12:$A$203,0)))</f>
        <v>D84</v>
      </c>
      <c r="C53" s="185">
        <v>0</v>
      </c>
      <c r="D53" s="206"/>
      <c r="E53" s="206"/>
      <c r="F53" s="233">
        <v>0.19075547196317411</v>
      </c>
    </row>
    <row r="54" spans="1:6" ht="27.75" customHeight="1" x14ac:dyDescent="0.2">
      <c r="A54" s="234" t="s">
        <v>535</v>
      </c>
      <c r="B54" s="45" t="str">
        <f>IFERROR(INDEX('Annex 1 LV, HV and UMS charges'!$B$12:$B$45,MATCH($A54,'Annex 1 LV, HV and UMS charges'!$A$12:$A$310,0)),INDEX('Annex 4 LDNO charges'!$B$12:$B$203,MATCH($A54,'Annex 4 LDNO charges'!$A$12:$A$203,0)))</f>
        <v>81D</v>
      </c>
      <c r="C54" s="185">
        <v>0</v>
      </c>
      <c r="D54" s="206"/>
      <c r="E54" s="206"/>
      <c r="F54" s="233">
        <v>0.19075547196317411</v>
      </c>
    </row>
    <row r="55" spans="1:6" ht="27.75" customHeight="1" x14ac:dyDescent="0.2">
      <c r="A55" s="234" t="s">
        <v>536</v>
      </c>
      <c r="B55" s="45" t="str">
        <f>IFERROR(INDEX('Annex 1 LV, HV and UMS charges'!$B$12:$B$45,MATCH($A55,'Annex 1 LV, HV and UMS charges'!$A$12:$A$310,0)),INDEX('Annex 4 LDNO charges'!$B$12:$B$203,MATCH($A55,'Annex 4 LDNO charges'!$A$12:$A$203,0)))</f>
        <v>82D</v>
      </c>
      <c r="C55" s="185">
        <v>0</v>
      </c>
      <c r="D55" s="206"/>
      <c r="E55" s="206"/>
      <c r="F55" s="233">
        <v>0.19075547196317411</v>
      </c>
    </row>
    <row r="56" spans="1:6" ht="27.75" customHeight="1" x14ac:dyDescent="0.2">
      <c r="A56" s="234" t="s">
        <v>537</v>
      </c>
      <c r="B56" s="45" t="str">
        <f>IFERROR(INDEX('Annex 1 LV, HV and UMS charges'!$B$12:$B$45,MATCH($A56,'Annex 1 LV, HV and UMS charges'!$A$12:$A$310,0)),INDEX('Annex 4 LDNO charges'!$B$12:$B$203,MATCH($A56,'Annex 4 LDNO charges'!$A$12:$A$203,0)))</f>
        <v>83D</v>
      </c>
      <c r="C56" s="185">
        <v>0</v>
      </c>
      <c r="D56" s="206"/>
      <c r="E56" s="206"/>
      <c r="F56" s="233">
        <v>0.19075547196317411</v>
      </c>
    </row>
    <row r="57" spans="1:6" ht="27.75" customHeight="1" x14ac:dyDescent="0.2">
      <c r="A57" s="234" t="s">
        <v>538</v>
      </c>
      <c r="B57" s="45" t="str">
        <f>IFERROR(INDEX('Annex 1 LV, HV and UMS charges'!$B$12:$B$45,MATCH($A57,'Annex 1 LV, HV and UMS charges'!$A$12:$A$310,0)),INDEX('Annex 4 LDNO charges'!$B$12:$B$203,MATCH($A57,'Annex 4 LDNO charges'!$A$12:$A$203,0)))</f>
        <v>84D</v>
      </c>
      <c r="C57" s="185">
        <v>0</v>
      </c>
      <c r="D57" s="206"/>
      <c r="E57" s="206"/>
      <c r="F57" s="233">
        <v>0.19075547196317411</v>
      </c>
    </row>
    <row r="58" spans="1:6" ht="27.75" customHeight="1" x14ac:dyDescent="0.2">
      <c r="A58" s="234" t="s">
        <v>627</v>
      </c>
      <c r="B58" s="45">
        <f>IFERROR(INDEX('Annex 1 LV, HV and UMS charges'!$B$12:$B$45,MATCH($A58,'Annex 1 LV, HV and UMS charges'!$A$12:$A$310,0)),INDEX('Annex 4 LDNO charges'!$B$12:$B$203,MATCH($A58,'Annex 4 LDNO charges'!$A$12:$A$203,0)))</f>
        <v>0</v>
      </c>
      <c r="C58" s="227" t="s">
        <v>658</v>
      </c>
      <c r="D58" s="205">
        <v>0.14220865055106544</v>
      </c>
      <c r="E58" s="205"/>
      <c r="F58" s="233">
        <v>0.19075547196317411</v>
      </c>
    </row>
    <row r="59" spans="1:6" ht="27.75" customHeight="1" x14ac:dyDescent="0.2">
      <c r="A59" s="234" t="s">
        <v>629</v>
      </c>
      <c r="B59" s="45">
        <f>IFERROR(INDEX('Annex 1 LV, HV and UMS charges'!$B$12:$B$45,MATCH($A59,'Annex 1 LV, HV and UMS charges'!$A$12:$A$310,0)),INDEX('Annex 4 LDNO charges'!$B$12:$B$203,MATCH($A59,'Annex 4 LDNO charges'!$A$12:$A$203,0)))</f>
        <v>0</v>
      </c>
      <c r="C59" s="185" t="s">
        <v>657</v>
      </c>
      <c r="D59" s="206"/>
      <c r="E59" s="206"/>
      <c r="F59" s="233">
        <v>0.19075547196317411</v>
      </c>
    </row>
    <row r="60" spans="1:6" ht="27.75" customHeight="1" x14ac:dyDescent="0.2">
      <c r="A60" s="234" t="s">
        <v>630</v>
      </c>
      <c r="B60" s="45">
        <f>IFERROR(INDEX('Annex 1 LV, HV and UMS charges'!$B$12:$B$45,MATCH($A60,'Annex 1 LV, HV and UMS charges'!$A$12:$A$310,0)),INDEX('Annex 4 LDNO charges'!$B$12:$B$203,MATCH($A60,'Annex 4 LDNO charges'!$A$12:$A$203,0)))</f>
        <v>0</v>
      </c>
      <c r="C60" s="185" t="s">
        <v>657</v>
      </c>
      <c r="D60" s="206"/>
      <c r="E60" s="206"/>
      <c r="F60" s="233">
        <v>0.19075547196317411</v>
      </c>
    </row>
    <row r="61" spans="1:6" ht="27.75" customHeight="1" x14ac:dyDescent="0.2">
      <c r="A61" s="234" t="s">
        <v>631</v>
      </c>
      <c r="B61" s="45">
        <f>IFERROR(INDEX('Annex 1 LV, HV and UMS charges'!$B$12:$B$45,MATCH($A61,'Annex 1 LV, HV and UMS charges'!$A$12:$A$310,0)),INDEX('Annex 4 LDNO charges'!$B$12:$B$203,MATCH($A61,'Annex 4 LDNO charges'!$A$12:$A$203,0)))</f>
        <v>0</v>
      </c>
      <c r="C61" s="185" t="s">
        <v>657</v>
      </c>
      <c r="D61" s="206"/>
      <c r="E61" s="206"/>
      <c r="F61" s="233">
        <v>0.19075547196317411</v>
      </c>
    </row>
    <row r="62" spans="1:6" ht="27.75" customHeight="1" x14ac:dyDescent="0.2">
      <c r="A62" s="234" t="s">
        <v>632</v>
      </c>
      <c r="B62" s="45">
        <f>IFERROR(INDEX('Annex 1 LV, HV and UMS charges'!$B$12:$B$45,MATCH($A62,'Annex 1 LV, HV and UMS charges'!$A$12:$A$310,0)),INDEX('Annex 4 LDNO charges'!$B$12:$B$203,MATCH($A62,'Annex 4 LDNO charges'!$A$12:$A$203,0)))</f>
        <v>0</v>
      </c>
      <c r="C62" s="185" t="s">
        <v>657</v>
      </c>
      <c r="D62" s="206"/>
      <c r="E62" s="206"/>
      <c r="F62" s="233">
        <v>0.19075547196317411</v>
      </c>
    </row>
    <row r="63" spans="1:6" ht="27.75" customHeight="1" x14ac:dyDescent="0.2">
      <c r="A63" s="234" t="s">
        <v>633</v>
      </c>
      <c r="B63" s="45">
        <f>IFERROR(INDEX('Annex 1 LV, HV and UMS charges'!$B$12:$B$45,MATCH($A63,'Annex 1 LV, HV and UMS charges'!$A$12:$A$310,0)),INDEX('Annex 4 LDNO charges'!$B$12:$B$203,MATCH($A63,'Annex 4 LDNO charges'!$A$12:$A$203,0)))</f>
        <v>0</v>
      </c>
      <c r="C63" s="185" t="s">
        <v>657</v>
      </c>
      <c r="D63" s="206"/>
      <c r="E63" s="206"/>
      <c r="F63" s="233">
        <v>0.19075547196317411</v>
      </c>
    </row>
    <row r="64" spans="1:6" ht="27.75" customHeight="1" x14ac:dyDescent="0.2">
      <c r="A64" s="234" t="s">
        <v>634</v>
      </c>
      <c r="B64" s="45">
        <f>IFERROR(INDEX('Annex 1 LV, HV and UMS charges'!$B$12:$B$45,MATCH($A64,'Annex 1 LV, HV and UMS charges'!$A$12:$A$310,0)),INDEX('Annex 4 LDNO charges'!$B$12:$B$203,MATCH($A64,'Annex 4 LDNO charges'!$A$12:$A$203,0)))</f>
        <v>0</v>
      </c>
      <c r="C64" s="185">
        <v>0</v>
      </c>
      <c r="D64" s="206"/>
      <c r="E64" s="206"/>
      <c r="F64" s="233">
        <v>0.19075547196317411</v>
      </c>
    </row>
    <row r="65" spans="1:6" ht="27.75" customHeight="1" x14ac:dyDescent="0.2">
      <c r="A65" s="234" t="s">
        <v>635</v>
      </c>
      <c r="B65" s="45">
        <f>IFERROR(INDEX('Annex 1 LV, HV and UMS charges'!$B$12:$B$45,MATCH($A65,'Annex 1 LV, HV and UMS charges'!$A$12:$A$310,0)),INDEX('Annex 4 LDNO charges'!$B$12:$B$203,MATCH($A65,'Annex 4 LDNO charges'!$A$12:$A$203,0)))</f>
        <v>0</v>
      </c>
      <c r="C65" s="185">
        <v>0</v>
      </c>
      <c r="D65" s="206"/>
      <c r="E65" s="206"/>
      <c r="F65" s="233">
        <v>0.19075547196317411</v>
      </c>
    </row>
    <row r="66" spans="1:6" ht="27.75" customHeight="1" x14ac:dyDescent="0.2">
      <c r="A66" s="234" t="s">
        <v>636</v>
      </c>
      <c r="B66" s="45">
        <f>IFERROR(INDEX('Annex 1 LV, HV and UMS charges'!$B$12:$B$45,MATCH($A66,'Annex 1 LV, HV and UMS charges'!$A$12:$A$310,0)),INDEX('Annex 4 LDNO charges'!$B$12:$B$203,MATCH($A66,'Annex 4 LDNO charges'!$A$12:$A$203,0)))</f>
        <v>0</v>
      </c>
      <c r="C66" s="185">
        <v>0</v>
      </c>
      <c r="D66" s="206"/>
      <c r="E66" s="206"/>
      <c r="F66" s="233">
        <v>0.19075547196317411</v>
      </c>
    </row>
    <row r="67" spans="1:6" ht="27.75" customHeight="1" x14ac:dyDescent="0.2">
      <c r="A67" s="234" t="s">
        <v>637</v>
      </c>
      <c r="B67" s="45">
        <f>IFERROR(INDEX('Annex 1 LV, HV and UMS charges'!$B$12:$B$45,MATCH($A67,'Annex 1 LV, HV and UMS charges'!$A$12:$A$310,0)),INDEX('Annex 4 LDNO charges'!$B$12:$B$203,MATCH($A67,'Annex 4 LDNO charges'!$A$12:$A$203,0)))</f>
        <v>0</v>
      </c>
      <c r="C67" s="185">
        <v>0</v>
      </c>
      <c r="D67" s="206"/>
      <c r="E67" s="206"/>
      <c r="F67" s="233">
        <v>0.19075547196317411</v>
      </c>
    </row>
    <row r="68" spans="1:6" ht="27.75" customHeight="1" x14ac:dyDescent="0.2">
      <c r="A68" s="234" t="s">
        <v>638</v>
      </c>
      <c r="B68" s="45">
        <f>IFERROR(INDEX('Annex 1 LV, HV and UMS charges'!$B$12:$B$45,MATCH($A68,'Annex 1 LV, HV and UMS charges'!$A$12:$A$310,0)),INDEX('Annex 4 LDNO charges'!$B$12:$B$203,MATCH($A68,'Annex 4 LDNO charges'!$A$12:$A$203,0)))</f>
        <v>0</v>
      </c>
      <c r="C68" s="185">
        <v>0</v>
      </c>
      <c r="D68" s="206"/>
      <c r="E68" s="206"/>
      <c r="F68" s="233">
        <v>0.19075547196317411</v>
      </c>
    </row>
    <row r="69" spans="1:6" ht="27.75" customHeight="1" x14ac:dyDescent="0.2">
      <c r="A69" s="234" t="s">
        <v>639</v>
      </c>
      <c r="B69" s="45">
        <f>IFERROR(INDEX('Annex 1 LV, HV and UMS charges'!$B$12:$B$45,MATCH($A69,'Annex 1 LV, HV and UMS charges'!$A$12:$A$310,0)),INDEX('Annex 4 LDNO charges'!$B$12:$B$203,MATCH($A69,'Annex 4 LDNO charges'!$A$12:$A$203,0)))</f>
        <v>0</v>
      </c>
      <c r="C69" s="185">
        <v>0</v>
      </c>
      <c r="D69" s="206"/>
      <c r="E69" s="206"/>
      <c r="F69" s="233">
        <v>0.19075547196317411</v>
      </c>
    </row>
    <row r="70" spans="1:6" ht="27.75" customHeight="1" x14ac:dyDescent="0.2">
      <c r="A70" s="234" t="s">
        <v>640</v>
      </c>
      <c r="B70" s="45">
        <f>IFERROR(INDEX('Annex 1 LV, HV and UMS charges'!$B$12:$B$45,MATCH($A70,'Annex 1 LV, HV and UMS charges'!$A$12:$A$310,0)),INDEX('Annex 4 LDNO charges'!$B$12:$B$203,MATCH($A70,'Annex 4 LDNO charges'!$A$12:$A$203,0)))</f>
        <v>0</v>
      </c>
      <c r="C70" s="185">
        <v>0</v>
      </c>
      <c r="D70" s="206"/>
      <c r="E70" s="206"/>
      <c r="F70" s="233">
        <v>0.19075547196317411</v>
      </c>
    </row>
    <row r="71" spans="1:6" ht="27.75" customHeight="1" x14ac:dyDescent="0.2">
      <c r="A71" s="234" t="s">
        <v>641</v>
      </c>
      <c r="B71" s="45">
        <f>IFERROR(INDEX('Annex 1 LV, HV and UMS charges'!$B$12:$B$45,MATCH($A71,'Annex 1 LV, HV and UMS charges'!$A$12:$A$310,0)),INDEX('Annex 4 LDNO charges'!$B$12:$B$203,MATCH($A71,'Annex 4 LDNO charges'!$A$12:$A$203,0)))</f>
        <v>0</v>
      </c>
      <c r="C71" s="185">
        <v>0</v>
      </c>
      <c r="D71" s="206"/>
      <c r="E71" s="206"/>
      <c r="F71" s="233">
        <v>0.19075547196317411</v>
      </c>
    </row>
    <row r="72" spans="1:6" ht="27.75" customHeight="1" x14ac:dyDescent="0.2">
      <c r="A72" s="234" t="s">
        <v>642</v>
      </c>
      <c r="B72" s="45">
        <f>IFERROR(INDEX('Annex 1 LV, HV and UMS charges'!$B$12:$B$45,MATCH($A72,'Annex 1 LV, HV and UMS charges'!$A$12:$A$310,0)),INDEX('Annex 4 LDNO charges'!$B$12:$B$203,MATCH($A72,'Annex 4 LDNO charges'!$A$12:$A$203,0)))</f>
        <v>0</v>
      </c>
      <c r="C72" s="185">
        <v>0</v>
      </c>
      <c r="D72" s="206"/>
      <c r="E72" s="206"/>
      <c r="F72" s="233">
        <v>0.19075547196317411</v>
      </c>
    </row>
    <row r="73" spans="1:6" ht="27.75" customHeight="1" x14ac:dyDescent="0.2">
      <c r="A73" s="234" t="s">
        <v>643</v>
      </c>
      <c r="B73" s="45">
        <f>IFERROR(INDEX('Annex 1 LV, HV and UMS charges'!$B$12:$B$45,MATCH($A73,'Annex 1 LV, HV and UMS charges'!$A$12:$A$310,0)),INDEX('Annex 4 LDNO charges'!$B$12:$B$203,MATCH($A73,'Annex 4 LDNO charges'!$A$12:$A$203,0)))</f>
        <v>0</v>
      </c>
      <c r="C73" s="185">
        <v>0</v>
      </c>
      <c r="D73" s="206"/>
      <c r="E73" s="206"/>
      <c r="F73" s="233">
        <v>0.19075547196317411</v>
      </c>
    </row>
    <row r="74" spans="1:6" ht="27.75" customHeight="1" x14ac:dyDescent="0.2">
      <c r="A74" s="234" t="s">
        <v>644</v>
      </c>
      <c r="B74" s="45">
        <f>IFERROR(INDEX('Annex 1 LV, HV and UMS charges'!$B$12:$B$45,MATCH($A74,'Annex 1 LV, HV and UMS charges'!$A$12:$A$310,0)),INDEX('Annex 4 LDNO charges'!$B$12:$B$203,MATCH($A74,'Annex 4 LDNO charges'!$A$12:$A$203,0)))</f>
        <v>0</v>
      </c>
      <c r="C74" s="185">
        <v>0</v>
      </c>
      <c r="D74" s="206"/>
      <c r="E74" s="206"/>
      <c r="F74" s="233">
        <v>0.19075547196317411</v>
      </c>
    </row>
    <row r="75" spans="1:6" ht="27.75" customHeight="1" x14ac:dyDescent="0.2">
      <c r="A75" s="234" t="s">
        <v>645</v>
      </c>
      <c r="B75" s="45">
        <f>IFERROR(INDEX('Annex 1 LV, HV and UMS charges'!$B$12:$B$45,MATCH($A75,'Annex 1 LV, HV and UMS charges'!$A$12:$A$310,0)),INDEX('Annex 4 LDNO charges'!$B$12:$B$203,MATCH($A75,'Annex 4 LDNO charges'!$A$12:$A$203,0)))</f>
        <v>0</v>
      </c>
      <c r="C75" s="185">
        <v>0</v>
      </c>
      <c r="D75" s="206"/>
      <c r="E75" s="206"/>
      <c r="F75" s="233">
        <v>0.19075547196317411</v>
      </c>
    </row>
    <row r="76" spans="1:6" ht="27.75" customHeight="1" x14ac:dyDescent="0.2">
      <c r="A76" s="234" t="s">
        <v>646</v>
      </c>
      <c r="B76" s="45">
        <f>IFERROR(INDEX('Annex 1 LV, HV and UMS charges'!$B$12:$B$45,MATCH($A76,'Annex 1 LV, HV and UMS charges'!$A$12:$A$310,0)),INDEX('Annex 4 LDNO charges'!$B$12:$B$203,MATCH($A76,'Annex 4 LDNO charges'!$A$12:$A$203,0)))</f>
        <v>0</v>
      </c>
      <c r="C76" s="185">
        <v>0</v>
      </c>
      <c r="D76" s="206"/>
      <c r="E76" s="206"/>
      <c r="F76" s="233">
        <v>0.19075547196317411</v>
      </c>
    </row>
    <row r="77" spans="1:6" ht="27.75" customHeight="1" x14ac:dyDescent="0.2">
      <c r="A77" s="234" t="s">
        <v>647</v>
      </c>
      <c r="B77" s="45">
        <f>IFERROR(INDEX('Annex 1 LV, HV and UMS charges'!$B$12:$B$45,MATCH($A77,'Annex 1 LV, HV and UMS charges'!$A$12:$A$310,0)),INDEX('Annex 4 LDNO charges'!$B$12:$B$203,MATCH($A77,'Annex 4 LDNO charges'!$A$12:$A$203,0)))</f>
        <v>0</v>
      </c>
      <c r="C77" s="185">
        <v>0</v>
      </c>
      <c r="D77" s="206"/>
      <c r="E77" s="206"/>
      <c r="F77" s="233">
        <v>0.19075547196317411</v>
      </c>
    </row>
    <row r="78" spans="1:6" ht="27.75" customHeight="1" x14ac:dyDescent="0.2">
      <c r="A78" s="234" t="s">
        <v>648</v>
      </c>
      <c r="B78" s="45">
        <f>IFERROR(INDEX('Annex 1 LV, HV and UMS charges'!$B$12:$B$45,MATCH($A78,'Annex 1 LV, HV and UMS charges'!$A$12:$A$310,0)),INDEX('Annex 4 LDNO charges'!$B$12:$B$203,MATCH($A78,'Annex 4 LDNO charges'!$A$12:$A$203,0)))</f>
        <v>0</v>
      </c>
      <c r="C78" s="185">
        <v>0</v>
      </c>
      <c r="D78" s="206"/>
      <c r="E78" s="206"/>
      <c r="F78" s="233">
        <v>0.19075547196317411</v>
      </c>
    </row>
    <row r="79" spans="1:6" ht="27.75" customHeight="1" x14ac:dyDescent="0.2">
      <c r="A79" s="234" t="s">
        <v>605</v>
      </c>
      <c r="B79" s="45" t="str">
        <f>IFERROR(INDEX('Annex 1 LV, HV and UMS charges'!$B$12:$B$45,MATCH($A79,'Annex 1 LV, HV and UMS charges'!$A$12:$A$310,0)),INDEX('Annex 4 LDNO charges'!$B$12:$B$203,MATCH($A79,'Annex 4 LDNO charges'!$A$12:$A$203,0)))</f>
        <v>D31</v>
      </c>
      <c r="C79" s="227" t="s">
        <v>658</v>
      </c>
      <c r="D79" s="205">
        <v>0.14220865055106544</v>
      </c>
      <c r="E79" s="205"/>
      <c r="F79" s="233">
        <v>0.19075547196317411</v>
      </c>
    </row>
    <row r="80" spans="1:6" ht="27.75" customHeight="1" x14ac:dyDescent="0.2">
      <c r="A80" s="234" t="s">
        <v>607</v>
      </c>
      <c r="B80" s="45" t="str">
        <f>IFERROR(INDEX('Annex 1 LV, HV and UMS charges'!$B$12:$B$45,MATCH($A80,'Annex 1 LV, HV and UMS charges'!$A$12:$A$310,0)),INDEX('Annex 4 LDNO charges'!$B$12:$B$203,MATCH($A80,'Annex 4 LDNO charges'!$A$12:$A$203,0)))</f>
        <v>D34</v>
      </c>
      <c r="C80" s="185" t="s">
        <v>657</v>
      </c>
      <c r="D80" s="206"/>
      <c r="E80" s="206"/>
      <c r="F80" s="233">
        <v>0.19075547196317411</v>
      </c>
    </row>
    <row r="81" spans="1:6" ht="27.75" customHeight="1" x14ac:dyDescent="0.2">
      <c r="A81" s="234" t="s">
        <v>608</v>
      </c>
      <c r="B81" s="45">
        <f>IFERROR(INDEX('Annex 1 LV, HV and UMS charges'!$B$12:$B$45,MATCH($A81,'Annex 1 LV, HV and UMS charges'!$A$12:$A$310,0)),INDEX('Annex 4 LDNO charges'!$B$12:$B$203,MATCH($A81,'Annex 4 LDNO charges'!$A$12:$A$203,0)))</f>
        <v>0</v>
      </c>
      <c r="C81" s="185" t="s">
        <v>657</v>
      </c>
      <c r="D81" s="206"/>
      <c r="E81" s="206"/>
      <c r="F81" s="233">
        <v>0.19075547196317411</v>
      </c>
    </row>
    <row r="82" spans="1:6" ht="27.75" customHeight="1" x14ac:dyDescent="0.2">
      <c r="A82" s="234" t="s">
        <v>609</v>
      </c>
      <c r="B82" s="45">
        <f>IFERROR(INDEX('Annex 1 LV, HV and UMS charges'!$B$12:$B$45,MATCH($A82,'Annex 1 LV, HV and UMS charges'!$A$12:$A$310,0)),INDEX('Annex 4 LDNO charges'!$B$12:$B$203,MATCH($A82,'Annex 4 LDNO charges'!$A$12:$A$203,0)))</f>
        <v>0</v>
      </c>
      <c r="C82" s="185" t="s">
        <v>657</v>
      </c>
      <c r="D82" s="206"/>
      <c r="E82" s="206"/>
      <c r="F82" s="233">
        <v>0.19075547196317411</v>
      </c>
    </row>
    <row r="83" spans="1:6" ht="27.75" customHeight="1" x14ac:dyDescent="0.2">
      <c r="A83" s="234" t="s">
        <v>610</v>
      </c>
      <c r="B83" s="45">
        <f>IFERROR(INDEX('Annex 1 LV, HV and UMS charges'!$B$12:$B$45,MATCH($A83,'Annex 1 LV, HV and UMS charges'!$A$12:$A$310,0)),INDEX('Annex 4 LDNO charges'!$B$12:$B$203,MATCH($A83,'Annex 4 LDNO charges'!$A$12:$A$203,0)))</f>
        <v>0</v>
      </c>
      <c r="C83" s="185" t="s">
        <v>657</v>
      </c>
      <c r="D83" s="206"/>
      <c r="E83" s="206"/>
      <c r="F83" s="233">
        <v>0.19075547196317411</v>
      </c>
    </row>
    <row r="84" spans="1:6" ht="27.75" customHeight="1" thickBot="1" x14ac:dyDescent="0.25">
      <c r="A84" s="236" t="s">
        <v>611</v>
      </c>
      <c r="B84" s="45">
        <f>IFERROR(INDEX('Annex 1 LV, HV and UMS charges'!$B$12:$B$45,MATCH($A84,'Annex 1 LV, HV and UMS charges'!$A$12:$A$310,0)),INDEX('Annex 4 LDNO charges'!$B$12:$B$203,MATCH($A84,'Annex 4 LDNO charges'!$A$12:$A$203,0)))</f>
        <v>0</v>
      </c>
      <c r="C84" s="237" t="s">
        <v>657</v>
      </c>
      <c r="D84" s="238"/>
      <c r="E84" s="238"/>
      <c r="F84" s="239">
        <v>0.19075547196317411</v>
      </c>
    </row>
    <row r="85" spans="1:6" ht="27.75" customHeight="1" x14ac:dyDescent="0.2">
      <c r="A85" s="240" t="s">
        <v>612</v>
      </c>
      <c r="B85" s="45" t="str">
        <f>IFERROR(INDEX('Annex 1 LV, HV and UMS charges'!$B$12:$B$45,MATCH($A85,'Annex 1 LV, HV and UMS charges'!$A$12:$A$310,0)),INDEX('Annex 4 LDNO charges'!$B$12:$B$203,MATCH($A85,'Annex 4 LDNO charges'!$A$12:$A$203,0)))</f>
        <v>D56</v>
      </c>
      <c r="C85" s="241">
        <v>0</v>
      </c>
      <c r="D85" s="242"/>
      <c r="E85" s="242"/>
      <c r="F85" s="243">
        <v>0.19075547196317411</v>
      </c>
    </row>
    <row r="86" spans="1:6" ht="27.75" customHeight="1" x14ac:dyDescent="0.2">
      <c r="A86" s="234" t="s">
        <v>613</v>
      </c>
      <c r="B86" s="45">
        <f>IFERROR(INDEX('Annex 1 LV, HV and UMS charges'!$B$12:$B$45,MATCH($A86,'Annex 1 LV, HV and UMS charges'!$A$12:$A$310,0)),INDEX('Annex 4 LDNO charges'!$B$12:$B$203,MATCH($A86,'Annex 4 LDNO charges'!$A$12:$A$203,0)))</f>
        <v>0</v>
      </c>
      <c r="C86" s="185">
        <v>0</v>
      </c>
      <c r="D86" s="206"/>
      <c r="E86" s="206"/>
      <c r="F86" s="233">
        <v>0.19075547196317411</v>
      </c>
    </row>
    <row r="87" spans="1:6" ht="27.75" customHeight="1" x14ac:dyDescent="0.2">
      <c r="A87" s="234" t="s">
        <v>614</v>
      </c>
      <c r="B87" s="45">
        <f>IFERROR(INDEX('Annex 1 LV, HV and UMS charges'!$B$12:$B$45,MATCH($A87,'Annex 1 LV, HV and UMS charges'!$A$12:$A$310,0)),INDEX('Annex 4 LDNO charges'!$B$12:$B$203,MATCH($A87,'Annex 4 LDNO charges'!$A$12:$A$203,0)))</f>
        <v>0</v>
      </c>
      <c r="C87" s="185">
        <v>0</v>
      </c>
      <c r="D87" s="206"/>
      <c r="E87" s="206"/>
      <c r="F87" s="233">
        <v>0.19075547196317411</v>
      </c>
    </row>
    <row r="88" spans="1:6" ht="27.75" customHeight="1" x14ac:dyDescent="0.2">
      <c r="A88" s="234" t="s">
        <v>615</v>
      </c>
      <c r="B88" s="45">
        <f>IFERROR(INDEX('Annex 1 LV, HV and UMS charges'!$B$12:$B$45,MATCH($A88,'Annex 1 LV, HV and UMS charges'!$A$12:$A$310,0)),INDEX('Annex 4 LDNO charges'!$B$12:$B$203,MATCH($A88,'Annex 4 LDNO charges'!$A$12:$A$203,0)))</f>
        <v>0</v>
      </c>
      <c r="C88" s="185">
        <v>0</v>
      </c>
      <c r="D88" s="206"/>
      <c r="E88" s="206"/>
      <c r="F88" s="233">
        <v>0.19075547196317411</v>
      </c>
    </row>
    <row r="89" spans="1:6" ht="27.75" customHeight="1" x14ac:dyDescent="0.2">
      <c r="A89" s="234" t="s">
        <v>616</v>
      </c>
      <c r="B89" s="45">
        <f>IFERROR(INDEX('Annex 1 LV, HV and UMS charges'!$B$12:$B$45,MATCH($A89,'Annex 1 LV, HV and UMS charges'!$A$12:$A$310,0)),INDEX('Annex 4 LDNO charges'!$B$12:$B$203,MATCH($A89,'Annex 4 LDNO charges'!$A$12:$A$203,0)))</f>
        <v>0</v>
      </c>
      <c r="C89" s="185">
        <v>0</v>
      </c>
      <c r="D89" s="206"/>
      <c r="E89" s="206"/>
      <c r="F89" s="233">
        <v>0.19075547196317411</v>
      </c>
    </row>
    <row r="90" spans="1:6" ht="27.75" customHeight="1" x14ac:dyDescent="0.2">
      <c r="A90" s="234" t="s">
        <v>617</v>
      </c>
      <c r="B90" s="45" t="str">
        <f>IFERROR(INDEX('Annex 1 LV, HV and UMS charges'!$B$12:$B$45,MATCH($A90,'Annex 1 LV, HV and UMS charges'!$A$12:$A$310,0)),INDEX('Annex 4 LDNO charges'!$B$12:$B$203,MATCH($A90,'Annex 4 LDNO charges'!$A$12:$A$203,0)))</f>
        <v>D55</v>
      </c>
      <c r="C90" s="185">
        <v>0</v>
      </c>
      <c r="D90" s="206"/>
      <c r="E90" s="206"/>
      <c r="F90" s="233">
        <v>0.19075547196317411</v>
      </c>
    </row>
    <row r="91" spans="1:6" ht="27.75" customHeight="1" x14ac:dyDescent="0.2">
      <c r="A91" s="234" t="s">
        <v>618</v>
      </c>
      <c r="B91" s="45">
        <f>IFERROR(INDEX('Annex 1 LV, HV and UMS charges'!$B$12:$B$45,MATCH($A91,'Annex 1 LV, HV and UMS charges'!$A$12:$A$310,0)),INDEX('Annex 4 LDNO charges'!$B$12:$B$203,MATCH($A91,'Annex 4 LDNO charges'!$A$12:$A$203,0)))</f>
        <v>0</v>
      </c>
      <c r="C91" s="185">
        <v>0</v>
      </c>
      <c r="D91" s="206"/>
      <c r="E91" s="206"/>
      <c r="F91" s="233">
        <v>0.19075547196317411</v>
      </c>
    </row>
    <row r="92" spans="1:6" ht="27.75" customHeight="1" x14ac:dyDescent="0.2">
      <c r="A92" s="234" t="s">
        <v>619</v>
      </c>
      <c r="B92" s="45">
        <f>IFERROR(INDEX('Annex 1 LV, HV and UMS charges'!$B$12:$B$45,MATCH($A92,'Annex 1 LV, HV and UMS charges'!$A$12:$A$310,0)),INDEX('Annex 4 LDNO charges'!$B$12:$B$203,MATCH($A92,'Annex 4 LDNO charges'!$A$12:$A$203,0)))</f>
        <v>0</v>
      </c>
      <c r="C92" s="185">
        <v>0</v>
      </c>
      <c r="D92" s="206"/>
      <c r="E92" s="206"/>
      <c r="F92" s="233">
        <v>0.19075547196317411</v>
      </c>
    </row>
    <row r="93" spans="1:6" ht="27.75" customHeight="1" x14ac:dyDescent="0.2">
      <c r="A93" s="234" t="s">
        <v>620</v>
      </c>
      <c r="B93" s="45">
        <f>IFERROR(INDEX('Annex 1 LV, HV and UMS charges'!$B$12:$B$45,MATCH($A93,'Annex 1 LV, HV and UMS charges'!$A$12:$A$310,0)),INDEX('Annex 4 LDNO charges'!$B$12:$B$203,MATCH($A93,'Annex 4 LDNO charges'!$A$12:$A$203,0)))</f>
        <v>0</v>
      </c>
      <c r="C93" s="185">
        <v>0</v>
      </c>
      <c r="D93" s="206"/>
      <c r="E93" s="206"/>
      <c r="F93" s="233">
        <v>0.19075547196317411</v>
      </c>
    </row>
    <row r="94" spans="1:6" ht="27.75" customHeight="1" x14ac:dyDescent="0.2">
      <c r="A94" s="234" t="s">
        <v>621</v>
      </c>
      <c r="B94" s="45">
        <f>IFERROR(INDEX('Annex 1 LV, HV and UMS charges'!$B$12:$B$45,MATCH($A94,'Annex 1 LV, HV and UMS charges'!$A$12:$A$310,0)),INDEX('Annex 4 LDNO charges'!$B$12:$B$203,MATCH($A94,'Annex 4 LDNO charges'!$A$12:$A$203,0)))</f>
        <v>0</v>
      </c>
      <c r="C94" s="185">
        <v>0</v>
      </c>
      <c r="D94" s="206"/>
      <c r="E94" s="206"/>
      <c r="F94" s="233">
        <v>0.19075547196317411</v>
      </c>
    </row>
    <row r="95" spans="1:6" ht="27.75" customHeight="1" x14ac:dyDescent="0.2">
      <c r="A95" s="234" t="s">
        <v>622</v>
      </c>
      <c r="B95" s="45" t="str">
        <f>IFERROR(INDEX('Annex 1 LV, HV and UMS charges'!$B$12:$B$45,MATCH($A95,'Annex 1 LV, HV and UMS charges'!$A$12:$A$310,0)),INDEX('Annex 4 LDNO charges'!$B$12:$B$203,MATCH($A95,'Annex 4 LDNO charges'!$A$12:$A$203,0)))</f>
        <v>D54</v>
      </c>
      <c r="C95" s="185">
        <v>0</v>
      </c>
      <c r="D95" s="206"/>
      <c r="E95" s="206"/>
      <c r="F95" s="233">
        <v>0.19075547196317411</v>
      </c>
    </row>
    <row r="96" spans="1:6" ht="27.75" customHeight="1" x14ac:dyDescent="0.2">
      <c r="A96" s="234" t="s">
        <v>623</v>
      </c>
      <c r="B96" s="45">
        <f>IFERROR(INDEX('Annex 1 LV, HV and UMS charges'!$B$12:$B$45,MATCH($A96,'Annex 1 LV, HV and UMS charges'!$A$12:$A$310,0)),INDEX('Annex 4 LDNO charges'!$B$12:$B$203,MATCH($A96,'Annex 4 LDNO charges'!$A$12:$A$203,0)))</f>
        <v>0</v>
      </c>
      <c r="C96" s="185">
        <v>0</v>
      </c>
      <c r="D96" s="206"/>
      <c r="E96" s="206"/>
      <c r="F96" s="233">
        <v>0.19075547196317411</v>
      </c>
    </row>
    <row r="97" spans="1:6" ht="27.75" customHeight="1" x14ac:dyDescent="0.2">
      <c r="A97" s="234" t="s">
        <v>624</v>
      </c>
      <c r="B97" s="45">
        <f>IFERROR(INDEX('Annex 1 LV, HV and UMS charges'!$B$12:$B$45,MATCH($A97,'Annex 1 LV, HV and UMS charges'!$A$12:$A$310,0)),INDEX('Annex 4 LDNO charges'!$B$12:$B$203,MATCH($A97,'Annex 4 LDNO charges'!$A$12:$A$203,0)))</f>
        <v>0</v>
      </c>
      <c r="C97" s="185">
        <v>0</v>
      </c>
      <c r="D97" s="206"/>
      <c r="E97" s="206"/>
      <c r="F97" s="233">
        <v>0.19075547196317411</v>
      </c>
    </row>
    <row r="98" spans="1:6" ht="27.75" customHeight="1" x14ac:dyDescent="0.2">
      <c r="A98" s="234" t="s">
        <v>625</v>
      </c>
      <c r="B98" s="45">
        <f>IFERROR(INDEX('Annex 1 LV, HV and UMS charges'!$B$12:$B$45,MATCH($A98,'Annex 1 LV, HV and UMS charges'!$A$12:$A$310,0)),INDEX('Annex 4 LDNO charges'!$B$12:$B$203,MATCH($A98,'Annex 4 LDNO charges'!$A$12:$A$203,0)))</f>
        <v>0</v>
      </c>
      <c r="C98" s="185">
        <v>0</v>
      </c>
      <c r="D98" s="206"/>
      <c r="E98" s="206"/>
      <c r="F98" s="233">
        <v>0.19075547196317411</v>
      </c>
    </row>
    <row r="99" spans="1:6" ht="27.75" customHeight="1" x14ac:dyDescent="0.2">
      <c r="A99" s="234" t="s">
        <v>626</v>
      </c>
      <c r="B99" s="45">
        <f>IFERROR(INDEX('Annex 1 LV, HV and UMS charges'!$B$12:$B$45,MATCH($A99,'Annex 1 LV, HV and UMS charges'!$A$12:$A$310,0)),INDEX('Annex 4 LDNO charges'!$B$12:$B$203,MATCH($A99,'Annex 4 LDNO charges'!$A$12:$A$203,0)))</f>
        <v>0</v>
      </c>
      <c r="C99" s="185">
        <v>0</v>
      </c>
      <c r="D99" s="206"/>
      <c r="E99" s="206"/>
      <c r="F99" s="233">
        <v>0.19075547196317411</v>
      </c>
    </row>
    <row r="100" spans="1:6" ht="27.75" customHeight="1" x14ac:dyDescent="0.2">
      <c r="A100" s="234" t="s">
        <v>583</v>
      </c>
      <c r="B100" s="45">
        <f>IFERROR(INDEX('Annex 1 LV, HV and UMS charges'!$B$12:$B$45,MATCH($A100,'Annex 1 LV, HV and UMS charges'!$A$12:$A$310,0)),INDEX('Annex 4 LDNO charges'!$B$12:$B$203,MATCH($A100,'Annex 4 LDNO charges'!$A$12:$A$203,0)))</f>
        <v>0</v>
      </c>
      <c r="C100" s="227" t="s">
        <v>658</v>
      </c>
      <c r="D100" s="205">
        <v>0.14220865055106544</v>
      </c>
      <c r="E100" s="205"/>
      <c r="F100" s="233">
        <v>0.19075547196317411</v>
      </c>
    </row>
    <row r="101" spans="1:6" ht="27.75" customHeight="1" x14ac:dyDescent="0.2">
      <c r="A101" s="234" t="s">
        <v>585</v>
      </c>
      <c r="B101" s="45">
        <f>IFERROR(INDEX('Annex 1 LV, HV and UMS charges'!$B$12:$B$45,MATCH($A101,'Annex 1 LV, HV and UMS charges'!$A$12:$A$310,0)),INDEX('Annex 4 LDNO charges'!$B$12:$B$203,MATCH($A101,'Annex 4 LDNO charges'!$A$12:$A$203,0)))</f>
        <v>0</v>
      </c>
      <c r="C101" s="185" t="s">
        <v>657</v>
      </c>
      <c r="D101" s="206"/>
      <c r="E101" s="206"/>
      <c r="F101" s="233">
        <v>0.19075547196317411</v>
      </c>
    </row>
    <row r="102" spans="1:6" ht="27.75" customHeight="1" x14ac:dyDescent="0.2">
      <c r="A102" s="234" t="s">
        <v>586</v>
      </c>
      <c r="B102" s="45">
        <f>IFERROR(INDEX('Annex 1 LV, HV and UMS charges'!$B$12:$B$45,MATCH($A102,'Annex 1 LV, HV and UMS charges'!$A$12:$A$310,0)),INDEX('Annex 4 LDNO charges'!$B$12:$B$203,MATCH($A102,'Annex 4 LDNO charges'!$A$12:$A$203,0)))</f>
        <v>0</v>
      </c>
      <c r="C102" s="185" t="s">
        <v>657</v>
      </c>
      <c r="D102" s="206"/>
      <c r="E102" s="206"/>
      <c r="F102" s="233">
        <v>0.19075547196317411</v>
      </c>
    </row>
    <row r="103" spans="1:6" ht="27.75" customHeight="1" x14ac:dyDescent="0.2">
      <c r="A103" s="234" t="s">
        <v>587</v>
      </c>
      <c r="B103" s="45">
        <f>IFERROR(INDEX('Annex 1 LV, HV and UMS charges'!$B$12:$B$45,MATCH($A103,'Annex 1 LV, HV and UMS charges'!$A$12:$A$310,0)),INDEX('Annex 4 LDNO charges'!$B$12:$B$203,MATCH($A103,'Annex 4 LDNO charges'!$A$12:$A$203,0)))</f>
        <v>0</v>
      </c>
      <c r="C103" s="185" t="s">
        <v>657</v>
      </c>
      <c r="D103" s="206"/>
      <c r="E103" s="206"/>
      <c r="F103" s="233">
        <v>0.19075547196317411</v>
      </c>
    </row>
    <row r="104" spans="1:6" ht="27.75" customHeight="1" x14ac:dyDescent="0.2">
      <c r="A104" s="234" t="s">
        <v>588</v>
      </c>
      <c r="B104" s="45">
        <f>IFERROR(INDEX('Annex 1 LV, HV and UMS charges'!$B$12:$B$45,MATCH($A104,'Annex 1 LV, HV and UMS charges'!$A$12:$A$310,0)),INDEX('Annex 4 LDNO charges'!$B$12:$B$203,MATCH($A104,'Annex 4 LDNO charges'!$A$12:$A$203,0)))</f>
        <v>0</v>
      </c>
      <c r="C104" s="185" t="s">
        <v>657</v>
      </c>
      <c r="D104" s="206"/>
      <c r="E104" s="206"/>
      <c r="F104" s="233">
        <v>0.19075547196317411</v>
      </c>
    </row>
    <row r="105" spans="1:6" ht="27.75" customHeight="1" x14ac:dyDescent="0.2">
      <c r="A105" s="234" t="s">
        <v>589</v>
      </c>
      <c r="B105" s="45">
        <f>IFERROR(INDEX('Annex 1 LV, HV and UMS charges'!$B$12:$B$45,MATCH($A105,'Annex 1 LV, HV and UMS charges'!$A$12:$A$310,0)),INDEX('Annex 4 LDNO charges'!$B$12:$B$203,MATCH($A105,'Annex 4 LDNO charges'!$A$12:$A$203,0)))</f>
        <v>0</v>
      </c>
      <c r="C105" s="185" t="s">
        <v>657</v>
      </c>
      <c r="D105" s="206"/>
      <c r="E105" s="206"/>
      <c r="F105" s="233">
        <v>0.19075547196317411</v>
      </c>
    </row>
    <row r="106" spans="1:6" ht="27.75" customHeight="1" x14ac:dyDescent="0.2">
      <c r="A106" s="234" t="s">
        <v>590</v>
      </c>
      <c r="B106" s="45">
        <f>IFERROR(INDEX('Annex 1 LV, HV and UMS charges'!$B$12:$B$45,MATCH($A106,'Annex 1 LV, HV and UMS charges'!$A$12:$A$310,0)),INDEX('Annex 4 LDNO charges'!$B$12:$B$203,MATCH($A106,'Annex 4 LDNO charges'!$A$12:$A$203,0)))</f>
        <v>0</v>
      </c>
      <c r="C106" s="185">
        <v>0</v>
      </c>
      <c r="D106" s="206"/>
      <c r="E106" s="206"/>
      <c r="F106" s="233">
        <v>0.19075547196317411</v>
      </c>
    </row>
    <row r="107" spans="1:6" ht="27.75" customHeight="1" x14ac:dyDescent="0.2">
      <c r="A107" s="234" t="s">
        <v>591</v>
      </c>
      <c r="B107" s="45">
        <f>IFERROR(INDEX('Annex 1 LV, HV and UMS charges'!$B$12:$B$45,MATCH($A107,'Annex 1 LV, HV and UMS charges'!$A$12:$A$310,0)),INDEX('Annex 4 LDNO charges'!$B$12:$B$203,MATCH($A107,'Annex 4 LDNO charges'!$A$12:$A$203,0)))</f>
        <v>0</v>
      </c>
      <c r="C107" s="185">
        <v>0</v>
      </c>
      <c r="D107" s="206"/>
      <c r="E107" s="206"/>
      <c r="F107" s="233">
        <v>0.19075547196317411</v>
      </c>
    </row>
    <row r="108" spans="1:6" ht="27.75" customHeight="1" x14ac:dyDescent="0.2">
      <c r="A108" s="234" t="s">
        <v>592</v>
      </c>
      <c r="B108" s="45">
        <f>IFERROR(INDEX('Annex 1 LV, HV and UMS charges'!$B$12:$B$45,MATCH($A108,'Annex 1 LV, HV and UMS charges'!$A$12:$A$310,0)),INDEX('Annex 4 LDNO charges'!$B$12:$B$203,MATCH($A108,'Annex 4 LDNO charges'!$A$12:$A$203,0)))</f>
        <v>0</v>
      </c>
      <c r="C108" s="185">
        <v>0</v>
      </c>
      <c r="D108" s="206"/>
      <c r="E108" s="206"/>
      <c r="F108" s="233">
        <v>0.19075547196317411</v>
      </c>
    </row>
    <row r="109" spans="1:6" ht="27.75" customHeight="1" x14ac:dyDescent="0.2">
      <c r="A109" s="234" t="s">
        <v>593</v>
      </c>
      <c r="B109" s="45">
        <f>IFERROR(INDEX('Annex 1 LV, HV and UMS charges'!$B$12:$B$45,MATCH($A109,'Annex 1 LV, HV and UMS charges'!$A$12:$A$310,0)),INDEX('Annex 4 LDNO charges'!$B$12:$B$203,MATCH($A109,'Annex 4 LDNO charges'!$A$12:$A$203,0)))</f>
        <v>0</v>
      </c>
      <c r="C109" s="185">
        <v>0</v>
      </c>
      <c r="D109" s="206"/>
      <c r="E109" s="206"/>
      <c r="F109" s="233">
        <v>0.19075547196317411</v>
      </c>
    </row>
    <row r="110" spans="1:6" ht="27.75" customHeight="1" x14ac:dyDescent="0.2">
      <c r="A110" s="234" t="s">
        <v>594</v>
      </c>
      <c r="B110" s="45">
        <f>IFERROR(INDEX('Annex 1 LV, HV and UMS charges'!$B$12:$B$45,MATCH($A110,'Annex 1 LV, HV and UMS charges'!$A$12:$A$310,0)),INDEX('Annex 4 LDNO charges'!$B$12:$B$203,MATCH($A110,'Annex 4 LDNO charges'!$A$12:$A$203,0)))</f>
        <v>0</v>
      </c>
      <c r="C110" s="185">
        <v>0</v>
      </c>
      <c r="D110" s="206"/>
      <c r="E110" s="206"/>
      <c r="F110" s="233">
        <v>0.19075547196317411</v>
      </c>
    </row>
    <row r="111" spans="1:6" ht="27.75" customHeight="1" x14ac:dyDescent="0.2">
      <c r="A111" s="234" t="s">
        <v>595</v>
      </c>
      <c r="B111" s="45">
        <f>IFERROR(INDEX('Annex 1 LV, HV and UMS charges'!$B$12:$B$45,MATCH($A111,'Annex 1 LV, HV and UMS charges'!$A$12:$A$310,0)),INDEX('Annex 4 LDNO charges'!$B$12:$B$203,MATCH($A111,'Annex 4 LDNO charges'!$A$12:$A$203,0)))</f>
        <v>0</v>
      </c>
      <c r="C111" s="185">
        <v>0</v>
      </c>
      <c r="D111" s="206"/>
      <c r="E111" s="206"/>
      <c r="F111" s="233">
        <v>0.19075547196317411</v>
      </c>
    </row>
    <row r="112" spans="1:6" ht="27.75" customHeight="1" x14ac:dyDescent="0.2">
      <c r="A112" s="234" t="s">
        <v>596</v>
      </c>
      <c r="B112" s="45">
        <f>IFERROR(INDEX('Annex 1 LV, HV and UMS charges'!$B$12:$B$45,MATCH($A112,'Annex 1 LV, HV and UMS charges'!$A$12:$A$310,0)),INDEX('Annex 4 LDNO charges'!$B$12:$B$203,MATCH($A112,'Annex 4 LDNO charges'!$A$12:$A$203,0)))</f>
        <v>0</v>
      </c>
      <c r="C112" s="185">
        <v>0</v>
      </c>
      <c r="D112" s="206"/>
      <c r="E112" s="206"/>
      <c r="F112" s="233">
        <v>0.19075547196317411</v>
      </c>
    </row>
    <row r="113" spans="1:6" ht="27.75" customHeight="1" x14ac:dyDescent="0.2">
      <c r="A113" s="234" t="s">
        <v>597</v>
      </c>
      <c r="B113" s="45">
        <f>IFERROR(INDEX('Annex 1 LV, HV and UMS charges'!$B$12:$B$45,MATCH($A113,'Annex 1 LV, HV and UMS charges'!$A$12:$A$310,0)),INDEX('Annex 4 LDNO charges'!$B$12:$B$203,MATCH($A113,'Annex 4 LDNO charges'!$A$12:$A$203,0)))</f>
        <v>0</v>
      </c>
      <c r="C113" s="185">
        <v>0</v>
      </c>
      <c r="D113" s="206"/>
      <c r="E113" s="206"/>
      <c r="F113" s="233">
        <v>0.19075547196317411</v>
      </c>
    </row>
    <row r="114" spans="1:6" ht="27.75" customHeight="1" x14ac:dyDescent="0.2">
      <c r="A114" s="234" t="s">
        <v>598</v>
      </c>
      <c r="B114" s="45">
        <f>IFERROR(INDEX('Annex 1 LV, HV and UMS charges'!$B$12:$B$45,MATCH($A114,'Annex 1 LV, HV and UMS charges'!$A$12:$A$310,0)),INDEX('Annex 4 LDNO charges'!$B$12:$B$203,MATCH($A114,'Annex 4 LDNO charges'!$A$12:$A$203,0)))</f>
        <v>0</v>
      </c>
      <c r="C114" s="185">
        <v>0</v>
      </c>
      <c r="D114" s="206"/>
      <c r="E114" s="206"/>
      <c r="F114" s="233">
        <v>0.19075547196317411</v>
      </c>
    </row>
    <row r="115" spans="1:6" ht="27.75" customHeight="1" x14ac:dyDescent="0.2">
      <c r="A115" s="234" t="s">
        <v>599</v>
      </c>
      <c r="B115" s="45">
        <f>IFERROR(INDEX('Annex 1 LV, HV and UMS charges'!$B$12:$B$45,MATCH($A115,'Annex 1 LV, HV and UMS charges'!$A$12:$A$310,0)),INDEX('Annex 4 LDNO charges'!$B$12:$B$203,MATCH($A115,'Annex 4 LDNO charges'!$A$12:$A$203,0)))</f>
        <v>0</v>
      </c>
      <c r="C115" s="185">
        <v>0</v>
      </c>
      <c r="D115" s="206"/>
      <c r="E115" s="206"/>
      <c r="F115" s="233">
        <v>0.19075547196317411</v>
      </c>
    </row>
    <row r="116" spans="1:6" ht="27.75" customHeight="1" x14ac:dyDescent="0.2">
      <c r="A116" s="234" t="s">
        <v>600</v>
      </c>
      <c r="B116" s="45">
        <f>IFERROR(INDEX('Annex 1 LV, HV and UMS charges'!$B$12:$B$45,MATCH($A116,'Annex 1 LV, HV and UMS charges'!$A$12:$A$310,0)),INDEX('Annex 4 LDNO charges'!$B$12:$B$203,MATCH($A116,'Annex 4 LDNO charges'!$A$12:$A$203,0)))</f>
        <v>0</v>
      </c>
      <c r="C116" s="185">
        <v>0</v>
      </c>
      <c r="D116" s="206"/>
      <c r="E116" s="206"/>
      <c r="F116" s="233">
        <v>0.19075547196317411</v>
      </c>
    </row>
    <row r="117" spans="1:6" ht="27.75" customHeight="1" x14ac:dyDescent="0.2">
      <c r="A117" s="234" t="s">
        <v>601</v>
      </c>
      <c r="B117" s="45">
        <f>IFERROR(INDEX('Annex 1 LV, HV and UMS charges'!$B$12:$B$45,MATCH($A117,'Annex 1 LV, HV and UMS charges'!$A$12:$A$310,0)),INDEX('Annex 4 LDNO charges'!$B$12:$B$203,MATCH($A117,'Annex 4 LDNO charges'!$A$12:$A$203,0)))</f>
        <v>0</v>
      </c>
      <c r="C117" s="185">
        <v>0</v>
      </c>
      <c r="D117" s="206"/>
      <c r="E117" s="206"/>
      <c r="F117" s="233">
        <v>0.19075547196317411</v>
      </c>
    </row>
    <row r="118" spans="1:6" ht="27.75" customHeight="1" x14ac:dyDescent="0.2">
      <c r="A118" s="234" t="s">
        <v>602</v>
      </c>
      <c r="B118" s="45">
        <f>IFERROR(INDEX('Annex 1 LV, HV and UMS charges'!$B$12:$B$45,MATCH($A118,'Annex 1 LV, HV and UMS charges'!$A$12:$A$310,0)),INDEX('Annex 4 LDNO charges'!$B$12:$B$203,MATCH($A118,'Annex 4 LDNO charges'!$A$12:$A$203,0)))</f>
        <v>0</v>
      </c>
      <c r="C118" s="185">
        <v>0</v>
      </c>
      <c r="D118" s="206"/>
      <c r="E118" s="206"/>
      <c r="F118" s="233">
        <v>0.19075547196317411</v>
      </c>
    </row>
    <row r="119" spans="1:6" ht="27.75" customHeight="1" x14ac:dyDescent="0.2">
      <c r="A119" s="234" t="s">
        <v>603</v>
      </c>
      <c r="B119" s="45">
        <f>IFERROR(INDEX('Annex 1 LV, HV and UMS charges'!$B$12:$B$45,MATCH($A119,'Annex 1 LV, HV and UMS charges'!$A$12:$A$310,0)),INDEX('Annex 4 LDNO charges'!$B$12:$B$203,MATCH($A119,'Annex 4 LDNO charges'!$A$12:$A$203,0)))</f>
        <v>0</v>
      </c>
      <c r="C119" s="185">
        <v>0</v>
      </c>
      <c r="D119" s="206"/>
      <c r="E119" s="206"/>
      <c r="F119" s="233">
        <v>0.19075547196317411</v>
      </c>
    </row>
    <row r="120" spans="1:6" ht="27.75" customHeight="1" x14ac:dyDescent="0.2">
      <c r="A120" s="234" t="s">
        <v>604</v>
      </c>
      <c r="B120" s="45">
        <f>IFERROR(INDEX('Annex 1 LV, HV and UMS charges'!$B$12:$B$45,MATCH($A120,'Annex 1 LV, HV and UMS charges'!$A$12:$A$310,0)),INDEX('Annex 4 LDNO charges'!$B$12:$B$203,MATCH($A120,'Annex 4 LDNO charges'!$A$12:$A$203,0)))</f>
        <v>0</v>
      </c>
      <c r="C120" s="185">
        <v>0</v>
      </c>
      <c r="D120" s="206"/>
      <c r="E120" s="206"/>
      <c r="F120" s="233">
        <v>0.19075547196317411</v>
      </c>
    </row>
    <row r="121" spans="1:6" ht="27.75" customHeight="1" x14ac:dyDescent="0.2">
      <c r="A121" s="234" t="s">
        <v>655</v>
      </c>
      <c r="B121" s="45" t="e">
        <f>IFERROR(INDEX('Annex 1 LV, HV and UMS charges'!$B$12:$B$45,MATCH($A121,'Annex 1 LV, HV and UMS charges'!$A$12:$A$310,0)),INDEX('Annex 4 LDNO charges'!$B$12:$B$203,MATCH($A121,'Annex 4 LDNO charges'!$A$12:$A$203,0)))</f>
        <v>#N/A</v>
      </c>
      <c r="C121" s="227" t="s">
        <v>658</v>
      </c>
      <c r="D121" s="205">
        <v>0.14220865055106544</v>
      </c>
      <c r="E121" s="205"/>
      <c r="F121" s="233">
        <v>0.19075547196317411</v>
      </c>
    </row>
    <row r="122" spans="1:6" ht="27.75" customHeight="1" x14ac:dyDescent="0.2">
      <c r="A122" s="234" t="s">
        <v>563</v>
      </c>
      <c r="B122" s="45">
        <f>IFERROR(INDEX('Annex 1 LV, HV and UMS charges'!$B$12:$B$45,MATCH($A122,'Annex 1 LV, HV and UMS charges'!$A$12:$A$310,0)),INDEX('Annex 4 LDNO charges'!$B$12:$B$203,MATCH($A122,'Annex 4 LDNO charges'!$A$12:$A$203,0)))</f>
        <v>0</v>
      </c>
      <c r="C122" s="185" t="s">
        <v>657</v>
      </c>
      <c r="D122" s="206"/>
      <c r="E122" s="206"/>
      <c r="F122" s="233">
        <v>0.19075547196317411</v>
      </c>
    </row>
    <row r="123" spans="1:6" ht="27.75" customHeight="1" x14ac:dyDescent="0.2">
      <c r="A123" s="234" t="s">
        <v>564</v>
      </c>
      <c r="B123" s="45">
        <f>IFERROR(INDEX('Annex 1 LV, HV and UMS charges'!$B$12:$B$45,MATCH($A123,'Annex 1 LV, HV and UMS charges'!$A$12:$A$310,0)),INDEX('Annex 4 LDNO charges'!$B$12:$B$203,MATCH($A123,'Annex 4 LDNO charges'!$A$12:$A$203,0)))</f>
        <v>0</v>
      </c>
      <c r="C123" s="185" t="s">
        <v>657</v>
      </c>
      <c r="D123" s="206"/>
      <c r="E123" s="206"/>
      <c r="F123" s="233">
        <v>0.19075547196317411</v>
      </c>
    </row>
    <row r="124" spans="1:6" ht="27.75" customHeight="1" x14ac:dyDescent="0.2">
      <c r="A124" s="234" t="s">
        <v>565</v>
      </c>
      <c r="B124" s="45">
        <f>IFERROR(INDEX('Annex 1 LV, HV and UMS charges'!$B$12:$B$45,MATCH($A124,'Annex 1 LV, HV and UMS charges'!$A$12:$A$310,0)),INDEX('Annex 4 LDNO charges'!$B$12:$B$203,MATCH($A124,'Annex 4 LDNO charges'!$A$12:$A$203,0)))</f>
        <v>0</v>
      </c>
      <c r="C124" s="185" t="s">
        <v>657</v>
      </c>
      <c r="D124" s="206"/>
      <c r="E124" s="206"/>
      <c r="F124" s="233">
        <v>0.19075547196317411</v>
      </c>
    </row>
    <row r="125" spans="1:6" ht="27.75" customHeight="1" x14ac:dyDescent="0.2">
      <c r="A125" s="234" t="s">
        <v>566</v>
      </c>
      <c r="B125" s="45">
        <f>IFERROR(INDEX('Annex 1 LV, HV and UMS charges'!$B$12:$B$45,MATCH($A125,'Annex 1 LV, HV and UMS charges'!$A$12:$A$310,0)),INDEX('Annex 4 LDNO charges'!$B$12:$B$203,MATCH($A125,'Annex 4 LDNO charges'!$A$12:$A$203,0)))</f>
        <v>0</v>
      </c>
      <c r="C125" s="185" t="s">
        <v>657</v>
      </c>
      <c r="D125" s="206"/>
      <c r="E125" s="206"/>
      <c r="F125" s="233">
        <v>0.19075547196317411</v>
      </c>
    </row>
    <row r="126" spans="1:6" ht="27.75" customHeight="1" x14ac:dyDescent="0.2">
      <c r="A126" s="234" t="s">
        <v>567</v>
      </c>
      <c r="B126" s="45">
        <f>IFERROR(INDEX('Annex 1 LV, HV and UMS charges'!$B$12:$B$45,MATCH($A126,'Annex 1 LV, HV and UMS charges'!$A$12:$A$310,0)),INDEX('Annex 4 LDNO charges'!$B$12:$B$203,MATCH($A126,'Annex 4 LDNO charges'!$A$12:$A$203,0)))</f>
        <v>0</v>
      </c>
      <c r="C126" s="185" t="s">
        <v>657</v>
      </c>
      <c r="D126" s="206"/>
      <c r="E126" s="206"/>
      <c r="F126" s="233">
        <v>0.19075547196317411</v>
      </c>
    </row>
    <row r="127" spans="1:6" ht="27.75" customHeight="1" x14ac:dyDescent="0.2">
      <c r="A127" s="234" t="s">
        <v>568</v>
      </c>
      <c r="B127" s="45">
        <f>IFERROR(INDEX('Annex 1 LV, HV and UMS charges'!$B$12:$B$45,MATCH($A127,'Annex 1 LV, HV and UMS charges'!$A$12:$A$310,0)),INDEX('Annex 4 LDNO charges'!$B$12:$B$203,MATCH($A127,'Annex 4 LDNO charges'!$A$12:$A$203,0)))</f>
        <v>0</v>
      </c>
      <c r="C127" s="185">
        <v>0</v>
      </c>
      <c r="D127" s="206"/>
      <c r="E127" s="206"/>
      <c r="F127" s="233">
        <v>0.19075547196317411</v>
      </c>
    </row>
    <row r="128" spans="1:6" ht="27.75" customHeight="1" x14ac:dyDescent="0.2">
      <c r="A128" s="234" t="s">
        <v>569</v>
      </c>
      <c r="B128" s="45">
        <f>IFERROR(INDEX('Annex 1 LV, HV and UMS charges'!$B$12:$B$45,MATCH($A128,'Annex 1 LV, HV and UMS charges'!$A$12:$A$310,0)),INDEX('Annex 4 LDNO charges'!$B$12:$B$203,MATCH($A128,'Annex 4 LDNO charges'!$A$12:$A$203,0)))</f>
        <v>0</v>
      </c>
      <c r="C128" s="185">
        <v>0</v>
      </c>
      <c r="D128" s="206"/>
      <c r="E128" s="206"/>
      <c r="F128" s="233">
        <v>0.19075547196317411</v>
      </c>
    </row>
    <row r="129" spans="1:6" ht="27.75" customHeight="1" x14ac:dyDescent="0.2">
      <c r="A129" s="234" t="s">
        <v>570</v>
      </c>
      <c r="B129" s="45">
        <f>IFERROR(INDEX('Annex 1 LV, HV and UMS charges'!$B$12:$B$45,MATCH($A129,'Annex 1 LV, HV and UMS charges'!$A$12:$A$310,0)),INDEX('Annex 4 LDNO charges'!$B$12:$B$203,MATCH($A129,'Annex 4 LDNO charges'!$A$12:$A$203,0)))</f>
        <v>0</v>
      </c>
      <c r="C129" s="185">
        <v>0</v>
      </c>
      <c r="D129" s="206"/>
      <c r="E129" s="206"/>
      <c r="F129" s="233">
        <v>0.19075547196317411</v>
      </c>
    </row>
    <row r="130" spans="1:6" ht="27.75" customHeight="1" x14ac:dyDescent="0.2">
      <c r="A130" s="234" t="s">
        <v>571</v>
      </c>
      <c r="B130" s="45">
        <f>IFERROR(INDEX('Annex 1 LV, HV and UMS charges'!$B$12:$B$45,MATCH($A130,'Annex 1 LV, HV and UMS charges'!$A$12:$A$310,0)),INDEX('Annex 4 LDNO charges'!$B$12:$B$203,MATCH($A130,'Annex 4 LDNO charges'!$A$12:$A$203,0)))</f>
        <v>0</v>
      </c>
      <c r="C130" s="185">
        <v>0</v>
      </c>
      <c r="D130" s="206"/>
      <c r="E130" s="206"/>
      <c r="F130" s="233">
        <v>0.19075547196317411</v>
      </c>
    </row>
    <row r="131" spans="1:6" ht="27.75" customHeight="1" x14ac:dyDescent="0.2">
      <c r="A131" s="234" t="s">
        <v>572</v>
      </c>
      <c r="B131" s="45">
        <f>IFERROR(INDEX('Annex 1 LV, HV and UMS charges'!$B$12:$B$45,MATCH($A131,'Annex 1 LV, HV and UMS charges'!$A$12:$A$310,0)),INDEX('Annex 4 LDNO charges'!$B$12:$B$203,MATCH($A131,'Annex 4 LDNO charges'!$A$12:$A$203,0)))</f>
        <v>0</v>
      </c>
      <c r="C131" s="185">
        <v>0</v>
      </c>
      <c r="D131" s="206"/>
      <c r="E131" s="206"/>
      <c r="F131" s="233">
        <v>0.19075547196317411</v>
      </c>
    </row>
    <row r="132" spans="1:6" ht="27.75" customHeight="1" x14ac:dyDescent="0.2">
      <c r="A132" s="234" t="s">
        <v>573</v>
      </c>
      <c r="B132" s="45">
        <f>IFERROR(INDEX('Annex 1 LV, HV and UMS charges'!$B$12:$B$45,MATCH($A132,'Annex 1 LV, HV and UMS charges'!$A$12:$A$310,0)),INDEX('Annex 4 LDNO charges'!$B$12:$B$203,MATCH($A132,'Annex 4 LDNO charges'!$A$12:$A$203,0)))</f>
        <v>0</v>
      </c>
      <c r="C132" s="185">
        <v>0</v>
      </c>
      <c r="D132" s="206"/>
      <c r="E132" s="206"/>
      <c r="F132" s="233">
        <v>0.19075547196317411</v>
      </c>
    </row>
    <row r="133" spans="1:6" ht="27.75" customHeight="1" x14ac:dyDescent="0.2">
      <c r="A133" s="234" t="s">
        <v>574</v>
      </c>
      <c r="B133" s="45">
        <f>IFERROR(INDEX('Annex 1 LV, HV and UMS charges'!$B$12:$B$45,MATCH($A133,'Annex 1 LV, HV and UMS charges'!$A$12:$A$310,0)),INDEX('Annex 4 LDNO charges'!$B$12:$B$203,MATCH($A133,'Annex 4 LDNO charges'!$A$12:$A$203,0)))</f>
        <v>0</v>
      </c>
      <c r="C133" s="185">
        <v>0</v>
      </c>
      <c r="D133" s="206"/>
      <c r="E133" s="206"/>
      <c r="F133" s="233">
        <v>0.19075547196317411</v>
      </c>
    </row>
    <row r="134" spans="1:6" ht="27.75" customHeight="1" x14ac:dyDescent="0.2">
      <c r="A134" s="234" t="s">
        <v>575</v>
      </c>
      <c r="B134" s="45">
        <f>IFERROR(INDEX('Annex 1 LV, HV and UMS charges'!$B$12:$B$45,MATCH($A134,'Annex 1 LV, HV and UMS charges'!$A$12:$A$310,0)),INDEX('Annex 4 LDNO charges'!$B$12:$B$203,MATCH($A134,'Annex 4 LDNO charges'!$A$12:$A$203,0)))</f>
        <v>0</v>
      </c>
      <c r="C134" s="185">
        <v>0</v>
      </c>
      <c r="D134" s="206"/>
      <c r="E134" s="206"/>
      <c r="F134" s="233">
        <v>0.19075547196317411</v>
      </c>
    </row>
    <row r="135" spans="1:6" ht="27.75" customHeight="1" x14ac:dyDescent="0.2">
      <c r="A135" s="234" t="s">
        <v>576</v>
      </c>
      <c r="B135" s="45">
        <f>IFERROR(INDEX('Annex 1 LV, HV and UMS charges'!$B$12:$B$45,MATCH($A135,'Annex 1 LV, HV and UMS charges'!$A$12:$A$310,0)),INDEX('Annex 4 LDNO charges'!$B$12:$B$203,MATCH($A135,'Annex 4 LDNO charges'!$A$12:$A$203,0)))</f>
        <v>0</v>
      </c>
      <c r="C135" s="185">
        <v>0</v>
      </c>
      <c r="D135" s="206"/>
      <c r="E135" s="206"/>
      <c r="F135" s="233">
        <v>0.19075547196317411</v>
      </c>
    </row>
    <row r="136" spans="1:6" ht="27.75" customHeight="1" x14ac:dyDescent="0.2">
      <c r="A136" s="234" t="s">
        <v>577</v>
      </c>
      <c r="B136" s="45">
        <f>IFERROR(INDEX('Annex 1 LV, HV and UMS charges'!$B$12:$B$45,MATCH($A136,'Annex 1 LV, HV and UMS charges'!$A$12:$A$310,0)),INDEX('Annex 4 LDNO charges'!$B$12:$B$203,MATCH($A136,'Annex 4 LDNO charges'!$A$12:$A$203,0)))</f>
        <v>0</v>
      </c>
      <c r="C136" s="185">
        <v>0</v>
      </c>
      <c r="D136" s="206"/>
      <c r="E136" s="206"/>
      <c r="F136" s="233">
        <v>0.19075547196317411</v>
      </c>
    </row>
    <row r="137" spans="1:6" ht="27.75" customHeight="1" x14ac:dyDescent="0.2">
      <c r="A137" s="234" t="s">
        <v>578</v>
      </c>
      <c r="B137" s="45">
        <f>IFERROR(INDEX('Annex 1 LV, HV and UMS charges'!$B$12:$B$45,MATCH($A137,'Annex 1 LV, HV and UMS charges'!$A$12:$A$310,0)),INDEX('Annex 4 LDNO charges'!$B$12:$B$203,MATCH($A137,'Annex 4 LDNO charges'!$A$12:$A$203,0)))</f>
        <v>0</v>
      </c>
      <c r="C137" s="185">
        <v>0</v>
      </c>
      <c r="D137" s="206"/>
      <c r="E137" s="206"/>
      <c r="F137" s="233">
        <v>0.19075547196317411</v>
      </c>
    </row>
    <row r="138" spans="1:6" ht="27.75" customHeight="1" x14ac:dyDescent="0.2">
      <c r="A138" s="234" t="s">
        <v>579</v>
      </c>
      <c r="B138" s="45">
        <f>IFERROR(INDEX('Annex 1 LV, HV and UMS charges'!$B$12:$B$45,MATCH($A138,'Annex 1 LV, HV and UMS charges'!$A$12:$A$310,0)),INDEX('Annex 4 LDNO charges'!$B$12:$B$203,MATCH($A138,'Annex 4 LDNO charges'!$A$12:$A$203,0)))</f>
        <v>0</v>
      </c>
      <c r="C138" s="185">
        <v>0</v>
      </c>
      <c r="D138" s="206"/>
      <c r="E138" s="206"/>
      <c r="F138" s="233">
        <v>0.19075547196317411</v>
      </c>
    </row>
    <row r="139" spans="1:6" ht="27.75" customHeight="1" x14ac:dyDescent="0.2">
      <c r="A139" s="234" t="s">
        <v>580</v>
      </c>
      <c r="B139" s="45">
        <f>IFERROR(INDEX('Annex 1 LV, HV and UMS charges'!$B$12:$B$45,MATCH($A139,'Annex 1 LV, HV and UMS charges'!$A$12:$A$310,0)),INDEX('Annex 4 LDNO charges'!$B$12:$B$203,MATCH($A139,'Annex 4 LDNO charges'!$A$12:$A$203,0)))</f>
        <v>0</v>
      </c>
      <c r="C139" s="185">
        <v>0</v>
      </c>
      <c r="D139" s="206"/>
      <c r="E139" s="206"/>
      <c r="F139" s="233">
        <v>0.19075547196317411</v>
      </c>
    </row>
    <row r="140" spans="1:6" ht="27.75" customHeight="1" x14ac:dyDescent="0.2">
      <c r="A140" s="234" t="s">
        <v>581</v>
      </c>
      <c r="B140" s="45">
        <f>IFERROR(INDEX('Annex 1 LV, HV and UMS charges'!$B$12:$B$45,MATCH($A140,'Annex 1 LV, HV and UMS charges'!$A$12:$A$310,0)),INDEX('Annex 4 LDNO charges'!$B$12:$B$203,MATCH($A140,'Annex 4 LDNO charges'!$A$12:$A$203,0)))</f>
        <v>0</v>
      </c>
      <c r="C140" s="185">
        <v>0</v>
      </c>
      <c r="D140" s="206"/>
      <c r="E140" s="206"/>
      <c r="F140" s="233">
        <v>0.19075547196317411</v>
      </c>
    </row>
    <row r="141" spans="1:6" ht="27.75" customHeight="1" x14ac:dyDescent="0.2">
      <c r="A141" s="234" t="s">
        <v>582</v>
      </c>
      <c r="B141" s="45">
        <f>IFERROR(INDEX('Annex 1 LV, HV and UMS charges'!$B$12:$B$45,MATCH($A141,'Annex 1 LV, HV and UMS charges'!$A$12:$A$310,0)),INDEX('Annex 4 LDNO charges'!$B$12:$B$203,MATCH($A141,'Annex 4 LDNO charges'!$A$12:$A$203,0)))</f>
        <v>0</v>
      </c>
      <c r="C141" s="185">
        <v>0</v>
      </c>
      <c r="D141" s="206"/>
      <c r="E141" s="206"/>
      <c r="F141" s="233">
        <v>0.19075547196317411</v>
      </c>
    </row>
    <row r="142" spans="1:6" ht="27.75" customHeight="1" x14ac:dyDescent="0.2">
      <c r="A142" s="234" t="s">
        <v>656</v>
      </c>
      <c r="B142" s="45" t="e">
        <f>IFERROR(INDEX('Annex 1 LV, HV and UMS charges'!$B$12:$B$45,MATCH($A142,'Annex 1 LV, HV and UMS charges'!$A$12:$A$310,0)),INDEX('Annex 4 LDNO charges'!$B$12:$B$203,MATCH($A142,'Annex 4 LDNO charges'!$A$12:$A$203,0)))</f>
        <v>#N/A</v>
      </c>
      <c r="C142" s="227" t="s">
        <v>658</v>
      </c>
      <c r="D142" s="205">
        <v>0.14220865055106544</v>
      </c>
      <c r="E142" s="205"/>
      <c r="F142" s="233">
        <v>0.19075547196317411</v>
      </c>
    </row>
    <row r="143" spans="1:6" ht="27.75" customHeight="1" x14ac:dyDescent="0.2">
      <c r="A143" s="234" t="s">
        <v>541</v>
      </c>
      <c r="B143" s="45">
        <f>IFERROR(INDEX('Annex 1 LV, HV and UMS charges'!$B$12:$B$45,MATCH($A143,'Annex 1 LV, HV and UMS charges'!$A$12:$A$310,0)),INDEX('Annex 4 LDNO charges'!$B$12:$B$203,MATCH($A143,'Annex 4 LDNO charges'!$A$12:$A$203,0)))</f>
        <v>0</v>
      </c>
      <c r="C143" s="185" t="s">
        <v>657</v>
      </c>
      <c r="D143" s="206"/>
      <c r="E143" s="206"/>
      <c r="F143" s="233">
        <v>0.19075547196317411</v>
      </c>
    </row>
    <row r="144" spans="1:6" ht="27.75" customHeight="1" x14ac:dyDescent="0.2">
      <c r="A144" s="234" t="s">
        <v>542</v>
      </c>
      <c r="B144" s="45">
        <f>IFERROR(INDEX('Annex 1 LV, HV and UMS charges'!$B$12:$B$45,MATCH($A144,'Annex 1 LV, HV and UMS charges'!$A$12:$A$310,0)),INDEX('Annex 4 LDNO charges'!$B$12:$B$203,MATCH($A144,'Annex 4 LDNO charges'!$A$12:$A$203,0)))</f>
        <v>0</v>
      </c>
      <c r="C144" s="185" t="s">
        <v>657</v>
      </c>
      <c r="D144" s="206"/>
      <c r="E144" s="206"/>
      <c r="F144" s="233">
        <v>0.19075547196317411</v>
      </c>
    </row>
    <row r="145" spans="1:6" ht="27.75" customHeight="1" x14ac:dyDescent="0.2">
      <c r="A145" s="234" t="s">
        <v>543</v>
      </c>
      <c r="B145" s="45">
        <f>IFERROR(INDEX('Annex 1 LV, HV and UMS charges'!$B$12:$B$45,MATCH($A145,'Annex 1 LV, HV and UMS charges'!$A$12:$A$310,0)),INDEX('Annex 4 LDNO charges'!$B$12:$B$203,MATCH($A145,'Annex 4 LDNO charges'!$A$12:$A$203,0)))</f>
        <v>0</v>
      </c>
      <c r="C145" s="185" t="s">
        <v>657</v>
      </c>
      <c r="D145" s="206"/>
      <c r="E145" s="206"/>
      <c r="F145" s="233">
        <v>0.19075547196317411</v>
      </c>
    </row>
    <row r="146" spans="1:6" ht="27.75" customHeight="1" x14ac:dyDescent="0.2">
      <c r="A146" s="234" t="s">
        <v>544</v>
      </c>
      <c r="B146" s="45">
        <f>IFERROR(INDEX('Annex 1 LV, HV and UMS charges'!$B$12:$B$45,MATCH($A146,'Annex 1 LV, HV and UMS charges'!$A$12:$A$310,0)),INDEX('Annex 4 LDNO charges'!$B$12:$B$203,MATCH($A146,'Annex 4 LDNO charges'!$A$12:$A$203,0)))</f>
        <v>0</v>
      </c>
      <c r="C146" s="185" t="s">
        <v>657</v>
      </c>
      <c r="D146" s="206"/>
      <c r="E146" s="206"/>
      <c r="F146" s="233">
        <v>0.19075547196317411</v>
      </c>
    </row>
    <row r="147" spans="1:6" ht="27.75" customHeight="1" x14ac:dyDescent="0.2">
      <c r="A147" s="234" t="s">
        <v>545</v>
      </c>
      <c r="B147" s="45">
        <f>IFERROR(INDEX('Annex 1 LV, HV and UMS charges'!$B$12:$B$45,MATCH($A147,'Annex 1 LV, HV and UMS charges'!$A$12:$A$310,0)),INDEX('Annex 4 LDNO charges'!$B$12:$B$203,MATCH($A147,'Annex 4 LDNO charges'!$A$12:$A$203,0)))</f>
        <v>0</v>
      </c>
      <c r="C147" s="185" t="s">
        <v>657</v>
      </c>
      <c r="D147" s="206"/>
      <c r="E147" s="206"/>
      <c r="F147" s="233">
        <v>0.19075547196317411</v>
      </c>
    </row>
    <row r="148" spans="1:6" ht="27.75" customHeight="1" x14ac:dyDescent="0.2">
      <c r="A148" s="234" t="s">
        <v>546</v>
      </c>
      <c r="B148" s="45">
        <f>IFERROR(INDEX('Annex 1 LV, HV and UMS charges'!$B$12:$B$45,MATCH($A148,'Annex 1 LV, HV and UMS charges'!$A$12:$A$310,0)),INDEX('Annex 4 LDNO charges'!$B$12:$B$203,MATCH($A148,'Annex 4 LDNO charges'!$A$12:$A$203,0)))</f>
        <v>0</v>
      </c>
      <c r="C148" s="185">
        <v>0</v>
      </c>
      <c r="D148" s="206"/>
      <c r="E148" s="206"/>
      <c r="F148" s="233">
        <v>0.19075547196317411</v>
      </c>
    </row>
    <row r="149" spans="1:6" ht="27.75" customHeight="1" x14ac:dyDescent="0.2">
      <c r="A149" s="234" t="s">
        <v>547</v>
      </c>
      <c r="B149" s="45">
        <f>IFERROR(INDEX('Annex 1 LV, HV and UMS charges'!$B$12:$B$45,MATCH($A149,'Annex 1 LV, HV and UMS charges'!$A$12:$A$310,0)),INDEX('Annex 4 LDNO charges'!$B$12:$B$203,MATCH($A149,'Annex 4 LDNO charges'!$A$12:$A$203,0)))</f>
        <v>0</v>
      </c>
      <c r="C149" s="185">
        <v>0</v>
      </c>
      <c r="D149" s="206"/>
      <c r="E149" s="206"/>
      <c r="F149" s="233">
        <v>0.19075547196317411</v>
      </c>
    </row>
    <row r="150" spans="1:6" ht="27.75" customHeight="1" x14ac:dyDescent="0.2">
      <c r="A150" s="234" t="s">
        <v>548</v>
      </c>
      <c r="B150" s="45">
        <f>IFERROR(INDEX('Annex 1 LV, HV and UMS charges'!$B$12:$B$45,MATCH($A150,'Annex 1 LV, HV and UMS charges'!$A$12:$A$310,0)),INDEX('Annex 4 LDNO charges'!$B$12:$B$203,MATCH($A150,'Annex 4 LDNO charges'!$A$12:$A$203,0)))</f>
        <v>0</v>
      </c>
      <c r="C150" s="185">
        <v>0</v>
      </c>
      <c r="D150" s="206"/>
      <c r="E150" s="206"/>
      <c r="F150" s="233">
        <v>0.19075547196317411</v>
      </c>
    </row>
    <row r="151" spans="1:6" ht="27.75" customHeight="1" x14ac:dyDescent="0.2">
      <c r="A151" s="234" t="s">
        <v>549</v>
      </c>
      <c r="B151" s="45">
        <f>IFERROR(INDEX('Annex 1 LV, HV and UMS charges'!$B$12:$B$45,MATCH($A151,'Annex 1 LV, HV and UMS charges'!$A$12:$A$310,0)),INDEX('Annex 4 LDNO charges'!$B$12:$B$203,MATCH($A151,'Annex 4 LDNO charges'!$A$12:$A$203,0)))</f>
        <v>0</v>
      </c>
      <c r="C151" s="185">
        <v>0</v>
      </c>
      <c r="D151" s="206"/>
      <c r="E151" s="206"/>
      <c r="F151" s="233">
        <v>0.19075547196317411</v>
      </c>
    </row>
    <row r="152" spans="1:6" ht="27.75" customHeight="1" x14ac:dyDescent="0.2">
      <c r="A152" s="234" t="s">
        <v>550</v>
      </c>
      <c r="B152" s="45">
        <f>IFERROR(INDEX('Annex 1 LV, HV and UMS charges'!$B$12:$B$45,MATCH($A152,'Annex 1 LV, HV and UMS charges'!$A$12:$A$310,0)),INDEX('Annex 4 LDNO charges'!$B$12:$B$203,MATCH($A152,'Annex 4 LDNO charges'!$A$12:$A$203,0)))</f>
        <v>0</v>
      </c>
      <c r="C152" s="185">
        <v>0</v>
      </c>
      <c r="D152" s="206"/>
      <c r="E152" s="206"/>
      <c r="F152" s="233">
        <v>0.19075547196317411</v>
      </c>
    </row>
    <row r="153" spans="1:6" ht="27.75" customHeight="1" x14ac:dyDescent="0.2">
      <c r="A153" s="234" t="s">
        <v>551</v>
      </c>
      <c r="B153" s="45">
        <f>IFERROR(INDEX('Annex 1 LV, HV and UMS charges'!$B$12:$B$45,MATCH($A153,'Annex 1 LV, HV and UMS charges'!$A$12:$A$310,0)),INDEX('Annex 4 LDNO charges'!$B$12:$B$203,MATCH($A153,'Annex 4 LDNO charges'!$A$12:$A$203,0)))</f>
        <v>0</v>
      </c>
      <c r="C153" s="185">
        <v>0</v>
      </c>
      <c r="D153" s="206"/>
      <c r="E153" s="206"/>
      <c r="F153" s="233">
        <v>0.19075547196317411</v>
      </c>
    </row>
    <row r="154" spans="1:6" ht="27.75" customHeight="1" x14ac:dyDescent="0.2">
      <c r="A154" s="234" t="s">
        <v>552</v>
      </c>
      <c r="B154" s="45">
        <f>IFERROR(INDEX('Annex 1 LV, HV and UMS charges'!$B$12:$B$45,MATCH($A154,'Annex 1 LV, HV and UMS charges'!$A$12:$A$310,0)),INDEX('Annex 4 LDNO charges'!$B$12:$B$203,MATCH($A154,'Annex 4 LDNO charges'!$A$12:$A$203,0)))</f>
        <v>0</v>
      </c>
      <c r="C154" s="185">
        <v>0</v>
      </c>
      <c r="D154" s="206"/>
      <c r="E154" s="206"/>
      <c r="F154" s="233">
        <v>0.19075547196317411</v>
      </c>
    </row>
    <row r="155" spans="1:6" ht="27.75" customHeight="1" x14ac:dyDescent="0.2">
      <c r="A155" s="234" t="s">
        <v>553</v>
      </c>
      <c r="B155" s="45">
        <f>IFERROR(INDEX('Annex 1 LV, HV and UMS charges'!$B$12:$B$45,MATCH($A155,'Annex 1 LV, HV and UMS charges'!$A$12:$A$310,0)),INDEX('Annex 4 LDNO charges'!$B$12:$B$203,MATCH($A155,'Annex 4 LDNO charges'!$A$12:$A$203,0)))</f>
        <v>0</v>
      </c>
      <c r="C155" s="185">
        <v>0</v>
      </c>
      <c r="D155" s="206"/>
      <c r="E155" s="206"/>
      <c r="F155" s="233">
        <v>0.19075547196317411</v>
      </c>
    </row>
    <row r="156" spans="1:6" ht="27.75" customHeight="1" x14ac:dyDescent="0.2">
      <c r="A156" s="234" t="s">
        <v>554</v>
      </c>
      <c r="B156" s="45">
        <f>IFERROR(INDEX('Annex 1 LV, HV and UMS charges'!$B$12:$B$45,MATCH($A156,'Annex 1 LV, HV and UMS charges'!$A$12:$A$310,0)),INDEX('Annex 4 LDNO charges'!$B$12:$B$203,MATCH($A156,'Annex 4 LDNO charges'!$A$12:$A$203,0)))</f>
        <v>0</v>
      </c>
      <c r="C156" s="185">
        <v>0</v>
      </c>
      <c r="D156" s="206"/>
      <c r="E156" s="206"/>
      <c r="F156" s="233">
        <v>0.19075547196317411</v>
      </c>
    </row>
    <row r="157" spans="1:6" ht="27.75" customHeight="1" x14ac:dyDescent="0.2">
      <c r="A157" s="234" t="s">
        <v>555</v>
      </c>
      <c r="B157" s="45">
        <f>IFERROR(INDEX('Annex 1 LV, HV and UMS charges'!$B$12:$B$45,MATCH($A157,'Annex 1 LV, HV and UMS charges'!$A$12:$A$310,0)),INDEX('Annex 4 LDNO charges'!$B$12:$B$203,MATCH($A157,'Annex 4 LDNO charges'!$A$12:$A$203,0)))</f>
        <v>0</v>
      </c>
      <c r="C157" s="185">
        <v>0</v>
      </c>
      <c r="D157" s="206"/>
      <c r="E157" s="206"/>
      <c r="F157" s="233">
        <v>0.19075547196317411</v>
      </c>
    </row>
    <row r="158" spans="1:6" ht="27.75" customHeight="1" x14ac:dyDescent="0.2">
      <c r="A158" s="234" t="s">
        <v>556</v>
      </c>
      <c r="B158" s="45">
        <f>IFERROR(INDEX('Annex 1 LV, HV and UMS charges'!$B$12:$B$45,MATCH($A158,'Annex 1 LV, HV and UMS charges'!$A$12:$A$310,0)),INDEX('Annex 4 LDNO charges'!$B$12:$B$203,MATCH($A158,'Annex 4 LDNO charges'!$A$12:$A$203,0)))</f>
        <v>0</v>
      </c>
      <c r="C158" s="185">
        <v>0</v>
      </c>
      <c r="D158" s="206"/>
      <c r="E158" s="206"/>
      <c r="F158" s="233">
        <v>0.19075547196317411</v>
      </c>
    </row>
    <row r="159" spans="1:6" ht="27.75" customHeight="1" x14ac:dyDescent="0.2">
      <c r="A159" s="234" t="s">
        <v>557</v>
      </c>
      <c r="B159" s="45">
        <f>IFERROR(INDEX('Annex 1 LV, HV and UMS charges'!$B$12:$B$45,MATCH($A159,'Annex 1 LV, HV and UMS charges'!$A$12:$A$310,0)),INDEX('Annex 4 LDNO charges'!$B$12:$B$203,MATCH($A159,'Annex 4 LDNO charges'!$A$12:$A$203,0)))</f>
        <v>0</v>
      </c>
      <c r="C159" s="185">
        <v>0</v>
      </c>
      <c r="D159" s="206"/>
      <c r="E159" s="206"/>
      <c r="F159" s="233">
        <v>0.19075547196317411</v>
      </c>
    </row>
    <row r="160" spans="1:6" ht="27.75" customHeight="1" x14ac:dyDescent="0.2">
      <c r="A160" s="234" t="s">
        <v>558</v>
      </c>
      <c r="B160" s="45">
        <f>IFERROR(INDEX('Annex 1 LV, HV and UMS charges'!$B$12:$B$45,MATCH($A160,'Annex 1 LV, HV and UMS charges'!$A$12:$A$310,0)),INDEX('Annex 4 LDNO charges'!$B$12:$B$203,MATCH($A160,'Annex 4 LDNO charges'!$A$12:$A$203,0)))</f>
        <v>0</v>
      </c>
      <c r="C160" s="185">
        <v>0</v>
      </c>
      <c r="D160" s="206"/>
      <c r="E160" s="206"/>
      <c r="F160" s="233">
        <v>0.19075547196317411</v>
      </c>
    </row>
    <row r="161" spans="1:6" ht="27.75" customHeight="1" x14ac:dyDescent="0.2">
      <c r="A161" s="234" t="s">
        <v>559</v>
      </c>
      <c r="B161" s="45">
        <f>IFERROR(INDEX('Annex 1 LV, HV and UMS charges'!$B$12:$B$45,MATCH($A161,'Annex 1 LV, HV and UMS charges'!$A$12:$A$310,0)),INDEX('Annex 4 LDNO charges'!$B$12:$B$203,MATCH($A161,'Annex 4 LDNO charges'!$A$12:$A$203,0)))</f>
        <v>0</v>
      </c>
      <c r="C161" s="185">
        <v>0</v>
      </c>
      <c r="D161" s="206"/>
      <c r="E161" s="206"/>
      <c r="F161" s="233">
        <v>0.19075547196317411</v>
      </c>
    </row>
    <row r="162" spans="1:6" ht="27.75" customHeight="1" thickBot="1" x14ac:dyDescent="0.25">
      <c r="A162" s="236" t="s">
        <v>560</v>
      </c>
      <c r="B162" s="45">
        <f>IFERROR(INDEX('Annex 1 LV, HV and UMS charges'!$B$12:$B$45,MATCH($A162,'Annex 1 LV, HV and UMS charges'!$A$12:$A$310,0)),INDEX('Annex 4 LDNO charges'!$B$12:$B$203,MATCH($A162,'Annex 4 LDNO charges'!$A$12:$A$203,0)))</f>
        <v>0</v>
      </c>
      <c r="C162" s="237">
        <v>0</v>
      </c>
      <c r="D162" s="238"/>
      <c r="E162" s="238"/>
      <c r="F162" s="239">
        <v>0.19075547196317411</v>
      </c>
    </row>
    <row r="163" spans="1:6" ht="27.75" customHeight="1" x14ac:dyDescent="0.2">
      <c r="A163" s="2" t="s">
        <v>475</v>
      </c>
      <c r="B163" s="45" t="e">
        <f>IFERROR(INDEX('Annex 1 LV, HV and UMS charges'!$B$12:$B$45,MATCH($A163,'Annex 1 LV, HV and UMS charges'!$A$12:$A$310,0)),INDEX('Annex 4 LDNO charges'!$B$12:$B$203,MATCH($A163,'Annex 4 LDNO charges'!$A$12:$A$203,0)))</f>
        <v>#N/A</v>
      </c>
      <c r="C163" s="228"/>
    </row>
    <row r="164" spans="1:6" ht="27.75" customHeight="1" x14ac:dyDescent="0.2">
      <c r="A164" s="2" t="s">
        <v>476</v>
      </c>
      <c r="B164" s="45" t="e">
        <f>IFERROR(INDEX('Annex 1 LV, HV and UMS charges'!$B$12:$B$45,MATCH($A164,'Annex 1 LV, HV and UMS charges'!$A$12:$A$310,0)),INDEX('Annex 4 LDNO charges'!$B$12:$B$203,MATCH($A164,'Annex 4 LDNO charges'!$A$12:$A$203,0)))</f>
        <v>#N/A</v>
      </c>
      <c r="C164" s="228"/>
    </row>
    <row r="165" spans="1:6" ht="27.75" customHeight="1" x14ac:dyDescent="0.2">
      <c r="A165" s="2" t="s">
        <v>477</v>
      </c>
      <c r="B165" s="45" t="e">
        <f>IFERROR(INDEX('Annex 1 LV, HV and UMS charges'!$B$12:$B$45,MATCH($A165,'Annex 1 LV, HV and UMS charges'!$A$12:$A$310,0)),INDEX('Annex 4 LDNO charges'!$B$12:$B$203,MATCH($A165,'Annex 4 LDNO charges'!$A$12:$A$203,0)))</f>
        <v>#N/A</v>
      </c>
      <c r="C165" s="228"/>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9" sqref="B9"/>
    </sheetView>
  </sheetViews>
  <sheetFormatPr defaultRowHeight="27.75" customHeight="1" x14ac:dyDescent="0.2"/>
  <cols>
    <col min="1" max="1" width="43.85546875" style="2" customWidth="1"/>
    <col min="2" max="2" width="48.5703125" style="2" customWidth="1"/>
    <col min="3" max="3" width="30.5703125" style="3" bestFit="1" customWidth="1"/>
    <col min="4" max="4" width="23.7109375" style="3" customWidth="1"/>
    <col min="5" max="5" width="15.5703125" style="2" customWidth="1"/>
    <col min="6" max="16384" width="9.140625" style="2"/>
  </cols>
  <sheetData>
    <row r="1" spans="1:7" ht="27.75" customHeight="1" x14ac:dyDescent="0.2">
      <c r="A1" s="14" t="s">
        <v>23</v>
      </c>
      <c r="B1" s="3"/>
      <c r="C1" s="2"/>
      <c r="E1" s="8"/>
      <c r="F1" s="4"/>
      <c r="G1" s="4"/>
    </row>
    <row r="2" spans="1:7" s="9" customFormat="1" ht="22.5" customHeight="1" x14ac:dyDescent="0.2">
      <c r="A2" s="274" t="str">
        <f>Overview!B4&amp; " - Effective from "&amp;Overview!D4&amp;" - "&amp;Overview!E4&amp;" Nodal/Zonal charges"</f>
        <v>Vattenfall Networks Limited - GSP D - Effective from 1 April 2023 - Final Nodal/Zonal charges</v>
      </c>
      <c r="B2" s="275"/>
      <c r="C2" s="275"/>
      <c r="D2" s="276"/>
    </row>
    <row r="3" spans="1:7" ht="60.75" customHeight="1" x14ac:dyDescent="0.2">
      <c r="A3" s="21" t="s">
        <v>53</v>
      </c>
      <c r="B3" s="21" t="s">
        <v>1</v>
      </c>
      <c r="C3" s="21" t="s">
        <v>38</v>
      </c>
      <c r="D3" s="21" t="s">
        <v>39</v>
      </c>
    </row>
    <row r="4" spans="1:7" ht="21.75" customHeight="1" x14ac:dyDescent="0.2">
      <c r="A4" s="322" t="s">
        <v>694</v>
      </c>
      <c r="B4" s="323"/>
      <c r="C4" s="323"/>
      <c r="D4" s="324"/>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5" zoomScale="90" zoomScaleNormal="90" zoomScaleSheetLayoutView="100" workbookViewId="0">
      <selection activeCell="C39" sqref="C39"/>
    </sheetView>
  </sheetViews>
  <sheetFormatPr defaultColWidth="11.5703125" defaultRowHeight="12.75" x14ac:dyDescent="0.2"/>
  <cols>
    <col min="1" max="1" width="13.85546875" style="171" customWidth="1"/>
    <col min="2" max="2" width="37.42578125" style="171" bestFit="1" customWidth="1"/>
    <col min="3" max="3" width="19" style="172" customWidth="1"/>
    <col min="4" max="4" width="5.28515625" style="171" bestFit="1" customWidth="1"/>
    <col min="5" max="5" width="4.7109375" style="171" customWidth="1"/>
    <col min="6" max="6" width="29.140625" style="171" bestFit="1" customWidth="1"/>
    <col min="7" max="7" width="11.5703125" style="171"/>
    <col min="8" max="8" width="64.5703125" style="171" bestFit="1" customWidth="1"/>
    <col min="9" max="16384" width="11.5703125" style="171"/>
  </cols>
  <sheetData>
    <row r="1" spans="1:8" ht="26.25" customHeight="1" x14ac:dyDescent="0.35">
      <c r="A1" s="182" t="s">
        <v>23</v>
      </c>
      <c r="H1" s="173"/>
    </row>
    <row r="2" spans="1:8" ht="12.75" customHeight="1" x14ac:dyDescent="0.2">
      <c r="A2" s="174"/>
    </row>
    <row r="3" spans="1:8" ht="12.75" customHeight="1" x14ac:dyDescent="0.2">
      <c r="A3" s="174"/>
    </row>
    <row r="4" spans="1:8" ht="12.75" customHeight="1" x14ac:dyDescent="0.2">
      <c r="A4" s="174"/>
    </row>
    <row r="5" spans="1:8" ht="12.75" customHeight="1" x14ac:dyDescent="0.2">
      <c r="A5" s="174"/>
    </row>
    <row r="6" spans="1:8" ht="12.75" customHeight="1" x14ac:dyDescent="0.2">
      <c r="A6" s="174"/>
    </row>
    <row r="7" spans="1:8" ht="12.75" customHeight="1" x14ac:dyDescent="0.2">
      <c r="A7" s="174"/>
    </row>
    <row r="8" spans="1:8" ht="12.75" customHeight="1" x14ac:dyDescent="0.2">
      <c r="A8" s="174"/>
    </row>
    <row r="9" spans="1:8" ht="12.75" customHeight="1" x14ac:dyDescent="0.2">
      <c r="A9" s="174"/>
    </row>
    <row r="10" spans="1:8" ht="12.75" customHeight="1" x14ac:dyDescent="0.2">
      <c r="A10" s="174"/>
    </row>
    <row r="11" spans="1:8" ht="12.75" customHeight="1" x14ac:dyDescent="0.2">
      <c r="A11" s="174"/>
    </row>
    <row r="12" spans="1:8" ht="12.75" customHeight="1" x14ac:dyDescent="0.2">
      <c r="A12" s="174"/>
    </row>
    <row r="13" spans="1:8" ht="12.75" customHeight="1" x14ac:dyDescent="0.2">
      <c r="A13" s="174"/>
    </row>
    <row r="14" spans="1:8" ht="12.75" customHeight="1" x14ac:dyDescent="0.2">
      <c r="A14" s="174"/>
    </row>
    <row r="15" spans="1:8" ht="12.75" customHeight="1" x14ac:dyDescent="0.2">
      <c r="A15" s="174"/>
    </row>
    <row r="16" spans="1:8" ht="12.75" customHeight="1" x14ac:dyDescent="0.2">
      <c r="A16" s="174"/>
    </row>
    <row r="17" spans="1:8" ht="12.75" customHeight="1" x14ac:dyDescent="0.2">
      <c r="A17" s="174"/>
    </row>
    <row r="18" spans="1:8" ht="12.75" customHeight="1" x14ac:dyDescent="0.2">
      <c r="A18" s="174"/>
    </row>
    <row r="19" spans="1:8" ht="12.75" customHeight="1" x14ac:dyDescent="0.2">
      <c r="A19" s="174"/>
    </row>
    <row r="20" spans="1:8" ht="12.75" customHeight="1" x14ac:dyDescent="0.2">
      <c r="A20" s="174"/>
    </row>
    <row r="21" spans="1:8" ht="12.75" customHeight="1" x14ac:dyDescent="0.2">
      <c r="A21" s="174"/>
    </row>
    <row r="22" spans="1:8" ht="12.75" customHeight="1" x14ac:dyDescent="0.2">
      <c r="A22" s="174"/>
    </row>
    <row r="23" spans="1:8" ht="12.75" customHeight="1" x14ac:dyDescent="0.2">
      <c r="A23" s="174"/>
    </row>
    <row r="24" spans="1:8" ht="12.75" customHeight="1" x14ac:dyDescent="0.2">
      <c r="A24" s="174"/>
    </row>
    <row r="25" spans="1:8" ht="12.75" customHeight="1" x14ac:dyDescent="0.2">
      <c r="A25" s="174"/>
    </row>
    <row r="26" spans="1:8" ht="12.75" customHeight="1" x14ac:dyDescent="0.2">
      <c r="A26" s="174"/>
    </row>
    <row r="27" spans="1:8" ht="12.75" customHeight="1" x14ac:dyDescent="0.2">
      <c r="A27" s="174"/>
    </row>
    <row r="28" spans="1:8" s="176" customFormat="1" ht="51" x14ac:dyDescent="0.2">
      <c r="A28" s="57" t="s">
        <v>182</v>
      </c>
      <c r="B28" s="57" t="s">
        <v>183</v>
      </c>
      <c r="C28" s="57" t="s">
        <v>410</v>
      </c>
      <c r="D28" s="175"/>
      <c r="E28" s="175"/>
      <c r="F28" s="57" t="s">
        <v>411</v>
      </c>
      <c r="G28" s="57" t="s">
        <v>412</v>
      </c>
      <c r="H28" s="57" t="s">
        <v>413</v>
      </c>
    </row>
    <row r="29" spans="1:8" x14ac:dyDescent="0.2">
      <c r="A29" s="184">
        <v>3</v>
      </c>
      <c r="B29" s="177" t="s">
        <v>184</v>
      </c>
      <c r="C29" s="183" t="s">
        <v>419</v>
      </c>
      <c r="F29" s="171" t="s">
        <v>416</v>
      </c>
      <c r="G29" s="178">
        <v>43626</v>
      </c>
      <c r="H29" s="171" t="s">
        <v>417</v>
      </c>
    </row>
    <row r="30" spans="1:8" x14ac:dyDescent="0.2">
      <c r="A30" s="184">
        <v>4</v>
      </c>
      <c r="B30" s="177" t="s">
        <v>184</v>
      </c>
      <c r="C30" s="183" t="s">
        <v>419</v>
      </c>
      <c r="F30" s="171" t="s">
        <v>421</v>
      </c>
      <c r="G30" s="178">
        <v>43626</v>
      </c>
      <c r="H30" s="171" t="s">
        <v>417</v>
      </c>
    </row>
    <row r="31" spans="1:8" x14ac:dyDescent="0.2">
      <c r="A31" s="184">
        <v>5</v>
      </c>
      <c r="B31" s="177" t="s">
        <v>185</v>
      </c>
      <c r="C31" s="183" t="s">
        <v>419</v>
      </c>
      <c r="F31" s="171" t="s">
        <v>420</v>
      </c>
      <c r="G31" s="178">
        <v>43626</v>
      </c>
      <c r="H31" s="171" t="s">
        <v>417</v>
      </c>
    </row>
    <row r="32" spans="1:8" x14ac:dyDescent="0.2">
      <c r="A32" s="184">
        <v>6</v>
      </c>
      <c r="B32" s="177" t="s">
        <v>186</v>
      </c>
      <c r="C32" s="183" t="s">
        <v>419</v>
      </c>
      <c r="F32" s="171" t="s">
        <v>422</v>
      </c>
      <c r="G32" s="178">
        <v>43626</v>
      </c>
      <c r="H32" s="171" t="s">
        <v>423</v>
      </c>
    </row>
    <row r="33" spans="1:8" x14ac:dyDescent="0.2">
      <c r="A33" s="184">
        <v>7</v>
      </c>
      <c r="B33" s="177" t="s">
        <v>186</v>
      </c>
      <c r="C33" s="183" t="s">
        <v>419</v>
      </c>
      <c r="F33" s="181"/>
      <c r="G33" s="178"/>
      <c r="H33" s="180"/>
    </row>
    <row r="34" spans="1:8" x14ac:dyDescent="0.2">
      <c r="A34" s="184">
        <v>8</v>
      </c>
      <c r="B34" s="177" t="s">
        <v>186</v>
      </c>
      <c r="C34" s="183" t="s">
        <v>419</v>
      </c>
      <c r="F34" s="179"/>
      <c r="G34" s="178"/>
    </row>
    <row r="35" spans="1:8" x14ac:dyDescent="0.2">
      <c r="A35" s="184">
        <v>9</v>
      </c>
      <c r="B35" s="177" t="s">
        <v>186</v>
      </c>
      <c r="C35" s="183" t="s">
        <v>419</v>
      </c>
      <c r="G35" s="178"/>
      <c r="H35" s="179"/>
    </row>
    <row r="36" spans="1:8" x14ac:dyDescent="0.2">
      <c r="A36" s="184">
        <v>10</v>
      </c>
      <c r="B36" s="177" t="s">
        <v>186</v>
      </c>
      <c r="C36" s="183" t="s">
        <v>419</v>
      </c>
      <c r="G36" s="178"/>
      <c r="H36" s="179"/>
    </row>
    <row r="37" spans="1:8" x14ac:dyDescent="0.2">
      <c r="A37" s="184">
        <v>11</v>
      </c>
      <c r="B37" s="177" t="s">
        <v>186</v>
      </c>
      <c r="C37" s="183" t="s">
        <v>419</v>
      </c>
      <c r="G37" s="178"/>
    </row>
    <row r="38" spans="1:8" x14ac:dyDescent="0.2">
      <c r="A38" s="184">
        <v>12</v>
      </c>
      <c r="B38" s="177" t="s">
        <v>186</v>
      </c>
      <c r="C38" s="183" t="s">
        <v>419</v>
      </c>
      <c r="G38" s="178"/>
    </row>
    <row r="39" spans="1:8" x14ac:dyDescent="0.2">
      <c r="A39" s="184">
        <v>13</v>
      </c>
      <c r="B39" s="177" t="s">
        <v>187</v>
      </c>
      <c r="C39" s="183" t="s">
        <v>419</v>
      </c>
      <c r="G39" s="178"/>
    </row>
    <row r="40" spans="1:8" x14ac:dyDescent="0.2">
      <c r="A40" s="184">
        <v>15</v>
      </c>
      <c r="B40" s="177" t="s">
        <v>187</v>
      </c>
      <c r="C40" s="183" t="s">
        <v>419</v>
      </c>
      <c r="F40" s="179"/>
      <c r="G40" s="178"/>
      <c r="H40" s="179"/>
    </row>
    <row r="41" spans="1:8" x14ac:dyDescent="0.2">
      <c r="A41" s="184">
        <v>16</v>
      </c>
      <c r="B41" s="177" t="s">
        <v>188</v>
      </c>
      <c r="C41" s="183" t="s">
        <v>419</v>
      </c>
      <c r="G41" s="178"/>
      <c r="H41" s="179"/>
    </row>
    <row r="42" spans="1:8" x14ac:dyDescent="0.2">
      <c r="A42" s="184">
        <v>17</v>
      </c>
      <c r="B42" s="177" t="s">
        <v>188</v>
      </c>
      <c r="C42" s="183" t="s">
        <v>419</v>
      </c>
      <c r="G42" s="178"/>
    </row>
    <row r="43" spans="1:8" x14ac:dyDescent="0.2">
      <c r="A43" s="184">
        <v>18</v>
      </c>
      <c r="B43" s="177" t="s">
        <v>188</v>
      </c>
      <c r="C43" s="183" t="s">
        <v>419</v>
      </c>
      <c r="G43" s="178"/>
    </row>
    <row r="44" spans="1:8" x14ac:dyDescent="0.2">
      <c r="A44" s="184">
        <v>19</v>
      </c>
      <c r="B44" s="177" t="s">
        <v>188</v>
      </c>
      <c r="C44" s="183" t="s">
        <v>419</v>
      </c>
      <c r="G44" s="178"/>
    </row>
    <row r="45" spans="1:8" x14ac:dyDescent="0.2">
      <c r="A45" s="184">
        <v>20</v>
      </c>
      <c r="B45" s="177" t="s">
        <v>188</v>
      </c>
      <c r="C45" s="183" t="s">
        <v>419</v>
      </c>
      <c r="G45" s="178"/>
    </row>
    <row r="46" spans="1:8" x14ac:dyDescent="0.2">
      <c r="A46" s="184">
        <v>21</v>
      </c>
      <c r="B46" s="177" t="s">
        <v>188</v>
      </c>
      <c r="C46" s="183" t="s">
        <v>419</v>
      </c>
      <c r="G46" s="178"/>
    </row>
    <row r="47" spans="1:8" x14ac:dyDescent="0.2">
      <c r="A47" s="184">
        <v>22</v>
      </c>
      <c r="B47" s="177" t="s">
        <v>188</v>
      </c>
      <c r="C47" s="183" t="s">
        <v>419</v>
      </c>
      <c r="G47" s="178"/>
    </row>
    <row r="48" spans="1:8" x14ac:dyDescent="0.2">
      <c r="A48" s="184">
        <v>23</v>
      </c>
      <c r="B48" s="177" t="s">
        <v>189</v>
      </c>
      <c r="C48" s="183" t="s">
        <v>419</v>
      </c>
      <c r="G48" s="178"/>
    </row>
    <row r="49" spans="1:8" x14ac:dyDescent="0.2">
      <c r="A49" s="184">
        <v>24</v>
      </c>
      <c r="B49" s="177" t="s">
        <v>189</v>
      </c>
      <c r="C49" s="183" t="s">
        <v>419</v>
      </c>
      <c r="G49" s="178"/>
    </row>
    <row r="50" spans="1:8" x14ac:dyDescent="0.2">
      <c r="A50" s="184">
        <v>25</v>
      </c>
      <c r="B50" s="177" t="s">
        <v>189</v>
      </c>
      <c r="C50" s="183" t="s">
        <v>419</v>
      </c>
      <c r="G50" s="178"/>
    </row>
    <row r="51" spans="1:8" x14ac:dyDescent="0.2">
      <c r="A51" s="184">
        <v>26</v>
      </c>
      <c r="B51" s="177" t="s">
        <v>189</v>
      </c>
      <c r="C51" s="183" t="s">
        <v>419</v>
      </c>
      <c r="G51" s="178"/>
    </row>
    <row r="52" spans="1:8" x14ac:dyDescent="0.2">
      <c r="A52" s="184">
        <v>28</v>
      </c>
      <c r="B52" s="177" t="s">
        <v>189</v>
      </c>
      <c r="C52" s="183" t="s">
        <v>419</v>
      </c>
      <c r="G52" s="178"/>
    </row>
    <row r="53" spans="1:8" x14ac:dyDescent="0.2">
      <c r="A53" s="184">
        <v>29</v>
      </c>
      <c r="B53" s="177" t="s">
        <v>189</v>
      </c>
      <c r="C53" s="183" t="s">
        <v>419</v>
      </c>
      <c r="G53" s="178"/>
    </row>
    <row r="54" spans="1:8" x14ac:dyDescent="0.2">
      <c r="A54" s="184">
        <v>30</v>
      </c>
      <c r="B54" s="177" t="s">
        <v>189</v>
      </c>
      <c r="C54" s="183" t="s">
        <v>419</v>
      </c>
      <c r="G54" s="178"/>
    </row>
    <row r="55" spans="1:8" x14ac:dyDescent="0.2">
      <c r="A55" s="184">
        <v>31</v>
      </c>
      <c r="B55" s="177" t="s">
        <v>189</v>
      </c>
      <c r="C55" s="183" t="s">
        <v>419</v>
      </c>
      <c r="G55" s="178"/>
    </row>
    <row r="56" spans="1:8" x14ac:dyDescent="0.2">
      <c r="A56" s="184">
        <v>32</v>
      </c>
      <c r="B56" s="177" t="s">
        <v>189</v>
      </c>
      <c r="C56" s="183" t="s">
        <v>419</v>
      </c>
      <c r="F56" s="179"/>
      <c r="G56" s="178"/>
      <c r="H56" s="179"/>
    </row>
    <row r="57" spans="1:8" x14ac:dyDescent="0.2">
      <c r="A57" s="184">
        <v>33</v>
      </c>
      <c r="B57" s="177" t="s">
        <v>189</v>
      </c>
      <c r="C57" s="183" t="s">
        <v>419</v>
      </c>
      <c r="F57" s="179"/>
      <c r="G57" s="178"/>
      <c r="H57" s="179"/>
    </row>
    <row r="58" spans="1:8" x14ac:dyDescent="0.2">
      <c r="A58" s="184">
        <v>34</v>
      </c>
      <c r="B58" s="177" t="s">
        <v>189</v>
      </c>
      <c r="C58" s="183" t="s">
        <v>419</v>
      </c>
      <c r="F58" s="179"/>
      <c r="G58" s="178"/>
      <c r="H58" s="179"/>
    </row>
    <row r="59" spans="1:8" x14ac:dyDescent="0.2">
      <c r="A59" s="184">
        <v>35</v>
      </c>
      <c r="B59" s="177" t="s">
        <v>189</v>
      </c>
      <c r="C59" s="183" t="s">
        <v>419</v>
      </c>
      <c r="F59" s="179"/>
      <c r="G59" s="178"/>
      <c r="H59" s="179"/>
    </row>
    <row r="60" spans="1:8" x14ac:dyDescent="0.2">
      <c r="A60" s="184">
        <v>36</v>
      </c>
      <c r="B60" s="177" t="s">
        <v>189</v>
      </c>
      <c r="C60" s="183" t="s">
        <v>419</v>
      </c>
      <c r="F60" s="179"/>
      <c r="G60" s="178"/>
      <c r="H60" s="179"/>
    </row>
    <row r="61" spans="1:8" x14ac:dyDescent="0.2">
      <c r="A61" s="184">
        <v>37</v>
      </c>
      <c r="B61" s="177" t="s">
        <v>189</v>
      </c>
      <c r="C61" s="183" t="s">
        <v>419</v>
      </c>
      <c r="F61" s="179"/>
      <c r="G61" s="178"/>
      <c r="H61" s="179"/>
    </row>
    <row r="62" spans="1:8" x14ac:dyDescent="0.2">
      <c r="A62" s="184">
        <v>38</v>
      </c>
      <c r="B62" s="177" t="s">
        <v>189</v>
      </c>
      <c r="C62" s="183" t="s">
        <v>419</v>
      </c>
      <c r="F62" s="179"/>
      <c r="G62" s="178"/>
      <c r="H62" s="179"/>
    </row>
    <row r="63" spans="1:8" x14ac:dyDescent="0.2">
      <c r="A63" s="184">
        <v>39</v>
      </c>
      <c r="B63" s="177" t="s">
        <v>189</v>
      </c>
      <c r="C63" s="183" t="s">
        <v>419</v>
      </c>
      <c r="F63" s="179"/>
      <c r="G63" s="178"/>
      <c r="H63" s="179"/>
    </row>
    <row r="64" spans="1:8" x14ac:dyDescent="0.2">
      <c r="A64" s="184">
        <v>40</v>
      </c>
      <c r="B64" s="177" t="s">
        <v>188</v>
      </c>
      <c r="C64" s="183" t="s">
        <v>419</v>
      </c>
      <c r="F64" s="179"/>
      <c r="G64" s="178"/>
      <c r="H64" s="179"/>
    </row>
    <row r="65" spans="1:8" x14ac:dyDescent="0.2">
      <c r="A65" s="184">
        <v>41</v>
      </c>
      <c r="B65" s="177" t="s">
        <v>190</v>
      </c>
      <c r="C65" s="183" t="s">
        <v>419</v>
      </c>
      <c r="F65" s="179"/>
      <c r="G65" s="178"/>
      <c r="H65" s="179"/>
    </row>
    <row r="66" spans="1:8" x14ac:dyDescent="0.2">
      <c r="A66" s="184">
        <v>42</v>
      </c>
      <c r="B66" s="177" t="s">
        <v>191</v>
      </c>
      <c r="C66" s="183" t="s">
        <v>419</v>
      </c>
      <c r="F66" s="179"/>
      <c r="G66" s="178"/>
      <c r="H66" s="179"/>
    </row>
    <row r="67" spans="1:8" x14ac:dyDescent="0.2">
      <c r="A67" s="184">
        <v>43</v>
      </c>
      <c r="B67" s="177" t="s">
        <v>191</v>
      </c>
      <c r="C67" s="183" t="s">
        <v>419</v>
      </c>
      <c r="F67" s="179"/>
      <c r="G67" s="178"/>
      <c r="H67" s="179"/>
    </row>
    <row r="68" spans="1:8" x14ac:dyDescent="0.2">
      <c r="A68" s="184">
        <v>44</v>
      </c>
      <c r="B68" s="177" t="s">
        <v>190</v>
      </c>
      <c r="C68" s="183" t="s">
        <v>419</v>
      </c>
      <c r="F68" s="179"/>
      <c r="G68" s="178"/>
      <c r="H68" s="179"/>
    </row>
    <row r="69" spans="1:8" x14ac:dyDescent="0.2">
      <c r="A69" s="184">
        <v>45</v>
      </c>
      <c r="B69" s="177" t="s">
        <v>192</v>
      </c>
      <c r="C69" s="183" t="s">
        <v>419</v>
      </c>
      <c r="F69" s="179"/>
      <c r="G69" s="178"/>
      <c r="H69" s="179"/>
    </row>
    <row r="70" spans="1:8" x14ac:dyDescent="0.2">
      <c r="A70" s="184">
        <v>46</v>
      </c>
      <c r="B70" s="177" t="s">
        <v>193</v>
      </c>
      <c r="C70" s="183" t="s">
        <v>419</v>
      </c>
      <c r="F70" s="179"/>
      <c r="G70" s="178"/>
      <c r="H70" s="179"/>
    </row>
    <row r="71" spans="1:8" x14ac:dyDescent="0.2">
      <c r="A71" s="184">
        <v>47</v>
      </c>
      <c r="B71" s="177" t="s">
        <v>194</v>
      </c>
      <c r="C71" s="183" t="s">
        <v>419</v>
      </c>
      <c r="F71" s="179"/>
      <c r="G71" s="178"/>
      <c r="H71" s="179"/>
    </row>
    <row r="72" spans="1:8" x14ac:dyDescent="0.2">
      <c r="A72" s="184">
        <v>48</v>
      </c>
      <c r="B72" s="177" t="s">
        <v>195</v>
      </c>
      <c r="C72" s="183" t="s">
        <v>419</v>
      </c>
      <c r="F72" s="179"/>
      <c r="G72" s="178"/>
      <c r="H72" s="179"/>
    </row>
    <row r="73" spans="1:8" x14ac:dyDescent="0.2">
      <c r="A73" s="184">
        <v>49</v>
      </c>
      <c r="B73" s="177" t="s">
        <v>188</v>
      </c>
      <c r="C73" s="183" t="s">
        <v>419</v>
      </c>
      <c r="F73" s="179"/>
      <c r="G73" s="178"/>
      <c r="H73" s="179"/>
    </row>
    <row r="74" spans="1:8" x14ac:dyDescent="0.2">
      <c r="A74" s="184">
        <v>50</v>
      </c>
      <c r="B74" s="177" t="s">
        <v>196</v>
      </c>
      <c r="C74" s="183" t="s">
        <v>419</v>
      </c>
      <c r="F74" s="179"/>
      <c r="G74" s="178"/>
      <c r="H74" s="179"/>
    </row>
    <row r="75" spans="1:8" x14ac:dyDescent="0.2">
      <c r="A75" s="184">
        <v>51</v>
      </c>
      <c r="B75" s="177" t="s">
        <v>197</v>
      </c>
      <c r="C75" s="183" t="s">
        <v>418</v>
      </c>
      <c r="F75" s="179"/>
      <c r="G75" s="178"/>
      <c r="H75" s="179"/>
    </row>
    <row r="76" spans="1:8" x14ac:dyDescent="0.2">
      <c r="A76" s="184">
        <v>52</v>
      </c>
      <c r="B76" s="177" t="s">
        <v>198</v>
      </c>
      <c r="C76" s="183" t="s">
        <v>419</v>
      </c>
      <c r="F76" s="179"/>
      <c r="G76" s="178"/>
      <c r="H76" s="179"/>
    </row>
    <row r="77" spans="1:8" x14ac:dyDescent="0.2">
      <c r="A77" s="184">
        <v>53</v>
      </c>
      <c r="B77" s="177" t="s">
        <v>198</v>
      </c>
      <c r="C77" s="183" t="s">
        <v>419</v>
      </c>
      <c r="F77" s="179"/>
      <c r="G77" s="178"/>
      <c r="H77" s="179"/>
    </row>
    <row r="78" spans="1:8" x14ac:dyDescent="0.2">
      <c r="A78" s="184">
        <v>55</v>
      </c>
      <c r="B78" s="177" t="s">
        <v>198</v>
      </c>
      <c r="C78" s="183" t="s">
        <v>419</v>
      </c>
      <c r="F78" s="179"/>
      <c r="G78" s="178"/>
      <c r="H78" s="179"/>
    </row>
    <row r="79" spans="1:8" x14ac:dyDescent="0.2">
      <c r="A79" s="184">
        <v>56</v>
      </c>
      <c r="B79" s="177" t="s">
        <v>198</v>
      </c>
      <c r="C79" s="183" t="s">
        <v>419</v>
      </c>
      <c r="F79" s="179"/>
      <c r="G79" s="178"/>
      <c r="H79" s="179"/>
    </row>
    <row r="80" spans="1:8" x14ac:dyDescent="0.2">
      <c r="A80" s="184">
        <v>57</v>
      </c>
      <c r="B80" s="177" t="s">
        <v>198</v>
      </c>
      <c r="C80" s="183" t="s">
        <v>419</v>
      </c>
      <c r="F80" s="179"/>
      <c r="G80" s="178"/>
      <c r="H80" s="179"/>
    </row>
    <row r="81" spans="1:8" x14ac:dyDescent="0.2">
      <c r="A81" s="184">
        <v>58</v>
      </c>
      <c r="B81" s="177" t="s">
        <v>199</v>
      </c>
      <c r="C81" s="183" t="s">
        <v>418</v>
      </c>
      <c r="F81" s="179"/>
      <c r="G81" s="178"/>
      <c r="H81" s="179"/>
    </row>
    <row r="82" spans="1:8" x14ac:dyDescent="0.2">
      <c r="A82" s="184">
        <v>59</v>
      </c>
      <c r="B82" s="177" t="s">
        <v>198</v>
      </c>
      <c r="C82" s="183" t="s">
        <v>419</v>
      </c>
      <c r="F82" s="179"/>
      <c r="G82" s="178"/>
      <c r="H82" s="179"/>
    </row>
    <row r="83" spans="1:8" x14ac:dyDescent="0.2">
      <c r="A83" s="184">
        <v>60</v>
      </c>
      <c r="B83" s="177" t="s">
        <v>198</v>
      </c>
      <c r="C83" s="183" t="s">
        <v>419</v>
      </c>
      <c r="F83" s="179"/>
      <c r="G83" s="178"/>
      <c r="H83" s="179"/>
    </row>
    <row r="84" spans="1:8" x14ac:dyDescent="0.2">
      <c r="A84" s="184">
        <v>62</v>
      </c>
      <c r="B84" s="177" t="s">
        <v>200</v>
      </c>
      <c r="C84" s="183" t="s">
        <v>418</v>
      </c>
    </row>
    <row r="85" spans="1:8" x14ac:dyDescent="0.2">
      <c r="A85" s="184">
        <v>63</v>
      </c>
      <c r="B85" s="177" t="s">
        <v>191</v>
      </c>
      <c r="C85" s="183" t="s">
        <v>419</v>
      </c>
    </row>
    <row r="86" spans="1:8" x14ac:dyDescent="0.2">
      <c r="A86" s="184">
        <v>64</v>
      </c>
      <c r="B86" s="177" t="s">
        <v>198</v>
      </c>
      <c r="C86" s="183" t="s">
        <v>419</v>
      </c>
    </row>
    <row r="87" spans="1:8" x14ac:dyDescent="0.2">
      <c r="A87" s="184">
        <v>65</v>
      </c>
      <c r="B87" s="177" t="s">
        <v>201</v>
      </c>
      <c r="C87" s="183" t="s">
        <v>419</v>
      </c>
    </row>
    <row r="88" spans="1:8" x14ac:dyDescent="0.2">
      <c r="A88" s="184">
        <v>66</v>
      </c>
      <c r="B88" s="177" t="s">
        <v>201</v>
      </c>
      <c r="C88" s="183" t="s">
        <v>419</v>
      </c>
    </row>
    <row r="89" spans="1:8" x14ac:dyDescent="0.2">
      <c r="A89" s="184">
        <v>67</v>
      </c>
      <c r="B89" s="177" t="s">
        <v>202</v>
      </c>
      <c r="C89" s="183" t="s">
        <v>419</v>
      </c>
    </row>
    <row r="90" spans="1:8" x14ac:dyDescent="0.2">
      <c r="A90" s="184">
        <v>71</v>
      </c>
      <c r="B90" s="177" t="s">
        <v>202</v>
      </c>
      <c r="C90" s="183" t="s">
        <v>419</v>
      </c>
    </row>
    <row r="91" spans="1:8" x14ac:dyDescent="0.2">
      <c r="A91" s="184">
        <v>72</v>
      </c>
      <c r="B91" s="177" t="s">
        <v>202</v>
      </c>
      <c r="C91" s="183" t="s">
        <v>419</v>
      </c>
    </row>
    <row r="92" spans="1:8" x14ac:dyDescent="0.2">
      <c r="A92" s="184">
        <v>73</v>
      </c>
      <c r="B92" s="177" t="s">
        <v>202</v>
      </c>
      <c r="C92" s="183" t="s">
        <v>419</v>
      </c>
    </row>
    <row r="93" spans="1:8" x14ac:dyDescent="0.2">
      <c r="A93" s="184">
        <v>74</v>
      </c>
      <c r="B93" s="177" t="s">
        <v>203</v>
      </c>
      <c r="C93" s="183" t="s">
        <v>419</v>
      </c>
    </row>
    <row r="94" spans="1:8" x14ac:dyDescent="0.2">
      <c r="A94" s="184">
        <v>75</v>
      </c>
      <c r="B94" s="177" t="s">
        <v>204</v>
      </c>
      <c r="C94" s="183" t="s">
        <v>419</v>
      </c>
    </row>
    <row r="95" spans="1:8" x14ac:dyDescent="0.2">
      <c r="A95" s="184">
        <v>76</v>
      </c>
      <c r="B95" s="177" t="s">
        <v>204</v>
      </c>
      <c r="C95" s="183" t="s">
        <v>419</v>
      </c>
    </row>
    <row r="96" spans="1:8" x14ac:dyDescent="0.2">
      <c r="A96" s="184">
        <v>77</v>
      </c>
      <c r="B96" s="177" t="s">
        <v>204</v>
      </c>
      <c r="C96" s="183" t="s">
        <v>419</v>
      </c>
    </row>
    <row r="97" spans="1:3" x14ac:dyDescent="0.2">
      <c r="A97" s="184">
        <v>78</v>
      </c>
      <c r="B97" s="177" t="s">
        <v>205</v>
      </c>
      <c r="C97" s="183" t="s">
        <v>419</v>
      </c>
    </row>
    <row r="98" spans="1:3" x14ac:dyDescent="0.2">
      <c r="A98" s="184">
        <v>79</v>
      </c>
      <c r="B98" s="177" t="s">
        <v>206</v>
      </c>
      <c r="C98" s="183" t="s">
        <v>418</v>
      </c>
    </row>
    <row r="99" spans="1:3" x14ac:dyDescent="0.2">
      <c r="A99" s="184">
        <v>80</v>
      </c>
      <c r="B99" s="177" t="s">
        <v>207</v>
      </c>
      <c r="C99" s="183" t="s">
        <v>419</v>
      </c>
    </row>
    <row r="100" spans="1:3" x14ac:dyDescent="0.2">
      <c r="A100" s="184">
        <v>81</v>
      </c>
      <c r="B100" s="177" t="s">
        <v>208</v>
      </c>
      <c r="C100" s="183" t="s">
        <v>419</v>
      </c>
    </row>
    <row r="101" spans="1:3" x14ac:dyDescent="0.2">
      <c r="A101" s="184">
        <v>82</v>
      </c>
      <c r="B101" s="177" t="s">
        <v>209</v>
      </c>
      <c r="C101" s="183" t="s">
        <v>419</v>
      </c>
    </row>
    <row r="102" spans="1:3" x14ac:dyDescent="0.2">
      <c r="A102" s="184">
        <v>83</v>
      </c>
      <c r="B102" s="177" t="s">
        <v>209</v>
      </c>
      <c r="C102" s="183" t="s">
        <v>419</v>
      </c>
    </row>
    <row r="103" spans="1:3" x14ac:dyDescent="0.2">
      <c r="A103" s="184">
        <v>84</v>
      </c>
      <c r="B103" s="177" t="s">
        <v>209</v>
      </c>
      <c r="C103" s="183" t="s">
        <v>419</v>
      </c>
    </row>
    <row r="104" spans="1:3" x14ac:dyDescent="0.2">
      <c r="A104" s="184">
        <v>85</v>
      </c>
      <c r="B104" s="177" t="s">
        <v>209</v>
      </c>
      <c r="C104" s="183" t="s">
        <v>419</v>
      </c>
    </row>
    <row r="105" spans="1:3" x14ac:dyDescent="0.2">
      <c r="A105" s="184">
        <v>86</v>
      </c>
      <c r="B105" s="177" t="s">
        <v>209</v>
      </c>
      <c r="C105" s="183" t="s">
        <v>419</v>
      </c>
    </row>
    <row r="106" spans="1:3" x14ac:dyDescent="0.2">
      <c r="A106" s="184">
        <v>87</v>
      </c>
      <c r="B106" s="177" t="s">
        <v>209</v>
      </c>
      <c r="C106" s="183" t="s">
        <v>419</v>
      </c>
    </row>
    <row r="107" spans="1:3" x14ac:dyDescent="0.2">
      <c r="A107" s="184">
        <v>88</v>
      </c>
      <c r="B107" s="177" t="s">
        <v>209</v>
      </c>
      <c r="C107" s="183" t="s">
        <v>419</v>
      </c>
    </row>
    <row r="108" spans="1:3" x14ac:dyDescent="0.2">
      <c r="A108" s="184">
        <v>91</v>
      </c>
      <c r="B108" s="177" t="s">
        <v>210</v>
      </c>
      <c r="C108" s="183" t="s">
        <v>419</v>
      </c>
    </row>
    <row r="109" spans="1:3" x14ac:dyDescent="0.2">
      <c r="A109" s="184">
        <v>92</v>
      </c>
      <c r="B109" s="177" t="s">
        <v>210</v>
      </c>
      <c r="C109" s="183" t="s">
        <v>419</v>
      </c>
    </row>
    <row r="110" spans="1:3" x14ac:dyDescent="0.2">
      <c r="A110" s="184">
        <v>93</v>
      </c>
      <c r="B110" s="177" t="s">
        <v>211</v>
      </c>
      <c r="C110" s="183" t="s">
        <v>418</v>
      </c>
    </row>
    <row r="111" spans="1:3" x14ac:dyDescent="0.2">
      <c r="A111" s="184">
        <v>94</v>
      </c>
      <c r="B111" s="177" t="s">
        <v>210</v>
      </c>
      <c r="C111" s="183" t="s">
        <v>419</v>
      </c>
    </row>
    <row r="112" spans="1:3" x14ac:dyDescent="0.2">
      <c r="A112" s="184">
        <v>95</v>
      </c>
      <c r="B112" s="177" t="s">
        <v>210</v>
      </c>
      <c r="C112" s="183" t="s">
        <v>419</v>
      </c>
    </row>
    <row r="113" spans="1:3" x14ac:dyDescent="0.2">
      <c r="A113" s="184">
        <v>96</v>
      </c>
      <c r="B113" s="177" t="s">
        <v>210</v>
      </c>
      <c r="C113" s="183" t="s">
        <v>419</v>
      </c>
    </row>
    <row r="114" spans="1:3" x14ac:dyDescent="0.2">
      <c r="A114" s="184">
        <v>97</v>
      </c>
      <c r="B114" s="177" t="s">
        <v>212</v>
      </c>
      <c r="C114" s="183" t="s">
        <v>419</v>
      </c>
    </row>
    <row r="115" spans="1:3" x14ac:dyDescent="0.2">
      <c r="A115" s="184">
        <v>98</v>
      </c>
      <c r="B115" s="177" t="s">
        <v>213</v>
      </c>
      <c r="C115" s="183" t="s">
        <v>419</v>
      </c>
    </row>
    <row r="116" spans="1:3" x14ac:dyDescent="0.2">
      <c r="A116" s="184">
        <v>99</v>
      </c>
      <c r="B116" s="177" t="s">
        <v>214</v>
      </c>
      <c r="C116" s="183" t="s">
        <v>419</v>
      </c>
    </row>
    <row r="117" spans="1:3" x14ac:dyDescent="0.2">
      <c r="A117" s="184">
        <v>100</v>
      </c>
      <c r="B117" s="177" t="s">
        <v>214</v>
      </c>
      <c r="C117" s="183" t="s">
        <v>419</v>
      </c>
    </row>
    <row r="118" spans="1:3" x14ac:dyDescent="0.2">
      <c r="A118" s="184">
        <v>101</v>
      </c>
      <c r="B118" s="177" t="s">
        <v>215</v>
      </c>
      <c r="C118" s="183" t="s">
        <v>419</v>
      </c>
    </row>
    <row r="119" spans="1:3" x14ac:dyDescent="0.2">
      <c r="A119" s="184">
        <v>102</v>
      </c>
      <c r="B119" s="177" t="s">
        <v>215</v>
      </c>
      <c r="C119" s="183" t="s">
        <v>419</v>
      </c>
    </row>
    <row r="120" spans="1:3" x14ac:dyDescent="0.2">
      <c r="A120" s="184">
        <v>103</v>
      </c>
      <c r="B120" s="177" t="s">
        <v>215</v>
      </c>
      <c r="C120" s="183" t="s">
        <v>419</v>
      </c>
    </row>
    <row r="121" spans="1:3" x14ac:dyDescent="0.2">
      <c r="A121" s="184">
        <v>104</v>
      </c>
      <c r="B121" s="177" t="s">
        <v>216</v>
      </c>
      <c r="C121" s="183" t="s">
        <v>419</v>
      </c>
    </row>
    <row r="122" spans="1:3" x14ac:dyDescent="0.2">
      <c r="A122" s="184">
        <v>105</v>
      </c>
      <c r="B122" s="177" t="s">
        <v>216</v>
      </c>
      <c r="C122" s="183" t="s">
        <v>419</v>
      </c>
    </row>
    <row r="123" spans="1:3" x14ac:dyDescent="0.2">
      <c r="A123" s="184">
        <v>106</v>
      </c>
      <c r="B123" s="177" t="s">
        <v>216</v>
      </c>
      <c r="C123" s="183" t="s">
        <v>419</v>
      </c>
    </row>
    <row r="124" spans="1:3" x14ac:dyDescent="0.2">
      <c r="A124" s="184">
        <v>107</v>
      </c>
      <c r="B124" s="177" t="s">
        <v>216</v>
      </c>
      <c r="C124" s="183" t="s">
        <v>419</v>
      </c>
    </row>
    <row r="125" spans="1:3" x14ac:dyDescent="0.2">
      <c r="A125" s="184">
        <v>108</v>
      </c>
      <c r="B125" s="177" t="s">
        <v>216</v>
      </c>
      <c r="C125" s="183" t="s">
        <v>419</v>
      </c>
    </row>
    <row r="126" spans="1:3" x14ac:dyDescent="0.2">
      <c r="A126" s="184">
        <v>109</v>
      </c>
      <c r="B126" s="177" t="s">
        <v>216</v>
      </c>
      <c r="C126" s="183" t="s">
        <v>419</v>
      </c>
    </row>
    <row r="127" spans="1:3" x14ac:dyDescent="0.2">
      <c r="A127" s="184">
        <v>110</v>
      </c>
      <c r="B127" s="177" t="s">
        <v>216</v>
      </c>
      <c r="C127" s="183" t="s">
        <v>419</v>
      </c>
    </row>
    <row r="128" spans="1:3" x14ac:dyDescent="0.2">
      <c r="A128" s="184">
        <v>111</v>
      </c>
      <c r="B128" s="177" t="s">
        <v>217</v>
      </c>
      <c r="C128" s="183" t="s">
        <v>419</v>
      </c>
    </row>
    <row r="129" spans="1:3" x14ac:dyDescent="0.2">
      <c r="A129" s="184">
        <v>112</v>
      </c>
      <c r="B129" s="177" t="s">
        <v>218</v>
      </c>
      <c r="C129" s="183" t="s">
        <v>419</v>
      </c>
    </row>
    <row r="130" spans="1:3" x14ac:dyDescent="0.2">
      <c r="A130" s="184">
        <v>113</v>
      </c>
      <c r="B130" s="177" t="s">
        <v>218</v>
      </c>
      <c r="C130" s="183" t="s">
        <v>419</v>
      </c>
    </row>
    <row r="131" spans="1:3" x14ac:dyDescent="0.2">
      <c r="A131" s="184">
        <v>115</v>
      </c>
      <c r="B131" s="177" t="s">
        <v>218</v>
      </c>
      <c r="C131" s="183" t="s">
        <v>419</v>
      </c>
    </row>
    <row r="132" spans="1:3" x14ac:dyDescent="0.2">
      <c r="A132" s="184">
        <v>116</v>
      </c>
      <c r="B132" s="177" t="s">
        <v>218</v>
      </c>
      <c r="C132" s="183" t="s">
        <v>419</v>
      </c>
    </row>
    <row r="133" spans="1:3" x14ac:dyDescent="0.2">
      <c r="A133" s="184">
        <v>117</v>
      </c>
      <c r="B133" s="177" t="s">
        <v>218</v>
      </c>
      <c r="C133" s="183" t="s">
        <v>419</v>
      </c>
    </row>
    <row r="134" spans="1:3" x14ac:dyDescent="0.2">
      <c r="A134" s="184">
        <v>118</v>
      </c>
      <c r="B134" s="177" t="s">
        <v>219</v>
      </c>
      <c r="C134" s="183" t="s">
        <v>419</v>
      </c>
    </row>
    <row r="135" spans="1:3" x14ac:dyDescent="0.2">
      <c r="A135" s="184">
        <v>119</v>
      </c>
      <c r="B135" s="177" t="s">
        <v>219</v>
      </c>
      <c r="C135" s="183" t="s">
        <v>419</v>
      </c>
    </row>
    <row r="136" spans="1:3" x14ac:dyDescent="0.2">
      <c r="A136" s="184">
        <v>120</v>
      </c>
      <c r="B136" s="177" t="s">
        <v>191</v>
      </c>
      <c r="C136" s="183" t="s">
        <v>419</v>
      </c>
    </row>
    <row r="137" spans="1:3" x14ac:dyDescent="0.2">
      <c r="A137" s="184">
        <v>121</v>
      </c>
      <c r="B137" s="177" t="s">
        <v>220</v>
      </c>
      <c r="C137" s="183" t="s">
        <v>418</v>
      </c>
    </row>
    <row r="138" spans="1:3" x14ac:dyDescent="0.2">
      <c r="A138" s="184">
        <v>122</v>
      </c>
      <c r="B138" s="177" t="s">
        <v>221</v>
      </c>
      <c r="C138" s="183" t="s">
        <v>418</v>
      </c>
    </row>
    <row r="139" spans="1:3" x14ac:dyDescent="0.2">
      <c r="A139" s="184">
        <v>123</v>
      </c>
      <c r="B139" s="177" t="s">
        <v>222</v>
      </c>
      <c r="C139" s="183" t="s">
        <v>418</v>
      </c>
    </row>
    <row r="140" spans="1:3" x14ac:dyDescent="0.2">
      <c r="A140" s="184">
        <v>124</v>
      </c>
      <c r="B140" s="177" t="s">
        <v>222</v>
      </c>
      <c r="C140" s="183" t="s">
        <v>418</v>
      </c>
    </row>
    <row r="141" spans="1:3" x14ac:dyDescent="0.2">
      <c r="A141" s="184">
        <v>125</v>
      </c>
      <c r="B141" s="177" t="s">
        <v>222</v>
      </c>
      <c r="C141" s="183" t="s">
        <v>418</v>
      </c>
    </row>
    <row r="142" spans="1:3" x14ac:dyDescent="0.2">
      <c r="A142" s="184">
        <v>126</v>
      </c>
      <c r="B142" s="177" t="s">
        <v>223</v>
      </c>
      <c r="C142" s="183" t="s">
        <v>418</v>
      </c>
    </row>
    <row r="143" spans="1:3" x14ac:dyDescent="0.2">
      <c r="A143" s="184">
        <v>127</v>
      </c>
      <c r="B143" s="177" t="s">
        <v>224</v>
      </c>
      <c r="C143" s="183" t="s">
        <v>418</v>
      </c>
    </row>
    <row r="144" spans="1:3" x14ac:dyDescent="0.2">
      <c r="A144" s="184">
        <v>128</v>
      </c>
      <c r="B144" s="177" t="s">
        <v>225</v>
      </c>
      <c r="C144" s="183" t="s">
        <v>418</v>
      </c>
    </row>
    <row r="145" spans="1:3" x14ac:dyDescent="0.2">
      <c r="A145" s="184">
        <v>129</v>
      </c>
      <c r="B145" s="177" t="s">
        <v>224</v>
      </c>
      <c r="C145" s="183" t="s">
        <v>418</v>
      </c>
    </row>
    <row r="146" spans="1:3" x14ac:dyDescent="0.2">
      <c r="A146" s="184">
        <v>130</v>
      </c>
      <c r="B146" s="177" t="s">
        <v>226</v>
      </c>
      <c r="C146" s="183" t="s">
        <v>418</v>
      </c>
    </row>
    <row r="147" spans="1:3" x14ac:dyDescent="0.2">
      <c r="A147" s="184">
        <v>131</v>
      </c>
      <c r="B147" s="177" t="s">
        <v>226</v>
      </c>
      <c r="C147" s="183" t="s">
        <v>418</v>
      </c>
    </row>
    <row r="148" spans="1:3" x14ac:dyDescent="0.2">
      <c r="A148" s="184">
        <v>132</v>
      </c>
      <c r="B148" s="177" t="s">
        <v>227</v>
      </c>
      <c r="C148" s="183" t="s">
        <v>418</v>
      </c>
    </row>
    <row r="149" spans="1:3" x14ac:dyDescent="0.2">
      <c r="A149" s="184">
        <v>133</v>
      </c>
      <c r="B149" s="177" t="s">
        <v>227</v>
      </c>
      <c r="C149" s="183" t="s">
        <v>418</v>
      </c>
    </row>
    <row r="150" spans="1:3" x14ac:dyDescent="0.2">
      <c r="A150" s="184">
        <v>134</v>
      </c>
      <c r="B150" s="177" t="s">
        <v>227</v>
      </c>
      <c r="C150" s="183" t="s">
        <v>418</v>
      </c>
    </row>
    <row r="151" spans="1:3" x14ac:dyDescent="0.2">
      <c r="A151" s="184">
        <v>135</v>
      </c>
      <c r="B151" s="177" t="s">
        <v>227</v>
      </c>
      <c r="C151" s="183" t="s">
        <v>418</v>
      </c>
    </row>
    <row r="152" spans="1:3" x14ac:dyDescent="0.2">
      <c r="A152" s="184">
        <v>136</v>
      </c>
      <c r="B152" s="177" t="s">
        <v>227</v>
      </c>
      <c r="C152" s="183" t="s">
        <v>418</v>
      </c>
    </row>
    <row r="153" spans="1:3" x14ac:dyDescent="0.2">
      <c r="A153" s="184">
        <v>137</v>
      </c>
      <c r="B153" s="177" t="s">
        <v>227</v>
      </c>
      <c r="C153" s="183" t="s">
        <v>418</v>
      </c>
    </row>
    <row r="154" spans="1:3" x14ac:dyDescent="0.2">
      <c r="A154" s="184">
        <v>138</v>
      </c>
      <c r="B154" s="177" t="s">
        <v>227</v>
      </c>
      <c r="C154" s="183" t="s">
        <v>418</v>
      </c>
    </row>
    <row r="155" spans="1:3" x14ac:dyDescent="0.2">
      <c r="A155" s="184">
        <v>140</v>
      </c>
      <c r="B155" s="177" t="s">
        <v>211</v>
      </c>
      <c r="C155" s="183" t="s">
        <v>418</v>
      </c>
    </row>
    <row r="156" spans="1:3" x14ac:dyDescent="0.2">
      <c r="A156" s="184">
        <v>141</v>
      </c>
      <c r="B156" s="177" t="s">
        <v>228</v>
      </c>
      <c r="C156" s="183" t="s">
        <v>418</v>
      </c>
    </row>
    <row r="157" spans="1:3" x14ac:dyDescent="0.2">
      <c r="A157" s="184">
        <v>142</v>
      </c>
      <c r="B157" s="177" t="s">
        <v>228</v>
      </c>
      <c r="C157" s="183" t="s">
        <v>418</v>
      </c>
    </row>
    <row r="158" spans="1:3" x14ac:dyDescent="0.2">
      <c r="A158" s="184">
        <v>143</v>
      </c>
      <c r="B158" s="177" t="s">
        <v>214</v>
      </c>
      <c r="C158" s="183" t="s">
        <v>419</v>
      </c>
    </row>
    <row r="159" spans="1:3" x14ac:dyDescent="0.2">
      <c r="A159" s="184">
        <v>144</v>
      </c>
      <c r="B159" s="177" t="s">
        <v>229</v>
      </c>
      <c r="C159" s="183" t="s">
        <v>418</v>
      </c>
    </row>
    <row r="160" spans="1:3" x14ac:dyDescent="0.2">
      <c r="A160" s="184">
        <v>145</v>
      </c>
      <c r="B160" s="177" t="s">
        <v>229</v>
      </c>
      <c r="C160" s="183" t="s">
        <v>418</v>
      </c>
    </row>
    <row r="161" spans="1:3" x14ac:dyDescent="0.2">
      <c r="A161" s="184">
        <v>146</v>
      </c>
      <c r="B161" s="177" t="s">
        <v>229</v>
      </c>
      <c r="C161" s="183" t="s">
        <v>418</v>
      </c>
    </row>
    <row r="162" spans="1:3" x14ac:dyDescent="0.2">
      <c r="A162" s="184">
        <v>147</v>
      </c>
      <c r="B162" s="177" t="s">
        <v>229</v>
      </c>
      <c r="C162" s="183" t="s">
        <v>418</v>
      </c>
    </row>
    <row r="163" spans="1:3" x14ac:dyDescent="0.2">
      <c r="A163" s="184">
        <v>148</v>
      </c>
      <c r="B163" s="177" t="s">
        <v>230</v>
      </c>
      <c r="C163" s="183" t="s">
        <v>418</v>
      </c>
    </row>
    <row r="164" spans="1:3" x14ac:dyDescent="0.2">
      <c r="A164" s="184">
        <v>149</v>
      </c>
      <c r="B164" s="177" t="s">
        <v>231</v>
      </c>
      <c r="C164" s="183" t="s">
        <v>418</v>
      </c>
    </row>
    <row r="165" spans="1:3" x14ac:dyDescent="0.2">
      <c r="A165" s="184">
        <v>150</v>
      </c>
      <c r="B165" s="177" t="s">
        <v>223</v>
      </c>
      <c r="C165" s="183" t="s">
        <v>418</v>
      </c>
    </row>
    <row r="166" spans="1:3" x14ac:dyDescent="0.2">
      <c r="A166" s="184">
        <v>151</v>
      </c>
      <c r="B166" s="177" t="s">
        <v>223</v>
      </c>
      <c r="C166" s="183" t="s">
        <v>418</v>
      </c>
    </row>
    <row r="167" spans="1:3" x14ac:dyDescent="0.2">
      <c r="A167" s="184">
        <v>152</v>
      </c>
      <c r="B167" s="177" t="s">
        <v>223</v>
      </c>
      <c r="C167" s="183" t="s">
        <v>418</v>
      </c>
    </row>
    <row r="168" spans="1:3" x14ac:dyDescent="0.2">
      <c r="A168" s="184">
        <v>153</v>
      </c>
      <c r="B168" s="177" t="s">
        <v>223</v>
      </c>
      <c r="C168" s="183" t="s">
        <v>418</v>
      </c>
    </row>
    <row r="169" spans="1:3" x14ac:dyDescent="0.2">
      <c r="A169" s="184">
        <v>154</v>
      </c>
      <c r="B169" s="177" t="s">
        <v>223</v>
      </c>
      <c r="C169" s="183" t="s">
        <v>418</v>
      </c>
    </row>
    <row r="170" spans="1:3" x14ac:dyDescent="0.2">
      <c r="A170" s="184">
        <v>155</v>
      </c>
      <c r="B170" s="177" t="s">
        <v>211</v>
      </c>
      <c r="C170" s="183" t="s">
        <v>419</v>
      </c>
    </row>
    <row r="171" spans="1:3" x14ac:dyDescent="0.2">
      <c r="A171" s="184">
        <v>156</v>
      </c>
      <c r="B171" s="177" t="s">
        <v>223</v>
      </c>
      <c r="C171" s="183" t="s">
        <v>418</v>
      </c>
    </row>
    <row r="172" spans="1:3" x14ac:dyDescent="0.2">
      <c r="A172" s="184">
        <v>157</v>
      </c>
      <c r="B172" s="177" t="s">
        <v>223</v>
      </c>
      <c r="C172" s="183" t="s">
        <v>418</v>
      </c>
    </row>
    <row r="173" spans="1:3" x14ac:dyDescent="0.2">
      <c r="A173" s="184">
        <v>158</v>
      </c>
      <c r="B173" s="177" t="s">
        <v>223</v>
      </c>
      <c r="C173" s="183" t="s">
        <v>418</v>
      </c>
    </row>
    <row r="174" spans="1:3" x14ac:dyDescent="0.2">
      <c r="A174" s="184">
        <v>159</v>
      </c>
      <c r="B174" s="177" t="s">
        <v>198</v>
      </c>
      <c r="C174" s="183" t="s">
        <v>419</v>
      </c>
    </row>
    <row r="175" spans="1:3" x14ac:dyDescent="0.2">
      <c r="A175" s="184">
        <v>160</v>
      </c>
      <c r="B175" s="177" t="s">
        <v>223</v>
      </c>
      <c r="C175" s="183" t="s">
        <v>418</v>
      </c>
    </row>
    <row r="176" spans="1:3" x14ac:dyDescent="0.2">
      <c r="A176" s="184">
        <v>161</v>
      </c>
      <c r="B176" s="177" t="s">
        <v>223</v>
      </c>
      <c r="C176" s="183" t="s">
        <v>418</v>
      </c>
    </row>
    <row r="177" spans="1:3" x14ac:dyDescent="0.2">
      <c r="A177" s="184">
        <v>162</v>
      </c>
      <c r="B177" s="177" t="s">
        <v>223</v>
      </c>
      <c r="C177" s="183" t="s">
        <v>418</v>
      </c>
    </row>
    <row r="178" spans="1:3" x14ac:dyDescent="0.2">
      <c r="A178" s="184">
        <v>163</v>
      </c>
      <c r="B178" s="177" t="s">
        <v>223</v>
      </c>
      <c r="C178" s="183" t="s">
        <v>418</v>
      </c>
    </row>
    <row r="179" spans="1:3" x14ac:dyDescent="0.2">
      <c r="A179" s="184">
        <v>164</v>
      </c>
      <c r="B179" s="177" t="s">
        <v>223</v>
      </c>
      <c r="C179" s="183" t="s">
        <v>418</v>
      </c>
    </row>
    <row r="180" spans="1:3" x14ac:dyDescent="0.2">
      <c r="A180" s="184">
        <v>165</v>
      </c>
      <c r="B180" s="177" t="s">
        <v>223</v>
      </c>
      <c r="C180" s="183" t="s">
        <v>418</v>
      </c>
    </row>
    <row r="181" spans="1:3" x14ac:dyDescent="0.2">
      <c r="A181" s="184">
        <v>166</v>
      </c>
      <c r="B181" s="177" t="s">
        <v>223</v>
      </c>
      <c r="C181" s="183" t="s">
        <v>418</v>
      </c>
    </row>
    <row r="182" spans="1:3" x14ac:dyDescent="0.2">
      <c r="A182" s="184">
        <v>167</v>
      </c>
      <c r="B182" s="177" t="s">
        <v>223</v>
      </c>
      <c r="C182" s="183" t="s">
        <v>418</v>
      </c>
    </row>
    <row r="183" spans="1:3" x14ac:dyDescent="0.2">
      <c r="A183" s="184">
        <v>168</v>
      </c>
      <c r="B183" s="177" t="s">
        <v>223</v>
      </c>
      <c r="C183" s="183" t="s">
        <v>418</v>
      </c>
    </row>
    <row r="184" spans="1:3" x14ac:dyDescent="0.2">
      <c r="A184" s="184">
        <v>169</v>
      </c>
      <c r="B184" s="177" t="s">
        <v>223</v>
      </c>
      <c r="C184" s="183" t="s">
        <v>418</v>
      </c>
    </row>
    <row r="185" spans="1:3" x14ac:dyDescent="0.2">
      <c r="A185" s="184">
        <v>170</v>
      </c>
      <c r="B185" s="177" t="s">
        <v>223</v>
      </c>
      <c r="C185" s="183" t="s">
        <v>418</v>
      </c>
    </row>
    <row r="186" spans="1:3" x14ac:dyDescent="0.2">
      <c r="A186" s="184">
        <v>171</v>
      </c>
      <c r="B186" s="177" t="s">
        <v>223</v>
      </c>
      <c r="C186" s="183" t="s">
        <v>418</v>
      </c>
    </row>
    <row r="187" spans="1:3" x14ac:dyDescent="0.2">
      <c r="A187" s="184">
        <v>172</v>
      </c>
      <c r="B187" s="177" t="s">
        <v>223</v>
      </c>
      <c r="C187" s="183" t="s">
        <v>418</v>
      </c>
    </row>
    <row r="188" spans="1:3" x14ac:dyDescent="0.2">
      <c r="A188" s="184">
        <v>173</v>
      </c>
      <c r="B188" s="177" t="s">
        <v>223</v>
      </c>
      <c r="C188" s="183" t="s">
        <v>418</v>
      </c>
    </row>
    <row r="189" spans="1:3" x14ac:dyDescent="0.2">
      <c r="A189" s="184">
        <v>174</v>
      </c>
      <c r="B189" s="177" t="s">
        <v>223</v>
      </c>
      <c r="C189" s="183" t="s">
        <v>418</v>
      </c>
    </row>
    <row r="190" spans="1:3" x14ac:dyDescent="0.2">
      <c r="A190" s="184">
        <v>175</v>
      </c>
      <c r="B190" s="177" t="s">
        <v>223</v>
      </c>
      <c r="C190" s="183" t="s">
        <v>418</v>
      </c>
    </row>
    <row r="191" spans="1:3" x14ac:dyDescent="0.2">
      <c r="A191" s="184">
        <v>176</v>
      </c>
      <c r="B191" s="177" t="s">
        <v>223</v>
      </c>
      <c r="C191" s="183" t="s">
        <v>418</v>
      </c>
    </row>
    <row r="192" spans="1:3" x14ac:dyDescent="0.2">
      <c r="A192" s="184">
        <v>177</v>
      </c>
      <c r="B192" s="177" t="s">
        <v>223</v>
      </c>
      <c r="C192" s="183" t="s">
        <v>418</v>
      </c>
    </row>
    <row r="193" spans="1:3" x14ac:dyDescent="0.2">
      <c r="A193" s="184">
        <v>178</v>
      </c>
      <c r="B193" s="177" t="s">
        <v>232</v>
      </c>
      <c r="C193" s="183" t="s">
        <v>418</v>
      </c>
    </row>
    <row r="194" spans="1:3" x14ac:dyDescent="0.2">
      <c r="A194" s="184">
        <v>179</v>
      </c>
      <c r="B194" s="177" t="s">
        <v>223</v>
      </c>
      <c r="C194" s="183" t="s">
        <v>418</v>
      </c>
    </row>
    <row r="195" spans="1:3" x14ac:dyDescent="0.2">
      <c r="A195" s="184">
        <v>180</v>
      </c>
      <c r="B195" s="177" t="s">
        <v>223</v>
      </c>
      <c r="C195" s="183" t="s">
        <v>418</v>
      </c>
    </row>
    <row r="196" spans="1:3" x14ac:dyDescent="0.2">
      <c r="A196" s="184">
        <v>181</v>
      </c>
      <c r="B196" s="177" t="s">
        <v>223</v>
      </c>
      <c r="C196" s="183" t="s">
        <v>418</v>
      </c>
    </row>
    <row r="197" spans="1:3" x14ac:dyDescent="0.2">
      <c r="A197" s="184">
        <v>182</v>
      </c>
      <c r="B197" s="177" t="s">
        <v>223</v>
      </c>
      <c r="C197" s="183" t="s">
        <v>418</v>
      </c>
    </row>
    <row r="198" spans="1:3" x14ac:dyDescent="0.2">
      <c r="A198" s="184">
        <v>183</v>
      </c>
      <c r="B198" s="177" t="s">
        <v>223</v>
      </c>
      <c r="C198" s="183" t="s">
        <v>418</v>
      </c>
    </row>
    <row r="199" spans="1:3" x14ac:dyDescent="0.2">
      <c r="A199" s="184">
        <v>184</v>
      </c>
      <c r="B199" s="177" t="s">
        <v>223</v>
      </c>
      <c r="C199" s="183" t="s">
        <v>418</v>
      </c>
    </row>
    <row r="200" spans="1:3" x14ac:dyDescent="0.2">
      <c r="A200" s="184">
        <v>185</v>
      </c>
      <c r="B200" s="177" t="s">
        <v>223</v>
      </c>
      <c r="C200" s="183" t="s">
        <v>418</v>
      </c>
    </row>
    <row r="201" spans="1:3" x14ac:dyDescent="0.2">
      <c r="A201" s="184">
        <v>186</v>
      </c>
      <c r="B201" s="177" t="s">
        <v>223</v>
      </c>
      <c r="C201" s="183" t="s">
        <v>418</v>
      </c>
    </row>
    <row r="202" spans="1:3" x14ac:dyDescent="0.2">
      <c r="A202" s="184">
        <v>187</v>
      </c>
      <c r="B202" s="177" t="s">
        <v>223</v>
      </c>
      <c r="C202" s="183" t="s">
        <v>418</v>
      </c>
    </row>
    <row r="203" spans="1:3" x14ac:dyDescent="0.2">
      <c r="A203" s="184">
        <v>188</v>
      </c>
      <c r="B203" s="177" t="s">
        <v>223</v>
      </c>
      <c r="C203" s="183" t="s">
        <v>418</v>
      </c>
    </row>
    <row r="204" spans="1:3" x14ac:dyDescent="0.2">
      <c r="A204" s="184">
        <v>189</v>
      </c>
      <c r="B204" s="177" t="s">
        <v>223</v>
      </c>
      <c r="C204" s="183" t="s">
        <v>419</v>
      </c>
    </row>
    <row r="205" spans="1:3" x14ac:dyDescent="0.2">
      <c r="A205" s="184">
        <v>190</v>
      </c>
      <c r="B205" s="177" t="s">
        <v>223</v>
      </c>
      <c r="C205" s="183" t="s">
        <v>419</v>
      </c>
    </row>
    <row r="206" spans="1:3" x14ac:dyDescent="0.2">
      <c r="A206" s="184">
        <v>191</v>
      </c>
      <c r="B206" s="177" t="s">
        <v>223</v>
      </c>
      <c r="C206" s="183" t="s">
        <v>419</v>
      </c>
    </row>
    <row r="207" spans="1:3" x14ac:dyDescent="0.2">
      <c r="A207" s="184">
        <v>192</v>
      </c>
      <c r="B207" s="177" t="s">
        <v>223</v>
      </c>
      <c r="C207" s="183" t="s">
        <v>419</v>
      </c>
    </row>
    <row r="208" spans="1:3" x14ac:dyDescent="0.2">
      <c r="A208" s="184">
        <v>193</v>
      </c>
      <c r="B208" s="177" t="s">
        <v>223</v>
      </c>
      <c r="C208" s="183" t="s">
        <v>419</v>
      </c>
    </row>
    <row r="209" spans="1:3" x14ac:dyDescent="0.2">
      <c r="A209" s="184">
        <v>194</v>
      </c>
      <c r="B209" s="177" t="s">
        <v>223</v>
      </c>
      <c r="C209" s="183" t="s">
        <v>419</v>
      </c>
    </row>
    <row r="210" spans="1:3" x14ac:dyDescent="0.2">
      <c r="A210" s="184">
        <v>195</v>
      </c>
      <c r="B210" s="177" t="s">
        <v>223</v>
      </c>
      <c r="C210" s="183" t="s">
        <v>419</v>
      </c>
    </row>
    <row r="211" spans="1:3" x14ac:dyDescent="0.2">
      <c r="A211" s="184">
        <v>196</v>
      </c>
      <c r="B211" s="177" t="s">
        <v>223</v>
      </c>
      <c r="C211" s="183" t="s">
        <v>419</v>
      </c>
    </row>
    <row r="212" spans="1:3" x14ac:dyDescent="0.2">
      <c r="A212" s="184">
        <v>197</v>
      </c>
      <c r="B212" s="177" t="s">
        <v>223</v>
      </c>
      <c r="C212" s="183" t="s">
        <v>419</v>
      </c>
    </row>
    <row r="213" spans="1:3" x14ac:dyDescent="0.2">
      <c r="A213" s="184">
        <v>198</v>
      </c>
      <c r="B213" s="177" t="s">
        <v>223</v>
      </c>
      <c r="C213" s="183" t="s">
        <v>419</v>
      </c>
    </row>
    <row r="214" spans="1:3" x14ac:dyDescent="0.2">
      <c r="A214" s="184">
        <v>199</v>
      </c>
      <c r="B214" s="177" t="s">
        <v>223</v>
      </c>
      <c r="C214" s="183" t="s">
        <v>419</v>
      </c>
    </row>
    <row r="215" spans="1:3" x14ac:dyDescent="0.2">
      <c r="A215" s="184">
        <v>201</v>
      </c>
      <c r="B215" s="177" t="s">
        <v>223</v>
      </c>
      <c r="C215" s="183" t="s">
        <v>419</v>
      </c>
    </row>
    <row r="216" spans="1:3" x14ac:dyDescent="0.2">
      <c r="A216" s="184">
        <v>202</v>
      </c>
      <c r="B216" s="177" t="s">
        <v>223</v>
      </c>
      <c r="C216" s="183" t="s">
        <v>419</v>
      </c>
    </row>
    <row r="217" spans="1:3" x14ac:dyDescent="0.2">
      <c r="A217" s="184">
        <v>203</v>
      </c>
      <c r="B217" s="177" t="s">
        <v>223</v>
      </c>
      <c r="C217" s="183" t="s">
        <v>419</v>
      </c>
    </row>
    <row r="218" spans="1:3" x14ac:dyDescent="0.2">
      <c r="A218" s="184">
        <v>204</v>
      </c>
      <c r="B218" s="177" t="s">
        <v>223</v>
      </c>
      <c r="C218" s="183" t="s">
        <v>419</v>
      </c>
    </row>
    <row r="219" spans="1:3" x14ac:dyDescent="0.2">
      <c r="A219" s="184">
        <v>205</v>
      </c>
      <c r="B219" s="177" t="s">
        <v>223</v>
      </c>
      <c r="C219" s="183" t="s">
        <v>419</v>
      </c>
    </row>
    <row r="220" spans="1:3" x14ac:dyDescent="0.2">
      <c r="A220" s="184">
        <v>206</v>
      </c>
      <c r="B220" s="177" t="s">
        <v>223</v>
      </c>
      <c r="C220" s="183" t="s">
        <v>419</v>
      </c>
    </row>
    <row r="221" spans="1:3" x14ac:dyDescent="0.2">
      <c r="A221" s="184">
        <v>207</v>
      </c>
      <c r="B221" s="177" t="s">
        <v>223</v>
      </c>
      <c r="C221" s="183" t="s">
        <v>419</v>
      </c>
    </row>
    <row r="222" spans="1:3" x14ac:dyDescent="0.2">
      <c r="A222" s="184">
        <v>208</v>
      </c>
      <c r="B222" s="177" t="s">
        <v>223</v>
      </c>
      <c r="C222" s="183" t="s">
        <v>419</v>
      </c>
    </row>
    <row r="223" spans="1:3" x14ac:dyDescent="0.2">
      <c r="A223" s="184">
        <v>209</v>
      </c>
      <c r="B223" s="177" t="s">
        <v>223</v>
      </c>
      <c r="C223" s="183" t="s">
        <v>418</v>
      </c>
    </row>
    <row r="224" spans="1:3" x14ac:dyDescent="0.2">
      <c r="A224" s="184">
        <v>210</v>
      </c>
      <c r="B224" s="177" t="s">
        <v>223</v>
      </c>
      <c r="C224" s="183" t="s">
        <v>418</v>
      </c>
    </row>
    <row r="225" spans="1:3" x14ac:dyDescent="0.2">
      <c r="A225" s="184">
        <v>211</v>
      </c>
      <c r="B225" s="177" t="s">
        <v>223</v>
      </c>
      <c r="C225" s="183" t="s">
        <v>418</v>
      </c>
    </row>
    <row r="226" spans="1:3" x14ac:dyDescent="0.2">
      <c r="A226" s="184">
        <v>212</v>
      </c>
      <c r="B226" s="177" t="s">
        <v>223</v>
      </c>
      <c r="C226" s="183" t="s">
        <v>418</v>
      </c>
    </row>
    <row r="227" spans="1:3" x14ac:dyDescent="0.2">
      <c r="A227" s="184">
        <v>213</v>
      </c>
      <c r="B227" s="177" t="s">
        <v>223</v>
      </c>
      <c r="C227" s="183" t="s">
        <v>418</v>
      </c>
    </row>
    <row r="228" spans="1:3" x14ac:dyDescent="0.2">
      <c r="A228" s="184">
        <v>214</v>
      </c>
      <c r="B228" s="177" t="s">
        <v>223</v>
      </c>
      <c r="C228" s="183" t="s">
        <v>418</v>
      </c>
    </row>
    <row r="229" spans="1:3" x14ac:dyDescent="0.2">
      <c r="A229" s="184">
        <v>215</v>
      </c>
      <c r="B229" s="177" t="s">
        <v>223</v>
      </c>
      <c r="C229" s="183" t="s">
        <v>418</v>
      </c>
    </row>
    <row r="230" spans="1:3" x14ac:dyDescent="0.2">
      <c r="A230" s="184">
        <v>216</v>
      </c>
      <c r="B230" s="177" t="s">
        <v>223</v>
      </c>
      <c r="C230" s="183" t="s">
        <v>418</v>
      </c>
    </row>
    <row r="231" spans="1:3" x14ac:dyDescent="0.2">
      <c r="A231" s="184">
        <v>217</v>
      </c>
      <c r="B231" s="177" t="s">
        <v>223</v>
      </c>
      <c r="C231" s="183" t="s">
        <v>418</v>
      </c>
    </row>
    <row r="232" spans="1:3" x14ac:dyDescent="0.2">
      <c r="A232" s="184">
        <v>218</v>
      </c>
      <c r="B232" s="177" t="s">
        <v>223</v>
      </c>
      <c r="C232" s="183" t="s">
        <v>418</v>
      </c>
    </row>
    <row r="233" spans="1:3" x14ac:dyDescent="0.2">
      <c r="A233" s="184">
        <v>219</v>
      </c>
      <c r="B233" s="177" t="s">
        <v>223</v>
      </c>
      <c r="C233" s="183" t="s">
        <v>418</v>
      </c>
    </row>
    <row r="234" spans="1:3" x14ac:dyDescent="0.2">
      <c r="A234" s="184">
        <v>220</v>
      </c>
      <c r="B234" s="177" t="s">
        <v>223</v>
      </c>
      <c r="C234" s="183" t="s">
        <v>418</v>
      </c>
    </row>
    <row r="235" spans="1:3" x14ac:dyDescent="0.2">
      <c r="A235" s="184">
        <v>221</v>
      </c>
      <c r="B235" s="177" t="s">
        <v>223</v>
      </c>
      <c r="C235" s="183" t="s">
        <v>418</v>
      </c>
    </row>
    <row r="236" spans="1:3" x14ac:dyDescent="0.2">
      <c r="A236" s="184">
        <v>222</v>
      </c>
      <c r="B236" s="177" t="s">
        <v>223</v>
      </c>
      <c r="C236" s="183" t="s">
        <v>418</v>
      </c>
    </row>
    <row r="237" spans="1:3" x14ac:dyDescent="0.2">
      <c r="A237" s="184">
        <v>223</v>
      </c>
      <c r="B237" s="177" t="s">
        <v>223</v>
      </c>
      <c r="C237" s="183" t="s">
        <v>418</v>
      </c>
    </row>
    <row r="238" spans="1:3" x14ac:dyDescent="0.2">
      <c r="A238" s="184">
        <v>224</v>
      </c>
      <c r="B238" s="177" t="s">
        <v>223</v>
      </c>
      <c r="C238" s="183" t="s">
        <v>418</v>
      </c>
    </row>
    <row r="239" spans="1:3" x14ac:dyDescent="0.2">
      <c r="A239" s="184">
        <v>225</v>
      </c>
      <c r="B239" s="177" t="s">
        <v>223</v>
      </c>
      <c r="C239" s="183" t="s">
        <v>418</v>
      </c>
    </row>
    <row r="240" spans="1:3" x14ac:dyDescent="0.2">
      <c r="A240" s="184">
        <v>226</v>
      </c>
      <c r="B240" s="177" t="s">
        <v>223</v>
      </c>
      <c r="C240" s="183" t="s">
        <v>418</v>
      </c>
    </row>
    <row r="241" spans="1:3" x14ac:dyDescent="0.2">
      <c r="A241" s="184">
        <v>227</v>
      </c>
      <c r="B241" s="177" t="s">
        <v>223</v>
      </c>
      <c r="C241" s="183" t="s">
        <v>418</v>
      </c>
    </row>
    <row r="242" spans="1:3" x14ac:dyDescent="0.2">
      <c r="A242" s="184">
        <v>228</v>
      </c>
      <c r="B242" s="177" t="s">
        <v>233</v>
      </c>
      <c r="C242" s="183" t="s">
        <v>419</v>
      </c>
    </row>
    <row r="243" spans="1:3" x14ac:dyDescent="0.2">
      <c r="A243" s="184">
        <v>229</v>
      </c>
      <c r="B243" s="177" t="s">
        <v>233</v>
      </c>
      <c r="C243" s="183" t="s">
        <v>419</v>
      </c>
    </row>
    <row r="244" spans="1:3" x14ac:dyDescent="0.2">
      <c r="A244" s="184">
        <v>230</v>
      </c>
      <c r="B244" s="177" t="s">
        <v>223</v>
      </c>
      <c r="C244" s="183" t="s">
        <v>419</v>
      </c>
    </row>
    <row r="245" spans="1:3" x14ac:dyDescent="0.2">
      <c r="A245" s="184">
        <v>231</v>
      </c>
      <c r="B245" s="177" t="s">
        <v>211</v>
      </c>
      <c r="C245" s="183" t="s">
        <v>418</v>
      </c>
    </row>
    <row r="246" spans="1:3" x14ac:dyDescent="0.2">
      <c r="A246" s="184">
        <v>233</v>
      </c>
      <c r="B246" s="177" t="s">
        <v>211</v>
      </c>
      <c r="C246" s="183" t="s">
        <v>418</v>
      </c>
    </row>
    <row r="247" spans="1:3" x14ac:dyDescent="0.2">
      <c r="A247" s="184">
        <v>234</v>
      </c>
      <c r="B247" s="177" t="s">
        <v>211</v>
      </c>
      <c r="C247" s="183" t="s">
        <v>418</v>
      </c>
    </row>
    <row r="248" spans="1:3" x14ac:dyDescent="0.2">
      <c r="A248" s="184">
        <v>235</v>
      </c>
      <c r="B248" s="177" t="s">
        <v>211</v>
      </c>
      <c r="C248" s="183" t="s">
        <v>418</v>
      </c>
    </row>
    <row r="249" spans="1:3" x14ac:dyDescent="0.2">
      <c r="A249" s="184">
        <v>236</v>
      </c>
      <c r="B249" s="177" t="s">
        <v>211</v>
      </c>
      <c r="C249" s="183" t="s">
        <v>418</v>
      </c>
    </row>
    <row r="250" spans="1:3" x14ac:dyDescent="0.2">
      <c r="A250" s="184">
        <v>237</v>
      </c>
      <c r="B250" s="177" t="s">
        <v>211</v>
      </c>
      <c r="C250" s="183" t="s">
        <v>418</v>
      </c>
    </row>
    <row r="251" spans="1:3" x14ac:dyDescent="0.2">
      <c r="A251" s="184">
        <v>238</v>
      </c>
      <c r="B251" s="177" t="s">
        <v>223</v>
      </c>
      <c r="C251" s="183" t="s">
        <v>418</v>
      </c>
    </row>
    <row r="252" spans="1:3" x14ac:dyDescent="0.2">
      <c r="A252" s="184">
        <v>241</v>
      </c>
      <c r="B252" s="177" t="s">
        <v>234</v>
      </c>
      <c r="C252" s="183" t="s">
        <v>418</v>
      </c>
    </row>
    <row r="253" spans="1:3" x14ac:dyDescent="0.2">
      <c r="A253" s="184">
        <v>242</v>
      </c>
      <c r="B253" s="177" t="s">
        <v>235</v>
      </c>
      <c r="C253" s="183" t="s">
        <v>418</v>
      </c>
    </row>
    <row r="254" spans="1:3" x14ac:dyDescent="0.2">
      <c r="A254" s="184">
        <v>243</v>
      </c>
      <c r="B254" s="177" t="s">
        <v>199</v>
      </c>
      <c r="C254" s="183" t="s">
        <v>418</v>
      </c>
    </row>
    <row r="255" spans="1:3" x14ac:dyDescent="0.2">
      <c r="A255" s="184">
        <v>244</v>
      </c>
      <c r="B255" s="177" t="s">
        <v>223</v>
      </c>
      <c r="C255" s="183" t="s">
        <v>418</v>
      </c>
    </row>
    <row r="256" spans="1:3" x14ac:dyDescent="0.2">
      <c r="A256" s="184">
        <v>245</v>
      </c>
      <c r="B256" s="177" t="s">
        <v>235</v>
      </c>
      <c r="C256" s="183" t="s">
        <v>418</v>
      </c>
    </row>
    <row r="257" spans="1:3" x14ac:dyDescent="0.2">
      <c r="A257" s="184">
        <v>246</v>
      </c>
      <c r="B257" s="177" t="s">
        <v>236</v>
      </c>
      <c r="C257" s="183" t="s">
        <v>418</v>
      </c>
    </row>
    <row r="258" spans="1:3" x14ac:dyDescent="0.2">
      <c r="A258" s="184">
        <v>247</v>
      </c>
      <c r="B258" s="177" t="s">
        <v>235</v>
      </c>
      <c r="C258" s="183" t="s">
        <v>418</v>
      </c>
    </row>
    <row r="259" spans="1:3" x14ac:dyDescent="0.2">
      <c r="A259" s="184">
        <v>248</v>
      </c>
      <c r="B259" s="177" t="s">
        <v>223</v>
      </c>
      <c r="C259" s="183" t="s">
        <v>418</v>
      </c>
    </row>
    <row r="260" spans="1:3" x14ac:dyDescent="0.2">
      <c r="A260" s="184">
        <v>249</v>
      </c>
      <c r="B260" s="177" t="s">
        <v>235</v>
      </c>
      <c r="C260" s="183" t="s">
        <v>418</v>
      </c>
    </row>
    <row r="261" spans="1:3" x14ac:dyDescent="0.2">
      <c r="A261" s="184">
        <v>250</v>
      </c>
      <c r="B261" s="177" t="s">
        <v>237</v>
      </c>
      <c r="C261" s="183" t="s">
        <v>419</v>
      </c>
    </row>
    <row r="262" spans="1:3" x14ac:dyDescent="0.2">
      <c r="A262" s="184">
        <v>251</v>
      </c>
      <c r="B262" s="177" t="s">
        <v>237</v>
      </c>
      <c r="C262" s="183" t="s">
        <v>419</v>
      </c>
    </row>
    <row r="263" spans="1:3" x14ac:dyDescent="0.2">
      <c r="A263" s="184">
        <v>252</v>
      </c>
      <c r="B263" s="177" t="s">
        <v>237</v>
      </c>
      <c r="C263" s="183" t="s">
        <v>419</v>
      </c>
    </row>
    <row r="264" spans="1:3" x14ac:dyDescent="0.2">
      <c r="A264" s="184">
        <v>253</v>
      </c>
      <c r="B264" s="177" t="s">
        <v>237</v>
      </c>
      <c r="C264" s="183" t="s">
        <v>419</v>
      </c>
    </row>
    <row r="265" spans="1:3" x14ac:dyDescent="0.2">
      <c r="A265" s="184">
        <v>254</v>
      </c>
      <c r="B265" s="177" t="s">
        <v>238</v>
      </c>
      <c r="C265" s="183" t="s">
        <v>418</v>
      </c>
    </row>
    <row r="266" spans="1:3" x14ac:dyDescent="0.2">
      <c r="A266" s="184">
        <v>255</v>
      </c>
      <c r="B266" s="177" t="s">
        <v>239</v>
      </c>
      <c r="C266" s="183" t="s">
        <v>418</v>
      </c>
    </row>
    <row r="267" spans="1:3" x14ac:dyDescent="0.2">
      <c r="A267" s="184">
        <v>257</v>
      </c>
      <c r="B267" s="177" t="s">
        <v>240</v>
      </c>
      <c r="C267" s="183" t="s">
        <v>418</v>
      </c>
    </row>
    <row r="268" spans="1:3" x14ac:dyDescent="0.2">
      <c r="A268" s="184">
        <v>258</v>
      </c>
      <c r="B268" s="177" t="s">
        <v>241</v>
      </c>
      <c r="C268" s="183" t="s">
        <v>418</v>
      </c>
    </row>
    <row r="269" spans="1:3" x14ac:dyDescent="0.2">
      <c r="A269" s="184">
        <v>259</v>
      </c>
      <c r="B269" s="177" t="s">
        <v>242</v>
      </c>
      <c r="C269" s="183" t="s">
        <v>418</v>
      </c>
    </row>
    <row r="270" spans="1:3" x14ac:dyDescent="0.2">
      <c r="A270" s="184">
        <v>260</v>
      </c>
      <c r="B270" s="177" t="s">
        <v>241</v>
      </c>
      <c r="C270" s="183" t="s">
        <v>419</v>
      </c>
    </row>
    <row r="271" spans="1:3" x14ac:dyDescent="0.2">
      <c r="A271" s="184">
        <v>261</v>
      </c>
      <c r="B271" s="177" t="s">
        <v>241</v>
      </c>
      <c r="C271" s="183" t="s">
        <v>418</v>
      </c>
    </row>
    <row r="272" spans="1:3" x14ac:dyDescent="0.2">
      <c r="A272" s="184">
        <v>262</v>
      </c>
      <c r="B272" s="177" t="s">
        <v>241</v>
      </c>
      <c r="C272" s="183" t="s">
        <v>418</v>
      </c>
    </row>
    <row r="273" spans="1:3" x14ac:dyDescent="0.2">
      <c r="A273" s="184">
        <v>263</v>
      </c>
      <c r="B273" s="177" t="s">
        <v>241</v>
      </c>
      <c r="C273" s="183" t="s">
        <v>418</v>
      </c>
    </row>
    <row r="274" spans="1:3" x14ac:dyDescent="0.2">
      <c r="A274" s="184">
        <v>264</v>
      </c>
      <c r="B274" s="177" t="s">
        <v>241</v>
      </c>
      <c r="C274" s="183" t="s">
        <v>418</v>
      </c>
    </row>
    <row r="275" spans="1:3" x14ac:dyDescent="0.2">
      <c r="A275" s="184">
        <v>265</v>
      </c>
      <c r="B275" s="177" t="s">
        <v>243</v>
      </c>
      <c r="C275" s="183" t="s">
        <v>419</v>
      </c>
    </row>
    <row r="276" spans="1:3" x14ac:dyDescent="0.2">
      <c r="A276" s="184">
        <v>266</v>
      </c>
      <c r="B276" s="177" t="s">
        <v>243</v>
      </c>
      <c r="C276" s="183" t="s">
        <v>419</v>
      </c>
    </row>
    <row r="277" spans="1:3" x14ac:dyDescent="0.2">
      <c r="A277" s="184">
        <v>267</v>
      </c>
      <c r="B277" s="177" t="s">
        <v>243</v>
      </c>
      <c r="C277" s="183" t="s">
        <v>419</v>
      </c>
    </row>
    <row r="278" spans="1:3" x14ac:dyDescent="0.2">
      <c r="A278" s="184">
        <v>268</v>
      </c>
      <c r="B278" s="177" t="s">
        <v>243</v>
      </c>
      <c r="C278" s="183" t="s">
        <v>419</v>
      </c>
    </row>
    <row r="279" spans="1:3" x14ac:dyDescent="0.2">
      <c r="A279" s="184">
        <v>269</v>
      </c>
      <c r="B279" s="177" t="s">
        <v>243</v>
      </c>
      <c r="C279" s="183" t="s">
        <v>419</v>
      </c>
    </row>
    <row r="280" spans="1:3" x14ac:dyDescent="0.2">
      <c r="A280" s="184">
        <v>270</v>
      </c>
      <c r="B280" s="177" t="s">
        <v>243</v>
      </c>
      <c r="C280" s="183" t="s">
        <v>419</v>
      </c>
    </row>
    <row r="281" spans="1:3" x14ac:dyDescent="0.2">
      <c r="A281" s="184">
        <v>271</v>
      </c>
      <c r="B281" s="177" t="s">
        <v>243</v>
      </c>
      <c r="C281" s="183" t="s">
        <v>419</v>
      </c>
    </row>
    <row r="282" spans="1:3" x14ac:dyDescent="0.2">
      <c r="A282" s="184">
        <v>272</v>
      </c>
      <c r="B282" s="177" t="s">
        <v>243</v>
      </c>
      <c r="C282" s="183" t="s">
        <v>419</v>
      </c>
    </row>
    <row r="283" spans="1:3" x14ac:dyDescent="0.2">
      <c r="A283" s="184">
        <v>273</v>
      </c>
      <c r="B283" s="177" t="s">
        <v>243</v>
      </c>
      <c r="C283" s="183" t="s">
        <v>419</v>
      </c>
    </row>
    <row r="284" spans="1:3" x14ac:dyDescent="0.2">
      <c r="A284" s="184">
        <v>274</v>
      </c>
      <c r="B284" s="177" t="s">
        <v>243</v>
      </c>
      <c r="C284" s="183" t="s">
        <v>419</v>
      </c>
    </row>
    <row r="285" spans="1:3" x14ac:dyDescent="0.2">
      <c r="A285" s="184">
        <v>276</v>
      </c>
      <c r="B285" s="177" t="s">
        <v>243</v>
      </c>
      <c r="C285" s="183" t="s">
        <v>419</v>
      </c>
    </row>
    <row r="286" spans="1:3" x14ac:dyDescent="0.2">
      <c r="A286" s="184">
        <v>277</v>
      </c>
      <c r="B286" s="177" t="s">
        <v>244</v>
      </c>
      <c r="C286" s="183" t="s">
        <v>419</v>
      </c>
    </row>
    <row r="287" spans="1:3" x14ac:dyDescent="0.2">
      <c r="A287" s="184">
        <v>278</v>
      </c>
      <c r="B287" s="177" t="s">
        <v>245</v>
      </c>
      <c r="C287" s="183" t="s">
        <v>419</v>
      </c>
    </row>
    <row r="288" spans="1:3" x14ac:dyDescent="0.2">
      <c r="A288" s="184">
        <v>279</v>
      </c>
      <c r="B288" s="177" t="s">
        <v>246</v>
      </c>
      <c r="C288" s="183" t="s">
        <v>419</v>
      </c>
    </row>
    <row r="289" spans="1:3" x14ac:dyDescent="0.2">
      <c r="A289" s="184">
        <v>280</v>
      </c>
      <c r="B289" s="177" t="s">
        <v>247</v>
      </c>
      <c r="C289" s="183" t="s">
        <v>419</v>
      </c>
    </row>
    <row r="290" spans="1:3" x14ac:dyDescent="0.2">
      <c r="A290" s="184">
        <v>281</v>
      </c>
      <c r="B290" s="177" t="s">
        <v>248</v>
      </c>
      <c r="C290" s="183" t="s">
        <v>418</v>
      </c>
    </row>
    <row r="291" spans="1:3" x14ac:dyDescent="0.2">
      <c r="A291" s="184">
        <v>283</v>
      </c>
      <c r="B291" s="177" t="s">
        <v>249</v>
      </c>
      <c r="C291" s="183" t="s">
        <v>418</v>
      </c>
    </row>
    <row r="292" spans="1:3" x14ac:dyDescent="0.2">
      <c r="A292" s="184">
        <v>284</v>
      </c>
      <c r="B292" s="177" t="s">
        <v>191</v>
      </c>
      <c r="C292" s="183" t="s">
        <v>419</v>
      </c>
    </row>
    <row r="293" spans="1:3" x14ac:dyDescent="0.2">
      <c r="A293" s="184">
        <v>285</v>
      </c>
      <c r="B293" s="177" t="s">
        <v>191</v>
      </c>
      <c r="C293" s="183" t="s">
        <v>419</v>
      </c>
    </row>
    <row r="294" spans="1:3" x14ac:dyDescent="0.2">
      <c r="A294" s="184">
        <v>286</v>
      </c>
      <c r="B294" s="177" t="s">
        <v>250</v>
      </c>
      <c r="C294" s="183" t="s">
        <v>419</v>
      </c>
    </row>
    <row r="295" spans="1:3" x14ac:dyDescent="0.2">
      <c r="A295" s="184">
        <v>287</v>
      </c>
      <c r="B295" s="177" t="s">
        <v>251</v>
      </c>
      <c r="C295" s="183" t="s">
        <v>419</v>
      </c>
    </row>
    <row r="296" spans="1:3" x14ac:dyDescent="0.2">
      <c r="A296" s="184">
        <v>288</v>
      </c>
      <c r="B296" s="177" t="s">
        <v>252</v>
      </c>
      <c r="C296" s="183" t="s">
        <v>419</v>
      </c>
    </row>
    <row r="297" spans="1:3" x14ac:dyDescent="0.2">
      <c r="A297" s="184">
        <v>289</v>
      </c>
      <c r="B297" s="177" t="s">
        <v>252</v>
      </c>
      <c r="C297" s="183" t="s">
        <v>419</v>
      </c>
    </row>
    <row r="298" spans="1:3" x14ac:dyDescent="0.2">
      <c r="A298" s="184">
        <v>290</v>
      </c>
      <c r="B298" s="177" t="s">
        <v>252</v>
      </c>
      <c r="C298" s="183" t="s">
        <v>419</v>
      </c>
    </row>
    <row r="299" spans="1:3" x14ac:dyDescent="0.2">
      <c r="A299" s="184">
        <v>291</v>
      </c>
      <c r="B299" s="177" t="s">
        <v>252</v>
      </c>
      <c r="C299" s="183" t="s">
        <v>419</v>
      </c>
    </row>
    <row r="300" spans="1:3" x14ac:dyDescent="0.2">
      <c r="A300" s="184">
        <v>292</v>
      </c>
      <c r="B300" s="177" t="s">
        <v>252</v>
      </c>
      <c r="C300" s="183" t="s">
        <v>419</v>
      </c>
    </row>
    <row r="301" spans="1:3" x14ac:dyDescent="0.2">
      <c r="A301" s="184">
        <v>297</v>
      </c>
      <c r="B301" s="177" t="s">
        <v>252</v>
      </c>
      <c r="C301" s="183" t="s">
        <v>419</v>
      </c>
    </row>
    <row r="302" spans="1:3" x14ac:dyDescent="0.2">
      <c r="A302" s="184">
        <v>298</v>
      </c>
      <c r="B302" s="177" t="s">
        <v>252</v>
      </c>
      <c r="C302" s="183" t="s">
        <v>419</v>
      </c>
    </row>
    <row r="303" spans="1:3" x14ac:dyDescent="0.2">
      <c r="A303" s="184">
        <v>299</v>
      </c>
      <c r="B303" s="177" t="s">
        <v>252</v>
      </c>
      <c r="C303" s="183" t="s">
        <v>419</v>
      </c>
    </row>
    <row r="304" spans="1:3" x14ac:dyDescent="0.2">
      <c r="A304" s="184">
        <v>300</v>
      </c>
      <c r="B304" s="177" t="s">
        <v>253</v>
      </c>
      <c r="C304" s="183" t="s">
        <v>418</v>
      </c>
    </row>
    <row r="305" spans="1:3" x14ac:dyDescent="0.2">
      <c r="A305" s="184">
        <v>301</v>
      </c>
      <c r="B305" s="177" t="s">
        <v>254</v>
      </c>
      <c r="C305" s="183" t="s">
        <v>418</v>
      </c>
    </row>
    <row r="306" spans="1:3" x14ac:dyDescent="0.2">
      <c r="A306" s="184">
        <v>302</v>
      </c>
      <c r="B306" s="177" t="s">
        <v>255</v>
      </c>
      <c r="C306" s="183" t="s">
        <v>418</v>
      </c>
    </row>
    <row r="307" spans="1:3" x14ac:dyDescent="0.2">
      <c r="A307" s="184">
        <v>303</v>
      </c>
      <c r="B307" s="177" t="s">
        <v>252</v>
      </c>
      <c r="C307" s="183" t="s">
        <v>419</v>
      </c>
    </row>
    <row r="308" spans="1:3" x14ac:dyDescent="0.2">
      <c r="A308" s="184">
        <v>304</v>
      </c>
      <c r="B308" s="177" t="s">
        <v>252</v>
      </c>
      <c r="C308" s="183" t="s">
        <v>419</v>
      </c>
    </row>
    <row r="309" spans="1:3" x14ac:dyDescent="0.2">
      <c r="A309" s="184">
        <v>305</v>
      </c>
      <c r="B309" s="177" t="s">
        <v>256</v>
      </c>
      <c r="C309" s="183" t="s">
        <v>418</v>
      </c>
    </row>
    <row r="310" spans="1:3" x14ac:dyDescent="0.2">
      <c r="A310" s="184">
        <v>306</v>
      </c>
      <c r="B310" s="177" t="s">
        <v>256</v>
      </c>
      <c r="C310" s="183" t="s">
        <v>418</v>
      </c>
    </row>
    <row r="311" spans="1:3" x14ac:dyDescent="0.2">
      <c r="A311" s="184">
        <v>307</v>
      </c>
      <c r="B311" s="177" t="s">
        <v>256</v>
      </c>
      <c r="C311" s="183" t="s">
        <v>418</v>
      </c>
    </row>
    <row r="312" spans="1:3" x14ac:dyDescent="0.2">
      <c r="A312" s="184">
        <v>308</v>
      </c>
      <c r="B312" s="177" t="s">
        <v>256</v>
      </c>
      <c r="C312" s="183" t="s">
        <v>418</v>
      </c>
    </row>
    <row r="313" spans="1:3" x14ac:dyDescent="0.2">
      <c r="A313" s="184">
        <v>309</v>
      </c>
      <c r="B313" s="177" t="s">
        <v>257</v>
      </c>
      <c r="C313" s="183" t="s">
        <v>418</v>
      </c>
    </row>
    <row r="314" spans="1:3" x14ac:dyDescent="0.2">
      <c r="A314" s="184">
        <v>310</v>
      </c>
      <c r="B314" s="177" t="s">
        <v>258</v>
      </c>
      <c r="C314" s="183" t="s">
        <v>418</v>
      </c>
    </row>
    <row r="315" spans="1:3" x14ac:dyDescent="0.2">
      <c r="A315" s="184">
        <v>312</v>
      </c>
      <c r="B315" s="177" t="s">
        <v>259</v>
      </c>
      <c r="C315" s="183" t="s">
        <v>418</v>
      </c>
    </row>
    <row r="316" spans="1:3" x14ac:dyDescent="0.2">
      <c r="A316" s="184">
        <v>313</v>
      </c>
      <c r="B316" s="177" t="s">
        <v>260</v>
      </c>
      <c r="C316" s="183" t="s">
        <v>419</v>
      </c>
    </row>
    <row r="317" spans="1:3" x14ac:dyDescent="0.2">
      <c r="A317" s="184">
        <v>314</v>
      </c>
      <c r="B317" s="177" t="s">
        <v>261</v>
      </c>
      <c r="C317" s="183" t="s">
        <v>419</v>
      </c>
    </row>
    <row r="318" spans="1:3" x14ac:dyDescent="0.2">
      <c r="A318" s="184">
        <v>315</v>
      </c>
      <c r="B318" s="177" t="s">
        <v>262</v>
      </c>
      <c r="C318" s="183" t="s">
        <v>419</v>
      </c>
    </row>
    <row r="319" spans="1:3" x14ac:dyDescent="0.2">
      <c r="A319" s="184">
        <v>316</v>
      </c>
      <c r="B319" s="177" t="s">
        <v>263</v>
      </c>
      <c r="C319" s="183" t="s">
        <v>418</v>
      </c>
    </row>
    <row r="320" spans="1:3" x14ac:dyDescent="0.2">
      <c r="A320" s="184">
        <v>317</v>
      </c>
      <c r="B320" s="177" t="s">
        <v>263</v>
      </c>
      <c r="C320" s="183" t="s">
        <v>418</v>
      </c>
    </row>
    <row r="321" spans="1:3" x14ac:dyDescent="0.2">
      <c r="A321" s="184">
        <v>318</v>
      </c>
      <c r="B321" s="177" t="s">
        <v>263</v>
      </c>
      <c r="C321" s="183" t="s">
        <v>418</v>
      </c>
    </row>
    <row r="322" spans="1:3" x14ac:dyDescent="0.2">
      <c r="A322" s="184">
        <v>319</v>
      </c>
      <c r="B322" s="177" t="s">
        <v>264</v>
      </c>
      <c r="C322" s="183" t="s">
        <v>418</v>
      </c>
    </row>
    <row r="323" spans="1:3" x14ac:dyDescent="0.2">
      <c r="A323" s="184">
        <v>320</v>
      </c>
      <c r="B323" s="177" t="s">
        <v>263</v>
      </c>
      <c r="C323" s="183" t="s">
        <v>418</v>
      </c>
    </row>
    <row r="324" spans="1:3" x14ac:dyDescent="0.2">
      <c r="A324" s="184">
        <v>321</v>
      </c>
      <c r="B324" s="177" t="s">
        <v>263</v>
      </c>
      <c r="C324" s="183" t="s">
        <v>418</v>
      </c>
    </row>
    <row r="325" spans="1:3" x14ac:dyDescent="0.2">
      <c r="A325" s="184">
        <v>322</v>
      </c>
      <c r="B325" s="177" t="s">
        <v>263</v>
      </c>
      <c r="C325" s="183" t="s">
        <v>418</v>
      </c>
    </row>
    <row r="326" spans="1:3" x14ac:dyDescent="0.2">
      <c r="A326" s="184">
        <v>323</v>
      </c>
      <c r="B326" s="177" t="s">
        <v>263</v>
      </c>
      <c r="C326" s="183" t="s">
        <v>418</v>
      </c>
    </row>
    <row r="327" spans="1:3" x14ac:dyDescent="0.2">
      <c r="A327" s="184">
        <v>324</v>
      </c>
      <c r="B327" s="177" t="s">
        <v>265</v>
      </c>
      <c r="C327" s="183" t="s">
        <v>418</v>
      </c>
    </row>
    <row r="328" spans="1:3" x14ac:dyDescent="0.2">
      <c r="A328" s="184">
        <v>325</v>
      </c>
      <c r="B328" s="177" t="s">
        <v>266</v>
      </c>
      <c r="C328" s="183" t="s">
        <v>418</v>
      </c>
    </row>
    <row r="329" spans="1:3" x14ac:dyDescent="0.2">
      <c r="A329" s="184">
        <v>326</v>
      </c>
      <c r="B329" s="177" t="s">
        <v>266</v>
      </c>
      <c r="C329" s="183" t="s">
        <v>418</v>
      </c>
    </row>
    <row r="330" spans="1:3" x14ac:dyDescent="0.2">
      <c r="A330" s="184">
        <v>327</v>
      </c>
      <c r="B330" s="177" t="s">
        <v>266</v>
      </c>
      <c r="C330" s="183" t="s">
        <v>418</v>
      </c>
    </row>
    <row r="331" spans="1:3" x14ac:dyDescent="0.2">
      <c r="A331" s="184">
        <v>328</v>
      </c>
      <c r="B331" s="177" t="s">
        <v>266</v>
      </c>
      <c r="C331" s="183" t="s">
        <v>418</v>
      </c>
    </row>
    <row r="332" spans="1:3" x14ac:dyDescent="0.2">
      <c r="A332" s="184">
        <v>329</v>
      </c>
      <c r="B332" s="177" t="s">
        <v>266</v>
      </c>
      <c r="C332" s="183" t="s">
        <v>418</v>
      </c>
    </row>
    <row r="333" spans="1:3" x14ac:dyDescent="0.2">
      <c r="A333" s="184">
        <v>330</v>
      </c>
      <c r="B333" s="177" t="s">
        <v>266</v>
      </c>
      <c r="C333" s="183" t="s">
        <v>418</v>
      </c>
    </row>
    <row r="334" spans="1:3" x14ac:dyDescent="0.2">
      <c r="A334" s="184">
        <v>331</v>
      </c>
      <c r="B334" s="177" t="s">
        <v>266</v>
      </c>
      <c r="C334" s="183" t="s">
        <v>418</v>
      </c>
    </row>
    <row r="335" spans="1:3" x14ac:dyDescent="0.2">
      <c r="A335" s="184">
        <v>332</v>
      </c>
      <c r="B335" s="177" t="s">
        <v>266</v>
      </c>
      <c r="C335" s="183" t="s">
        <v>419</v>
      </c>
    </row>
    <row r="336" spans="1:3" x14ac:dyDescent="0.2">
      <c r="A336" s="184">
        <v>334</v>
      </c>
      <c r="B336" s="177" t="s">
        <v>267</v>
      </c>
      <c r="C336" s="183" t="s">
        <v>418</v>
      </c>
    </row>
    <row r="337" spans="1:3" x14ac:dyDescent="0.2">
      <c r="A337" s="184">
        <v>335</v>
      </c>
      <c r="B337" s="177" t="s">
        <v>268</v>
      </c>
      <c r="C337" s="183" t="s">
        <v>418</v>
      </c>
    </row>
    <row r="338" spans="1:3" x14ac:dyDescent="0.2">
      <c r="A338" s="184">
        <v>336</v>
      </c>
      <c r="B338" s="177" t="s">
        <v>269</v>
      </c>
      <c r="C338" s="183" t="s">
        <v>419</v>
      </c>
    </row>
    <row r="339" spans="1:3" x14ac:dyDescent="0.2">
      <c r="A339" s="184">
        <v>337</v>
      </c>
      <c r="B339" s="177" t="s">
        <v>269</v>
      </c>
      <c r="C339" s="183" t="s">
        <v>419</v>
      </c>
    </row>
    <row r="340" spans="1:3" x14ac:dyDescent="0.2">
      <c r="A340" s="184">
        <v>338</v>
      </c>
      <c r="B340" s="177" t="s">
        <v>270</v>
      </c>
      <c r="C340" s="183" t="s">
        <v>418</v>
      </c>
    </row>
    <row r="341" spans="1:3" x14ac:dyDescent="0.2">
      <c r="A341" s="184">
        <v>339</v>
      </c>
      <c r="B341" s="177" t="s">
        <v>271</v>
      </c>
      <c r="C341" s="183" t="s">
        <v>419</v>
      </c>
    </row>
    <row r="342" spans="1:3" x14ac:dyDescent="0.2">
      <c r="A342" s="184">
        <v>340</v>
      </c>
      <c r="B342" s="177" t="s">
        <v>271</v>
      </c>
      <c r="C342" s="183" t="s">
        <v>419</v>
      </c>
    </row>
    <row r="343" spans="1:3" x14ac:dyDescent="0.2">
      <c r="A343" s="184">
        <v>341</v>
      </c>
      <c r="B343" s="177" t="s">
        <v>271</v>
      </c>
      <c r="C343" s="183" t="s">
        <v>419</v>
      </c>
    </row>
    <row r="344" spans="1:3" x14ac:dyDescent="0.2">
      <c r="A344" s="184">
        <v>342</v>
      </c>
      <c r="B344" s="177" t="s">
        <v>272</v>
      </c>
      <c r="C344" s="183" t="s">
        <v>418</v>
      </c>
    </row>
    <row r="345" spans="1:3" x14ac:dyDescent="0.2">
      <c r="A345" s="184">
        <v>343</v>
      </c>
      <c r="B345" s="177" t="s">
        <v>273</v>
      </c>
      <c r="C345" s="183" t="s">
        <v>418</v>
      </c>
    </row>
    <row r="346" spans="1:3" x14ac:dyDescent="0.2">
      <c r="A346" s="184">
        <v>344</v>
      </c>
      <c r="B346" s="177" t="s">
        <v>274</v>
      </c>
      <c r="C346" s="183" t="s">
        <v>418</v>
      </c>
    </row>
    <row r="347" spans="1:3" x14ac:dyDescent="0.2">
      <c r="A347" s="184">
        <v>344</v>
      </c>
      <c r="B347" s="177" t="s">
        <v>274</v>
      </c>
      <c r="C347" s="183" t="s">
        <v>419</v>
      </c>
    </row>
    <row r="348" spans="1:3" x14ac:dyDescent="0.2">
      <c r="A348" s="184">
        <v>345</v>
      </c>
      <c r="B348" s="177" t="s">
        <v>275</v>
      </c>
      <c r="C348" s="183" t="s">
        <v>418</v>
      </c>
    </row>
    <row r="349" spans="1:3" x14ac:dyDescent="0.2">
      <c r="A349" s="184">
        <v>346</v>
      </c>
      <c r="B349" s="177" t="s">
        <v>276</v>
      </c>
      <c r="C349" s="183" t="s">
        <v>419</v>
      </c>
    </row>
    <row r="350" spans="1:3" x14ac:dyDescent="0.2">
      <c r="A350" s="184">
        <v>347</v>
      </c>
      <c r="B350" s="177" t="s">
        <v>277</v>
      </c>
      <c r="C350" s="183" t="s">
        <v>419</v>
      </c>
    </row>
    <row r="351" spans="1:3" x14ac:dyDescent="0.2">
      <c r="A351" s="184">
        <v>348</v>
      </c>
      <c r="B351" s="177" t="s">
        <v>277</v>
      </c>
      <c r="C351" s="183" t="s">
        <v>419</v>
      </c>
    </row>
    <row r="352" spans="1:3" x14ac:dyDescent="0.2">
      <c r="A352" s="184">
        <v>349</v>
      </c>
      <c r="B352" s="177" t="s">
        <v>223</v>
      </c>
      <c r="C352" s="183" t="s">
        <v>418</v>
      </c>
    </row>
    <row r="353" spans="1:3" x14ac:dyDescent="0.2">
      <c r="A353" s="184">
        <v>350</v>
      </c>
      <c r="B353" s="177" t="s">
        <v>278</v>
      </c>
      <c r="C353" s="183" t="s">
        <v>419</v>
      </c>
    </row>
    <row r="354" spans="1:3" x14ac:dyDescent="0.2">
      <c r="A354" s="184">
        <v>351</v>
      </c>
      <c r="B354" s="177" t="s">
        <v>279</v>
      </c>
      <c r="C354" s="183" t="s">
        <v>418</v>
      </c>
    </row>
    <row r="355" spans="1:3" x14ac:dyDescent="0.2">
      <c r="A355" s="184">
        <v>352</v>
      </c>
      <c r="B355" s="177" t="s">
        <v>280</v>
      </c>
      <c r="C355" s="183" t="s">
        <v>418</v>
      </c>
    </row>
    <row r="356" spans="1:3" x14ac:dyDescent="0.2">
      <c r="A356" s="184">
        <v>353</v>
      </c>
      <c r="B356" s="177" t="s">
        <v>281</v>
      </c>
      <c r="C356" s="183" t="s">
        <v>418</v>
      </c>
    </row>
    <row r="357" spans="1:3" x14ac:dyDescent="0.2">
      <c r="A357" s="184">
        <v>354</v>
      </c>
      <c r="B357" s="177" t="s">
        <v>198</v>
      </c>
      <c r="C357" s="183" t="s">
        <v>419</v>
      </c>
    </row>
    <row r="358" spans="1:3" x14ac:dyDescent="0.2">
      <c r="A358" s="184">
        <v>355</v>
      </c>
      <c r="B358" s="177" t="s">
        <v>282</v>
      </c>
      <c r="C358" s="183" t="s">
        <v>418</v>
      </c>
    </row>
    <row r="359" spans="1:3" x14ac:dyDescent="0.2">
      <c r="A359" s="184">
        <v>357</v>
      </c>
      <c r="B359" s="177" t="s">
        <v>283</v>
      </c>
      <c r="C359" s="183" t="s">
        <v>419</v>
      </c>
    </row>
    <row r="360" spans="1:3" x14ac:dyDescent="0.2">
      <c r="A360" s="184">
        <v>358</v>
      </c>
      <c r="B360" s="177" t="s">
        <v>283</v>
      </c>
      <c r="C360" s="183" t="s">
        <v>419</v>
      </c>
    </row>
    <row r="361" spans="1:3" x14ac:dyDescent="0.2">
      <c r="A361" s="184">
        <v>359</v>
      </c>
      <c r="B361" s="177" t="s">
        <v>283</v>
      </c>
      <c r="C361" s="183" t="s">
        <v>419</v>
      </c>
    </row>
    <row r="362" spans="1:3" x14ac:dyDescent="0.2">
      <c r="A362" s="184">
        <v>360</v>
      </c>
      <c r="B362" s="177" t="s">
        <v>283</v>
      </c>
      <c r="C362" s="183" t="s">
        <v>419</v>
      </c>
    </row>
    <row r="363" spans="1:3" x14ac:dyDescent="0.2">
      <c r="A363" s="184">
        <v>361</v>
      </c>
      <c r="B363" s="177" t="s">
        <v>283</v>
      </c>
      <c r="C363" s="183" t="s">
        <v>419</v>
      </c>
    </row>
    <row r="364" spans="1:3" x14ac:dyDescent="0.2">
      <c r="A364" s="184">
        <v>362</v>
      </c>
      <c r="B364" s="177" t="s">
        <v>283</v>
      </c>
      <c r="C364" s="183" t="s">
        <v>419</v>
      </c>
    </row>
    <row r="365" spans="1:3" x14ac:dyDescent="0.2">
      <c r="A365" s="184">
        <v>363</v>
      </c>
      <c r="B365" s="177" t="s">
        <v>283</v>
      </c>
      <c r="C365" s="183" t="s">
        <v>419</v>
      </c>
    </row>
    <row r="366" spans="1:3" x14ac:dyDescent="0.2">
      <c r="A366" s="184">
        <v>364</v>
      </c>
      <c r="B366" s="177" t="s">
        <v>283</v>
      </c>
      <c r="C366" s="183" t="s">
        <v>419</v>
      </c>
    </row>
    <row r="367" spans="1:3" x14ac:dyDescent="0.2">
      <c r="A367" s="184">
        <v>365</v>
      </c>
      <c r="B367" s="177" t="s">
        <v>283</v>
      </c>
      <c r="C367" s="183" t="s">
        <v>419</v>
      </c>
    </row>
    <row r="368" spans="1:3" x14ac:dyDescent="0.2">
      <c r="A368" s="184">
        <v>366</v>
      </c>
      <c r="B368" s="177" t="s">
        <v>283</v>
      </c>
      <c r="C368" s="183" t="s">
        <v>419</v>
      </c>
    </row>
    <row r="369" spans="1:3" x14ac:dyDescent="0.2">
      <c r="A369" s="184">
        <v>367</v>
      </c>
      <c r="B369" s="177" t="s">
        <v>283</v>
      </c>
      <c r="C369" s="183" t="s">
        <v>419</v>
      </c>
    </row>
    <row r="370" spans="1:3" x14ac:dyDescent="0.2">
      <c r="A370" s="184">
        <v>368</v>
      </c>
      <c r="B370" s="177" t="s">
        <v>283</v>
      </c>
      <c r="C370" s="183" t="s">
        <v>419</v>
      </c>
    </row>
    <row r="371" spans="1:3" x14ac:dyDescent="0.2">
      <c r="A371" s="184">
        <v>369</v>
      </c>
      <c r="B371" s="177" t="s">
        <v>283</v>
      </c>
      <c r="C371" s="183" t="s">
        <v>419</v>
      </c>
    </row>
    <row r="372" spans="1:3" x14ac:dyDescent="0.2">
      <c r="A372" s="184">
        <v>370</v>
      </c>
      <c r="B372" s="177" t="s">
        <v>283</v>
      </c>
      <c r="C372" s="183" t="s">
        <v>419</v>
      </c>
    </row>
    <row r="373" spans="1:3" x14ac:dyDescent="0.2">
      <c r="A373" s="184">
        <v>371</v>
      </c>
      <c r="B373" s="177" t="s">
        <v>283</v>
      </c>
      <c r="C373" s="183" t="s">
        <v>419</v>
      </c>
    </row>
    <row r="374" spans="1:3" x14ac:dyDescent="0.2">
      <c r="A374" s="184">
        <v>372</v>
      </c>
      <c r="B374" s="177" t="s">
        <v>263</v>
      </c>
      <c r="C374" s="183" t="s">
        <v>418</v>
      </c>
    </row>
    <row r="375" spans="1:3" x14ac:dyDescent="0.2">
      <c r="A375" s="184">
        <v>373</v>
      </c>
      <c r="B375" s="177" t="s">
        <v>211</v>
      </c>
      <c r="C375" s="183" t="s">
        <v>418</v>
      </c>
    </row>
    <row r="376" spans="1:3" x14ac:dyDescent="0.2">
      <c r="A376" s="184">
        <v>374</v>
      </c>
      <c r="B376" s="177" t="s">
        <v>211</v>
      </c>
      <c r="C376" s="183" t="s">
        <v>418</v>
      </c>
    </row>
    <row r="377" spans="1:3" x14ac:dyDescent="0.2">
      <c r="A377" s="184">
        <v>375</v>
      </c>
      <c r="B377" s="177" t="s">
        <v>211</v>
      </c>
      <c r="C377" s="183" t="s">
        <v>418</v>
      </c>
    </row>
    <row r="378" spans="1:3" x14ac:dyDescent="0.2">
      <c r="A378" s="184">
        <v>376</v>
      </c>
      <c r="B378" s="177" t="s">
        <v>211</v>
      </c>
      <c r="C378" s="183" t="s">
        <v>418</v>
      </c>
    </row>
    <row r="379" spans="1:3" x14ac:dyDescent="0.2">
      <c r="A379" s="184">
        <v>377</v>
      </c>
      <c r="B379" s="177" t="s">
        <v>211</v>
      </c>
      <c r="C379" s="183" t="s">
        <v>418</v>
      </c>
    </row>
    <row r="380" spans="1:3" x14ac:dyDescent="0.2">
      <c r="A380" s="184">
        <v>378</v>
      </c>
      <c r="B380" s="177" t="s">
        <v>211</v>
      </c>
      <c r="C380" s="183" t="s">
        <v>418</v>
      </c>
    </row>
    <row r="381" spans="1:3" x14ac:dyDescent="0.2">
      <c r="A381" s="184">
        <v>380</v>
      </c>
      <c r="B381" s="177" t="s">
        <v>211</v>
      </c>
      <c r="C381" s="183" t="s">
        <v>418</v>
      </c>
    </row>
    <row r="382" spans="1:3" x14ac:dyDescent="0.2">
      <c r="A382" s="184">
        <v>381</v>
      </c>
      <c r="B382" s="177" t="s">
        <v>211</v>
      </c>
      <c r="C382" s="183" t="s">
        <v>418</v>
      </c>
    </row>
    <row r="383" spans="1:3" x14ac:dyDescent="0.2">
      <c r="A383" s="184">
        <v>382</v>
      </c>
      <c r="B383" s="177" t="s">
        <v>211</v>
      </c>
      <c r="C383" s="183" t="s">
        <v>418</v>
      </c>
    </row>
    <row r="384" spans="1:3" x14ac:dyDescent="0.2">
      <c r="A384" s="184">
        <v>384</v>
      </c>
      <c r="B384" s="177" t="s">
        <v>223</v>
      </c>
      <c r="C384" s="183" t="s">
        <v>418</v>
      </c>
    </row>
    <row r="385" spans="1:3" x14ac:dyDescent="0.2">
      <c r="A385" s="184">
        <v>385</v>
      </c>
      <c r="B385" s="177" t="s">
        <v>211</v>
      </c>
      <c r="C385" s="183" t="s">
        <v>419</v>
      </c>
    </row>
    <row r="386" spans="1:3" x14ac:dyDescent="0.2">
      <c r="A386" s="184">
        <v>386</v>
      </c>
      <c r="B386" s="177" t="s">
        <v>191</v>
      </c>
      <c r="C386" s="183" t="s">
        <v>419</v>
      </c>
    </row>
    <row r="387" spans="1:3" x14ac:dyDescent="0.2">
      <c r="A387" s="184">
        <v>387</v>
      </c>
      <c r="B387" s="177" t="s">
        <v>216</v>
      </c>
      <c r="C387" s="183" t="s">
        <v>419</v>
      </c>
    </row>
    <row r="388" spans="1:3" x14ac:dyDescent="0.2">
      <c r="A388" s="184">
        <v>388</v>
      </c>
      <c r="B388" s="177" t="s">
        <v>211</v>
      </c>
      <c r="C388" s="183" t="s">
        <v>419</v>
      </c>
    </row>
    <row r="389" spans="1:3" x14ac:dyDescent="0.2">
      <c r="A389" s="184">
        <v>389</v>
      </c>
      <c r="B389" s="177" t="s">
        <v>202</v>
      </c>
      <c r="C389" s="183" t="s">
        <v>419</v>
      </c>
    </row>
    <row r="390" spans="1:3" x14ac:dyDescent="0.2">
      <c r="A390" s="184">
        <v>390</v>
      </c>
      <c r="B390" s="177" t="s">
        <v>211</v>
      </c>
      <c r="C390" s="183" t="s">
        <v>418</v>
      </c>
    </row>
    <row r="391" spans="1:3" x14ac:dyDescent="0.2">
      <c r="A391" s="184">
        <v>391</v>
      </c>
      <c r="B391" s="177" t="s">
        <v>284</v>
      </c>
      <c r="C391" s="183" t="s">
        <v>419</v>
      </c>
    </row>
    <row r="392" spans="1:3" x14ac:dyDescent="0.2">
      <c r="A392" s="184">
        <v>392</v>
      </c>
      <c r="B392" s="177" t="s">
        <v>285</v>
      </c>
      <c r="C392" s="183" t="s">
        <v>418</v>
      </c>
    </row>
    <row r="393" spans="1:3" x14ac:dyDescent="0.2">
      <c r="A393" s="184">
        <v>393</v>
      </c>
      <c r="B393" s="177" t="s">
        <v>286</v>
      </c>
      <c r="C393" s="183" t="s">
        <v>418</v>
      </c>
    </row>
    <row r="394" spans="1:3" x14ac:dyDescent="0.2">
      <c r="A394" s="184">
        <v>394</v>
      </c>
      <c r="B394" s="177" t="s">
        <v>242</v>
      </c>
      <c r="C394" s="183" t="s">
        <v>418</v>
      </c>
    </row>
    <row r="395" spans="1:3" x14ac:dyDescent="0.2">
      <c r="A395" s="184">
        <v>395</v>
      </c>
      <c r="B395" s="177" t="s">
        <v>287</v>
      </c>
      <c r="C395" s="183" t="s">
        <v>418</v>
      </c>
    </row>
    <row r="396" spans="1:3" x14ac:dyDescent="0.2">
      <c r="A396" s="184">
        <v>396</v>
      </c>
      <c r="B396" s="177" t="s">
        <v>221</v>
      </c>
      <c r="C396" s="183" t="s">
        <v>418</v>
      </c>
    </row>
    <row r="397" spans="1:3" x14ac:dyDescent="0.2">
      <c r="A397" s="184">
        <v>397</v>
      </c>
      <c r="B397" s="177" t="s">
        <v>288</v>
      </c>
      <c r="C397" s="183" t="s">
        <v>418</v>
      </c>
    </row>
    <row r="398" spans="1:3" x14ac:dyDescent="0.2">
      <c r="A398" s="184">
        <v>398</v>
      </c>
      <c r="B398" s="177" t="s">
        <v>289</v>
      </c>
      <c r="C398" s="183" t="s">
        <v>418</v>
      </c>
    </row>
    <row r="399" spans="1:3" x14ac:dyDescent="0.2">
      <c r="A399" s="184">
        <v>399</v>
      </c>
      <c r="B399" s="177" t="s">
        <v>290</v>
      </c>
      <c r="C399" s="183" t="s">
        <v>419</v>
      </c>
    </row>
    <row r="400" spans="1:3" x14ac:dyDescent="0.2">
      <c r="A400" s="184">
        <v>400</v>
      </c>
      <c r="B400" s="177" t="s">
        <v>241</v>
      </c>
      <c r="C400" s="183" t="s">
        <v>418</v>
      </c>
    </row>
    <row r="401" spans="1:3" x14ac:dyDescent="0.2">
      <c r="A401" s="184">
        <v>401</v>
      </c>
      <c r="B401" s="177" t="s">
        <v>291</v>
      </c>
      <c r="C401" s="183" t="s">
        <v>419</v>
      </c>
    </row>
    <row r="402" spans="1:3" x14ac:dyDescent="0.2">
      <c r="A402" s="184">
        <v>403</v>
      </c>
      <c r="B402" s="177" t="s">
        <v>197</v>
      </c>
      <c r="C402" s="183" t="s">
        <v>418</v>
      </c>
    </row>
    <row r="403" spans="1:3" x14ac:dyDescent="0.2">
      <c r="A403" s="184">
        <v>404</v>
      </c>
      <c r="B403" s="177" t="s">
        <v>292</v>
      </c>
      <c r="C403" s="183" t="s">
        <v>418</v>
      </c>
    </row>
    <row r="404" spans="1:3" x14ac:dyDescent="0.2">
      <c r="A404" s="184">
        <v>405</v>
      </c>
      <c r="B404" s="177" t="s">
        <v>293</v>
      </c>
      <c r="C404" s="183" t="s">
        <v>419</v>
      </c>
    </row>
    <row r="405" spans="1:3" x14ac:dyDescent="0.2">
      <c r="A405" s="184">
        <v>406</v>
      </c>
      <c r="B405" s="177" t="s">
        <v>294</v>
      </c>
      <c r="C405" s="183" t="s">
        <v>419</v>
      </c>
    </row>
    <row r="406" spans="1:3" x14ac:dyDescent="0.2">
      <c r="A406" s="184">
        <v>407</v>
      </c>
      <c r="B406" s="177" t="s">
        <v>295</v>
      </c>
      <c r="C406" s="183" t="s">
        <v>419</v>
      </c>
    </row>
    <row r="407" spans="1:3" x14ac:dyDescent="0.2">
      <c r="A407" s="184">
        <v>408</v>
      </c>
      <c r="B407" s="177" t="s">
        <v>296</v>
      </c>
      <c r="C407" s="183" t="s">
        <v>419</v>
      </c>
    </row>
    <row r="408" spans="1:3" x14ac:dyDescent="0.2">
      <c r="A408" s="184">
        <v>409</v>
      </c>
      <c r="B408" s="177" t="s">
        <v>297</v>
      </c>
      <c r="C408" s="183" t="s">
        <v>419</v>
      </c>
    </row>
    <row r="409" spans="1:3" x14ac:dyDescent="0.2">
      <c r="A409" s="184">
        <v>410</v>
      </c>
      <c r="B409" s="177" t="s">
        <v>298</v>
      </c>
      <c r="C409" s="183" t="s">
        <v>419</v>
      </c>
    </row>
    <row r="410" spans="1:3" x14ac:dyDescent="0.2">
      <c r="A410" s="184">
        <v>411</v>
      </c>
      <c r="B410" s="177" t="s">
        <v>299</v>
      </c>
      <c r="C410" s="183" t="s">
        <v>419</v>
      </c>
    </row>
    <row r="411" spans="1:3" x14ac:dyDescent="0.2">
      <c r="A411" s="184">
        <v>412</v>
      </c>
      <c r="B411" s="177" t="s">
        <v>300</v>
      </c>
      <c r="C411" s="183" t="s">
        <v>419</v>
      </c>
    </row>
    <row r="412" spans="1:3" x14ac:dyDescent="0.2">
      <c r="A412" s="184">
        <v>413</v>
      </c>
      <c r="B412" s="177" t="s">
        <v>301</v>
      </c>
      <c r="C412" s="183" t="s">
        <v>419</v>
      </c>
    </row>
    <row r="413" spans="1:3" x14ac:dyDescent="0.2">
      <c r="A413" s="184">
        <v>414</v>
      </c>
      <c r="B413" s="177" t="s">
        <v>302</v>
      </c>
      <c r="C413" s="183" t="s">
        <v>419</v>
      </c>
    </row>
    <row r="414" spans="1:3" x14ac:dyDescent="0.2">
      <c r="A414" s="184">
        <v>415</v>
      </c>
      <c r="B414" s="177" t="s">
        <v>303</v>
      </c>
      <c r="C414" s="183" t="s">
        <v>419</v>
      </c>
    </row>
    <row r="415" spans="1:3" x14ac:dyDescent="0.2">
      <c r="A415" s="184">
        <v>416</v>
      </c>
      <c r="B415" s="177" t="s">
        <v>304</v>
      </c>
      <c r="C415" s="183" t="s">
        <v>419</v>
      </c>
    </row>
    <row r="416" spans="1:3" x14ac:dyDescent="0.2">
      <c r="A416" s="184">
        <v>417</v>
      </c>
      <c r="B416" s="177" t="s">
        <v>305</v>
      </c>
      <c r="C416" s="183" t="s">
        <v>419</v>
      </c>
    </row>
    <row r="417" spans="1:3" x14ac:dyDescent="0.2">
      <c r="A417" s="184">
        <v>418</v>
      </c>
      <c r="B417" s="177" t="s">
        <v>306</v>
      </c>
      <c r="C417" s="183" t="s">
        <v>419</v>
      </c>
    </row>
    <row r="418" spans="1:3" x14ac:dyDescent="0.2">
      <c r="A418" s="184">
        <v>419</v>
      </c>
      <c r="B418" s="177" t="s">
        <v>307</v>
      </c>
      <c r="C418" s="183" t="s">
        <v>419</v>
      </c>
    </row>
    <row r="419" spans="1:3" x14ac:dyDescent="0.2">
      <c r="A419" s="184">
        <v>420</v>
      </c>
      <c r="B419" s="177" t="s">
        <v>308</v>
      </c>
      <c r="C419" s="183" t="s">
        <v>419</v>
      </c>
    </row>
    <row r="420" spans="1:3" x14ac:dyDescent="0.2">
      <c r="A420" s="184">
        <v>421</v>
      </c>
      <c r="B420" s="177" t="s">
        <v>309</v>
      </c>
      <c r="C420" s="183" t="s">
        <v>419</v>
      </c>
    </row>
    <row r="421" spans="1:3" x14ac:dyDescent="0.2">
      <c r="A421" s="184">
        <v>422</v>
      </c>
      <c r="B421" s="177" t="s">
        <v>310</v>
      </c>
      <c r="C421" s="183" t="s">
        <v>419</v>
      </c>
    </row>
    <row r="422" spans="1:3" x14ac:dyDescent="0.2">
      <c r="A422" s="184">
        <v>423</v>
      </c>
      <c r="B422" s="177" t="s">
        <v>311</v>
      </c>
      <c r="C422" s="183" t="s">
        <v>419</v>
      </c>
    </row>
    <row r="423" spans="1:3" x14ac:dyDescent="0.2">
      <c r="A423" s="184">
        <v>424</v>
      </c>
      <c r="B423" s="177" t="s">
        <v>312</v>
      </c>
      <c r="C423" s="183" t="s">
        <v>419</v>
      </c>
    </row>
    <row r="424" spans="1:3" x14ac:dyDescent="0.2">
      <c r="A424" s="184">
        <v>425</v>
      </c>
      <c r="B424" s="177" t="s">
        <v>313</v>
      </c>
      <c r="C424" s="183" t="s">
        <v>418</v>
      </c>
    </row>
    <row r="425" spans="1:3" x14ac:dyDescent="0.2">
      <c r="A425" s="184">
        <v>426</v>
      </c>
      <c r="B425" s="177" t="s">
        <v>223</v>
      </c>
      <c r="C425" s="183" t="s">
        <v>418</v>
      </c>
    </row>
    <row r="426" spans="1:3" x14ac:dyDescent="0.2">
      <c r="A426" s="184">
        <v>427</v>
      </c>
      <c r="B426" s="177" t="s">
        <v>314</v>
      </c>
      <c r="C426" s="183" t="s">
        <v>418</v>
      </c>
    </row>
    <row r="427" spans="1:3" x14ac:dyDescent="0.2">
      <c r="A427" s="184">
        <v>428</v>
      </c>
      <c r="B427" s="177" t="s">
        <v>315</v>
      </c>
      <c r="C427" s="183" t="s">
        <v>414</v>
      </c>
    </row>
    <row r="428" spans="1:3" x14ac:dyDescent="0.2">
      <c r="A428" s="184">
        <v>429</v>
      </c>
      <c r="B428" s="177" t="s">
        <v>316</v>
      </c>
      <c r="C428" s="183" t="s">
        <v>414</v>
      </c>
    </row>
    <row r="429" spans="1:3" x14ac:dyDescent="0.2">
      <c r="A429" s="184">
        <v>430</v>
      </c>
      <c r="B429" s="177" t="s">
        <v>317</v>
      </c>
      <c r="C429" s="183" t="s">
        <v>414</v>
      </c>
    </row>
    <row r="430" spans="1:3" x14ac:dyDescent="0.2">
      <c r="A430" s="184">
        <v>431</v>
      </c>
      <c r="B430" s="177" t="s">
        <v>318</v>
      </c>
      <c r="C430" s="183" t="s">
        <v>414</v>
      </c>
    </row>
    <row r="431" spans="1:3" x14ac:dyDescent="0.2">
      <c r="A431" s="184">
        <v>432</v>
      </c>
      <c r="B431" s="177" t="s">
        <v>223</v>
      </c>
      <c r="C431" s="183" t="s">
        <v>418</v>
      </c>
    </row>
    <row r="432" spans="1:3" x14ac:dyDescent="0.2">
      <c r="A432" s="184">
        <v>434</v>
      </c>
      <c r="B432" s="177" t="s">
        <v>319</v>
      </c>
      <c r="C432" s="183" t="s">
        <v>419</v>
      </c>
    </row>
    <row r="433" spans="1:3" x14ac:dyDescent="0.2">
      <c r="A433" s="184">
        <v>435</v>
      </c>
      <c r="B433" s="177" t="s">
        <v>320</v>
      </c>
      <c r="C433" s="183" t="s">
        <v>418</v>
      </c>
    </row>
    <row r="434" spans="1:3" x14ac:dyDescent="0.2">
      <c r="A434" s="184">
        <v>436</v>
      </c>
      <c r="B434" s="177" t="s">
        <v>321</v>
      </c>
      <c r="C434" s="183" t="s">
        <v>418</v>
      </c>
    </row>
    <row r="435" spans="1:3" x14ac:dyDescent="0.2">
      <c r="A435" s="184">
        <v>437</v>
      </c>
      <c r="B435" s="177" t="s">
        <v>322</v>
      </c>
      <c r="C435" s="183" t="s">
        <v>418</v>
      </c>
    </row>
    <row r="436" spans="1:3" x14ac:dyDescent="0.2">
      <c r="A436" s="184">
        <v>439</v>
      </c>
      <c r="B436" s="177" t="s">
        <v>323</v>
      </c>
      <c r="C436" s="183" t="s">
        <v>418</v>
      </c>
    </row>
    <row r="437" spans="1:3" x14ac:dyDescent="0.2">
      <c r="A437" s="184">
        <v>440</v>
      </c>
      <c r="B437" s="177" t="s">
        <v>324</v>
      </c>
      <c r="C437" s="183" t="s">
        <v>418</v>
      </c>
    </row>
    <row r="438" spans="1:3" x14ac:dyDescent="0.2">
      <c r="A438" s="184">
        <v>441</v>
      </c>
      <c r="B438" s="177" t="s">
        <v>227</v>
      </c>
      <c r="C438" s="183" t="s">
        <v>418</v>
      </c>
    </row>
    <row r="439" spans="1:3" x14ac:dyDescent="0.2">
      <c r="A439" s="184">
        <v>442</v>
      </c>
      <c r="B439" s="177" t="s">
        <v>223</v>
      </c>
      <c r="C439" s="183" t="s">
        <v>419</v>
      </c>
    </row>
    <row r="440" spans="1:3" x14ac:dyDescent="0.2">
      <c r="A440" s="184">
        <v>443</v>
      </c>
      <c r="B440" s="177" t="s">
        <v>263</v>
      </c>
      <c r="C440" s="183" t="s">
        <v>418</v>
      </c>
    </row>
    <row r="441" spans="1:3" x14ac:dyDescent="0.2">
      <c r="A441" s="184">
        <v>444</v>
      </c>
      <c r="B441" s="177" t="s">
        <v>266</v>
      </c>
      <c r="C441" s="183" t="s">
        <v>418</v>
      </c>
    </row>
    <row r="442" spans="1:3" x14ac:dyDescent="0.2">
      <c r="A442" s="184">
        <v>444</v>
      </c>
      <c r="B442" s="177" t="s">
        <v>266</v>
      </c>
      <c r="C442" s="183" t="s">
        <v>419</v>
      </c>
    </row>
    <row r="443" spans="1:3" x14ac:dyDescent="0.2">
      <c r="A443" s="184">
        <v>445</v>
      </c>
      <c r="B443" s="177" t="s">
        <v>325</v>
      </c>
      <c r="C443" s="183" t="s">
        <v>418</v>
      </c>
    </row>
    <row r="444" spans="1:3" x14ac:dyDescent="0.2">
      <c r="A444" s="184">
        <v>446</v>
      </c>
      <c r="B444" s="177" t="s">
        <v>325</v>
      </c>
      <c r="C444" s="183" t="s">
        <v>418</v>
      </c>
    </row>
    <row r="445" spans="1:3" x14ac:dyDescent="0.2">
      <c r="A445" s="184">
        <v>447</v>
      </c>
      <c r="B445" s="177" t="s">
        <v>237</v>
      </c>
      <c r="C445" s="183" t="s">
        <v>418</v>
      </c>
    </row>
    <row r="446" spans="1:3" x14ac:dyDescent="0.2">
      <c r="A446" s="184">
        <v>448</v>
      </c>
      <c r="B446" s="177" t="s">
        <v>237</v>
      </c>
      <c r="C446" s="183" t="s">
        <v>418</v>
      </c>
    </row>
    <row r="447" spans="1:3" x14ac:dyDescent="0.2">
      <c r="A447" s="184">
        <v>449</v>
      </c>
      <c r="B447" s="177" t="s">
        <v>237</v>
      </c>
      <c r="C447" s="183" t="s">
        <v>418</v>
      </c>
    </row>
    <row r="448" spans="1:3" x14ac:dyDescent="0.2">
      <c r="A448" s="184">
        <v>450</v>
      </c>
      <c r="B448" s="177" t="s">
        <v>237</v>
      </c>
      <c r="C448" s="183" t="s">
        <v>418</v>
      </c>
    </row>
    <row r="449" spans="1:3" x14ac:dyDescent="0.2">
      <c r="A449" s="184">
        <v>451</v>
      </c>
      <c r="B449" s="177" t="s">
        <v>237</v>
      </c>
      <c r="C449" s="183" t="s">
        <v>418</v>
      </c>
    </row>
    <row r="450" spans="1:3" x14ac:dyDescent="0.2">
      <c r="A450" s="184">
        <v>452</v>
      </c>
      <c r="B450" s="177" t="s">
        <v>237</v>
      </c>
      <c r="C450" s="183" t="s">
        <v>418</v>
      </c>
    </row>
    <row r="451" spans="1:3" x14ac:dyDescent="0.2">
      <c r="A451" s="184">
        <v>453</v>
      </c>
      <c r="B451" s="177" t="s">
        <v>237</v>
      </c>
      <c r="C451" s="183" t="s">
        <v>418</v>
      </c>
    </row>
    <row r="452" spans="1:3" x14ac:dyDescent="0.2">
      <c r="A452" s="184">
        <v>454</v>
      </c>
      <c r="B452" s="177" t="s">
        <v>237</v>
      </c>
      <c r="C452" s="183" t="s">
        <v>418</v>
      </c>
    </row>
    <row r="453" spans="1:3" x14ac:dyDescent="0.2">
      <c r="A453" s="184">
        <v>455</v>
      </c>
      <c r="B453" s="177" t="s">
        <v>237</v>
      </c>
      <c r="C453" s="183" t="s">
        <v>418</v>
      </c>
    </row>
    <row r="454" spans="1:3" x14ac:dyDescent="0.2">
      <c r="A454" s="184">
        <v>456</v>
      </c>
      <c r="B454" s="177" t="s">
        <v>237</v>
      </c>
      <c r="C454" s="183" t="s">
        <v>418</v>
      </c>
    </row>
    <row r="455" spans="1:3" x14ac:dyDescent="0.2">
      <c r="A455" s="184">
        <v>459</v>
      </c>
      <c r="B455" s="177" t="s">
        <v>237</v>
      </c>
      <c r="C455" s="183" t="s">
        <v>418</v>
      </c>
    </row>
    <row r="456" spans="1:3" x14ac:dyDescent="0.2">
      <c r="A456" s="184">
        <v>460</v>
      </c>
      <c r="B456" s="177" t="s">
        <v>326</v>
      </c>
      <c r="C456" s="183" t="s">
        <v>419</v>
      </c>
    </row>
    <row r="457" spans="1:3" x14ac:dyDescent="0.2">
      <c r="A457" s="184">
        <v>461</v>
      </c>
      <c r="B457" s="177" t="s">
        <v>326</v>
      </c>
      <c r="C457" s="183" t="s">
        <v>419</v>
      </c>
    </row>
    <row r="458" spans="1:3" x14ac:dyDescent="0.2">
      <c r="A458" s="184">
        <v>462</v>
      </c>
      <c r="B458" s="177" t="s">
        <v>327</v>
      </c>
      <c r="C458" s="183" t="s">
        <v>419</v>
      </c>
    </row>
    <row r="459" spans="1:3" x14ac:dyDescent="0.2">
      <c r="A459" s="184">
        <v>463</v>
      </c>
      <c r="B459" s="177" t="s">
        <v>328</v>
      </c>
      <c r="C459" s="183" t="s">
        <v>419</v>
      </c>
    </row>
    <row r="460" spans="1:3" x14ac:dyDescent="0.2">
      <c r="A460" s="184">
        <v>464</v>
      </c>
      <c r="B460" s="177" t="s">
        <v>329</v>
      </c>
      <c r="C460" s="183" t="s">
        <v>418</v>
      </c>
    </row>
    <row r="461" spans="1:3" x14ac:dyDescent="0.2">
      <c r="A461" s="184">
        <v>465</v>
      </c>
      <c r="B461" s="177" t="s">
        <v>330</v>
      </c>
      <c r="C461" s="183" t="s">
        <v>418</v>
      </c>
    </row>
    <row r="462" spans="1:3" x14ac:dyDescent="0.2">
      <c r="A462" s="184">
        <v>466</v>
      </c>
      <c r="B462" s="177" t="s">
        <v>331</v>
      </c>
      <c r="C462" s="183" t="s">
        <v>418</v>
      </c>
    </row>
    <row r="463" spans="1:3" x14ac:dyDescent="0.2">
      <c r="A463" s="184">
        <v>467</v>
      </c>
      <c r="B463" s="177" t="s">
        <v>331</v>
      </c>
      <c r="C463" s="183" t="s">
        <v>418</v>
      </c>
    </row>
    <row r="464" spans="1:3" x14ac:dyDescent="0.2">
      <c r="A464" s="184">
        <v>468</v>
      </c>
      <c r="B464" s="177" t="s">
        <v>331</v>
      </c>
      <c r="C464" s="183" t="s">
        <v>418</v>
      </c>
    </row>
    <row r="465" spans="1:3" x14ac:dyDescent="0.2">
      <c r="A465" s="184">
        <v>469</v>
      </c>
      <c r="B465" s="177" t="s">
        <v>331</v>
      </c>
      <c r="C465" s="183" t="s">
        <v>418</v>
      </c>
    </row>
    <row r="466" spans="1:3" x14ac:dyDescent="0.2">
      <c r="A466" s="184">
        <v>470</v>
      </c>
      <c r="B466" s="177" t="s">
        <v>331</v>
      </c>
      <c r="C466" s="183" t="s">
        <v>418</v>
      </c>
    </row>
    <row r="467" spans="1:3" x14ac:dyDescent="0.2">
      <c r="A467" s="184">
        <v>473</v>
      </c>
      <c r="B467" s="177" t="s">
        <v>332</v>
      </c>
      <c r="C467" s="183" t="s">
        <v>418</v>
      </c>
    </row>
    <row r="468" spans="1:3" x14ac:dyDescent="0.2">
      <c r="A468" s="184">
        <v>474</v>
      </c>
      <c r="B468" s="177" t="s">
        <v>333</v>
      </c>
      <c r="C468" s="183" t="s">
        <v>419</v>
      </c>
    </row>
    <row r="469" spans="1:3" x14ac:dyDescent="0.2">
      <c r="A469" s="184">
        <v>475</v>
      </c>
      <c r="B469" s="177" t="s">
        <v>334</v>
      </c>
      <c r="C469" s="183" t="s">
        <v>418</v>
      </c>
    </row>
    <row r="470" spans="1:3" x14ac:dyDescent="0.2">
      <c r="A470" s="184">
        <v>476</v>
      </c>
      <c r="B470" s="177" t="s">
        <v>335</v>
      </c>
      <c r="C470" s="183" t="s">
        <v>419</v>
      </c>
    </row>
    <row r="471" spans="1:3" x14ac:dyDescent="0.2">
      <c r="A471" s="184">
        <v>477</v>
      </c>
      <c r="B471" s="177" t="s">
        <v>335</v>
      </c>
      <c r="C471" s="183" t="s">
        <v>419</v>
      </c>
    </row>
    <row r="472" spans="1:3" x14ac:dyDescent="0.2">
      <c r="A472" s="184">
        <v>478</v>
      </c>
      <c r="B472" s="177" t="s">
        <v>266</v>
      </c>
      <c r="C472" s="183" t="s">
        <v>418</v>
      </c>
    </row>
    <row r="473" spans="1:3" x14ac:dyDescent="0.2">
      <c r="A473" s="184">
        <v>479</v>
      </c>
      <c r="B473" s="177" t="s">
        <v>323</v>
      </c>
      <c r="C473" s="183" t="s">
        <v>418</v>
      </c>
    </row>
    <row r="474" spans="1:3" x14ac:dyDescent="0.2">
      <c r="A474" s="184">
        <v>480</v>
      </c>
      <c r="B474" s="177" t="s">
        <v>323</v>
      </c>
      <c r="C474" s="183" t="s">
        <v>418</v>
      </c>
    </row>
    <row r="475" spans="1:3" x14ac:dyDescent="0.2">
      <c r="A475" s="184">
        <v>481</v>
      </c>
      <c r="B475" s="177" t="s">
        <v>323</v>
      </c>
      <c r="C475" s="183" t="s">
        <v>418</v>
      </c>
    </row>
    <row r="476" spans="1:3" x14ac:dyDescent="0.2">
      <c r="A476" s="184">
        <v>482</v>
      </c>
      <c r="B476" s="177" t="s">
        <v>336</v>
      </c>
      <c r="C476" s="183" t="s">
        <v>415</v>
      </c>
    </row>
    <row r="477" spans="1:3" x14ac:dyDescent="0.2">
      <c r="A477" s="184">
        <v>483</v>
      </c>
      <c r="B477" s="177" t="s">
        <v>337</v>
      </c>
      <c r="C477" s="183" t="s">
        <v>415</v>
      </c>
    </row>
    <row r="478" spans="1:3" x14ac:dyDescent="0.2">
      <c r="A478" s="184">
        <v>484</v>
      </c>
      <c r="B478" s="177" t="s">
        <v>338</v>
      </c>
      <c r="C478" s="183" t="s">
        <v>415</v>
      </c>
    </row>
    <row r="479" spans="1:3" x14ac:dyDescent="0.2">
      <c r="A479" s="184">
        <v>485</v>
      </c>
      <c r="B479" s="177" t="s">
        <v>339</v>
      </c>
      <c r="C479" s="183" t="s">
        <v>415</v>
      </c>
    </row>
    <row r="480" spans="1:3" x14ac:dyDescent="0.2">
      <c r="A480" s="184">
        <v>486</v>
      </c>
      <c r="B480" s="177" t="s">
        <v>340</v>
      </c>
      <c r="C480" s="183" t="s">
        <v>415</v>
      </c>
    </row>
    <row r="481" spans="1:3" x14ac:dyDescent="0.2">
      <c r="A481" s="184">
        <v>487</v>
      </c>
      <c r="B481" s="177" t="s">
        <v>341</v>
      </c>
      <c r="C481" s="183" t="s">
        <v>415</v>
      </c>
    </row>
    <row r="482" spans="1:3" x14ac:dyDescent="0.2">
      <c r="A482" s="184">
        <v>488</v>
      </c>
      <c r="B482" s="177" t="s">
        <v>342</v>
      </c>
      <c r="C482" s="183" t="s">
        <v>415</v>
      </c>
    </row>
    <row r="483" spans="1:3" x14ac:dyDescent="0.2">
      <c r="A483" s="184">
        <v>489</v>
      </c>
      <c r="B483" s="177" t="s">
        <v>343</v>
      </c>
      <c r="C483" s="183" t="s">
        <v>415</v>
      </c>
    </row>
    <row r="484" spans="1:3" x14ac:dyDescent="0.2">
      <c r="A484" s="184">
        <v>490</v>
      </c>
      <c r="B484" s="177" t="s">
        <v>344</v>
      </c>
      <c r="C484" s="183" t="s">
        <v>415</v>
      </c>
    </row>
    <row r="485" spans="1:3" x14ac:dyDescent="0.2">
      <c r="A485" s="184">
        <v>491</v>
      </c>
      <c r="B485" s="177" t="s">
        <v>345</v>
      </c>
      <c r="C485" s="183" t="s">
        <v>415</v>
      </c>
    </row>
    <row r="486" spans="1:3" x14ac:dyDescent="0.2">
      <c r="A486" s="184">
        <v>492</v>
      </c>
      <c r="B486" s="177" t="s">
        <v>346</v>
      </c>
      <c r="C486" s="183" t="s">
        <v>415</v>
      </c>
    </row>
    <row r="487" spans="1:3" x14ac:dyDescent="0.2">
      <c r="A487" s="184">
        <v>493</v>
      </c>
      <c r="B487" s="177" t="s">
        <v>347</v>
      </c>
      <c r="C487" s="183" t="s">
        <v>415</v>
      </c>
    </row>
    <row r="488" spans="1:3" x14ac:dyDescent="0.2">
      <c r="A488" s="184">
        <v>494</v>
      </c>
      <c r="B488" s="177" t="s">
        <v>348</v>
      </c>
      <c r="C488" s="183" t="s">
        <v>415</v>
      </c>
    </row>
    <row r="489" spans="1:3" x14ac:dyDescent="0.2">
      <c r="A489" s="184">
        <v>495</v>
      </c>
      <c r="B489" s="177" t="s">
        <v>349</v>
      </c>
      <c r="C489" s="183" t="s">
        <v>415</v>
      </c>
    </row>
    <row r="490" spans="1:3" x14ac:dyDescent="0.2">
      <c r="A490" s="184">
        <v>496</v>
      </c>
      <c r="B490" s="177" t="s">
        <v>350</v>
      </c>
      <c r="C490" s="183" t="s">
        <v>415</v>
      </c>
    </row>
    <row r="491" spans="1:3" x14ac:dyDescent="0.2">
      <c r="A491" s="184">
        <v>497</v>
      </c>
      <c r="B491" s="177" t="s">
        <v>351</v>
      </c>
      <c r="C491" s="183" t="s">
        <v>415</v>
      </c>
    </row>
    <row r="492" spans="1:3" x14ac:dyDescent="0.2">
      <c r="A492" s="184">
        <v>498</v>
      </c>
      <c r="B492" s="177" t="s">
        <v>352</v>
      </c>
      <c r="C492" s="183" t="s">
        <v>415</v>
      </c>
    </row>
    <row r="493" spans="1:3" x14ac:dyDescent="0.2">
      <c r="A493" s="184">
        <v>701</v>
      </c>
      <c r="B493" s="177" t="s">
        <v>353</v>
      </c>
      <c r="C493" s="183" t="s">
        <v>419</v>
      </c>
    </row>
    <row r="494" spans="1:3" x14ac:dyDescent="0.2">
      <c r="A494" s="184">
        <v>702</v>
      </c>
      <c r="B494" s="177" t="s">
        <v>353</v>
      </c>
      <c r="C494" s="183" t="s">
        <v>419</v>
      </c>
    </row>
    <row r="495" spans="1:3" x14ac:dyDescent="0.2">
      <c r="A495" s="184">
        <v>703</v>
      </c>
      <c r="B495" s="177" t="s">
        <v>289</v>
      </c>
      <c r="C495" s="183" t="s">
        <v>419</v>
      </c>
    </row>
    <row r="496" spans="1:3" x14ac:dyDescent="0.2">
      <c r="A496" s="184">
        <v>704</v>
      </c>
      <c r="B496" s="177" t="s">
        <v>289</v>
      </c>
      <c r="C496" s="183" t="s">
        <v>419</v>
      </c>
    </row>
    <row r="497" spans="1:3" x14ac:dyDescent="0.2">
      <c r="A497" s="184">
        <v>705</v>
      </c>
      <c r="B497" s="177" t="s">
        <v>289</v>
      </c>
      <c r="C497" s="183" t="s">
        <v>419</v>
      </c>
    </row>
    <row r="498" spans="1:3" x14ac:dyDescent="0.2">
      <c r="A498" s="184">
        <v>706</v>
      </c>
      <c r="B498" s="177" t="s">
        <v>289</v>
      </c>
      <c r="C498" s="183" t="s">
        <v>419</v>
      </c>
    </row>
    <row r="499" spans="1:3" x14ac:dyDescent="0.2">
      <c r="A499" s="184">
        <v>707</v>
      </c>
      <c r="B499" s="177" t="s">
        <v>289</v>
      </c>
      <c r="C499" s="183" t="s">
        <v>419</v>
      </c>
    </row>
    <row r="500" spans="1:3" x14ac:dyDescent="0.2">
      <c r="A500" s="184">
        <v>708</v>
      </c>
      <c r="B500" s="177" t="s">
        <v>289</v>
      </c>
      <c r="C500" s="183" t="s">
        <v>419</v>
      </c>
    </row>
    <row r="501" spans="1:3" x14ac:dyDescent="0.2">
      <c r="A501" s="184">
        <v>709</v>
      </c>
      <c r="B501" s="177" t="s">
        <v>289</v>
      </c>
      <c r="C501" s="183" t="s">
        <v>419</v>
      </c>
    </row>
    <row r="502" spans="1:3" x14ac:dyDescent="0.2">
      <c r="A502" s="184">
        <v>710</v>
      </c>
      <c r="B502" s="177" t="s">
        <v>289</v>
      </c>
      <c r="C502" s="183" t="s">
        <v>419</v>
      </c>
    </row>
    <row r="503" spans="1:3" x14ac:dyDescent="0.2">
      <c r="A503" s="184">
        <v>711</v>
      </c>
      <c r="B503" s="177" t="s">
        <v>289</v>
      </c>
      <c r="C503" s="183" t="s">
        <v>419</v>
      </c>
    </row>
    <row r="504" spans="1:3" x14ac:dyDescent="0.2">
      <c r="A504" s="184">
        <v>712</v>
      </c>
      <c r="B504" s="177" t="s">
        <v>354</v>
      </c>
      <c r="C504" s="183" t="s">
        <v>419</v>
      </c>
    </row>
    <row r="505" spans="1:3" x14ac:dyDescent="0.2">
      <c r="A505" s="184">
        <v>713</v>
      </c>
      <c r="B505" s="177" t="s">
        <v>354</v>
      </c>
      <c r="C505" s="183" t="s">
        <v>419</v>
      </c>
    </row>
    <row r="506" spans="1:3" x14ac:dyDescent="0.2">
      <c r="A506" s="184">
        <v>714</v>
      </c>
      <c r="B506" s="177" t="s">
        <v>354</v>
      </c>
      <c r="C506" s="183" t="s">
        <v>419</v>
      </c>
    </row>
    <row r="507" spans="1:3" x14ac:dyDescent="0.2">
      <c r="A507" s="184">
        <v>715</v>
      </c>
      <c r="B507" s="177" t="s">
        <v>354</v>
      </c>
      <c r="C507" s="183" t="s">
        <v>419</v>
      </c>
    </row>
    <row r="508" spans="1:3" x14ac:dyDescent="0.2">
      <c r="A508" s="184">
        <v>716</v>
      </c>
      <c r="B508" s="177" t="s">
        <v>355</v>
      </c>
      <c r="C508" s="183" t="s">
        <v>419</v>
      </c>
    </row>
    <row r="509" spans="1:3" x14ac:dyDescent="0.2">
      <c r="A509" s="184">
        <v>717</v>
      </c>
      <c r="B509" s="177" t="s">
        <v>355</v>
      </c>
      <c r="C509" s="183" t="s">
        <v>419</v>
      </c>
    </row>
    <row r="510" spans="1:3" x14ac:dyDescent="0.2">
      <c r="A510" s="184">
        <v>718</v>
      </c>
      <c r="B510" s="177" t="s">
        <v>356</v>
      </c>
      <c r="C510" s="183" t="s">
        <v>419</v>
      </c>
    </row>
    <row r="511" spans="1:3" x14ac:dyDescent="0.2">
      <c r="A511" s="184">
        <v>719</v>
      </c>
      <c r="B511" s="177" t="s">
        <v>356</v>
      </c>
      <c r="C511" s="183" t="s">
        <v>419</v>
      </c>
    </row>
    <row r="512" spans="1:3" x14ac:dyDescent="0.2">
      <c r="A512" s="184">
        <v>720</v>
      </c>
      <c r="B512" s="177" t="s">
        <v>224</v>
      </c>
      <c r="C512" s="183" t="s">
        <v>418</v>
      </c>
    </row>
    <row r="513" spans="1:3" x14ac:dyDescent="0.2">
      <c r="A513" s="184">
        <v>721</v>
      </c>
      <c r="B513" s="177" t="s">
        <v>357</v>
      </c>
      <c r="C513" s="183" t="s">
        <v>418</v>
      </c>
    </row>
    <row r="514" spans="1:3" x14ac:dyDescent="0.2">
      <c r="A514" s="184">
        <v>722</v>
      </c>
      <c r="B514" s="177" t="s">
        <v>357</v>
      </c>
      <c r="C514" s="183" t="s">
        <v>418</v>
      </c>
    </row>
    <row r="515" spans="1:3" x14ac:dyDescent="0.2">
      <c r="A515" s="184">
        <v>723</v>
      </c>
      <c r="B515" s="177" t="s">
        <v>357</v>
      </c>
      <c r="C515" s="183" t="s">
        <v>418</v>
      </c>
    </row>
    <row r="516" spans="1:3" x14ac:dyDescent="0.2">
      <c r="A516" s="184">
        <v>724</v>
      </c>
      <c r="B516" s="177" t="s">
        <v>357</v>
      </c>
      <c r="C516" s="183" t="s">
        <v>418</v>
      </c>
    </row>
    <row r="517" spans="1:3" x14ac:dyDescent="0.2">
      <c r="A517" s="184">
        <v>725</v>
      </c>
      <c r="B517" s="177" t="s">
        <v>357</v>
      </c>
      <c r="C517" s="183" t="s">
        <v>418</v>
      </c>
    </row>
    <row r="518" spans="1:3" x14ac:dyDescent="0.2">
      <c r="A518" s="184">
        <v>726</v>
      </c>
      <c r="B518" s="177" t="s">
        <v>357</v>
      </c>
      <c r="C518" s="183" t="s">
        <v>418</v>
      </c>
    </row>
    <row r="519" spans="1:3" x14ac:dyDescent="0.2">
      <c r="A519" s="184">
        <v>727</v>
      </c>
      <c r="B519" s="177" t="s">
        <v>357</v>
      </c>
      <c r="C519" s="183" t="s">
        <v>418</v>
      </c>
    </row>
    <row r="520" spans="1:3" x14ac:dyDescent="0.2">
      <c r="A520" s="184">
        <v>728</v>
      </c>
      <c r="B520" s="177" t="s">
        <v>358</v>
      </c>
      <c r="C520" s="183" t="s">
        <v>418</v>
      </c>
    </row>
    <row r="521" spans="1:3" x14ac:dyDescent="0.2">
      <c r="A521" s="184">
        <v>729</v>
      </c>
      <c r="B521" s="177" t="s">
        <v>357</v>
      </c>
      <c r="C521" s="183" t="s">
        <v>418</v>
      </c>
    </row>
    <row r="522" spans="1:3" x14ac:dyDescent="0.2">
      <c r="A522" s="184">
        <v>730</v>
      </c>
      <c r="B522" s="177" t="s">
        <v>358</v>
      </c>
      <c r="C522" s="183" t="s">
        <v>418</v>
      </c>
    </row>
    <row r="523" spans="1:3" x14ac:dyDescent="0.2">
      <c r="A523" s="184">
        <v>731</v>
      </c>
      <c r="B523" s="177" t="s">
        <v>357</v>
      </c>
      <c r="C523" s="183" t="s">
        <v>418</v>
      </c>
    </row>
    <row r="524" spans="1:3" x14ac:dyDescent="0.2">
      <c r="A524" s="184">
        <v>732</v>
      </c>
      <c r="B524" s="177" t="s">
        <v>358</v>
      </c>
      <c r="C524" s="183" t="s">
        <v>418</v>
      </c>
    </row>
    <row r="525" spans="1:3" x14ac:dyDescent="0.2">
      <c r="A525" s="184">
        <v>733</v>
      </c>
      <c r="B525" s="177" t="s">
        <v>357</v>
      </c>
      <c r="C525" s="183" t="s">
        <v>418</v>
      </c>
    </row>
    <row r="526" spans="1:3" x14ac:dyDescent="0.2">
      <c r="A526" s="184">
        <v>734</v>
      </c>
      <c r="B526" s="177" t="s">
        <v>358</v>
      </c>
      <c r="C526" s="183" t="s">
        <v>418</v>
      </c>
    </row>
    <row r="527" spans="1:3" x14ac:dyDescent="0.2">
      <c r="A527" s="184">
        <v>735</v>
      </c>
      <c r="B527" s="177" t="s">
        <v>357</v>
      </c>
      <c r="C527" s="183" t="s">
        <v>418</v>
      </c>
    </row>
    <row r="528" spans="1:3" x14ac:dyDescent="0.2">
      <c r="A528" s="184">
        <v>736</v>
      </c>
      <c r="B528" s="177" t="s">
        <v>358</v>
      </c>
      <c r="C528" s="183" t="s">
        <v>418</v>
      </c>
    </row>
    <row r="529" spans="1:3" x14ac:dyDescent="0.2">
      <c r="A529" s="184">
        <v>737</v>
      </c>
      <c r="B529" s="177" t="s">
        <v>357</v>
      </c>
      <c r="C529" s="183" t="s">
        <v>418</v>
      </c>
    </row>
    <row r="530" spans="1:3" x14ac:dyDescent="0.2">
      <c r="A530" s="184">
        <v>738</v>
      </c>
      <c r="B530" s="177" t="s">
        <v>358</v>
      </c>
      <c r="C530" s="183" t="s">
        <v>418</v>
      </c>
    </row>
    <row r="531" spans="1:3" x14ac:dyDescent="0.2">
      <c r="A531" s="184">
        <v>739</v>
      </c>
      <c r="B531" s="177" t="s">
        <v>357</v>
      </c>
      <c r="C531" s="183" t="s">
        <v>418</v>
      </c>
    </row>
    <row r="532" spans="1:3" x14ac:dyDescent="0.2">
      <c r="A532" s="184">
        <v>740</v>
      </c>
      <c r="B532" s="177" t="s">
        <v>358</v>
      </c>
      <c r="C532" s="183" t="s">
        <v>418</v>
      </c>
    </row>
    <row r="533" spans="1:3" x14ac:dyDescent="0.2">
      <c r="A533" s="184">
        <v>741</v>
      </c>
      <c r="B533" s="177" t="s">
        <v>357</v>
      </c>
      <c r="C533" s="183" t="s">
        <v>418</v>
      </c>
    </row>
    <row r="534" spans="1:3" x14ac:dyDescent="0.2">
      <c r="A534" s="184">
        <v>742</v>
      </c>
      <c r="B534" s="177" t="s">
        <v>358</v>
      </c>
      <c r="C534" s="183" t="s">
        <v>418</v>
      </c>
    </row>
    <row r="535" spans="1:3" x14ac:dyDescent="0.2">
      <c r="A535" s="184">
        <v>743</v>
      </c>
      <c r="B535" s="177" t="s">
        <v>357</v>
      </c>
      <c r="C535" s="183" t="s">
        <v>418</v>
      </c>
    </row>
    <row r="536" spans="1:3" x14ac:dyDescent="0.2">
      <c r="A536" s="184">
        <v>744</v>
      </c>
      <c r="B536" s="177" t="s">
        <v>358</v>
      </c>
      <c r="C536" s="183" t="s">
        <v>418</v>
      </c>
    </row>
    <row r="537" spans="1:3" x14ac:dyDescent="0.2">
      <c r="A537" s="184">
        <v>745</v>
      </c>
      <c r="B537" s="177" t="s">
        <v>357</v>
      </c>
      <c r="C537" s="183" t="s">
        <v>418</v>
      </c>
    </row>
    <row r="538" spans="1:3" x14ac:dyDescent="0.2">
      <c r="A538" s="184">
        <v>746</v>
      </c>
      <c r="B538" s="177" t="s">
        <v>358</v>
      </c>
      <c r="C538" s="183" t="s">
        <v>418</v>
      </c>
    </row>
    <row r="539" spans="1:3" x14ac:dyDescent="0.2">
      <c r="A539" s="184">
        <v>747</v>
      </c>
      <c r="B539" s="177" t="s">
        <v>357</v>
      </c>
      <c r="C539" s="183" t="s">
        <v>418</v>
      </c>
    </row>
    <row r="540" spans="1:3" x14ac:dyDescent="0.2">
      <c r="A540" s="184">
        <v>748</v>
      </c>
      <c r="B540" s="177" t="s">
        <v>357</v>
      </c>
      <c r="C540" s="183" t="s">
        <v>418</v>
      </c>
    </row>
    <row r="541" spans="1:3" x14ac:dyDescent="0.2">
      <c r="A541" s="184">
        <v>749</v>
      </c>
      <c r="B541" s="177" t="s">
        <v>358</v>
      </c>
      <c r="C541" s="183" t="s">
        <v>418</v>
      </c>
    </row>
    <row r="542" spans="1:3" x14ac:dyDescent="0.2">
      <c r="A542" s="184">
        <v>752</v>
      </c>
      <c r="B542" s="177" t="s">
        <v>357</v>
      </c>
      <c r="C542" s="183" t="s">
        <v>418</v>
      </c>
    </row>
    <row r="543" spans="1:3" x14ac:dyDescent="0.2">
      <c r="A543" s="184">
        <v>753</v>
      </c>
      <c r="B543" s="177" t="s">
        <v>359</v>
      </c>
      <c r="C543" s="183" t="s">
        <v>418</v>
      </c>
    </row>
    <row r="544" spans="1:3" x14ac:dyDescent="0.2">
      <c r="A544" s="184">
        <v>754</v>
      </c>
      <c r="B544" s="177" t="s">
        <v>357</v>
      </c>
      <c r="C544" s="183" t="s">
        <v>418</v>
      </c>
    </row>
    <row r="545" spans="1:3" x14ac:dyDescent="0.2">
      <c r="A545" s="184">
        <v>755</v>
      </c>
      <c r="B545" s="177" t="s">
        <v>359</v>
      </c>
      <c r="C545" s="183" t="s">
        <v>418</v>
      </c>
    </row>
    <row r="546" spans="1:3" x14ac:dyDescent="0.2">
      <c r="A546" s="184">
        <v>756</v>
      </c>
      <c r="B546" s="177" t="s">
        <v>357</v>
      </c>
      <c r="C546" s="183" t="s">
        <v>418</v>
      </c>
    </row>
    <row r="547" spans="1:3" x14ac:dyDescent="0.2">
      <c r="A547" s="184">
        <v>757</v>
      </c>
      <c r="B547" s="177" t="s">
        <v>359</v>
      </c>
      <c r="C547" s="183" t="s">
        <v>418</v>
      </c>
    </row>
    <row r="548" spans="1:3" x14ac:dyDescent="0.2">
      <c r="A548" s="184">
        <v>758</v>
      </c>
      <c r="B548" s="177" t="s">
        <v>357</v>
      </c>
      <c r="C548" s="183" t="s">
        <v>418</v>
      </c>
    </row>
    <row r="549" spans="1:3" x14ac:dyDescent="0.2">
      <c r="A549" s="184">
        <v>759</v>
      </c>
      <c r="B549" s="177" t="s">
        <v>359</v>
      </c>
      <c r="C549" s="183" t="s">
        <v>418</v>
      </c>
    </row>
    <row r="550" spans="1:3" x14ac:dyDescent="0.2">
      <c r="A550" s="184">
        <v>760</v>
      </c>
      <c r="B550" s="177" t="s">
        <v>357</v>
      </c>
      <c r="C550" s="183" t="s">
        <v>418</v>
      </c>
    </row>
    <row r="551" spans="1:3" x14ac:dyDescent="0.2">
      <c r="A551" s="184">
        <v>761</v>
      </c>
      <c r="B551" s="177" t="s">
        <v>359</v>
      </c>
      <c r="C551" s="183" t="s">
        <v>418</v>
      </c>
    </row>
    <row r="552" spans="1:3" x14ac:dyDescent="0.2">
      <c r="A552" s="184">
        <v>762</v>
      </c>
      <c r="B552" s="177" t="s">
        <v>357</v>
      </c>
      <c r="C552" s="183" t="s">
        <v>418</v>
      </c>
    </row>
    <row r="553" spans="1:3" x14ac:dyDescent="0.2">
      <c r="A553" s="184">
        <v>763</v>
      </c>
      <c r="B553" s="177" t="s">
        <v>359</v>
      </c>
      <c r="C553" s="183" t="s">
        <v>418</v>
      </c>
    </row>
    <row r="554" spans="1:3" x14ac:dyDescent="0.2">
      <c r="A554" s="184">
        <v>764</v>
      </c>
      <c r="B554" s="177" t="s">
        <v>357</v>
      </c>
      <c r="C554" s="183" t="s">
        <v>418</v>
      </c>
    </row>
    <row r="555" spans="1:3" x14ac:dyDescent="0.2">
      <c r="A555" s="184">
        <v>765</v>
      </c>
      <c r="B555" s="177" t="s">
        <v>359</v>
      </c>
      <c r="C555" s="183" t="s">
        <v>418</v>
      </c>
    </row>
    <row r="556" spans="1:3" x14ac:dyDescent="0.2">
      <c r="A556" s="184">
        <v>766</v>
      </c>
      <c r="B556" s="177" t="s">
        <v>357</v>
      </c>
      <c r="C556" s="183" t="s">
        <v>418</v>
      </c>
    </row>
    <row r="557" spans="1:3" x14ac:dyDescent="0.2">
      <c r="A557" s="184">
        <v>767</v>
      </c>
      <c r="B557" s="177" t="s">
        <v>359</v>
      </c>
      <c r="C557" s="183" t="s">
        <v>418</v>
      </c>
    </row>
    <row r="558" spans="1:3" x14ac:dyDescent="0.2">
      <c r="A558" s="184">
        <v>768</v>
      </c>
      <c r="B558" s="177" t="s">
        <v>357</v>
      </c>
      <c r="C558" s="183" t="s">
        <v>418</v>
      </c>
    </row>
    <row r="559" spans="1:3" x14ac:dyDescent="0.2">
      <c r="A559" s="184">
        <v>769</v>
      </c>
      <c r="B559" s="177" t="s">
        <v>359</v>
      </c>
      <c r="C559" s="183" t="s">
        <v>418</v>
      </c>
    </row>
    <row r="560" spans="1:3" x14ac:dyDescent="0.2">
      <c r="A560" s="184">
        <v>770</v>
      </c>
      <c r="B560" s="177" t="s">
        <v>360</v>
      </c>
      <c r="C560" s="183" t="s">
        <v>418</v>
      </c>
    </row>
    <row r="561" spans="1:3" x14ac:dyDescent="0.2">
      <c r="A561" s="184">
        <v>775</v>
      </c>
      <c r="B561" s="177" t="s">
        <v>361</v>
      </c>
      <c r="C561" s="183" t="s">
        <v>418</v>
      </c>
    </row>
    <row r="562" spans="1:3" x14ac:dyDescent="0.2">
      <c r="A562" s="184">
        <v>776</v>
      </c>
      <c r="B562" s="177" t="s">
        <v>361</v>
      </c>
      <c r="C562" s="183" t="s">
        <v>418</v>
      </c>
    </row>
    <row r="563" spans="1:3" x14ac:dyDescent="0.2">
      <c r="A563" s="184">
        <v>781</v>
      </c>
      <c r="B563" s="177" t="s">
        <v>357</v>
      </c>
      <c r="C563" s="183" t="s">
        <v>419</v>
      </c>
    </row>
    <row r="564" spans="1:3" x14ac:dyDescent="0.2">
      <c r="A564" s="184">
        <v>782</v>
      </c>
      <c r="B564" s="177" t="s">
        <v>357</v>
      </c>
      <c r="C564" s="183" t="s">
        <v>418</v>
      </c>
    </row>
    <row r="565" spans="1:3" x14ac:dyDescent="0.2">
      <c r="A565" s="184">
        <v>783</v>
      </c>
      <c r="B565" s="177" t="s">
        <v>357</v>
      </c>
      <c r="C565" s="183" t="s">
        <v>418</v>
      </c>
    </row>
    <row r="566" spans="1:3" x14ac:dyDescent="0.2">
      <c r="A566" s="184">
        <v>784</v>
      </c>
      <c r="B566" s="177" t="s">
        <v>357</v>
      </c>
      <c r="C566" s="183" t="s">
        <v>418</v>
      </c>
    </row>
    <row r="567" spans="1:3" x14ac:dyDescent="0.2">
      <c r="A567" s="184">
        <v>785</v>
      </c>
      <c r="B567" s="177" t="s">
        <v>357</v>
      </c>
      <c r="C567" s="183" t="s">
        <v>418</v>
      </c>
    </row>
    <row r="568" spans="1:3" x14ac:dyDescent="0.2">
      <c r="A568" s="184">
        <v>786</v>
      </c>
      <c r="B568" s="177" t="s">
        <v>357</v>
      </c>
      <c r="C568" s="183" t="s">
        <v>418</v>
      </c>
    </row>
    <row r="569" spans="1:3" x14ac:dyDescent="0.2">
      <c r="A569" s="184">
        <v>787</v>
      </c>
      <c r="B569" s="177" t="s">
        <v>362</v>
      </c>
      <c r="C569" s="183" t="s">
        <v>418</v>
      </c>
    </row>
    <row r="570" spans="1:3" x14ac:dyDescent="0.2">
      <c r="A570" s="184">
        <v>788</v>
      </c>
      <c r="B570" s="177" t="s">
        <v>363</v>
      </c>
      <c r="C570" s="183" t="s">
        <v>418</v>
      </c>
    </row>
    <row r="571" spans="1:3" x14ac:dyDescent="0.2">
      <c r="A571" s="184">
        <v>789</v>
      </c>
      <c r="B571" s="177" t="s">
        <v>364</v>
      </c>
      <c r="C571" s="183" t="s">
        <v>418</v>
      </c>
    </row>
    <row r="572" spans="1:3" x14ac:dyDescent="0.2">
      <c r="A572" s="184">
        <v>790</v>
      </c>
      <c r="B572" s="177" t="s">
        <v>365</v>
      </c>
      <c r="C572" s="183" t="s">
        <v>418</v>
      </c>
    </row>
    <row r="573" spans="1:3" x14ac:dyDescent="0.2">
      <c r="A573" s="184">
        <v>791</v>
      </c>
      <c r="B573" s="177" t="s">
        <v>366</v>
      </c>
      <c r="C573" s="183" t="s">
        <v>418</v>
      </c>
    </row>
    <row r="574" spans="1:3" x14ac:dyDescent="0.2">
      <c r="A574" s="184">
        <v>792</v>
      </c>
      <c r="B574" s="177" t="s">
        <v>367</v>
      </c>
      <c r="C574" s="183" t="s">
        <v>418</v>
      </c>
    </row>
    <row r="575" spans="1:3" x14ac:dyDescent="0.2">
      <c r="A575" s="184">
        <v>793</v>
      </c>
      <c r="B575" s="177" t="s">
        <v>357</v>
      </c>
      <c r="C575" s="183" t="s">
        <v>418</v>
      </c>
    </row>
    <row r="576" spans="1:3" x14ac:dyDescent="0.2">
      <c r="A576" s="184">
        <v>794</v>
      </c>
      <c r="B576" s="177" t="s">
        <v>358</v>
      </c>
      <c r="C576" s="183" t="s">
        <v>418</v>
      </c>
    </row>
    <row r="577" spans="1:3" x14ac:dyDescent="0.2">
      <c r="A577" s="184">
        <v>801</v>
      </c>
      <c r="B577" s="177" t="s">
        <v>286</v>
      </c>
      <c r="C577" s="183" t="s">
        <v>418</v>
      </c>
    </row>
    <row r="578" spans="1:3" x14ac:dyDescent="0.2">
      <c r="A578" s="184">
        <v>802</v>
      </c>
      <c r="B578" s="177" t="s">
        <v>368</v>
      </c>
      <c r="C578" s="183" t="s">
        <v>418</v>
      </c>
    </row>
    <row r="579" spans="1:3" x14ac:dyDescent="0.2">
      <c r="A579" s="184">
        <v>803</v>
      </c>
      <c r="B579" s="177" t="s">
        <v>369</v>
      </c>
      <c r="C579" s="183" t="s">
        <v>419</v>
      </c>
    </row>
    <row r="580" spans="1:3" x14ac:dyDescent="0.2">
      <c r="A580" s="184">
        <v>804</v>
      </c>
      <c r="B580" s="177" t="s">
        <v>368</v>
      </c>
      <c r="C580" s="183" t="s">
        <v>418</v>
      </c>
    </row>
    <row r="581" spans="1:3" x14ac:dyDescent="0.2">
      <c r="A581" s="184">
        <v>805</v>
      </c>
      <c r="B581" s="177" t="s">
        <v>369</v>
      </c>
      <c r="C581" s="183" t="s">
        <v>419</v>
      </c>
    </row>
    <row r="582" spans="1:3" x14ac:dyDescent="0.2">
      <c r="A582" s="184">
        <v>806</v>
      </c>
      <c r="B582" s="177" t="s">
        <v>368</v>
      </c>
      <c r="C582" s="183" t="s">
        <v>418</v>
      </c>
    </row>
    <row r="583" spans="1:3" x14ac:dyDescent="0.2">
      <c r="A583" s="184">
        <v>807</v>
      </c>
      <c r="B583" s="177" t="s">
        <v>369</v>
      </c>
      <c r="C583" s="183" t="s">
        <v>419</v>
      </c>
    </row>
    <row r="584" spans="1:3" x14ac:dyDescent="0.2">
      <c r="A584" s="184">
        <v>808</v>
      </c>
      <c r="B584" s="177" t="s">
        <v>368</v>
      </c>
      <c r="C584" s="183" t="s">
        <v>418</v>
      </c>
    </row>
    <row r="585" spans="1:3" x14ac:dyDescent="0.2">
      <c r="A585" s="184">
        <v>809</v>
      </c>
      <c r="B585" s="177" t="s">
        <v>369</v>
      </c>
      <c r="C585" s="183" t="s">
        <v>419</v>
      </c>
    </row>
    <row r="586" spans="1:3" x14ac:dyDescent="0.2">
      <c r="A586" s="184">
        <v>810</v>
      </c>
      <c r="B586" s="177" t="s">
        <v>368</v>
      </c>
      <c r="C586" s="183" t="s">
        <v>418</v>
      </c>
    </row>
    <row r="587" spans="1:3" x14ac:dyDescent="0.2">
      <c r="A587" s="184">
        <v>811</v>
      </c>
      <c r="B587" s="177" t="s">
        <v>369</v>
      </c>
      <c r="C587" s="183" t="s">
        <v>419</v>
      </c>
    </row>
    <row r="588" spans="1:3" x14ac:dyDescent="0.2">
      <c r="A588" s="184">
        <v>812</v>
      </c>
      <c r="B588" s="177" t="s">
        <v>368</v>
      </c>
      <c r="C588" s="183" t="s">
        <v>418</v>
      </c>
    </row>
    <row r="589" spans="1:3" x14ac:dyDescent="0.2">
      <c r="A589" s="184">
        <v>813</v>
      </c>
      <c r="B589" s="177" t="s">
        <v>369</v>
      </c>
      <c r="C589" s="183" t="s">
        <v>419</v>
      </c>
    </row>
    <row r="590" spans="1:3" x14ac:dyDescent="0.2">
      <c r="A590" s="184">
        <v>814</v>
      </c>
      <c r="B590" s="177" t="s">
        <v>368</v>
      </c>
      <c r="C590" s="183" t="s">
        <v>418</v>
      </c>
    </row>
    <row r="591" spans="1:3" x14ac:dyDescent="0.2">
      <c r="A591" s="184">
        <v>815</v>
      </c>
      <c r="B591" s="177" t="s">
        <v>369</v>
      </c>
      <c r="C591" s="183" t="s">
        <v>419</v>
      </c>
    </row>
    <row r="592" spans="1:3" x14ac:dyDescent="0.2">
      <c r="A592" s="184">
        <v>816</v>
      </c>
      <c r="B592" s="177" t="s">
        <v>368</v>
      </c>
      <c r="C592" s="183" t="s">
        <v>418</v>
      </c>
    </row>
    <row r="593" spans="1:3" x14ac:dyDescent="0.2">
      <c r="A593" s="184">
        <v>817</v>
      </c>
      <c r="B593" s="177" t="s">
        <v>369</v>
      </c>
      <c r="C593" s="183" t="s">
        <v>419</v>
      </c>
    </row>
    <row r="594" spans="1:3" x14ac:dyDescent="0.2">
      <c r="A594" s="184">
        <v>818</v>
      </c>
      <c r="B594" s="177" t="s">
        <v>368</v>
      </c>
      <c r="C594" s="183" t="s">
        <v>418</v>
      </c>
    </row>
    <row r="595" spans="1:3" x14ac:dyDescent="0.2">
      <c r="A595" s="184">
        <v>819</v>
      </c>
      <c r="B595" s="177" t="s">
        <v>369</v>
      </c>
      <c r="C595" s="183" t="s">
        <v>419</v>
      </c>
    </row>
    <row r="596" spans="1:3" x14ac:dyDescent="0.2">
      <c r="A596" s="184">
        <v>820</v>
      </c>
      <c r="B596" s="177" t="s">
        <v>368</v>
      </c>
      <c r="C596" s="183" t="s">
        <v>418</v>
      </c>
    </row>
    <row r="597" spans="1:3" x14ac:dyDescent="0.2">
      <c r="A597" s="184">
        <v>821</v>
      </c>
      <c r="B597" s="177" t="s">
        <v>369</v>
      </c>
      <c r="C597" s="183" t="s">
        <v>419</v>
      </c>
    </row>
    <row r="598" spans="1:3" x14ac:dyDescent="0.2">
      <c r="A598" s="184">
        <v>822</v>
      </c>
      <c r="B598" s="177" t="s">
        <v>368</v>
      </c>
      <c r="C598" s="183" t="s">
        <v>418</v>
      </c>
    </row>
    <row r="599" spans="1:3" x14ac:dyDescent="0.2">
      <c r="A599" s="184">
        <v>823</v>
      </c>
      <c r="B599" s="177" t="s">
        <v>369</v>
      </c>
      <c r="C599" s="183" t="s">
        <v>419</v>
      </c>
    </row>
    <row r="600" spans="1:3" x14ac:dyDescent="0.2">
      <c r="A600" s="184">
        <v>824</v>
      </c>
      <c r="B600" s="177" t="s">
        <v>368</v>
      </c>
      <c r="C600" s="183" t="s">
        <v>418</v>
      </c>
    </row>
    <row r="601" spans="1:3" x14ac:dyDescent="0.2">
      <c r="A601" s="184">
        <v>825</v>
      </c>
      <c r="B601" s="177" t="s">
        <v>369</v>
      </c>
      <c r="C601" s="183" t="s">
        <v>419</v>
      </c>
    </row>
    <row r="602" spans="1:3" x14ac:dyDescent="0.2">
      <c r="A602" s="184">
        <v>826</v>
      </c>
      <c r="B602" s="177" t="s">
        <v>368</v>
      </c>
      <c r="C602" s="183" t="s">
        <v>418</v>
      </c>
    </row>
    <row r="603" spans="1:3" x14ac:dyDescent="0.2">
      <c r="A603" s="184">
        <v>827</v>
      </c>
      <c r="B603" s="177" t="s">
        <v>369</v>
      </c>
      <c r="C603" s="183" t="s">
        <v>419</v>
      </c>
    </row>
    <row r="604" spans="1:3" x14ac:dyDescent="0.2">
      <c r="A604" s="184">
        <v>828</v>
      </c>
      <c r="B604" s="177" t="s">
        <v>368</v>
      </c>
      <c r="C604" s="183" t="s">
        <v>418</v>
      </c>
    </row>
    <row r="605" spans="1:3" x14ac:dyDescent="0.2">
      <c r="A605" s="184">
        <v>829</v>
      </c>
      <c r="B605" s="177" t="s">
        <v>369</v>
      </c>
      <c r="C605" s="183" t="s">
        <v>419</v>
      </c>
    </row>
    <row r="606" spans="1:3" x14ac:dyDescent="0.2">
      <c r="A606" s="184">
        <v>830</v>
      </c>
      <c r="B606" s="177" t="s">
        <v>368</v>
      </c>
      <c r="C606" s="183" t="s">
        <v>418</v>
      </c>
    </row>
    <row r="607" spans="1:3" x14ac:dyDescent="0.2">
      <c r="A607" s="184">
        <v>831</v>
      </c>
      <c r="B607" s="177" t="s">
        <v>369</v>
      </c>
      <c r="C607" s="183" t="s">
        <v>419</v>
      </c>
    </row>
    <row r="608" spans="1:3" x14ac:dyDescent="0.2">
      <c r="A608" s="184">
        <v>832</v>
      </c>
      <c r="B608" s="177" t="s">
        <v>368</v>
      </c>
      <c r="C608" s="183" t="s">
        <v>418</v>
      </c>
    </row>
    <row r="609" spans="1:3" x14ac:dyDescent="0.2">
      <c r="A609" s="184">
        <v>833</v>
      </c>
      <c r="B609" s="177" t="s">
        <v>369</v>
      </c>
      <c r="C609" s="183" t="s">
        <v>419</v>
      </c>
    </row>
    <row r="610" spans="1:3" x14ac:dyDescent="0.2">
      <c r="A610" s="184">
        <v>834</v>
      </c>
      <c r="B610" s="177" t="s">
        <v>368</v>
      </c>
      <c r="C610" s="183" t="s">
        <v>418</v>
      </c>
    </row>
    <row r="611" spans="1:3" x14ac:dyDescent="0.2">
      <c r="A611" s="184">
        <v>835</v>
      </c>
      <c r="B611" s="177" t="s">
        <v>369</v>
      </c>
      <c r="C611" s="183" t="s">
        <v>419</v>
      </c>
    </row>
    <row r="612" spans="1:3" x14ac:dyDescent="0.2">
      <c r="A612" s="184">
        <v>836</v>
      </c>
      <c r="B612" s="177" t="s">
        <v>368</v>
      </c>
      <c r="C612" s="183" t="s">
        <v>418</v>
      </c>
    </row>
    <row r="613" spans="1:3" x14ac:dyDescent="0.2">
      <c r="A613" s="184">
        <v>837</v>
      </c>
      <c r="B613" s="177" t="s">
        <v>369</v>
      </c>
      <c r="C613" s="183" t="s">
        <v>419</v>
      </c>
    </row>
    <row r="614" spans="1:3" x14ac:dyDescent="0.2">
      <c r="A614" s="184">
        <v>838</v>
      </c>
      <c r="B614" s="177" t="s">
        <v>368</v>
      </c>
      <c r="C614" s="183" t="s">
        <v>418</v>
      </c>
    </row>
    <row r="615" spans="1:3" x14ac:dyDescent="0.2">
      <c r="A615" s="184">
        <v>839</v>
      </c>
      <c r="B615" s="177" t="s">
        <v>369</v>
      </c>
      <c r="C615" s="183" t="s">
        <v>419</v>
      </c>
    </row>
    <row r="616" spans="1:3" x14ac:dyDescent="0.2">
      <c r="A616" s="184">
        <v>840</v>
      </c>
      <c r="B616" s="177" t="s">
        <v>368</v>
      </c>
      <c r="C616" s="183" t="s">
        <v>418</v>
      </c>
    </row>
    <row r="617" spans="1:3" x14ac:dyDescent="0.2">
      <c r="A617" s="184">
        <v>841</v>
      </c>
      <c r="B617" s="177" t="s">
        <v>369</v>
      </c>
      <c r="C617" s="183" t="s">
        <v>419</v>
      </c>
    </row>
    <row r="618" spans="1:3" x14ac:dyDescent="0.2">
      <c r="A618" s="184">
        <v>842</v>
      </c>
      <c r="B618" s="177" t="s">
        <v>368</v>
      </c>
      <c r="C618" s="183" t="s">
        <v>418</v>
      </c>
    </row>
    <row r="619" spans="1:3" x14ac:dyDescent="0.2">
      <c r="A619" s="184">
        <v>843</v>
      </c>
      <c r="B619" s="177" t="s">
        <v>369</v>
      </c>
      <c r="C619" s="183" t="s">
        <v>419</v>
      </c>
    </row>
    <row r="620" spans="1:3" x14ac:dyDescent="0.2">
      <c r="A620" s="184">
        <v>844</v>
      </c>
      <c r="B620" s="177" t="s">
        <v>368</v>
      </c>
      <c r="C620" s="183" t="s">
        <v>418</v>
      </c>
    </row>
    <row r="621" spans="1:3" x14ac:dyDescent="0.2">
      <c r="A621" s="184">
        <v>845</v>
      </c>
      <c r="B621" s="177" t="s">
        <v>369</v>
      </c>
      <c r="C621" s="183" t="s">
        <v>419</v>
      </c>
    </row>
    <row r="622" spans="1:3" x14ac:dyDescent="0.2">
      <c r="A622" s="184">
        <v>846</v>
      </c>
      <c r="B622" s="177" t="s">
        <v>368</v>
      </c>
      <c r="C622" s="183" t="s">
        <v>418</v>
      </c>
    </row>
    <row r="623" spans="1:3" x14ac:dyDescent="0.2">
      <c r="A623" s="184">
        <v>847</v>
      </c>
      <c r="B623" s="177" t="s">
        <v>369</v>
      </c>
      <c r="C623" s="183" t="s">
        <v>419</v>
      </c>
    </row>
    <row r="624" spans="1:3" x14ac:dyDescent="0.2">
      <c r="A624" s="184">
        <v>848</v>
      </c>
      <c r="B624" s="177" t="s">
        <v>368</v>
      </c>
      <c r="C624" s="183" t="s">
        <v>418</v>
      </c>
    </row>
    <row r="625" spans="1:3" x14ac:dyDescent="0.2">
      <c r="A625" s="184">
        <v>849</v>
      </c>
      <c r="B625" s="177" t="s">
        <v>369</v>
      </c>
      <c r="C625" s="183" t="s">
        <v>419</v>
      </c>
    </row>
    <row r="626" spans="1:3" x14ac:dyDescent="0.2">
      <c r="A626" s="184">
        <v>850</v>
      </c>
      <c r="B626" s="177" t="s">
        <v>369</v>
      </c>
      <c r="C626" s="183" t="s">
        <v>419</v>
      </c>
    </row>
    <row r="627" spans="1:3" x14ac:dyDescent="0.2">
      <c r="A627" s="184">
        <v>851</v>
      </c>
      <c r="B627" s="177" t="s">
        <v>369</v>
      </c>
      <c r="C627" s="183" t="s">
        <v>419</v>
      </c>
    </row>
    <row r="628" spans="1:3" x14ac:dyDescent="0.2">
      <c r="A628" s="184">
        <v>852</v>
      </c>
      <c r="B628" s="177" t="s">
        <v>368</v>
      </c>
      <c r="C628" s="183" t="s">
        <v>418</v>
      </c>
    </row>
    <row r="629" spans="1:3" x14ac:dyDescent="0.2">
      <c r="A629" s="184">
        <v>853</v>
      </c>
      <c r="B629" s="177" t="s">
        <v>368</v>
      </c>
      <c r="C629" s="183" t="s">
        <v>418</v>
      </c>
    </row>
    <row r="630" spans="1:3" x14ac:dyDescent="0.2">
      <c r="A630" s="184">
        <v>854</v>
      </c>
      <c r="B630" s="177" t="s">
        <v>368</v>
      </c>
      <c r="C630" s="183" t="s">
        <v>418</v>
      </c>
    </row>
    <row r="631" spans="1:3" x14ac:dyDescent="0.2">
      <c r="A631" s="184">
        <v>855</v>
      </c>
      <c r="B631" s="177" t="s">
        <v>368</v>
      </c>
      <c r="C631" s="183" t="s">
        <v>418</v>
      </c>
    </row>
    <row r="632" spans="1:3" x14ac:dyDescent="0.2">
      <c r="A632" s="184">
        <v>856</v>
      </c>
      <c r="B632" s="177" t="s">
        <v>368</v>
      </c>
      <c r="C632" s="183" t="s">
        <v>418</v>
      </c>
    </row>
    <row r="633" spans="1:3" x14ac:dyDescent="0.2">
      <c r="A633" s="184">
        <v>857</v>
      </c>
      <c r="B633" s="177" t="s">
        <v>368</v>
      </c>
      <c r="C633" s="183" t="s">
        <v>418</v>
      </c>
    </row>
    <row r="634" spans="1:3" x14ac:dyDescent="0.2">
      <c r="A634" s="184">
        <v>858</v>
      </c>
      <c r="B634" s="177" t="s">
        <v>368</v>
      </c>
      <c r="C634" s="183" t="s">
        <v>418</v>
      </c>
    </row>
    <row r="635" spans="1:3" x14ac:dyDescent="0.2">
      <c r="A635" s="184">
        <v>859</v>
      </c>
      <c r="B635" s="177" t="s">
        <v>368</v>
      </c>
      <c r="C635" s="183" t="s">
        <v>418</v>
      </c>
    </row>
    <row r="636" spans="1:3" x14ac:dyDescent="0.2">
      <c r="A636" s="184">
        <v>860</v>
      </c>
      <c r="B636" s="177" t="s">
        <v>368</v>
      </c>
      <c r="C636" s="183" t="s">
        <v>418</v>
      </c>
    </row>
    <row r="637" spans="1:3" x14ac:dyDescent="0.2">
      <c r="A637" s="184">
        <v>861</v>
      </c>
      <c r="B637" s="177" t="s">
        <v>368</v>
      </c>
      <c r="C637" s="183" t="s">
        <v>418</v>
      </c>
    </row>
    <row r="638" spans="1:3" x14ac:dyDescent="0.2">
      <c r="A638" s="184">
        <v>862</v>
      </c>
      <c r="B638" s="177" t="s">
        <v>368</v>
      </c>
      <c r="C638" s="183" t="s">
        <v>418</v>
      </c>
    </row>
    <row r="639" spans="1:3" x14ac:dyDescent="0.2">
      <c r="A639" s="184">
        <v>863</v>
      </c>
      <c r="B639" s="177" t="s">
        <v>368</v>
      </c>
      <c r="C639" s="183" t="s">
        <v>418</v>
      </c>
    </row>
    <row r="640" spans="1:3" x14ac:dyDescent="0.2">
      <c r="A640" s="184">
        <v>864</v>
      </c>
      <c r="B640" s="177" t="s">
        <v>368</v>
      </c>
      <c r="C640" s="183" t="s">
        <v>418</v>
      </c>
    </row>
    <row r="641" spans="1:3" x14ac:dyDescent="0.2">
      <c r="A641" s="184">
        <v>865</v>
      </c>
      <c r="B641" s="177" t="s">
        <v>368</v>
      </c>
      <c r="C641" s="183" t="s">
        <v>418</v>
      </c>
    </row>
    <row r="642" spans="1:3" x14ac:dyDescent="0.2">
      <c r="A642" s="184">
        <v>866</v>
      </c>
      <c r="B642" s="177" t="s">
        <v>369</v>
      </c>
      <c r="C642" s="183" t="s">
        <v>419</v>
      </c>
    </row>
    <row r="643" spans="1:3" x14ac:dyDescent="0.2">
      <c r="A643" s="184">
        <v>867</v>
      </c>
      <c r="B643" s="177" t="s">
        <v>368</v>
      </c>
      <c r="C643" s="183" t="s">
        <v>418</v>
      </c>
    </row>
    <row r="644" spans="1:3" x14ac:dyDescent="0.2">
      <c r="A644" s="184">
        <v>868</v>
      </c>
      <c r="B644" s="177" t="s">
        <v>369</v>
      </c>
      <c r="C644" s="183" t="s">
        <v>419</v>
      </c>
    </row>
    <row r="645" spans="1:3" x14ac:dyDescent="0.2">
      <c r="A645" s="184">
        <v>869</v>
      </c>
      <c r="B645" s="177" t="s">
        <v>368</v>
      </c>
      <c r="C645" s="183" t="s">
        <v>418</v>
      </c>
    </row>
    <row r="646" spans="1:3" x14ac:dyDescent="0.2">
      <c r="A646" s="184">
        <v>870</v>
      </c>
      <c r="B646" s="177" t="s">
        <v>369</v>
      </c>
      <c r="C646" s="183" t="s">
        <v>419</v>
      </c>
    </row>
    <row r="647" spans="1:3" x14ac:dyDescent="0.2">
      <c r="A647" s="184">
        <v>871</v>
      </c>
      <c r="B647" s="177" t="s">
        <v>368</v>
      </c>
      <c r="C647" s="183" t="s">
        <v>418</v>
      </c>
    </row>
    <row r="648" spans="1:3" x14ac:dyDescent="0.2">
      <c r="A648" s="184">
        <v>872</v>
      </c>
      <c r="B648" s="177" t="s">
        <v>369</v>
      </c>
      <c r="C648" s="183" t="s">
        <v>419</v>
      </c>
    </row>
    <row r="649" spans="1:3" x14ac:dyDescent="0.2">
      <c r="A649" s="184">
        <v>873</v>
      </c>
      <c r="B649" s="177" t="s">
        <v>368</v>
      </c>
      <c r="C649" s="183" t="s">
        <v>418</v>
      </c>
    </row>
    <row r="650" spans="1:3" x14ac:dyDescent="0.2">
      <c r="A650" s="184">
        <v>874</v>
      </c>
      <c r="B650" s="177" t="s">
        <v>369</v>
      </c>
      <c r="C650" s="183" t="s">
        <v>419</v>
      </c>
    </row>
    <row r="651" spans="1:3" x14ac:dyDescent="0.2">
      <c r="A651" s="184">
        <v>875</v>
      </c>
      <c r="B651" s="177" t="s">
        <v>368</v>
      </c>
      <c r="C651" s="183" t="s">
        <v>418</v>
      </c>
    </row>
    <row r="652" spans="1:3" x14ac:dyDescent="0.2">
      <c r="A652" s="184">
        <v>876</v>
      </c>
      <c r="B652" s="177" t="s">
        <v>369</v>
      </c>
      <c r="C652" s="183" t="s">
        <v>419</v>
      </c>
    </row>
    <row r="653" spans="1:3" x14ac:dyDescent="0.2">
      <c r="A653" s="184">
        <v>877</v>
      </c>
      <c r="B653" s="177" t="s">
        <v>368</v>
      </c>
      <c r="C653" s="183" t="s">
        <v>418</v>
      </c>
    </row>
    <row r="654" spans="1:3" x14ac:dyDescent="0.2">
      <c r="A654" s="184">
        <v>878</v>
      </c>
      <c r="B654" s="177" t="s">
        <v>369</v>
      </c>
      <c r="C654" s="183" t="s">
        <v>419</v>
      </c>
    </row>
    <row r="655" spans="1:3" x14ac:dyDescent="0.2">
      <c r="A655" s="184">
        <v>879</v>
      </c>
      <c r="B655" s="177" t="s">
        <v>368</v>
      </c>
      <c r="C655" s="183" t="s">
        <v>418</v>
      </c>
    </row>
    <row r="656" spans="1:3" x14ac:dyDescent="0.2">
      <c r="A656" s="184">
        <v>880</v>
      </c>
      <c r="B656" s="177" t="s">
        <v>369</v>
      </c>
      <c r="C656" s="183" t="s">
        <v>419</v>
      </c>
    </row>
    <row r="657" spans="1:3" x14ac:dyDescent="0.2">
      <c r="A657" s="184">
        <v>881</v>
      </c>
      <c r="B657" s="177" t="s">
        <v>368</v>
      </c>
      <c r="C657" s="183" t="s">
        <v>418</v>
      </c>
    </row>
    <row r="658" spans="1:3" x14ac:dyDescent="0.2">
      <c r="A658" s="184">
        <v>882</v>
      </c>
      <c r="B658" s="177" t="s">
        <v>369</v>
      </c>
      <c r="C658" s="183" t="s">
        <v>419</v>
      </c>
    </row>
    <row r="659" spans="1:3" x14ac:dyDescent="0.2">
      <c r="A659" s="184">
        <v>883</v>
      </c>
      <c r="B659" s="177" t="s">
        <v>368</v>
      </c>
      <c r="C659" s="183" t="s">
        <v>418</v>
      </c>
    </row>
    <row r="660" spans="1:3" x14ac:dyDescent="0.2">
      <c r="A660" s="184">
        <v>884</v>
      </c>
      <c r="B660" s="177" t="s">
        <v>369</v>
      </c>
      <c r="C660" s="183" t="s">
        <v>419</v>
      </c>
    </row>
    <row r="661" spans="1:3" x14ac:dyDescent="0.2">
      <c r="A661" s="184">
        <v>885</v>
      </c>
      <c r="B661" s="177" t="s">
        <v>368</v>
      </c>
      <c r="C661" s="183" t="s">
        <v>418</v>
      </c>
    </row>
    <row r="662" spans="1:3" x14ac:dyDescent="0.2">
      <c r="A662" s="184">
        <v>886</v>
      </c>
      <c r="B662" s="177" t="s">
        <v>369</v>
      </c>
      <c r="C662" s="183" t="s">
        <v>419</v>
      </c>
    </row>
    <row r="663" spans="1:3" x14ac:dyDescent="0.2">
      <c r="A663" s="184">
        <v>887</v>
      </c>
      <c r="B663" s="177" t="s">
        <v>368</v>
      </c>
      <c r="C663" s="183" t="s">
        <v>418</v>
      </c>
    </row>
    <row r="664" spans="1:3" x14ac:dyDescent="0.2">
      <c r="A664" s="184">
        <v>888</v>
      </c>
      <c r="B664" s="177" t="s">
        <v>369</v>
      </c>
      <c r="C664" s="183" t="s">
        <v>419</v>
      </c>
    </row>
    <row r="665" spans="1:3" x14ac:dyDescent="0.2">
      <c r="A665" s="184">
        <v>889</v>
      </c>
      <c r="B665" s="177" t="s">
        <v>368</v>
      </c>
      <c r="C665" s="183" t="s">
        <v>418</v>
      </c>
    </row>
    <row r="666" spans="1:3" x14ac:dyDescent="0.2">
      <c r="A666" s="184">
        <v>890</v>
      </c>
      <c r="B666" s="177" t="s">
        <v>369</v>
      </c>
      <c r="C666" s="183" t="s">
        <v>419</v>
      </c>
    </row>
    <row r="667" spans="1:3" x14ac:dyDescent="0.2">
      <c r="A667" s="184">
        <v>891</v>
      </c>
      <c r="B667" s="177" t="s">
        <v>369</v>
      </c>
      <c r="C667" s="183" t="s">
        <v>419</v>
      </c>
    </row>
    <row r="668" spans="1:3" x14ac:dyDescent="0.2">
      <c r="A668" s="184">
        <v>892</v>
      </c>
      <c r="B668" s="177" t="s">
        <v>369</v>
      </c>
      <c r="C668" s="183" t="s">
        <v>419</v>
      </c>
    </row>
    <row r="669" spans="1:3" x14ac:dyDescent="0.2">
      <c r="A669" s="184">
        <v>893</v>
      </c>
      <c r="B669" s="177" t="s">
        <v>369</v>
      </c>
      <c r="C669" s="183" t="s">
        <v>419</v>
      </c>
    </row>
    <row r="670" spans="1:3" x14ac:dyDescent="0.2">
      <c r="A670" s="184">
        <v>894</v>
      </c>
      <c r="B670" s="177" t="s">
        <v>327</v>
      </c>
      <c r="C670" s="183" t="s">
        <v>419</v>
      </c>
    </row>
    <row r="671" spans="1:3" x14ac:dyDescent="0.2">
      <c r="A671" s="184">
        <v>895</v>
      </c>
      <c r="B671" s="177" t="s">
        <v>327</v>
      </c>
      <c r="C671" s="183" t="s">
        <v>419</v>
      </c>
    </row>
    <row r="672" spans="1:3" x14ac:dyDescent="0.2">
      <c r="A672" s="184">
        <v>896</v>
      </c>
      <c r="B672" s="177" t="s">
        <v>327</v>
      </c>
      <c r="C672" s="183" t="s">
        <v>419</v>
      </c>
    </row>
    <row r="673" spans="1:3" x14ac:dyDescent="0.2">
      <c r="A673" s="184">
        <v>897</v>
      </c>
      <c r="B673" s="177" t="s">
        <v>369</v>
      </c>
      <c r="C673" s="183" t="s">
        <v>419</v>
      </c>
    </row>
    <row r="674" spans="1:3" x14ac:dyDescent="0.2">
      <c r="A674" s="184">
        <v>898</v>
      </c>
      <c r="B674" s="177" t="s">
        <v>369</v>
      </c>
      <c r="C674" s="183" t="s">
        <v>419</v>
      </c>
    </row>
    <row r="675" spans="1:3" x14ac:dyDescent="0.2">
      <c r="A675" s="184">
        <v>899</v>
      </c>
      <c r="B675" s="177" t="s">
        <v>370</v>
      </c>
      <c r="C675" s="183" t="s">
        <v>419</v>
      </c>
    </row>
    <row r="676" spans="1:3" x14ac:dyDescent="0.2">
      <c r="A676" s="184">
        <v>900</v>
      </c>
      <c r="B676" s="177" t="s">
        <v>370</v>
      </c>
      <c r="C676" s="183" t="s">
        <v>419</v>
      </c>
    </row>
    <row r="677" spans="1:3" x14ac:dyDescent="0.2">
      <c r="A677" s="184">
        <v>901</v>
      </c>
      <c r="B677" s="177" t="s">
        <v>370</v>
      </c>
      <c r="C677" s="183" t="s">
        <v>419</v>
      </c>
    </row>
    <row r="678" spans="1:3" x14ac:dyDescent="0.2">
      <c r="A678" s="184">
        <v>902</v>
      </c>
      <c r="B678" s="177" t="s">
        <v>370</v>
      </c>
      <c r="C678" s="183" t="s">
        <v>419</v>
      </c>
    </row>
    <row r="679" spans="1:3" x14ac:dyDescent="0.2">
      <c r="A679" s="184">
        <v>903</v>
      </c>
      <c r="B679" s="177" t="s">
        <v>370</v>
      </c>
      <c r="C679" s="183" t="s">
        <v>419</v>
      </c>
    </row>
    <row r="680" spans="1:3" x14ac:dyDescent="0.2">
      <c r="A680" s="184">
        <v>904</v>
      </c>
      <c r="B680" s="177" t="s">
        <v>371</v>
      </c>
      <c r="C680" s="183" t="s">
        <v>419</v>
      </c>
    </row>
    <row r="681" spans="1:3" x14ac:dyDescent="0.2">
      <c r="A681" s="184">
        <v>905</v>
      </c>
      <c r="B681" s="177" t="s">
        <v>371</v>
      </c>
      <c r="C681" s="183" t="s">
        <v>419</v>
      </c>
    </row>
    <row r="682" spans="1:3" x14ac:dyDescent="0.2">
      <c r="A682" s="184">
        <v>906</v>
      </c>
      <c r="B682" s="177" t="s">
        <v>371</v>
      </c>
      <c r="C682" s="183" t="s">
        <v>419</v>
      </c>
    </row>
    <row r="683" spans="1:3" x14ac:dyDescent="0.2">
      <c r="A683" s="184">
        <v>907</v>
      </c>
      <c r="B683" s="177" t="s">
        <v>372</v>
      </c>
      <c r="C683" s="183" t="s">
        <v>419</v>
      </c>
    </row>
    <row r="684" spans="1:3" x14ac:dyDescent="0.2">
      <c r="A684" s="184">
        <v>908</v>
      </c>
      <c r="B684" s="177" t="s">
        <v>372</v>
      </c>
      <c r="C684" s="183" t="s">
        <v>419</v>
      </c>
    </row>
    <row r="685" spans="1:3" x14ac:dyDescent="0.2">
      <c r="A685" s="184">
        <v>909</v>
      </c>
      <c r="B685" s="177" t="s">
        <v>372</v>
      </c>
      <c r="C685" s="183" t="s">
        <v>419</v>
      </c>
    </row>
    <row r="686" spans="1:3" x14ac:dyDescent="0.2">
      <c r="A686" s="184">
        <v>910</v>
      </c>
      <c r="B686" s="177" t="s">
        <v>372</v>
      </c>
      <c r="C686" s="183" t="s">
        <v>419</v>
      </c>
    </row>
    <row r="687" spans="1:3" x14ac:dyDescent="0.2">
      <c r="A687" s="184">
        <v>911</v>
      </c>
      <c r="B687" s="177" t="s">
        <v>372</v>
      </c>
      <c r="C687" s="183" t="s">
        <v>419</v>
      </c>
    </row>
    <row r="688" spans="1:3" x14ac:dyDescent="0.2">
      <c r="A688" s="184">
        <v>912</v>
      </c>
      <c r="B688" s="177" t="s">
        <v>372</v>
      </c>
      <c r="C688" s="183" t="s">
        <v>419</v>
      </c>
    </row>
    <row r="689" spans="1:3" x14ac:dyDescent="0.2">
      <c r="A689" s="184">
        <v>913</v>
      </c>
      <c r="B689" s="177" t="s">
        <v>372</v>
      </c>
      <c r="C689" s="183" t="s">
        <v>419</v>
      </c>
    </row>
    <row r="690" spans="1:3" x14ac:dyDescent="0.2">
      <c r="A690" s="184">
        <v>914</v>
      </c>
      <c r="B690" s="177" t="s">
        <v>373</v>
      </c>
      <c r="C690" s="183" t="s">
        <v>418</v>
      </c>
    </row>
    <row r="691" spans="1:3" x14ac:dyDescent="0.2">
      <c r="A691" s="184">
        <v>915</v>
      </c>
      <c r="B691" s="177" t="s">
        <v>327</v>
      </c>
      <c r="C691" s="183" t="s">
        <v>418</v>
      </c>
    </row>
    <row r="692" spans="1:3" x14ac:dyDescent="0.2">
      <c r="A692" s="184">
        <v>916</v>
      </c>
      <c r="B692" s="177" t="s">
        <v>327</v>
      </c>
      <c r="C692" s="183" t="s">
        <v>418</v>
      </c>
    </row>
    <row r="693" spans="1:3" x14ac:dyDescent="0.2">
      <c r="A693" s="184">
        <v>917</v>
      </c>
      <c r="B693" s="177" t="s">
        <v>327</v>
      </c>
      <c r="C693" s="183" t="s">
        <v>418</v>
      </c>
    </row>
    <row r="694" spans="1:3" x14ac:dyDescent="0.2">
      <c r="A694" s="184">
        <v>918</v>
      </c>
      <c r="B694" s="177" t="s">
        <v>263</v>
      </c>
      <c r="C694" s="183" t="s">
        <v>418</v>
      </c>
    </row>
    <row r="695" spans="1:3" x14ac:dyDescent="0.2">
      <c r="A695" s="184">
        <v>919</v>
      </c>
      <c r="B695" s="177" t="s">
        <v>374</v>
      </c>
      <c r="C695" s="183" t="s">
        <v>418</v>
      </c>
    </row>
    <row r="696" spans="1:3" x14ac:dyDescent="0.2">
      <c r="A696" s="184">
        <v>920</v>
      </c>
      <c r="B696" s="177" t="s">
        <v>374</v>
      </c>
      <c r="C696" s="183" t="s">
        <v>418</v>
      </c>
    </row>
    <row r="697" spans="1:3" x14ac:dyDescent="0.2">
      <c r="A697" s="184">
        <v>922</v>
      </c>
      <c r="B697" s="177" t="s">
        <v>286</v>
      </c>
      <c r="C697" s="183" t="s">
        <v>418</v>
      </c>
    </row>
    <row r="698" spans="1:3" x14ac:dyDescent="0.2">
      <c r="A698" s="184">
        <v>923</v>
      </c>
      <c r="B698" s="177" t="s">
        <v>286</v>
      </c>
      <c r="C698" s="183" t="s">
        <v>418</v>
      </c>
    </row>
    <row r="699" spans="1:3" x14ac:dyDescent="0.2">
      <c r="A699" s="184">
        <v>924</v>
      </c>
      <c r="B699" s="177" t="s">
        <v>286</v>
      </c>
      <c r="C699" s="183" t="s">
        <v>418</v>
      </c>
    </row>
    <row r="700" spans="1:3" x14ac:dyDescent="0.2">
      <c r="A700" s="184">
        <v>925</v>
      </c>
      <c r="B700" s="177" t="s">
        <v>375</v>
      </c>
      <c r="C700" s="183" t="s">
        <v>414</v>
      </c>
    </row>
    <row r="701" spans="1:3" x14ac:dyDescent="0.2">
      <c r="A701" s="184">
        <v>926</v>
      </c>
      <c r="B701" s="177" t="s">
        <v>316</v>
      </c>
      <c r="C701" s="183" t="s">
        <v>414</v>
      </c>
    </row>
    <row r="702" spans="1:3" x14ac:dyDescent="0.2">
      <c r="A702" s="184">
        <v>927</v>
      </c>
      <c r="B702" s="177" t="s">
        <v>318</v>
      </c>
      <c r="C702" s="183" t="s">
        <v>414</v>
      </c>
    </row>
    <row r="703" spans="1:3" x14ac:dyDescent="0.2">
      <c r="A703" s="184">
        <v>928</v>
      </c>
      <c r="B703" s="177" t="s">
        <v>317</v>
      </c>
      <c r="C703" s="183" t="s">
        <v>414</v>
      </c>
    </row>
    <row r="704" spans="1:3" x14ac:dyDescent="0.2">
      <c r="A704" s="184">
        <v>929</v>
      </c>
      <c r="B704" s="177" t="s">
        <v>370</v>
      </c>
      <c r="C704" s="183" t="s">
        <v>419</v>
      </c>
    </row>
    <row r="705" spans="1:3" x14ac:dyDescent="0.2">
      <c r="A705" s="184">
        <v>930</v>
      </c>
      <c r="B705" s="177" t="s">
        <v>370</v>
      </c>
      <c r="C705" s="183" t="s">
        <v>419</v>
      </c>
    </row>
    <row r="706" spans="1:3" x14ac:dyDescent="0.2">
      <c r="A706" s="184">
        <v>931</v>
      </c>
      <c r="B706" s="177" t="s">
        <v>370</v>
      </c>
      <c r="C706" s="183" t="s">
        <v>419</v>
      </c>
    </row>
    <row r="707" spans="1:3" x14ac:dyDescent="0.2">
      <c r="A707" s="184">
        <v>932</v>
      </c>
      <c r="B707" s="177" t="s">
        <v>376</v>
      </c>
      <c r="C707" s="183" t="s">
        <v>418</v>
      </c>
    </row>
    <row r="708" spans="1:3" x14ac:dyDescent="0.2">
      <c r="A708" s="184">
        <v>933</v>
      </c>
      <c r="B708" s="177" t="s">
        <v>368</v>
      </c>
      <c r="C708" s="183" t="s">
        <v>418</v>
      </c>
    </row>
    <row r="709" spans="1:3" x14ac:dyDescent="0.2">
      <c r="A709" s="184">
        <v>934</v>
      </c>
      <c r="B709" s="177" t="s">
        <v>369</v>
      </c>
      <c r="C709" s="183" t="s">
        <v>419</v>
      </c>
    </row>
    <row r="710" spans="1:3" x14ac:dyDescent="0.2">
      <c r="A710" s="184">
        <v>935</v>
      </c>
      <c r="B710" s="177" t="s">
        <v>377</v>
      </c>
      <c r="C710" s="183" t="s">
        <v>418</v>
      </c>
    </row>
    <row r="711" spans="1:3" x14ac:dyDescent="0.2">
      <c r="A711" s="184">
        <v>936</v>
      </c>
      <c r="B711" s="177" t="s">
        <v>377</v>
      </c>
      <c r="C711" s="183" t="s">
        <v>418</v>
      </c>
    </row>
    <row r="712" spans="1:3" x14ac:dyDescent="0.2">
      <c r="A712" s="184">
        <v>937</v>
      </c>
      <c r="B712" s="177" t="s">
        <v>377</v>
      </c>
      <c r="C712" s="183" t="s">
        <v>418</v>
      </c>
    </row>
    <row r="713" spans="1:3" x14ac:dyDescent="0.2">
      <c r="A713" s="184">
        <v>938</v>
      </c>
      <c r="B713" s="177" t="s">
        <v>377</v>
      </c>
      <c r="C713" s="183" t="s">
        <v>418</v>
      </c>
    </row>
    <row r="714" spans="1:3" x14ac:dyDescent="0.2">
      <c r="A714" s="184">
        <v>939</v>
      </c>
      <c r="B714" s="177" t="s">
        <v>377</v>
      </c>
      <c r="C714" s="183" t="s">
        <v>418</v>
      </c>
    </row>
    <row r="715" spans="1:3" x14ac:dyDescent="0.2">
      <c r="A715" s="184">
        <v>940</v>
      </c>
      <c r="B715" s="177" t="s">
        <v>378</v>
      </c>
      <c r="C715" s="183" t="s">
        <v>415</v>
      </c>
    </row>
    <row r="716" spans="1:3" x14ac:dyDescent="0.2">
      <c r="A716" s="184">
        <v>941</v>
      </c>
      <c r="B716" s="177" t="s">
        <v>379</v>
      </c>
      <c r="C716" s="183" t="s">
        <v>415</v>
      </c>
    </row>
    <row r="717" spans="1:3" x14ac:dyDescent="0.2">
      <c r="A717" s="184">
        <v>942</v>
      </c>
      <c r="B717" s="177" t="s">
        <v>232</v>
      </c>
      <c r="C717" s="183" t="s">
        <v>418</v>
      </c>
    </row>
    <row r="718" spans="1:3" x14ac:dyDescent="0.2">
      <c r="A718" s="184">
        <v>943</v>
      </c>
      <c r="B718" s="177" t="s">
        <v>223</v>
      </c>
      <c r="C718" s="183" t="s">
        <v>418</v>
      </c>
    </row>
    <row r="719" spans="1:3" x14ac:dyDescent="0.2">
      <c r="A719" s="184">
        <v>944</v>
      </c>
      <c r="B719" s="177" t="s">
        <v>223</v>
      </c>
      <c r="C719" s="183" t="s">
        <v>418</v>
      </c>
    </row>
    <row r="720" spans="1:3" x14ac:dyDescent="0.2">
      <c r="A720" s="184">
        <v>945</v>
      </c>
      <c r="B720" s="177" t="s">
        <v>223</v>
      </c>
      <c r="C720" s="183" t="s">
        <v>418</v>
      </c>
    </row>
    <row r="721" spans="1:3" x14ac:dyDescent="0.2">
      <c r="A721" s="184">
        <v>946</v>
      </c>
      <c r="B721" s="177" t="s">
        <v>223</v>
      </c>
      <c r="C721" s="183" t="s">
        <v>418</v>
      </c>
    </row>
    <row r="722" spans="1:3" x14ac:dyDescent="0.2">
      <c r="A722" s="184">
        <v>947</v>
      </c>
      <c r="B722" s="177" t="s">
        <v>380</v>
      </c>
      <c r="C722" s="183" t="s">
        <v>418</v>
      </c>
    </row>
    <row r="723" spans="1:3" x14ac:dyDescent="0.2">
      <c r="A723" s="184">
        <v>948</v>
      </c>
      <c r="B723" s="177" t="s">
        <v>381</v>
      </c>
      <c r="C723" s="183" t="s">
        <v>418</v>
      </c>
    </row>
    <row r="724" spans="1:3" x14ac:dyDescent="0.2">
      <c r="A724" s="184">
        <v>949</v>
      </c>
      <c r="B724" s="177" t="s">
        <v>382</v>
      </c>
      <c r="C724" s="183" t="s">
        <v>418</v>
      </c>
    </row>
    <row r="725" spans="1:3" x14ac:dyDescent="0.2">
      <c r="A725" s="184">
        <v>950</v>
      </c>
      <c r="B725" s="177" t="s">
        <v>383</v>
      </c>
      <c r="C725" s="183" t="s">
        <v>419</v>
      </c>
    </row>
    <row r="726" spans="1:3" x14ac:dyDescent="0.2">
      <c r="A726" s="184">
        <v>951</v>
      </c>
      <c r="B726" s="177" t="s">
        <v>384</v>
      </c>
      <c r="C726" s="183" t="s">
        <v>419</v>
      </c>
    </row>
    <row r="727" spans="1:3" x14ac:dyDescent="0.2">
      <c r="A727" s="184">
        <v>952</v>
      </c>
      <c r="B727" s="177" t="s">
        <v>385</v>
      </c>
      <c r="C727" s="183" t="s">
        <v>418</v>
      </c>
    </row>
    <row r="728" spans="1:3" x14ac:dyDescent="0.2">
      <c r="A728" s="184">
        <v>953</v>
      </c>
      <c r="B728" s="177" t="s">
        <v>386</v>
      </c>
      <c r="C728" s="183" t="s">
        <v>418</v>
      </c>
    </row>
    <row r="729" spans="1:3" x14ac:dyDescent="0.2">
      <c r="A729" s="184">
        <v>954</v>
      </c>
      <c r="B729" s="177" t="s">
        <v>387</v>
      </c>
      <c r="C729" s="183" t="s">
        <v>418</v>
      </c>
    </row>
    <row r="730" spans="1:3" x14ac:dyDescent="0.2">
      <c r="A730" s="184">
        <v>955</v>
      </c>
      <c r="B730" s="177" t="s">
        <v>388</v>
      </c>
      <c r="C730" s="183" t="s">
        <v>418</v>
      </c>
    </row>
    <row r="731" spans="1:3" x14ac:dyDescent="0.2">
      <c r="A731" s="184">
        <v>956</v>
      </c>
      <c r="B731" s="177" t="s">
        <v>389</v>
      </c>
      <c r="C731" s="183" t="s">
        <v>418</v>
      </c>
    </row>
    <row r="732" spans="1:3" x14ac:dyDescent="0.2">
      <c r="A732" s="184">
        <v>957</v>
      </c>
      <c r="B732" s="177" t="s">
        <v>390</v>
      </c>
      <c r="C732" s="183" t="s">
        <v>418</v>
      </c>
    </row>
    <row r="733" spans="1:3" x14ac:dyDescent="0.2">
      <c r="A733" s="184">
        <v>958</v>
      </c>
      <c r="B733" s="177" t="s">
        <v>391</v>
      </c>
      <c r="C733" s="183" t="s">
        <v>418</v>
      </c>
    </row>
    <row r="734" spans="1:3" x14ac:dyDescent="0.2">
      <c r="A734" s="184">
        <v>959</v>
      </c>
      <c r="B734" s="177" t="s">
        <v>392</v>
      </c>
      <c r="C734" s="183" t="s">
        <v>418</v>
      </c>
    </row>
    <row r="735" spans="1:3" x14ac:dyDescent="0.2">
      <c r="A735" s="184">
        <v>960</v>
      </c>
      <c r="B735" s="177" t="s">
        <v>393</v>
      </c>
      <c r="C735" s="183" t="s">
        <v>418</v>
      </c>
    </row>
    <row r="736" spans="1:3" x14ac:dyDescent="0.2">
      <c r="A736" s="184">
        <v>961</v>
      </c>
      <c r="B736" s="177" t="s">
        <v>394</v>
      </c>
      <c r="C736" s="183" t="s">
        <v>418</v>
      </c>
    </row>
    <row r="737" spans="1:3" x14ac:dyDescent="0.2">
      <c r="A737" s="184">
        <v>962</v>
      </c>
      <c r="B737" s="177" t="s">
        <v>395</v>
      </c>
      <c r="C737" s="183" t="s">
        <v>418</v>
      </c>
    </row>
    <row r="738" spans="1:3" x14ac:dyDescent="0.2">
      <c r="A738" s="184">
        <v>963</v>
      </c>
      <c r="B738" s="177" t="s">
        <v>396</v>
      </c>
      <c r="C738" s="183" t="s">
        <v>418</v>
      </c>
    </row>
    <row r="739" spans="1:3" x14ac:dyDescent="0.2">
      <c r="A739" s="184">
        <v>964</v>
      </c>
      <c r="B739" s="177" t="s">
        <v>397</v>
      </c>
      <c r="C739" s="183" t="s">
        <v>418</v>
      </c>
    </row>
    <row r="740" spans="1:3" x14ac:dyDescent="0.2">
      <c r="A740" s="184">
        <v>965</v>
      </c>
      <c r="B740" s="177" t="s">
        <v>398</v>
      </c>
      <c r="C740" s="183" t="s">
        <v>418</v>
      </c>
    </row>
    <row r="741" spans="1:3" x14ac:dyDescent="0.2">
      <c r="A741" s="184">
        <v>966</v>
      </c>
      <c r="B741" s="177" t="s">
        <v>243</v>
      </c>
      <c r="C741" s="183" t="s">
        <v>419</v>
      </c>
    </row>
    <row r="742" spans="1:3" x14ac:dyDescent="0.2">
      <c r="A742" s="184">
        <v>967</v>
      </c>
      <c r="B742" s="177" t="s">
        <v>255</v>
      </c>
      <c r="C742" s="183" t="s">
        <v>418</v>
      </c>
    </row>
    <row r="743" spans="1:3" x14ac:dyDescent="0.2">
      <c r="A743" s="184">
        <v>968</v>
      </c>
      <c r="B743" s="177" t="s">
        <v>255</v>
      </c>
      <c r="C743" s="183" t="s">
        <v>418</v>
      </c>
    </row>
    <row r="744" spans="1:3" x14ac:dyDescent="0.2">
      <c r="A744" s="184">
        <v>969</v>
      </c>
      <c r="B744" s="177" t="s">
        <v>398</v>
      </c>
      <c r="C744" s="183" t="s">
        <v>418</v>
      </c>
    </row>
    <row r="745" spans="1:3" x14ac:dyDescent="0.2">
      <c r="A745" s="184">
        <v>970</v>
      </c>
      <c r="B745" s="177" t="s">
        <v>211</v>
      </c>
      <c r="C745" s="183" t="s">
        <v>418</v>
      </c>
    </row>
    <row r="746" spans="1:3" x14ac:dyDescent="0.2">
      <c r="A746" s="184">
        <v>971</v>
      </c>
      <c r="B746" s="177" t="s">
        <v>399</v>
      </c>
      <c r="C746" s="183" t="s">
        <v>418</v>
      </c>
    </row>
    <row r="747" spans="1:3" x14ac:dyDescent="0.2">
      <c r="A747" s="184">
        <v>972</v>
      </c>
      <c r="B747" s="177" t="s">
        <v>400</v>
      </c>
      <c r="C747" s="183" t="s">
        <v>418</v>
      </c>
    </row>
    <row r="748" spans="1:3" x14ac:dyDescent="0.2">
      <c r="A748" s="184">
        <v>973</v>
      </c>
      <c r="B748" s="177" t="s">
        <v>253</v>
      </c>
      <c r="C748" s="183" t="s">
        <v>418</v>
      </c>
    </row>
    <row r="749" spans="1:3" x14ac:dyDescent="0.2">
      <c r="A749" s="184">
        <v>974</v>
      </c>
      <c r="B749" s="177" t="s">
        <v>279</v>
      </c>
      <c r="C749" s="183" t="s">
        <v>418</v>
      </c>
    </row>
    <row r="750" spans="1:3" x14ac:dyDescent="0.2">
      <c r="A750" s="184">
        <v>975</v>
      </c>
      <c r="B750" s="177" t="s">
        <v>401</v>
      </c>
      <c r="C750" s="183" t="s">
        <v>418</v>
      </c>
    </row>
    <row r="751" spans="1:3" x14ac:dyDescent="0.2">
      <c r="A751" s="184">
        <v>976</v>
      </c>
      <c r="B751" s="177" t="s">
        <v>402</v>
      </c>
      <c r="C751" s="183" t="s">
        <v>418</v>
      </c>
    </row>
    <row r="752" spans="1:3" x14ac:dyDescent="0.2">
      <c r="A752" s="184">
        <v>978</v>
      </c>
      <c r="B752" s="177" t="s">
        <v>237</v>
      </c>
      <c r="C752" s="183" t="s">
        <v>419</v>
      </c>
    </row>
    <row r="753" spans="1:3" x14ac:dyDescent="0.2">
      <c r="A753" s="184">
        <v>979</v>
      </c>
      <c r="B753" s="177" t="s">
        <v>276</v>
      </c>
      <c r="C753" s="183" t="s">
        <v>419</v>
      </c>
    </row>
    <row r="754" spans="1:3" x14ac:dyDescent="0.2">
      <c r="A754" s="184">
        <v>980</v>
      </c>
      <c r="B754" s="177" t="s">
        <v>403</v>
      </c>
      <c r="C754" s="183" t="s">
        <v>418</v>
      </c>
    </row>
    <row r="755" spans="1:3" x14ac:dyDescent="0.2">
      <c r="A755" s="184">
        <v>981</v>
      </c>
      <c r="B755" s="177" t="s">
        <v>404</v>
      </c>
      <c r="C755" s="183" t="s">
        <v>419</v>
      </c>
    </row>
    <row r="756" spans="1:3" x14ac:dyDescent="0.2">
      <c r="A756" s="184">
        <v>982</v>
      </c>
      <c r="B756" s="177" t="s">
        <v>405</v>
      </c>
      <c r="C756" s="183" t="s">
        <v>418</v>
      </c>
    </row>
    <row r="757" spans="1:3" x14ac:dyDescent="0.2">
      <c r="A757" s="184">
        <v>983</v>
      </c>
      <c r="B757" s="177" t="s">
        <v>406</v>
      </c>
      <c r="C757" s="183" t="s">
        <v>418</v>
      </c>
    </row>
    <row r="758" spans="1:3" x14ac:dyDescent="0.2">
      <c r="A758" s="184">
        <v>984</v>
      </c>
      <c r="B758" s="177" t="s">
        <v>407</v>
      </c>
      <c r="C758" s="183" t="s">
        <v>418</v>
      </c>
    </row>
    <row r="759" spans="1:3" x14ac:dyDescent="0.2">
      <c r="A759" s="184">
        <v>985</v>
      </c>
      <c r="B759" s="177" t="s">
        <v>408</v>
      </c>
      <c r="C759" s="183" t="s">
        <v>418</v>
      </c>
    </row>
    <row r="760" spans="1:3" x14ac:dyDescent="0.2">
      <c r="A760" s="184">
        <v>989</v>
      </c>
      <c r="B760" s="177" t="s">
        <v>292</v>
      </c>
      <c r="C760" s="183" t="s">
        <v>418</v>
      </c>
    </row>
    <row r="761" spans="1:3" x14ac:dyDescent="0.2">
      <c r="A761" s="184">
        <v>990</v>
      </c>
      <c r="B761" s="177" t="s">
        <v>293</v>
      </c>
      <c r="C761" s="183" t="s">
        <v>419</v>
      </c>
    </row>
    <row r="762" spans="1:3" x14ac:dyDescent="0.2">
      <c r="A762" s="184">
        <v>991</v>
      </c>
      <c r="B762" s="177" t="s">
        <v>243</v>
      </c>
      <c r="C762" s="183" t="s">
        <v>419</v>
      </c>
    </row>
    <row r="763" spans="1:3" x14ac:dyDescent="0.2">
      <c r="A763" s="184">
        <v>996</v>
      </c>
      <c r="B763" s="177" t="s">
        <v>322</v>
      </c>
      <c r="C763" s="183" t="s">
        <v>418</v>
      </c>
    </row>
    <row r="764" spans="1:3" x14ac:dyDescent="0.2">
      <c r="A764" s="184">
        <v>997</v>
      </c>
      <c r="B764" s="177" t="s">
        <v>409</v>
      </c>
      <c r="C764" s="183" t="s">
        <v>418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I12" sqref="I12"/>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82" t="s">
        <v>23</v>
      </c>
      <c r="B1" s="182"/>
    </row>
    <row r="2" spans="1:6" ht="36.75" customHeight="1" x14ac:dyDescent="0.2">
      <c r="A2" s="271" t="str">
        <f>Overview!B4&amp; " - Effective from "&amp;Overview!C4&amp;" - "&amp;Overview!E4&amp;" Residual Charging Bands"</f>
        <v>Vattenfall Networks Limited - GSP D - Effective from 2023/24 - Final Residual Charging Bands</v>
      </c>
      <c r="B2" s="272"/>
      <c r="C2" s="272"/>
      <c r="D2" s="272"/>
      <c r="E2" s="272"/>
      <c r="F2" s="272"/>
    </row>
    <row r="3" spans="1:6" x14ac:dyDescent="0.2">
      <c r="A3" s="200"/>
      <c r="B3" s="200"/>
      <c r="C3" s="200"/>
      <c r="D3" s="200"/>
    </row>
    <row r="4" spans="1:6" ht="25.5" x14ac:dyDescent="0.2">
      <c r="A4" s="201" t="s">
        <v>654</v>
      </c>
      <c r="B4" s="201" t="s">
        <v>650</v>
      </c>
      <c r="C4" s="201" t="s">
        <v>659</v>
      </c>
      <c r="D4" s="201" t="s">
        <v>663</v>
      </c>
      <c r="E4" s="201" t="s">
        <v>664</v>
      </c>
      <c r="F4" s="21" t="s">
        <v>666</v>
      </c>
    </row>
    <row r="5" spans="1:6" ht="14.25" x14ac:dyDescent="0.2">
      <c r="A5" s="202" t="s">
        <v>147</v>
      </c>
      <c r="B5" s="203" t="s">
        <v>652</v>
      </c>
      <c r="C5" s="203" t="s">
        <v>653</v>
      </c>
      <c r="D5" s="208" t="s">
        <v>653</v>
      </c>
      <c r="E5" s="208" t="s">
        <v>653</v>
      </c>
      <c r="F5" s="207">
        <v>62.62786591340798</v>
      </c>
    </row>
    <row r="6" spans="1:6" ht="14.25" customHeight="1" x14ac:dyDescent="0.2">
      <c r="A6" s="325" t="s">
        <v>667</v>
      </c>
      <c r="B6" s="203">
        <v>1</v>
      </c>
      <c r="C6" s="203" t="s">
        <v>660</v>
      </c>
      <c r="D6" s="209">
        <v>0</v>
      </c>
      <c r="E6" s="209">
        <v>3571</v>
      </c>
      <c r="F6" s="207">
        <v>63.330152313097472</v>
      </c>
    </row>
    <row r="7" spans="1:6" ht="14.25" x14ac:dyDescent="0.2">
      <c r="A7" s="326"/>
      <c r="B7" s="203">
        <v>2</v>
      </c>
      <c r="C7" s="203" t="s">
        <v>660</v>
      </c>
      <c r="D7" s="209">
        <v>3571</v>
      </c>
      <c r="E7" s="209">
        <v>12553</v>
      </c>
      <c r="F7" s="207">
        <v>159.88181552539646</v>
      </c>
    </row>
    <row r="8" spans="1:6" ht="14.25" x14ac:dyDescent="0.2">
      <c r="A8" s="326"/>
      <c r="B8" s="203">
        <v>3</v>
      </c>
      <c r="C8" s="203" t="s">
        <v>660</v>
      </c>
      <c r="D8" s="209">
        <v>12553</v>
      </c>
      <c r="E8" s="209">
        <v>25279</v>
      </c>
      <c r="F8" s="207">
        <v>356.19924213115524</v>
      </c>
    </row>
    <row r="9" spans="1:6" ht="14.25" x14ac:dyDescent="0.2">
      <c r="A9" s="327"/>
      <c r="B9" s="203">
        <v>4</v>
      </c>
      <c r="C9" s="203" t="s">
        <v>660</v>
      </c>
      <c r="D9" s="209">
        <v>25279</v>
      </c>
      <c r="E9" s="209" t="s">
        <v>662</v>
      </c>
      <c r="F9" s="207">
        <v>1187.3946233657668</v>
      </c>
    </row>
    <row r="10" spans="1:6" ht="14.25" x14ac:dyDescent="0.2">
      <c r="A10" s="325" t="s">
        <v>670</v>
      </c>
      <c r="B10" s="203">
        <v>1</v>
      </c>
      <c r="C10" s="203" t="s">
        <v>661</v>
      </c>
      <c r="D10" s="209">
        <v>0</v>
      </c>
      <c r="E10" s="209">
        <v>80</v>
      </c>
      <c r="F10" s="207">
        <v>1811.6288100260224</v>
      </c>
    </row>
    <row r="11" spans="1:6" ht="14.25" x14ac:dyDescent="0.2">
      <c r="A11" s="326"/>
      <c r="B11" s="203">
        <v>2</v>
      </c>
      <c r="C11" s="203" t="s">
        <v>661</v>
      </c>
      <c r="D11" s="209">
        <v>80</v>
      </c>
      <c r="E11" s="209">
        <v>150</v>
      </c>
      <c r="F11" s="207">
        <v>3674.2991691281291</v>
      </c>
    </row>
    <row r="12" spans="1:6" ht="14.25" x14ac:dyDescent="0.2">
      <c r="A12" s="326"/>
      <c r="B12" s="203">
        <v>3</v>
      </c>
      <c r="C12" s="203" t="s">
        <v>661</v>
      </c>
      <c r="D12" s="209">
        <v>150</v>
      </c>
      <c r="E12" s="209">
        <v>231</v>
      </c>
      <c r="F12" s="207">
        <v>5828.0265987072617</v>
      </c>
    </row>
    <row r="13" spans="1:6" ht="14.25" x14ac:dyDescent="0.2">
      <c r="A13" s="327"/>
      <c r="B13" s="203">
        <v>4</v>
      </c>
      <c r="C13" s="203" t="s">
        <v>661</v>
      </c>
      <c r="D13" s="209">
        <v>231</v>
      </c>
      <c r="E13" s="209" t="s">
        <v>662</v>
      </c>
      <c r="F13" s="207">
        <v>13371.529072926543</v>
      </c>
    </row>
    <row r="14" spans="1:6" ht="14.25" x14ac:dyDescent="0.2">
      <c r="A14" s="325" t="s">
        <v>669</v>
      </c>
      <c r="B14" s="203">
        <v>1</v>
      </c>
      <c r="C14" s="203" t="s">
        <v>661</v>
      </c>
      <c r="D14" s="209">
        <v>0</v>
      </c>
      <c r="E14" s="209">
        <v>422</v>
      </c>
      <c r="F14" s="207">
        <v>9523.9356511326605</v>
      </c>
    </row>
    <row r="15" spans="1:6" ht="14.25" x14ac:dyDescent="0.2">
      <c r="A15" s="326"/>
      <c r="B15" s="203">
        <v>2</v>
      </c>
      <c r="C15" s="203" t="s">
        <v>661</v>
      </c>
      <c r="D15" s="209">
        <v>422</v>
      </c>
      <c r="E15" s="209">
        <v>1000</v>
      </c>
      <c r="F15" s="207">
        <v>30946.010354090238</v>
      </c>
    </row>
    <row r="16" spans="1:6" ht="14.25" x14ac:dyDescent="0.2">
      <c r="A16" s="326"/>
      <c r="B16" s="203">
        <v>3</v>
      </c>
      <c r="C16" s="203" t="s">
        <v>661</v>
      </c>
      <c r="D16" s="209">
        <v>1000</v>
      </c>
      <c r="E16" s="209">
        <v>1800</v>
      </c>
      <c r="F16" s="207">
        <v>67641.520765875277</v>
      </c>
    </row>
    <row r="17" spans="1:6" ht="14.25" x14ac:dyDescent="0.2">
      <c r="A17" s="327"/>
      <c r="B17" s="203">
        <v>4</v>
      </c>
      <c r="C17" s="203" t="s">
        <v>661</v>
      </c>
      <c r="D17" s="209">
        <v>1800</v>
      </c>
      <c r="E17" s="209" t="s">
        <v>662</v>
      </c>
      <c r="F17" s="207">
        <v>132494.9863446079</v>
      </c>
    </row>
    <row r="18" spans="1:6" ht="14.25" x14ac:dyDescent="0.2">
      <c r="A18" s="328" t="s">
        <v>668</v>
      </c>
      <c r="B18" s="203">
        <v>1</v>
      </c>
      <c r="C18" s="203" t="s">
        <v>661</v>
      </c>
      <c r="D18" s="209">
        <v>0</v>
      </c>
      <c r="E18" s="209">
        <v>5000</v>
      </c>
      <c r="F18" s="207">
        <v>40646.839778361442</v>
      </c>
    </row>
    <row r="19" spans="1:6" ht="14.25" x14ac:dyDescent="0.2">
      <c r="A19" s="329"/>
      <c r="B19" s="203">
        <v>2</v>
      </c>
      <c r="C19" s="203" t="s">
        <v>661</v>
      </c>
      <c r="D19" s="209">
        <v>5000</v>
      </c>
      <c r="E19" s="209">
        <v>12000</v>
      </c>
      <c r="F19" s="207">
        <v>119900.34837086214</v>
      </c>
    </row>
    <row r="20" spans="1:6" ht="14.25" x14ac:dyDescent="0.2">
      <c r="A20" s="329"/>
      <c r="B20" s="203">
        <v>3</v>
      </c>
      <c r="C20" s="203" t="s">
        <v>661</v>
      </c>
      <c r="D20" s="209">
        <v>12000</v>
      </c>
      <c r="E20" s="209">
        <v>21500</v>
      </c>
      <c r="F20" s="207">
        <v>295852.01933589648</v>
      </c>
    </row>
    <row r="21" spans="1:6" ht="14.25" x14ac:dyDescent="0.2">
      <c r="A21" s="330"/>
      <c r="B21" s="203">
        <v>4</v>
      </c>
      <c r="C21" s="203" t="s">
        <v>661</v>
      </c>
      <c r="D21" s="209">
        <v>21500</v>
      </c>
      <c r="E21" s="209" t="s">
        <v>662</v>
      </c>
      <c r="F21" s="207">
        <v>496696.29362446134</v>
      </c>
    </row>
    <row r="22" spans="1:6" x14ac:dyDescent="0.2">
      <c r="A22" t="s">
        <v>665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B11" sqref="B11"/>
    </sheetView>
  </sheetViews>
  <sheetFormatPr defaultRowHeight="12.75" x14ac:dyDescent="0.2"/>
  <cols>
    <col min="1" max="1" width="2.42578125" style="117" customWidth="1"/>
    <col min="2" max="2" width="33.7109375" style="117" customWidth="1"/>
    <col min="3" max="4" width="14.140625" style="117" customWidth="1"/>
    <col min="5" max="9" width="12.140625" style="117" customWidth="1"/>
    <col min="10" max="10" width="5.5703125" style="117" customWidth="1"/>
    <col min="11" max="11" width="5.28515625" style="117" customWidth="1"/>
    <col min="12" max="12" width="35.28515625" style="117" customWidth="1"/>
    <col min="13" max="20" width="11.7109375" style="117" customWidth="1"/>
    <col min="21" max="27" width="9.140625" style="117"/>
    <col min="28" max="28" width="25" style="117" bestFit="1" customWidth="1"/>
    <col min="29" max="29" width="14.5703125" style="117" bestFit="1" customWidth="1"/>
    <col min="30" max="16384" width="9.140625" style="117"/>
  </cols>
  <sheetData>
    <row r="1" spans="1:154" x14ac:dyDescent="0.2">
      <c r="B1" s="100" t="s">
        <v>23</v>
      </c>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118"/>
      <c r="CL1" s="118"/>
      <c r="CM1" s="118"/>
      <c r="CN1" s="118"/>
      <c r="CO1" s="118"/>
      <c r="CP1" s="118"/>
      <c r="CQ1" s="118"/>
      <c r="CR1" s="118"/>
      <c r="CS1" s="118"/>
      <c r="CT1" s="118"/>
      <c r="CU1" s="118"/>
      <c r="CV1" s="118"/>
      <c r="CW1" s="118"/>
      <c r="CX1" s="118"/>
      <c r="CY1" s="118"/>
      <c r="CZ1" s="118"/>
      <c r="DA1" s="118"/>
      <c r="DB1" s="118"/>
      <c r="DC1" s="118"/>
      <c r="DD1" s="118"/>
      <c r="DE1" s="118"/>
      <c r="DF1" s="118"/>
      <c r="DG1" s="118"/>
      <c r="DH1" s="118"/>
      <c r="DI1" s="118"/>
      <c r="DJ1" s="118"/>
      <c r="DK1" s="118"/>
      <c r="DL1" s="118"/>
      <c r="DM1" s="118"/>
      <c r="DN1" s="118"/>
      <c r="DO1" s="118"/>
      <c r="DP1" s="118"/>
      <c r="DQ1" s="118"/>
      <c r="DR1" s="118"/>
      <c r="DS1" s="118"/>
      <c r="DT1" s="118"/>
      <c r="DU1" s="118"/>
      <c r="DV1" s="118"/>
      <c r="DW1" s="118"/>
      <c r="DX1" s="118"/>
      <c r="DY1" s="118"/>
      <c r="DZ1" s="118"/>
      <c r="EA1" s="118"/>
      <c r="EB1" s="118"/>
      <c r="EC1" s="118"/>
      <c r="ED1" s="118"/>
      <c r="EE1" s="118"/>
      <c r="EF1" s="118"/>
      <c r="EG1" s="118"/>
      <c r="EH1" s="118"/>
      <c r="EI1" s="118"/>
      <c r="EJ1" s="118"/>
      <c r="EK1" s="118"/>
      <c r="EL1" s="118"/>
      <c r="EM1" s="118"/>
      <c r="EN1" s="118"/>
      <c r="EO1" s="118"/>
      <c r="EP1" s="118"/>
      <c r="EQ1" s="118"/>
      <c r="ER1" s="118"/>
      <c r="ES1" s="118"/>
      <c r="ET1" s="118"/>
      <c r="EU1" s="118"/>
      <c r="EV1" s="118"/>
      <c r="EW1" s="118"/>
      <c r="EX1" s="118"/>
    </row>
    <row r="2" spans="1:154" s="119" customFormat="1" ht="21.75" customHeight="1" x14ac:dyDescent="0.2">
      <c r="B2" s="331" t="str">
        <f>Overview!B4&amp; " - Effective from "&amp;Overview!D4&amp;" - "&amp;Overview!E4</f>
        <v>Vattenfall Networks Limited - GSP D - Effective from 1 April 2023 - Final</v>
      </c>
      <c r="C2" s="332"/>
      <c r="D2" s="332"/>
      <c r="E2" s="332"/>
      <c r="F2" s="332"/>
      <c r="G2" s="332"/>
      <c r="H2" s="332"/>
      <c r="I2" s="332"/>
      <c r="J2" s="332"/>
      <c r="K2" s="332"/>
      <c r="L2" s="332"/>
      <c r="M2" s="332"/>
      <c r="N2" s="332"/>
      <c r="O2" s="332"/>
      <c r="P2" s="332"/>
      <c r="Q2" s="332"/>
      <c r="R2" s="332"/>
      <c r="S2" s="332"/>
      <c r="T2" s="333"/>
      <c r="U2" s="118"/>
      <c r="V2" s="118"/>
      <c r="W2" s="118"/>
      <c r="X2" s="118"/>
      <c r="Y2" s="118"/>
      <c r="Z2" s="118"/>
      <c r="AA2" s="118"/>
      <c r="AB2" s="28"/>
      <c r="AC2" s="56" t="s">
        <v>167</v>
      </c>
      <c r="AD2" s="56" t="s">
        <v>169</v>
      </c>
      <c r="AE2" s="56" t="s">
        <v>168</v>
      </c>
      <c r="AF2" s="158" t="s">
        <v>29</v>
      </c>
      <c r="AG2" s="158" t="s">
        <v>30</v>
      </c>
      <c r="AH2" s="28" t="s">
        <v>133</v>
      </c>
      <c r="AI2" s="158" t="s">
        <v>37</v>
      </c>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row>
    <row r="3" spans="1:154" s="121" customFormat="1" ht="9" customHeight="1" x14ac:dyDescent="0.2">
      <c r="A3" s="120"/>
      <c r="B3" s="120"/>
      <c r="C3" s="120"/>
      <c r="D3" s="120"/>
      <c r="E3" s="120"/>
      <c r="F3" s="120"/>
      <c r="G3" s="120"/>
      <c r="H3" s="120"/>
      <c r="I3" s="120"/>
      <c r="J3" s="120"/>
      <c r="K3" s="120"/>
      <c r="L3" s="118"/>
      <c r="M3" s="118"/>
      <c r="N3" s="118"/>
      <c r="O3" s="118"/>
      <c r="P3" s="118"/>
      <c r="Q3" s="118"/>
      <c r="R3" s="118"/>
      <c r="S3" s="118"/>
      <c r="T3" s="118"/>
      <c r="U3" s="118"/>
      <c r="V3" s="118"/>
      <c r="W3" s="118"/>
      <c r="X3" s="118"/>
      <c r="Y3" s="118"/>
      <c r="Z3" s="118"/>
      <c r="AA3" s="118"/>
      <c r="AB3" s="17" t="s">
        <v>147</v>
      </c>
      <c r="AC3" s="160" t="s">
        <v>173</v>
      </c>
      <c r="AD3" s="161" t="s">
        <v>175</v>
      </c>
      <c r="AE3" s="162" t="s">
        <v>168</v>
      </c>
      <c r="AF3" s="168" t="s">
        <v>177</v>
      </c>
      <c r="AG3" s="163" t="s">
        <v>180</v>
      </c>
      <c r="AH3" s="163" t="s">
        <v>180</v>
      </c>
      <c r="AI3" s="164" t="s">
        <v>180</v>
      </c>
      <c r="AJ3" s="118"/>
      <c r="AK3" s="118"/>
      <c r="AL3" s="118"/>
      <c r="AM3" s="118"/>
      <c r="AN3" s="118"/>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c r="BM3" s="118"/>
      <c r="BN3" s="118"/>
      <c r="BO3" s="118"/>
      <c r="BP3" s="118"/>
      <c r="BQ3" s="118"/>
      <c r="BR3" s="118"/>
      <c r="BS3" s="118"/>
      <c r="BT3" s="118"/>
      <c r="BU3" s="118"/>
      <c r="BV3" s="118"/>
      <c r="BW3" s="118"/>
      <c r="BX3" s="118"/>
      <c r="BY3" s="118"/>
      <c r="BZ3" s="118"/>
      <c r="CA3" s="118"/>
      <c r="CB3" s="118"/>
      <c r="CC3" s="118"/>
      <c r="CD3" s="118"/>
      <c r="CE3" s="118"/>
      <c r="CF3" s="118"/>
      <c r="CG3" s="118"/>
      <c r="CH3" s="118"/>
      <c r="CI3" s="118"/>
      <c r="CJ3" s="118"/>
      <c r="CK3" s="118"/>
      <c r="CL3" s="118"/>
      <c r="CM3" s="118"/>
      <c r="CN3" s="118"/>
      <c r="CO3" s="118"/>
      <c r="CP3" s="118"/>
      <c r="CQ3" s="118"/>
      <c r="CR3" s="118"/>
      <c r="CS3" s="118"/>
      <c r="CT3" s="118"/>
      <c r="CU3" s="118"/>
      <c r="CV3" s="118"/>
      <c r="CW3" s="118"/>
      <c r="CX3" s="118"/>
      <c r="CY3" s="118"/>
      <c r="CZ3" s="118"/>
      <c r="DA3" s="118"/>
      <c r="DB3" s="118"/>
      <c r="DC3" s="118"/>
      <c r="DD3" s="118"/>
      <c r="DE3" s="118"/>
      <c r="DF3" s="118"/>
      <c r="DG3" s="118"/>
      <c r="DH3" s="118"/>
      <c r="DI3" s="118"/>
      <c r="DJ3" s="118"/>
      <c r="DK3" s="118"/>
      <c r="DL3" s="118"/>
      <c r="DM3" s="118"/>
      <c r="DN3" s="118"/>
      <c r="DO3" s="118"/>
      <c r="DP3" s="118"/>
      <c r="DQ3" s="118"/>
      <c r="DR3" s="118"/>
      <c r="DS3" s="118"/>
      <c r="DT3" s="118"/>
      <c r="DU3" s="118"/>
      <c r="DV3" s="118"/>
      <c r="DW3" s="118"/>
      <c r="DX3" s="118"/>
      <c r="DY3" s="118"/>
      <c r="DZ3" s="118"/>
      <c r="EA3" s="118"/>
      <c r="EB3" s="118"/>
      <c r="EC3" s="118"/>
      <c r="ED3" s="118"/>
      <c r="EE3" s="118"/>
      <c r="EF3" s="118"/>
      <c r="EG3" s="118"/>
      <c r="EH3" s="118"/>
      <c r="EI3" s="118"/>
      <c r="EJ3" s="118"/>
      <c r="EK3" s="118"/>
      <c r="EL3" s="118"/>
      <c r="EM3" s="118"/>
      <c r="EN3" s="118"/>
      <c r="EO3" s="118"/>
      <c r="EP3" s="118"/>
      <c r="EQ3" s="118"/>
      <c r="ER3" s="118"/>
      <c r="ES3" s="118"/>
      <c r="ET3" s="118"/>
      <c r="EU3" s="118"/>
      <c r="EV3" s="118"/>
      <c r="EW3" s="118"/>
      <c r="EX3" s="118"/>
    </row>
    <row r="4" spans="1:154" ht="26.25" customHeight="1" x14ac:dyDescent="0.2">
      <c r="B4" s="337" t="s">
        <v>171</v>
      </c>
      <c r="C4" s="338"/>
      <c r="D4" s="338"/>
      <c r="E4" s="338"/>
      <c r="F4" s="338"/>
      <c r="G4" s="338"/>
      <c r="H4" s="338"/>
      <c r="I4" s="339"/>
      <c r="L4" s="337" t="s">
        <v>172</v>
      </c>
      <c r="M4" s="338"/>
      <c r="N4" s="338"/>
      <c r="O4" s="338"/>
      <c r="P4" s="338"/>
      <c r="Q4" s="338"/>
      <c r="R4" s="338"/>
      <c r="S4" s="338"/>
      <c r="T4" s="339"/>
      <c r="AB4" s="17" t="s">
        <v>148</v>
      </c>
      <c r="AC4" s="160" t="s">
        <v>173</v>
      </c>
      <c r="AD4" s="161" t="s">
        <v>175</v>
      </c>
      <c r="AE4" s="162" t="s">
        <v>168</v>
      </c>
      <c r="AF4" s="163" t="s">
        <v>180</v>
      </c>
      <c r="AG4" s="163" t="s">
        <v>180</v>
      </c>
      <c r="AH4" s="163" t="s">
        <v>180</v>
      </c>
      <c r="AI4" s="164" t="s">
        <v>180</v>
      </c>
    </row>
    <row r="5" spans="1:154" ht="18" customHeight="1" x14ac:dyDescent="0.2">
      <c r="B5" s="341" t="s">
        <v>104</v>
      </c>
      <c r="C5" s="341"/>
      <c r="D5" s="341"/>
      <c r="E5" s="341"/>
      <c r="F5" s="341"/>
      <c r="G5" s="341"/>
      <c r="H5" s="341"/>
      <c r="I5" s="341"/>
      <c r="L5" s="341" t="s">
        <v>106</v>
      </c>
      <c r="M5" s="341"/>
      <c r="N5" s="341"/>
      <c r="O5" s="341"/>
      <c r="P5" s="341"/>
      <c r="Q5" s="341"/>
      <c r="R5" s="341"/>
      <c r="S5" s="341"/>
      <c r="T5" s="341"/>
      <c r="AB5" s="17" t="s">
        <v>149</v>
      </c>
      <c r="AC5" s="160" t="s">
        <v>173</v>
      </c>
      <c r="AD5" s="161" t="s">
        <v>175</v>
      </c>
      <c r="AE5" s="162" t="s">
        <v>168</v>
      </c>
      <c r="AF5" s="168" t="s">
        <v>177</v>
      </c>
      <c r="AG5" s="163" t="s">
        <v>180</v>
      </c>
      <c r="AH5" s="163" t="s">
        <v>180</v>
      </c>
      <c r="AI5" s="164" t="s">
        <v>180</v>
      </c>
    </row>
    <row r="6" spans="1:154" s="122" customFormat="1" ht="27.75" customHeight="1" x14ac:dyDescent="0.2">
      <c r="B6" s="340" t="s">
        <v>110</v>
      </c>
      <c r="C6" s="340"/>
      <c r="D6" s="340"/>
      <c r="E6" s="340"/>
      <c r="F6" s="340"/>
      <c r="G6" s="340"/>
      <c r="H6" s="340"/>
      <c r="I6" s="340"/>
      <c r="L6" s="340" t="s">
        <v>111</v>
      </c>
      <c r="M6" s="340"/>
      <c r="N6" s="340"/>
      <c r="O6" s="340"/>
      <c r="P6" s="340"/>
      <c r="Q6" s="340"/>
      <c r="R6" s="340"/>
      <c r="S6" s="340"/>
      <c r="T6" s="340"/>
      <c r="AB6" s="17" t="s">
        <v>150</v>
      </c>
      <c r="AC6" s="160" t="s">
        <v>173</v>
      </c>
      <c r="AD6" s="161" t="s">
        <v>175</v>
      </c>
      <c r="AE6" s="162" t="s">
        <v>168</v>
      </c>
      <c r="AF6" s="163" t="s">
        <v>180</v>
      </c>
      <c r="AG6" s="163" t="s">
        <v>180</v>
      </c>
      <c r="AH6" s="163" t="s">
        <v>180</v>
      </c>
      <c r="AI6" s="164" t="s">
        <v>180</v>
      </c>
    </row>
    <row r="7" spans="1:154" ht="18" customHeight="1" x14ac:dyDescent="0.2">
      <c r="B7" s="341" t="s">
        <v>105</v>
      </c>
      <c r="C7" s="341"/>
      <c r="D7" s="341"/>
      <c r="E7" s="341"/>
      <c r="F7" s="341"/>
      <c r="G7" s="341"/>
      <c r="H7" s="341"/>
      <c r="I7" s="341"/>
      <c r="L7" s="341" t="s">
        <v>107</v>
      </c>
      <c r="M7" s="341"/>
      <c r="N7" s="341"/>
      <c r="O7" s="341"/>
      <c r="P7" s="341"/>
      <c r="Q7" s="341"/>
      <c r="R7" s="341"/>
      <c r="S7" s="341"/>
      <c r="T7" s="341"/>
      <c r="AB7" s="17" t="s">
        <v>151</v>
      </c>
      <c r="AC7" s="160" t="s">
        <v>173</v>
      </c>
      <c r="AD7" s="161" t="s">
        <v>175</v>
      </c>
      <c r="AE7" s="162" t="s">
        <v>168</v>
      </c>
      <c r="AF7" s="168" t="s">
        <v>177</v>
      </c>
      <c r="AG7" s="168" t="s">
        <v>178</v>
      </c>
      <c r="AH7" s="169" t="s">
        <v>179</v>
      </c>
      <c r="AI7" s="170" t="s">
        <v>37</v>
      </c>
    </row>
    <row r="8" spans="1:154" ht="8.25" customHeight="1" x14ac:dyDescent="0.2">
      <c r="AB8" s="17" t="s">
        <v>152</v>
      </c>
      <c r="AC8" s="160" t="s">
        <v>173</v>
      </c>
      <c r="AD8" s="161" t="s">
        <v>175</v>
      </c>
      <c r="AE8" s="162" t="s">
        <v>168</v>
      </c>
      <c r="AF8" s="168" t="s">
        <v>177</v>
      </c>
      <c r="AG8" s="168" t="s">
        <v>178</v>
      </c>
      <c r="AH8" s="169" t="s">
        <v>179</v>
      </c>
      <c r="AI8" s="165" t="s">
        <v>37</v>
      </c>
    </row>
    <row r="9" spans="1:154" ht="72" customHeight="1" x14ac:dyDescent="0.2">
      <c r="B9" s="123" t="s">
        <v>108</v>
      </c>
      <c r="C9" s="124" t="str">
        <f>IFERROR(VLOOKUP($B$10,$AB$2:$AI$18,2,FALSE),AC2)</f>
        <v>Red/black unit charge
p/kWh</v>
      </c>
      <c r="D9" s="124" t="str">
        <f>IFERROR(VLOOKUP($B$10,$AB$2:$AI$18,3,FALSE),AD2)</f>
        <v>Amber/yellow unit charge
p/kWh</v>
      </c>
      <c r="E9" s="124" t="str">
        <f>IFERROR(VLOOKUP($B$10,$AB$2:$AI$18,4,FALSE),AE2)</f>
        <v>Green unit charge
p/kWh</v>
      </c>
      <c r="F9" s="124" t="str">
        <f>IFERROR(VLOOKUP($B$10,$AB$2:$AI$18,5,FALSE),AF2)</f>
        <v>Fixed charge p/MPAN/day</v>
      </c>
      <c r="G9" s="124" t="str">
        <f>IFERROR(VLOOKUP($B$10,$AB$2:$AI$18,6,FALSE),AG2)</f>
        <v>Capacity charge p/kVA/day</v>
      </c>
      <c r="H9" s="124" t="str">
        <f>IFERROR(VLOOKUP($B$10,$AB$2:$AI$18,7,FALSE),AH2)</f>
        <v>Exceeded capacity charge
p/kVA/day</v>
      </c>
      <c r="I9" s="124" t="str">
        <f>IFERROR(VLOOKUP($B$10,$AB$2:$AI$18,8,FALSE),AI2)</f>
        <v>Reactive power charge
p/kVArh</v>
      </c>
      <c r="L9" s="123" t="s">
        <v>109</v>
      </c>
      <c r="M9" s="142" t="str">
        <f>'Annex 2 EHV charges'!I10</f>
        <v>Import
Super Red
unit charge
(p/kWh)</v>
      </c>
      <c r="N9" s="142" t="str">
        <f>'Annex 2 EHV charges'!J10</f>
        <v>Import
fixed charge
(p/day)</v>
      </c>
      <c r="O9" s="142" t="str">
        <f>'Annex 2 EHV charges'!K10</f>
        <v>Import
capacity charge
(p/kVA/day)</v>
      </c>
      <c r="P9" s="142" t="str">
        <f>'Annex 2 EHV charges'!L10</f>
        <v>Import
exceeded capacity charge
(p/kVA/day)</v>
      </c>
      <c r="Q9" s="143" t="str">
        <f>'Annex 2 EHV charges'!M10</f>
        <v>Export
Super Red
unit charge
(p/kWh)</v>
      </c>
      <c r="R9" s="143" t="str">
        <f>'Annex 2 EHV charges'!N10</f>
        <v>Export
fixed charge
(p/day)</v>
      </c>
      <c r="S9" s="143" t="str">
        <f>'Annex 2 EHV charges'!O10</f>
        <v>Export
capacity charge
(p/kVA/day)</v>
      </c>
      <c r="T9" s="143" t="str">
        <f>'Annex 2 EHV charges'!P10</f>
        <v>Export
exceeded capacity charge
(p/kVA/day)</v>
      </c>
      <c r="AB9" s="17" t="s">
        <v>153</v>
      </c>
      <c r="AC9" s="160" t="s">
        <v>173</v>
      </c>
      <c r="AD9" s="161" t="s">
        <v>175</v>
      </c>
      <c r="AE9" s="162" t="s">
        <v>168</v>
      </c>
      <c r="AF9" s="168" t="s">
        <v>177</v>
      </c>
      <c r="AG9" s="168" t="s">
        <v>178</v>
      </c>
      <c r="AH9" s="169" t="s">
        <v>179</v>
      </c>
      <c r="AI9" s="165" t="s">
        <v>37</v>
      </c>
    </row>
    <row r="10" spans="1:154" ht="30" customHeight="1" x14ac:dyDescent="0.2">
      <c r="B10" s="111"/>
      <c r="C10" s="138" t="str">
        <f>IFERROR(VLOOKUP($B$10,'Annex 1 LV, HV and UMS charges'!$A:$K,4,FALSE),"")</f>
        <v/>
      </c>
      <c r="D10" s="139" t="str">
        <f>IFERROR(VLOOKUP($B$10,'Annex 1 LV, HV and UMS charges'!$A:$K,5,FALSE),"")</f>
        <v/>
      </c>
      <c r="E10" s="139" t="str">
        <f>IFERROR(VLOOKUP($B$10,'Annex 1 LV, HV and UMS charges'!$A:$K,6,FALSE),"")</f>
        <v/>
      </c>
      <c r="F10" s="113" t="str">
        <f>IFERROR(VLOOKUP($B$10,'Annex 1 LV, HV and UMS charges'!$A:$K,7,FALSE),"")</f>
        <v/>
      </c>
      <c r="G10" s="113" t="str">
        <f>IFERROR(VLOOKUP($B$10,'Annex 1 LV, HV and UMS charges'!$A:$K,8,FALSE),"")</f>
        <v/>
      </c>
      <c r="H10" s="113" t="str">
        <f>IFERROR(VLOOKUP($B$10,'Annex 1 LV, HV and UMS charges'!$A:$K,9,FALSE),"")</f>
        <v/>
      </c>
      <c r="I10" s="113" t="str">
        <f>IFERROR(VLOOKUP($B$10,'Annex 1 LV, HV and UMS charges'!$A:$K,10,FALSE),"")</f>
        <v/>
      </c>
      <c r="L10" s="111"/>
      <c r="M10" s="113" t="str">
        <f>IFERROR(VLOOKUP($L$10,'Annex 2 EHV charges'!$G:$P,3,FALSE),"")</f>
        <v/>
      </c>
      <c r="N10" s="113" t="str">
        <f>IFERROR(VLOOKUP($L$10,'Annex 2 EHV charges'!$G:$P,4,FALSE),"")</f>
        <v/>
      </c>
      <c r="O10" s="113" t="str">
        <f>IFERROR(VLOOKUP($L$10,'Annex 2 EHV charges'!$G:$P,5,FALSE),"")</f>
        <v/>
      </c>
      <c r="P10" s="113" t="str">
        <f>IFERROR(VLOOKUP($L$10,'Annex 2 EHV charges'!$G:$P,6,FALSE),"")</f>
        <v/>
      </c>
      <c r="Q10" s="126" t="str">
        <f>IFERROR(VLOOKUP($L$10,'Annex 2 EHV charges'!$G:$P,7,FALSE),"")</f>
        <v/>
      </c>
      <c r="R10" s="126" t="str">
        <f>IFERROR(VLOOKUP($L$10,'Annex 2 EHV charges'!$G:$P,8,FALSE),"")</f>
        <v/>
      </c>
      <c r="S10" s="126" t="str">
        <f>IFERROR(VLOOKUP($L$10,'Annex 2 EHV charges'!$G:$P,9,FALSE),"")</f>
        <v/>
      </c>
      <c r="T10" s="126" t="str">
        <f>IFERROR(VLOOKUP($L$10,'Annex 2 EHV charges'!$G:$P,10,FALSE),"")</f>
        <v/>
      </c>
      <c r="AB10" s="17" t="s">
        <v>154</v>
      </c>
      <c r="AC10" s="166" t="s">
        <v>174</v>
      </c>
      <c r="AD10" s="167" t="s">
        <v>176</v>
      </c>
      <c r="AE10" s="162" t="s">
        <v>168</v>
      </c>
      <c r="AF10" s="163" t="s">
        <v>180</v>
      </c>
      <c r="AG10" s="163" t="s">
        <v>180</v>
      </c>
      <c r="AH10" s="163" t="s">
        <v>180</v>
      </c>
      <c r="AI10" s="163" t="s">
        <v>180</v>
      </c>
    </row>
    <row r="11" spans="1:154" ht="7.5" customHeight="1" x14ac:dyDescent="0.2">
      <c r="AB11" s="17" t="s">
        <v>155</v>
      </c>
      <c r="AC11" s="160" t="s">
        <v>173</v>
      </c>
      <c r="AD11" s="161" t="s">
        <v>175</v>
      </c>
      <c r="AE11" s="162" t="s">
        <v>168</v>
      </c>
      <c r="AF11" s="168" t="s">
        <v>177</v>
      </c>
      <c r="AG11" s="163" t="s">
        <v>180</v>
      </c>
      <c r="AH11" s="163" t="s">
        <v>180</v>
      </c>
      <c r="AI11" s="163" t="s">
        <v>180</v>
      </c>
    </row>
    <row r="12" spans="1:154" ht="88.5" customHeight="1" x14ac:dyDescent="0.2">
      <c r="B12" s="127" t="s">
        <v>74</v>
      </c>
      <c r="C12" s="124" t="str">
        <f>C9</f>
        <v>Red/black unit charge
p/kWh</v>
      </c>
      <c r="D12" s="124" t="str">
        <f>D9</f>
        <v>Amber/yellow unit charge
p/kWh</v>
      </c>
      <c r="E12" s="124" t="str">
        <f>E9</f>
        <v>Green unit charge
p/kWh</v>
      </c>
      <c r="F12" s="124" t="s">
        <v>75</v>
      </c>
      <c r="G12" s="124" t="s">
        <v>72</v>
      </c>
      <c r="H12" s="124" t="s">
        <v>136</v>
      </c>
      <c r="I12" s="124" t="s">
        <v>73</v>
      </c>
      <c r="L12" s="127" t="s">
        <v>74</v>
      </c>
      <c r="M12" s="124" t="s">
        <v>94</v>
      </c>
      <c r="N12" s="124" t="s">
        <v>75</v>
      </c>
      <c r="O12" s="124" t="s">
        <v>90</v>
      </c>
      <c r="P12" s="124" t="s">
        <v>136</v>
      </c>
      <c r="Q12" s="125" t="s">
        <v>92</v>
      </c>
      <c r="R12" s="125" t="s">
        <v>75</v>
      </c>
      <c r="S12" s="125" t="s">
        <v>91</v>
      </c>
      <c r="T12" s="125" t="s">
        <v>136</v>
      </c>
      <c r="AB12" s="17" t="s">
        <v>156</v>
      </c>
      <c r="AC12" s="160" t="s">
        <v>173</v>
      </c>
      <c r="AD12" s="161" t="s">
        <v>175</v>
      </c>
      <c r="AE12" s="162" t="s">
        <v>168</v>
      </c>
      <c r="AF12" s="168" t="s">
        <v>177</v>
      </c>
      <c r="AG12" s="163" t="s">
        <v>180</v>
      </c>
      <c r="AH12" s="163" t="s">
        <v>180</v>
      </c>
      <c r="AI12" s="163" t="s">
        <v>180</v>
      </c>
    </row>
    <row r="13" spans="1:154" ht="30" customHeight="1" x14ac:dyDescent="0.2">
      <c r="B13" s="128" t="s">
        <v>76</v>
      </c>
      <c r="C13" s="133"/>
      <c r="D13" s="133"/>
      <c r="E13" s="133"/>
      <c r="F13" s="133"/>
      <c r="G13" s="133"/>
      <c r="H13" s="133"/>
      <c r="I13" s="133"/>
      <c r="L13" s="128" t="s">
        <v>76</v>
      </c>
      <c r="M13" s="114"/>
      <c r="N13" s="114"/>
      <c r="O13" s="114"/>
      <c r="P13" s="114"/>
      <c r="Q13" s="115"/>
      <c r="R13" s="115">
        <f>N13</f>
        <v>0</v>
      </c>
      <c r="S13" s="115"/>
      <c r="T13" s="115"/>
      <c r="AB13" s="17" t="s">
        <v>157</v>
      </c>
      <c r="AC13" s="160" t="s">
        <v>173</v>
      </c>
      <c r="AD13" s="161" t="s">
        <v>175</v>
      </c>
      <c r="AE13" s="162" t="s">
        <v>168</v>
      </c>
      <c r="AF13" s="168" t="s">
        <v>177</v>
      </c>
      <c r="AG13" s="163" t="s">
        <v>180</v>
      </c>
      <c r="AH13" s="163" t="s">
        <v>180</v>
      </c>
      <c r="AI13" s="165" t="s">
        <v>37</v>
      </c>
    </row>
    <row r="14" spans="1:154" ht="30" customHeight="1" x14ac:dyDescent="0.2">
      <c r="B14" s="129" t="s">
        <v>78</v>
      </c>
      <c r="C14" s="112">
        <f t="shared" ref="C14:I14" si="0">C13</f>
        <v>0</v>
      </c>
      <c r="D14" s="112">
        <f t="shared" si="0"/>
        <v>0</v>
      </c>
      <c r="E14" s="112">
        <f t="shared" si="0"/>
        <v>0</v>
      </c>
      <c r="F14" s="112">
        <f t="shared" si="0"/>
        <v>0</v>
      </c>
      <c r="G14" s="112">
        <f t="shared" si="0"/>
        <v>0</v>
      </c>
      <c r="H14" s="112">
        <f t="shared" si="0"/>
        <v>0</v>
      </c>
      <c r="I14" s="112">
        <f t="shared" si="0"/>
        <v>0</v>
      </c>
      <c r="L14" s="129" t="s">
        <v>78</v>
      </c>
      <c r="M14" s="112">
        <f>M13</f>
        <v>0</v>
      </c>
      <c r="N14" s="112">
        <f t="shared" ref="N14:T14" si="1">N13</f>
        <v>0</v>
      </c>
      <c r="O14" s="112">
        <f t="shared" si="1"/>
        <v>0</v>
      </c>
      <c r="P14" s="112">
        <f t="shared" si="1"/>
        <v>0</v>
      </c>
      <c r="Q14" s="116">
        <f t="shared" si="1"/>
        <v>0</v>
      </c>
      <c r="R14" s="116">
        <f t="shared" si="1"/>
        <v>0</v>
      </c>
      <c r="S14" s="116">
        <f t="shared" si="1"/>
        <v>0</v>
      </c>
      <c r="T14" s="116">
        <f t="shared" si="1"/>
        <v>0</v>
      </c>
      <c r="AB14" s="17" t="s">
        <v>158</v>
      </c>
      <c r="AC14" s="160" t="s">
        <v>173</v>
      </c>
      <c r="AD14" s="161" t="s">
        <v>175</v>
      </c>
      <c r="AE14" s="162" t="s">
        <v>168</v>
      </c>
      <c r="AF14" s="168" t="s">
        <v>177</v>
      </c>
      <c r="AG14" s="163" t="s">
        <v>180</v>
      </c>
      <c r="AH14" s="163" t="s">
        <v>180</v>
      </c>
      <c r="AI14" s="163" t="s">
        <v>180</v>
      </c>
    </row>
    <row r="15" spans="1:154" ht="7.5" customHeight="1" x14ac:dyDescent="0.2">
      <c r="AB15" s="17" t="s">
        <v>159</v>
      </c>
      <c r="AC15" s="160" t="s">
        <v>173</v>
      </c>
      <c r="AD15" s="161" t="s">
        <v>175</v>
      </c>
      <c r="AE15" s="162" t="s">
        <v>168</v>
      </c>
      <c r="AF15" s="168" t="s">
        <v>177</v>
      </c>
      <c r="AG15" s="163" t="s">
        <v>180</v>
      </c>
      <c r="AH15" s="163" t="s">
        <v>180</v>
      </c>
      <c r="AI15" s="165" t="s">
        <v>37</v>
      </c>
    </row>
    <row r="16" spans="1:154" ht="63.75" customHeight="1" x14ac:dyDescent="0.2">
      <c r="B16" s="127" t="s">
        <v>77</v>
      </c>
      <c r="C16" s="124" t="s">
        <v>87</v>
      </c>
      <c r="D16" s="124" t="s">
        <v>88</v>
      </c>
      <c r="E16" s="124" t="s">
        <v>89</v>
      </c>
      <c r="F16" s="124" t="s">
        <v>83</v>
      </c>
      <c r="G16" s="124" t="s">
        <v>82</v>
      </c>
      <c r="H16" s="124" t="s">
        <v>137</v>
      </c>
      <c r="I16" s="124" t="s">
        <v>81</v>
      </c>
      <c r="L16" s="127" t="s">
        <v>77</v>
      </c>
      <c r="M16" s="124" t="s">
        <v>95</v>
      </c>
      <c r="N16" s="124" t="s">
        <v>93</v>
      </c>
      <c r="O16" s="124" t="s">
        <v>98</v>
      </c>
      <c r="P16" s="124" t="s">
        <v>138</v>
      </c>
      <c r="Q16" s="125" t="s">
        <v>96</v>
      </c>
      <c r="R16" s="125" t="s">
        <v>97</v>
      </c>
      <c r="S16" s="125" t="s">
        <v>99</v>
      </c>
      <c r="T16" s="125" t="s">
        <v>139</v>
      </c>
      <c r="AB16" s="17" t="s">
        <v>160</v>
      </c>
      <c r="AC16" s="160" t="s">
        <v>173</v>
      </c>
      <c r="AD16" s="161" t="s">
        <v>175</v>
      </c>
      <c r="AE16" s="162" t="s">
        <v>168</v>
      </c>
      <c r="AF16" s="168" t="s">
        <v>177</v>
      </c>
      <c r="AG16" s="163" t="s">
        <v>180</v>
      </c>
      <c r="AH16" s="163" t="s">
        <v>180</v>
      </c>
      <c r="AI16" s="163" t="s">
        <v>180</v>
      </c>
    </row>
    <row r="17" spans="2:35" ht="30" customHeight="1" x14ac:dyDescent="0.2">
      <c r="B17" s="128" t="s">
        <v>79</v>
      </c>
      <c r="C17" s="134" t="str">
        <f>IFERROR(C10*C13/100,"")</f>
        <v/>
      </c>
      <c r="D17" s="134" t="str">
        <f t="shared" ref="D17:I17" si="2">IFERROR(D10*D13/100,"")</f>
        <v/>
      </c>
      <c r="E17" s="134" t="str">
        <f t="shared" si="2"/>
        <v/>
      </c>
      <c r="F17" s="134" t="str">
        <f t="shared" si="2"/>
        <v/>
      </c>
      <c r="G17" s="134" t="str">
        <f>IFERROR(G10*G13*F13/100,"")</f>
        <v/>
      </c>
      <c r="H17" s="134" t="str">
        <f>IFERROR(H10*H13*F13/100,"")</f>
        <v/>
      </c>
      <c r="I17" s="134" t="str">
        <f t="shared" si="2"/>
        <v/>
      </c>
      <c r="L17" s="130" t="s">
        <v>79</v>
      </c>
      <c r="M17" s="134" t="str">
        <f>IFERROR(M10*M13/100,"")</f>
        <v/>
      </c>
      <c r="N17" s="134" t="str">
        <f>IFERROR(N10*N13/100,"")</f>
        <v/>
      </c>
      <c r="O17" s="134" t="str">
        <f>IFERROR(O10*O13*N13/100,"")</f>
        <v/>
      </c>
      <c r="P17" s="134" t="str">
        <f>IFERROR(P10*P13*N13/100,"")</f>
        <v/>
      </c>
      <c r="Q17" s="135" t="str">
        <f>IFERROR(Q10*Q13/100,"")</f>
        <v/>
      </c>
      <c r="R17" s="135" t="str">
        <f>IFERROR(R10*R13/100,"")</f>
        <v/>
      </c>
      <c r="S17" s="135" t="str">
        <f>IFERROR(S10*S13*R13/100,"")</f>
        <v/>
      </c>
      <c r="T17" s="135" t="str">
        <f>IFERROR(T10*T13*R13/100,"")</f>
        <v/>
      </c>
      <c r="AB17" s="17" t="s">
        <v>161</v>
      </c>
      <c r="AC17" s="160" t="s">
        <v>173</v>
      </c>
      <c r="AD17" s="161" t="s">
        <v>175</v>
      </c>
      <c r="AE17" s="162" t="s">
        <v>168</v>
      </c>
      <c r="AF17" s="168" t="s">
        <v>177</v>
      </c>
      <c r="AG17" s="163" t="s">
        <v>180</v>
      </c>
      <c r="AH17" s="163" t="s">
        <v>180</v>
      </c>
      <c r="AI17" s="165" t="s">
        <v>37</v>
      </c>
    </row>
    <row r="18" spans="2:35" ht="30" customHeight="1" x14ac:dyDescent="0.2">
      <c r="B18" s="129" t="s">
        <v>80</v>
      </c>
      <c r="C18" s="136" t="str">
        <f>IFERROR(C10*C14/100,"")</f>
        <v/>
      </c>
      <c r="D18" s="136" t="str">
        <f t="shared" ref="D18:I18" si="3">IFERROR(D10*D14/100,"")</f>
        <v/>
      </c>
      <c r="E18" s="136" t="str">
        <f t="shared" si="3"/>
        <v/>
      </c>
      <c r="F18" s="136" t="str">
        <f t="shared" si="3"/>
        <v/>
      </c>
      <c r="G18" s="136" t="str">
        <f>IFERROR(G10*G14*F14/100,"")</f>
        <v/>
      </c>
      <c r="H18" s="136" t="str">
        <f>IFERROR(H10*H14*F14/100,"")</f>
        <v/>
      </c>
      <c r="I18" s="136" t="str">
        <f t="shared" si="3"/>
        <v/>
      </c>
      <c r="L18" s="131" t="s">
        <v>80</v>
      </c>
      <c r="M18" s="136" t="str">
        <f>IFERROR(M10*M14/100,"")</f>
        <v/>
      </c>
      <c r="N18" s="136" t="str">
        <f>IFERROR(N10*N14/100,"")</f>
        <v/>
      </c>
      <c r="O18" s="136" t="str">
        <f>IFERROR(O10*O14*N14/100,"")</f>
        <v/>
      </c>
      <c r="P18" s="136" t="str">
        <f>IFERROR(P10*P14*N14/100,"")</f>
        <v/>
      </c>
      <c r="Q18" s="137" t="str">
        <f>IFERROR(Q10*Q14/100,"")</f>
        <v/>
      </c>
      <c r="R18" s="137" t="str">
        <f>IFERROR(R10*R14/100,"")</f>
        <v/>
      </c>
      <c r="S18" s="137" t="str">
        <f>IFERROR(S10*S14*R14/100,"")</f>
        <v/>
      </c>
      <c r="T18" s="137" t="str">
        <f>IFERROR(T10*T14*R14/100,"")</f>
        <v/>
      </c>
      <c r="AB18" s="17" t="s">
        <v>162</v>
      </c>
      <c r="AC18" s="160" t="s">
        <v>173</v>
      </c>
      <c r="AD18" s="161" t="s">
        <v>175</v>
      </c>
      <c r="AE18" s="162" t="s">
        <v>168</v>
      </c>
      <c r="AF18" s="168" t="s">
        <v>177</v>
      </c>
      <c r="AG18" s="163" t="s">
        <v>180</v>
      </c>
      <c r="AH18" s="163" t="s">
        <v>180</v>
      </c>
      <c r="AI18" s="163" t="s">
        <v>180</v>
      </c>
    </row>
    <row r="19" spans="2:35" ht="7.5" customHeight="1" x14ac:dyDescent="0.2"/>
    <row r="20" spans="2:35" ht="39.75" customHeight="1" x14ac:dyDescent="0.2">
      <c r="C20" s="132" t="s">
        <v>84</v>
      </c>
      <c r="M20" s="124" t="s">
        <v>100</v>
      </c>
      <c r="N20" s="125" t="s">
        <v>101</v>
      </c>
    </row>
    <row r="21" spans="2:35" ht="30" customHeight="1" x14ac:dyDescent="0.2">
      <c r="B21" s="128" t="s">
        <v>79</v>
      </c>
      <c r="C21" s="134">
        <f>SUM(C17:I17)</f>
        <v>0</v>
      </c>
      <c r="L21" s="128" t="s">
        <v>79</v>
      </c>
      <c r="M21" s="134">
        <f>SUM(M17:P17)</f>
        <v>0</v>
      </c>
      <c r="N21" s="135">
        <f>SUM(Q17:T17)</f>
        <v>0</v>
      </c>
    </row>
    <row r="22" spans="2:35" ht="30" customHeight="1" x14ac:dyDescent="0.2">
      <c r="B22" s="129" t="s">
        <v>80</v>
      </c>
      <c r="C22" s="136">
        <f>SUM(C18:I18)</f>
        <v>0</v>
      </c>
      <c r="L22" s="129" t="s">
        <v>80</v>
      </c>
      <c r="M22" s="136">
        <f>SUM(M18:P18)</f>
        <v>0</v>
      </c>
      <c r="N22" s="137">
        <f>SUM(Q18:T18)</f>
        <v>0</v>
      </c>
    </row>
    <row r="24" spans="2:35" ht="30.75" customHeight="1" x14ac:dyDescent="0.2">
      <c r="B24" s="334" t="s">
        <v>102</v>
      </c>
      <c r="C24" s="335"/>
      <c r="D24" s="336"/>
      <c r="L24" s="334" t="s">
        <v>103</v>
      </c>
      <c r="M24" s="335"/>
      <c r="N24" s="336"/>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charges'!$G$11:$G$22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5" zoomScale="55" zoomScaleNormal="55" zoomScaleSheetLayoutView="100" workbookViewId="0">
      <selection activeCell="D13" sqref="D13:J44"/>
    </sheetView>
  </sheetViews>
  <sheetFormatPr defaultRowHeight="27.75" customHeight="1" x14ac:dyDescent="0.2"/>
  <cols>
    <col min="1" max="1" width="49" style="2" bestFit="1" customWidth="1"/>
    <col min="2" max="2" width="24.5703125" style="3" customWidth="1"/>
    <col min="3" max="3" width="14.85546875" style="2" customWidth="1"/>
    <col min="4" max="4" width="17.5703125" style="2" customWidth="1"/>
    <col min="5" max="7" width="17.5703125" style="3" customWidth="1"/>
    <col min="8" max="9" width="17.5703125" style="7" customWidth="1"/>
    <col min="10" max="10" width="17.5703125" style="5" customWidth="1"/>
    <col min="11" max="11" width="24.8554687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101" t="s">
        <v>23</v>
      </c>
      <c r="B1" s="253" t="s">
        <v>140</v>
      </c>
      <c r="C1" s="254"/>
      <c r="D1" s="254"/>
      <c r="E1" s="252"/>
      <c r="F1" s="252"/>
      <c r="G1" s="252"/>
      <c r="H1" s="252"/>
      <c r="I1" s="252"/>
      <c r="J1" s="252"/>
      <c r="K1" s="252"/>
      <c r="L1" s="53"/>
      <c r="M1" s="53"/>
      <c r="N1" s="53"/>
    </row>
    <row r="2" spans="1:14" ht="27" customHeight="1" x14ac:dyDescent="0.2">
      <c r="A2" s="260" t="str">
        <f>Overview!B4&amp; " - Effective from "&amp;Overview!D4&amp;" - "&amp;Overview!E4&amp;" LV and HV charges"</f>
        <v>Vattenfall Networks Limited - GSP D - Effective from 1 April 2023 - Final LV and HV charges</v>
      </c>
      <c r="B2" s="260"/>
      <c r="C2" s="260"/>
      <c r="D2" s="260"/>
      <c r="E2" s="260"/>
      <c r="F2" s="260"/>
      <c r="G2" s="260"/>
      <c r="H2" s="260"/>
      <c r="I2" s="260"/>
      <c r="J2" s="260"/>
      <c r="K2" s="260"/>
    </row>
    <row r="3" spans="1:14" s="89" customFormat="1" ht="15" customHeight="1" x14ac:dyDescent="0.2">
      <c r="A3" s="87"/>
      <c r="B3" s="87"/>
      <c r="C3" s="87"/>
      <c r="D3" s="87"/>
      <c r="E3" s="87"/>
      <c r="F3" s="87"/>
      <c r="G3" s="87"/>
      <c r="H3" s="87"/>
      <c r="I3" s="87"/>
      <c r="J3" s="87"/>
      <c r="K3" s="87"/>
      <c r="L3" s="88"/>
      <c r="M3" s="88"/>
    </row>
    <row r="4" spans="1:14" ht="27" customHeight="1" x14ac:dyDescent="0.2">
      <c r="A4" s="260" t="s">
        <v>164</v>
      </c>
      <c r="B4" s="260"/>
      <c r="C4" s="260"/>
      <c r="D4" s="260"/>
      <c r="E4" s="260"/>
      <c r="F4" s="87"/>
      <c r="G4" s="260" t="s">
        <v>165</v>
      </c>
      <c r="H4" s="260"/>
      <c r="I4" s="260"/>
      <c r="J4" s="260"/>
      <c r="K4" s="260"/>
    </row>
    <row r="5" spans="1:14" ht="28.5" customHeight="1" x14ac:dyDescent="0.2">
      <c r="A5" s="79" t="s">
        <v>12</v>
      </c>
      <c r="B5" s="84" t="s">
        <v>59</v>
      </c>
      <c r="C5" s="261" t="s">
        <v>60</v>
      </c>
      <c r="D5" s="262"/>
      <c r="E5" s="81" t="s">
        <v>61</v>
      </c>
      <c r="F5" s="87"/>
      <c r="G5" s="264"/>
      <c r="H5" s="265"/>
      <c r="I5" s="85" t="s">
        <v>66</v>
      </c>
      <c r="J5" s="86" t="s">
        <v>67</v>
      </c>
      <c r="K5" s="81" t="s">
        <v>61</v>
      </c>
      <c r="L5" s="87"/>
    </row>
    <row r="6" spans="1:14" ht="65.25" customHeight="1" x14ac:dyDescent="0.2">
      <c r="A6" s="82" t="s">
        <v>62</v>
      </c>
      <c r="B6" s="23" t="s">
        <v>674</v>
      </c>
      <c r="C6" s="263" t="s">
        <v>675</v>
      </c>
      <c r="D6" s="263"/>
      <c r="E6" s="23" t="s">
        <v>676</v>
      </c>
      <c r="F6" s="87"/>
      <c r="G6" s="255" t="s">
        <v>63</v>
      </c>
      <c r="H6" s="255"/>
      <c r="I6" s="211"/>
      <c r="J6" s="23" t="s">
        <v>680</v>
      </c>
      <c r="K6" s="23" t="s">
        <v>676</v>
      </c>
      <c r="L6" s="87"/>
    </row>
    <row r="7" spans="1:14" ht="65.25" customHeight="1" x14ac:dyDescent="0.2">
      <c r="A7" s="82" t="s">
        <v>19</v>
      </c>
      <c r="B7" s="22"/>
      <c r="C7" s="263" t="s">
        <v>677</v>
      </c>
      <c r="D7" s="263"/>
      <c r="E7" s="23" t="s">
        <v>678</v>
      </c>
      <c r="F7" s="87"/>
      <c r="G7" s="255" t="s">
        <v>64</v>
      </c>
      <c r="H7" s="255"/>
      <c r="I7" s="23" t="s">
        <v>674</v>
      </c>
      <c r="J7" s="23" t="s">
        <v>675</v>
      </c>
      <c r="K7" s="23" t="s">
        <v>676</v>
      </c>
      <c r="L7" s="87"/>
    </row>
    <row r="8" spans="1:14" ht="65.25" customHeight="1" x14ac:dyDescent="0.2">
      <c r="A8" s="83" t="s">
        <v>17</v>
      </c>
      <c r="B8" s="256" t="s">
        <v>18</v>
      </c>
      <c r="C8" s="257"/>
      <c r="D8" s="257"/>
      <c r="E8" s="258"/>
      <c r="F8" s="87"/>
      <c r="G8" s="255" t="s">
        <v>679</v>
      </c>
      <c r="H8" s="255"/>
      <c r="I8" s="98"/>
      <c r="J8" s="210" t="s">
        <v>680</v>
      </c>
      <c r="K8" s="214" t="s">
        <v>676</v>
      </c>
      <c r="L8" s="87"/>
    </row>
    <row r="9" spans="1:14" s="89" customFormat="1" ht="36" customHeight="1" x14ac:dyDescent="0.2">
      <c r="F9" s="87"/>
      <c r="G9" s="255" t="s">
        <v>70</v>
      </c>
      <c r="H9" s="255"/>
      <c r="I9" s="98"/>
      <c r="J9" s="214" t="s">
        <v>677</v>
      </c>
      <c r="K9" s="23" t="s">
        <v>681</v>
      </c>
      <c r="L9" s="87"/>
      <c r="M9" s="88"/>
    </row>
    <row r="10" spans="1:14" s="89" customFormat="1" ht="27" customHeight="1" x14ac:dyDescent="0.2">
      <c r="A10" s="87"/>
      <c r="B10" s="87"/>
      <c r="C10" s="87"/>
      <c r="D10" s="87"/>
      <c r="E10" s="87"/>
      <c r="F10" s="87"/>
      <c r="G10" s="259" t="s">
        <v>17</v>
      </c>
      <c r="H10" s="259"/>
      <c r="I10" s="256" t="s">
        <v>18</v>
      </c>
      <c r="J10" s="257"/>
      <c r="K10" s="258"/>
      <c r="L10" s="88"/>
      <c r="M10" s="88"/>
    </row>
    <row r="11" spans="1:14" s="89" customFormat="1" ht="12.75" customHeight="1" x14ac:dyDescent="0.2">
      <c r="A11" s="87"/>
      <c r="B11" s="87"/>
      <c r="C11" s="87"/>
      <c r="D11" s="87"/>
      <c r="E11" s="87"/>
      <c r="F11" s="87"/>
      <c r="G11" s="87"/>
      <c r="H11" s="87"/>
      <c r="I11" s="87"/>
      <c r="J11" s="87"/>
      <c r="K11" s="87"/>
      <c r="L11" s="88"/>
      <c r="M11" s="88"/>
    </row>
    <row r="12" spans="1:14" ht="78.75" customHeight="1" x14ac:dyDescent="0.2">
      <c r="A12" s="28" t="s">
        <v>131</v>
      </c>
      <c r="B12" s="156" t="s">
        <v>27</v>
      </c>
      <c r="C12" s="159" t="s">
        <v>28</v>
      </c>
      <c r="D12" s="56" t="s">
        <v>167</v>
      </c>
      <c r="E12" s="56" t="s">
        <v>169</v>
      </c>
      <c r="F12" s="56" t="s">
        <v>168</v>
      </c>
      <c r="G12" s="156" t="s">
        <v>29</v>
      </c>
      <c r="H12" s="156" t="s">
        <v>30</v>
      </c>
      <c r="I12" s="28" t="s">
        <v>133</v>
      </c>
      <c r="J12" s="156" t="s">
        <v>37</v>
      </c>
      <c r="K12" s="156" t="s">
        <v>0</v>
      </c>
    </row>
    <row r="13" spans="1:14" ht="32.25" customHeight="1" x14ac:dyDescent="0.2">
      <c r="A13" s="17" t="s">
        <v>483</v>
      </c>
      <c r="B13" s="42" t="s">
        <v>695</v>
      </c>
      <c r="C13" s="204" t="s">
        <v>658</v>
      </c>
      <c r="D13" s="151">
        <v>9.218</v>
      </c>
      <c r="E13" s="152">
        <v>2.298</v>
      </c>
      <c r="F13" s="153">
        <v>0.22900000000000001</v>
      </c>
      <c r="G13" s="46">
        <v>24.56</v>
      </c>
      <c r="H13" s="47"/>
      <c r="I13" s="47"/>
      <c r="J13" s="44"/>
      <c r="K13" s="45"/>
    </row>
    <row r="14" spans="1:14" ht="32.25" customHeight="1" x14ac:dyDescent="0.2">
      <c r="A14" s="17" t="s">
        <v>484</v>
      </c>
      <c r="B14" s="42" t="s">
        <v>696</v>
      </c>
      <c r="C14" s="197" t="s">
        <v>424</v>
      </c>
      <c r="D14" s="151">
        <v>9.218</v>
      </c>
      <c r="E14" s="152">
        <v>2.298</v>
      </c>
      <c r="F14" s="153">
        <v>0.22900000000000001</v>
      </c>
      <c r="G14" s="47"/>
      <c r="H14" s="47"/>
      <c r="I14" s="47"/>
      <c r="J14" s="44"/>
      <c r="K14" s="45"/>
    </row>
    <row r="15" spans="1:14" ht="32.25" customHeight="1" x14ac:dyDescent="0.2">
      <c r="A15" s="17" t="s">
        <v>485</v>
      </c>
      <c r="B15" s="42" t="s">
        <v>697</v>
      </c>
      <c r="C15" s="185" t="s">
        <v>657</v>
      </c>
      <c r="D15" s="151">
        <v>11.38</v>
      </c>
      <c r="E15" s="152">
        <v>2.8370000000000002</v>
      </c>
      <c r="F15" s="153">
        <v>0.28299999999999997</v>
      </c>
      <c r="G15" s="46">
        <v>6.03</v>
      </c>
      <c r="H15" s="47"/>
      <c r="I15" s="47"/>
      <c r="J15" s="44"/>
      <c r="K15" s="45"/>
    </row>
    <row r="16" spans="1:14" ht="32.25" customHeight="1" x14ac:dyDescent="0.2">
      <c r="A16" s="17" t="s">
        <v>486</v>
      </c>
      <c r="B16" s="42" t="s">
        <v>698</v>
      </c>
      <c r="C16" s="185" t="s">
        <v>657</v>
      </c>
      <c r="D16" s="151">
        <v>11.38</v>
      </c>
      <c r="E16" s="152">
        <v>2.8370000000000002</v>
      </c>
      <c r="F16" s="153">
        <v>0.28299999999999997</v>
      </c>
      <c r="G16" s="46">
        <v>23.33</v>
      </c>
      <c r="H16" s="47"/>
      <c r="I16" s="47"/>
      <c r="J16" s="44"/>
      <c r="K16" s="45"/>
    </row>
    <row r="17" spans="1:11" ht="32.25" customHeight="1" x14ac:dyDescent="0.2">
      <c r="A17" s="17" t="s">
        <v>487</v>
      </c>
      <c r="B17" s="42" t="s">
        <v>699</v>
      </c>
      <c r="C17" s="185" t="s">
        <v>657</v>
      </c>
      <c r="D17" s="151">
        <v>11.38</v>
      </c>
      <c r="E17" s="152">
        <v>2.8370000000000002</v>
      </c>
      <c r="F17" s="153">
        <v>0.28299999999999997</v>
      </c>
      <c r="G17" s="46">
        <v>49.71</v>
      </c>
      <c r="H17" s="47"/>
      <c r="I17" s="47"/>
      <c r="J17" s="44"/>
      <c r="K17" s="45"/>
    </row>
    <row r="18" spans="1:11" ht="32.25" customHeight="1" x14ac:dyDescent="0.2">
      <c r="A18" s="17" t="s">
        <v>488</v>
      </c>
      <c r="B18" s="42" t="s">
        <v>700</v>
      </c>
      <c r="C18" s="185" t="s">
        <v>657</v>
      </c>
      <c r="D18" s="151">
        <v>11.38</v>
      </c>
      <c r="E18" s="152">
        <v>2.8370000000000002</v>
      </c>
      <c r="F18" s="153">
        <v>0.28299999999999997</v>
      </c>
      <c r="G18" s="46">
        <v>103.35</v>
      </c>
      <c r="H18" s="47"/>
      <c r="I18" s="47"/>
      <c r="J18" s="44"/>
      <c r="K18" s="45"/>
    </row>
    <row r="19" spans="1:11" ht="32.25" customHeight="1" x14ac:dyDescent="0.2">
      <c r="A19" s="17" t="s">
        <v>489</v>
      </c>
      <c r="B19" s="42" t="s">
        <v>701</v>
      </c>
      <c r="C19" s="185" t="s">
        <v>657</v>
      </c>
      <c r="D19" s="151">
        <v>11.38</v>
      </c>
      <c r="E19" s="152">
        <v>2.8370000000000002</v>
      </c>
      <c r="F19" s="153">
        <v>0.28299999999999997</v>
      </c>
      <c r="G19" s="46">
        <v>330.46</v>
      </c>
      <c r="H19" s="47"/>
      <c r="I19" s="47"/>
      <c r="J19" s="44"/>
      <c r="K19" s="45"/>
    </row>
    <row r="20" spans="1:11" ht="32.25" customHeight="1" x14ac:dyDescent="0.2">
      <c r="A20" s="17" t="s">
        <v>150</v>
      </c>
      <c r="B20" s="42" t="s">
        <v>702</v>
      </c>
      <c r="C20" s="197" t="s">
        <v>425</v>
      </c>
      <c r="D20" s="151">
        <v>11.38</v>
      </c>
      <c r="E20" s="152">
        <v>2.8370000000000002</v>
      </c>
      <c r="F20" s="153">
        <v>0.28299999999999997</v>
      </c>
      <c r="G20" s="47"/>
      <c r="H20" s="47"/>
      <c r="I20" s="47"/>
      <c r="J20" s="44"/>
      <c r="K20" s="45"/>
    </row>
    <row r="21" spans="1:11" ht="32.25" customHeight="1" x14ac:dyDescent="0.2">
      <c r="A21" s="17" t="s">
        <v>490</v>
      </c>
      <c r="B21" s="42" t="s">
        <v>703</v>
      </c>
      <c r="C21" s="199">
        <v>0</v>
      </c>
      <c r="D21" s="151">
        <v>7.8079999999999998</v>
      </c>
      <c r="E21" s="152">
        <v>1.8069999999999999</v>
      </c>
      <c r="F21" s="153">
        <v>0.17599999999999999</v>
      </c>
      <c r="G21" s="46">
        <v>23.71</v>
      </c>
      <c r="H21" s="46">
        <v>3.19</v>
      </c>
      <c r="I21" s="150">
        <v>5.25</v>
      </c>
      <c r="J21" s="43">
        <v>0.50700000000000001</v>
      </c>
      <c r="K21" s="45"/>
    </row>
    <row r="22" spans="1:11" ht="32.25" customHeight="1" x14ac:dyDescent="0.2">
      <c r="A22" s="17" t="s">
        <v>491</v>
      </c>
      <c r="B22" s="42" t="s">
        <v>704</v>
      </c>
      <c r="C22" s="199">
        <v>0</v>
      </c>
      <c r="D22" s="151">
        <v>7.8079999999999998</v>
      </c>
      <c r="E22" s="152">
        <v>1.8069999999999999</v>
      </c>
      <c r="F22" s="153">
        <v>0.17599999999999999</v>
      </c>
      <c r="G22" s="46">
        <v>518.69000000000005</v>
      </c>
      <c r="H22" s="46">
        <v>3.19</v>
      </c>
      <c r="I22" s="150">
        <v>5.25</v>
      </c>
      <c r="J22" s="43">
        <v>0.50700000000000001</v>
      </c>
      <c r="K22" s="45"/>
    </row>
    <row r="23" spans="1:11" ht="32.25" customHeight="1" x14ac:dyDescent="0.2">
      <c r="A23" s="17" t="s">
        <v>492</v>
      </c>
      <c r="B23" s="42" t="s">
        <v>705</v>
      </c>
      <c r="C23" s="199">
        <v>0</v>
      </c>
      <c r="D23" s="151">
        <v>7.8079999999999998</v>
      </c>
      <c r="E23" s="152">
        <v>1.8069999999999999</v>
      </c>
      <c r="F23" s="153">
        <v>0.17599999999999999</v>
      </c>
      <c r="G23" s="46">
        <v>1027.6199999999999</v>
      </c>
      <c r="H23" s="46">
        <v>3.19</v>
      </c>
      <c r="I23" s="150">
        <v>5.25</v>
      </c>
      <c r="J23" s="43">
        <v>0.50700000000000001</v>
      </c>
      <c r="K23" s="45"/>
    </row>
    <row r="24" spans="1:11" ht="32.25" customHeight="1" x14ac:dyDescent="0.2">
      <c r="A24" s="17" t="s">
        <v>493</v>
      </c>
      <c r="B24" s="42" t="s">
        <v>706</v>
      </c>
      <c r="C24" s="199">
        <v>0</v>
      </c>
      <c r="D24" s="151">
        <v>7.8079999999999998</v>
      </c>
      <c r="E24" s="152">
        <v>1.8069999999999999</v>
      </c>
      <c r="F24" s="153">
        <v>0.17599999999999999</v>
      </c>
      <c r="G24" s="46">
        <v>1616.07</v>
      </c>
      <c r="H24" s="46">
        <v>3.19</v>
      </c>
      <c r="I24" s="150">
        <v>5.25</v>
      </c>
      <c r="J24" s="43">
        <v>0.50700000000000001</v>
      </c>
      <c r="K24" s="45"/>
    </row>
    <row r="25" spans="1:11" ht="32.25" customHeight="1" x14ac:dyDescent="0.2">
      <c r="A25" s="17" t="s">
        <v>494</v>
      </c>
      <c r="B25" s="42" t="s">
        <v>707</v>
      </c>
      <c r="C25" s="199">
        <v>0</v>
      </c>
      <c r="D25" s="151">
        <v>7.8079999999999998</v>
      </c>
      <c r="E25" s="152">
        <v>1.8069999999999999</v>
      </c>
      <c r="F25" s="153">
        <v>0.17599999999999999</v>
      </c>
      <c r="G25" s="46">
        <v>3677.14</v>
      </c>
      <c r="H25" s="46">
        <v>3.19</v>
      </c>
      <c r="I25" s="150">
        <v>5.25</v>
      </c>
      <c r="J25" s="43">
        <v>0.50700000000000001</v>
      </c>
      <c r="K25" s="45"/>
    </row>
    <row r="26" spans="1:11" ht="32.25" customHeight="1" x14ac:dyDescent="0.2">
      <c r="A26" s="17" t="s">
        <v>495</v>
      </c>
      <c r="B26" s="42" t="s">
        <v>708</v>
      </c>
      <c r="C26" s="199">
        <v>0</v>
      </c>
      <c r="D26" s="151">
        <v>6.1589999999999998</v>
      </c>
      <c r="E26" s="152">
        <v>1.1839999999999999</v>
      </c>
      <c r="F26" s="153">
        <v>0.106</v>
      </c>
      <c r="G26" s="46">
        <v>8.49</v>
      </c>
      <c r="H26" s="46">
        <v>6.23</v>
      </c>
      <c r="I26" s="150">
        <v>8.2899999999999991</v>
      </c>
      <c r="J26" s="43">
        <v>0.33100000000000002</v>
      </c>
      <c r="K26" s="45"/>
    </row>
    <row r="27" spans="1:11" ht="32.25" customHeight="1" x14ac:dyDescent="0.2">
      <c r="A27" s="17" t="s">
        <v>496</v>
      </c>
      <c r="B27" s="42" t="s">
        <v>709</v>
      </c>
      <c r="C27" s="199">
        <v>0</v>
      </c>
      <c r="D27" s="151">
        <v>6.1589999999999998</v>
      </c>
      <c r="E27" s="152">
        <v>1.1839999999999999</v>
      </c>
      <c r="F27" s="153">
        <v>0.106</v>
      </c>
      <c r="G27" s="46">
        <v>503.47</v>
      </c>
      <c r="H27" s="46">
        <v>6.23</v>
      </c>
      <c r="I27" s="150">
        <v>8.2899999999999991</v>
      </c>
      <c r="J27" s="43">
        <v>0.33100000000000002</v>
      </c>
      <c r="K27" s="45"/>
    </row>
    <row r="28" spans="1:11" ht="32.25" customHeight="1" x14ac:dyDescent="0.2">
      <c r="A28" s="17" t="s">
        <v>497</v>
      </c>
      <c r="B28" s="42" t="s">
        <v>710</v>
      </c>
      <c r="C28" s="199">
        <v>0</v>
      </c>
      <c r="D28" s="151">
        <v>6.1589999999999998</v>
      </c>
      <c r="E28" s="152">
        <v>1.1839999999999999</v>
      </c>
      <c r="F28" s="153">
        <v>0.106</v>
      </c>
      <c r="G28" s="46">
        <v>1012.4</v>
      </c>
      <c r="H28" s="46">
        <v>6.23</v>
      </c>
      <c r="I28" s="150">
        <v>8.2899999999999991</v>
      </c>
      <c r="J28" s="43">
        <v>0.33100000000000002</v>
      </c>
      <c r="K28" s="45"/>
    </row>
    <row r="29" spans="1:11" ht="32.25" customHeight="1" x14ac:dyDescent="0.2">
      <c r="A29" s="17" t="s">
        <v>498</v>
      </c>
      <c r="B29" s="42" t="s">
        <v>711</v>
      </c>
      <c r="C29" s="199">
        <v>0</v>
      </c>
      <c r="D29" s="151">
        <v>6.1589999999999998</v>
      </c>
      <c r="E29" s="152">
        <v>1.1839999999999999</v>
      </c>
      <c r="F29" s="153">
        <v>0.106</v>
      </c>
      <c r="G29" s="46">
        <v>1600.85</v>
      </c>
      <c r="H29" s="46">
        <v>6.23</v>
      </c>
      <c r="I29" s="150">
        <v>8.2899999999999991</v>
      </c>
      <c r="J29" s="43">
        <v>0.33100000000000002</v>
      </c>
      <c r="K29" s="45"/>
    </row>
    <row r="30" spans="1:11" ht="32.25" customHeight="1" x14ac:dyDescent="0.2">
      <c r="A30" s="17" t="s">
        <v>499</v>
      </c>
      <c r="B30" s="42" t="s">
        <v>712</v>
      </c>
      <c r="C30" s="199">
        <v>0</v>
      </c>
      <c r="D30" s="151">
        <v>6.1589999999999998</v>
      </c>
      <c r="E30" s="152">
        <v>1.1839999999999999</v>
      </c>
      <c r="F30" s="153">
        <v>0.106</v>
      </c>
      <c r="G30" s="46">
        <v>3661.92</v>
      </c>
      <c r="H30" s="46">
        <v>6.23</v>
      </c>
      <c r="I30" s="150">
        <v>8.2899999999999991</v>
      </c>
      <c r="J30" s="43">
        <v>0.33100000000000002</v>
      </c>
      <c r="K30" s="45"/>
    </row>
    <row r="31" spans="1:11" ht="32.25" customHeight="1" x14ac:dyDescent="0.2">
      <c r="A31" s="17" t="s">
        <v>500</v>
      </c>
      <c r="B31" s="42" t="s">
        <v>713</v>
      </c>
      <c r="C31" s="199">
        <v>0</v>
      </c>
      <c r="D31" s="151">
        <v>4.4569999999999999</v>
      </c>
      <c r="E31" s="152">
        <v>0.76400000000000001</v>
      </c>
      <c r="F31" s="153">
        <v>6.0999999999999999E-2</v>
      </c>
      <c r="G31" s="46">
        <v>125.9</v>
      </c>
      <c r="H31" s="46">
        <v>5.01</v>
      </c>
      <c r="I31" s="150">
        <v>7.71</v>
      </c>
      <c r="J31" s="43">
        <v>0.20599999999999999</v>
      </c>
      <c r="K31" s="45"/>
    </row>
    <row r="32" spans="1:11" ht="32.25" customHeight="1" x14ac:dyDescent="0.2">
      <c r="A32" s="17" t="s">
        <v>501</v>
      </c>
      <c r="B32" s="42" t="s">
        <v>714</v>
      </c>
      <c r="C32" s="199">
        <v>0</v>
      </c>
      <c r="D32" s="151">
        <v>4.4569999999999999</v>
      </c>
      <c r="E32" s="152">
        <v>0.76400000000000001</v>
      </c>
      <c r="F32" s="153">
        <v>6.0999999999999999E-2</v>
      </c>
      <c r="G32" s="46">
        <v>2728.06</v>
      </c>
      <c r="H32" s="46">
        <v>5.01</v>
      </c>
      <c r="I32" s="150">
        <v>7.71</v>
      </c>
      <c r="J32" s="43">
        <v>0.20599999999999999</v>
      </c>
      <c r="K32" s="45"/>
    </row>
    <row r="33" spans="1:11" ht="32.25" customHeight="1" x14ac:dyDescent="0.2">
      <c r="A33" s="17" t="s">
        <v>502</v>
      </c>
      <c r="B33" s="42" t="s">
        <v>715</v>
      </c>
      <c r="C33" s="199">
        <v>0</v>
      </c>
      <c r="D33" s="151">
        <v>4.4569999999999999</v>
      </c>
      <c r="E33" s="152">
        <v>0.76400000000000001</v>
      </c>
      <c r="F33" s="153">
        <v>6.0999999999999999E-2</v>
      </c>
      <c r="G33" s="46">
        <v>8581.09</v>
      </c>
      <c r="H33" s="46">
        <v>5.01</v>
      </c>
      <c r="I33" s="150">
        <v>7.71</v>
      </c>
      <c r="J33" s="43">
        <v>0.20599999999999999</v>
      </c>
      <c r="K33" s="45"/>
    </row>
    <row r="34" spans="1:11" ht="32.25" customHeight="1" x14ac:dyDescent="0.2">
      <c r="A34" s="17" t="s">
        <v>503</v>
      </c>
      <c r="B34" s="42" t="s">
        <v>716</v>
      </c>
      <c r="C34" s="199">
        <v>0</v>
      </c>
      <c r="D34" s="151">
        <v>4.4569999999999999</v>
      </c>
      <c r="E34" s="152">
        <v>0.76400000000000001</v>
      </c>
      <c r="F34" s="153">
        <v>6.0999999999999999E-2</v>
      </c>
      <c r="G34" s="46">
        <v>18607.189999999999</v>
      </c>
      <c r="H34" s="46">
        <v>5.01</v>
      </c>
      <c r="I34" s="150">
        <v>7.71</v>
      </c>
      <c r="J34" s="43">
        <v>0.20599999999999999</v>
      </c>
      <c r="K34" s="45"/>
    </row>
    <row r="35" spans="1:11" ht="32.25" customHeight="1" x14ac:dyDescent="0.2">
      <c r="A35" s="17" t="s">
        <v>504</v>
      </c>
      <c r="B35" s="42" t="s">
        <v>717</v>
      </c>
      <c r="C35" s="199">
        <v>0</v>
      </c>
      <c r="D35" s="151">
        <v>4.4569999999999999</v>
      </c>
      <c r="E35" s="152">
        <v>0.76400000000000001</v>
      </c>
      <c r="F35" s="153">
        <v>6.0999999999999999E-2</v>
      </c>
      <c r="G35" s="46">
        <v>36326.71</v>
      </c>
      <c r="H35" s="46">
        <v>5.01</v>
      </c>
      <c r="I35" s="150">
        <v>7.71</v>
      </c>
      <c r="J35" s="43">
        <v>0.20599999999999999</v>
      </c>
      <c r="K35" s="45"/>
    </row>
    <row r="36" spans="1:11" ht="32.25" customHeight="1" x14ac:dyDescent="0.2">
      <c r="A36" s="17" t="s">
        <v>154</v>
      </c>
      <c r="B36" s="42" t="s">
        <v>718</v>
      </c>
      <c r="C36" s="199" t="s">
        <v>426</v>
      </c>
      <c r="D36" s="154">
        <v>19.794</v>
      </c>
      <c r="E36" s="155">
        <v>4.6079999999999997</v>
      </c>
      <c r="F36" s="153">
        <v>2.528</v>
      </c>
      <c r="G36" s="47"/>
      <c r="H36" s="47"/>
      <c r="I36" s="47"/>
      <c r="J36" s="44"/>
      <c r="K36" s="45"/>
    </row>
    <row r="37" spans="1:11" ht="27.75" customHeight="1" x14ac:dyDescent="0.2">
      <c r="A37" s="17" t="s">
        <v>155</v>
      </c>
      <c r="B37" s="42" t="s">
        <v>719</v>
      </c>
      <c r="C37" s="198">
        <v>0</v>
      </c>
      <c r="D37" s="151">
        <v>-7.0460000000000003</v>
      </c>
      <c r="E37" s="152">
        <v>-1.756</v>
      </c>
      <c r="F37" s="153">
        <v>-0.17499999999999999</v>
      </c>
      <c r="G37" s="46">
        <v>0</v>
      </c>
      <c r="H37" s="47"/>
      <c r="I37" s="47"/>
      <c r="J37" s="44"/>
      <c r="K37" s="45"/>
    </row>
    <row r="38" spans="1:11" ht="27.75" customHeight="1" x14ac:dyDescent="0.2">
      <c r="A38" s="17" t="s">
        <v>156</v>
      </c>
      <c r="B38" s="42"/>
      <c r="C38" s="199">
        <v>0</v>
      </c>
      <c r="D38" s="151">
        <v>-6.319</v>
      </c>
      <c r="E38" s="152">
        <v>-1.512</v>
      </c>
      <c r="F38" s="153">
        <v>-0.14899999999999999</v>
      </c>
      <c r="G38" s="46">
        <v>0</v>
      </c>
      <c r="H38" s="47"/>
      <c r="I38" s="47"/>
      <c r="J38" s="44"/>
      <c r="K38" s="45"/>
    </row>
    <row r="39" spans="1:11" ht="27.75" customHeight="1" x14ac:dyDescent="0.2">
      <c r="A39" s="17" t="s">
        <v>157</v>
      </c>
      <c r="B39" s="42" t="s">
        <v>720</v>
      </c>
      <c r="C39" s="199">
        <v>0</v>
      </c>
      <c r="D39" s="151">
        <v>-7.0460000000000003</v>
      </c>
      <c r="E39" s="152">
        <v>-1.756</v>
      </c>
      <c r="F39" s="153">
        <v>-0.17499999999999999</v>
      </c>
      <c r="G39" s="46">
        <v>0</v>
      </c>
      <c r="H39" s="47"/>
      <c r="I39" s="47"/>
      <c r="J39" s="43">
        <v>0.42699999999999999</v>
      </c>
      <c r="K39" s="45"/>
    </row>
    <row r="40" spans="1:11" ht="27.75" customHeight="1" x14ac:dyDescent="0.2">
      <c r="A40" s="17" t="s">
        <v>158</v>
      </c>
      <c r="B40" s="42"/>
      <c r="C40" s="199">
        <v>0</v>
      </c>
      <c r="D40" s="151">
        <v>-7.0460000000000003</v>
      </c>
      <c r="E40" s="152">
        <v>-1.756</v>
      </c>
      <c r="F40" s="153">
        <v>-0.17499999999999999</v>
      </c>
      <c r="G40" s="46">
        <v>0</v>
      </c>
      <c r="H40" s="47"/>
      <c r="I40" s="47"/>
      <c r="J40" s="44"/>
      <c r="K40" s="45"/>
    </row>
    <row r="41" spans="1:11" ht="27.75" customHeight="1" x14ac:dyDescent="0.2">
      <c r="A41" s="17" t="s">
        <v>159</v>
      </c>
      <c r="B41" s="42" t="s">
        <v>721</v>
      </c>
      <c r="C41" s="199">
        <v>0</v>
      </c>
      <c r="D41" s="151">
        <v>-6.319</v>
      </c>
      <c r="E41" s="152">
        <v>-1.512</v>
      </c>
      <c r="F41" s="153">
        <v>-0.14899999999999999</v>
      </c>
      <c r="G41" s="46">
        <v>0</v>
      </c>
      <c r="H41" s="47"/>
      <c r="I41" s="47"/>
      <c r="J41" s="43">
        <v>0.39</v>
      </c>
      <c r="K41" s="45"/>
    </row>
    <row r="42" spans="1:11" ht="27.75" customHeight="1" x14ac:dyDescent="0.2">
      <c r="A42" s="17" t="s">
        <v>160</v>
      </c>
      <c r="B42" s="42" t="s">
        <v>722</v>
      </c>
      <c r="C42" s="199">
        <v>0</v>
      </c>
      <c r="D42" s="151">
        <v>-6.319</v>
      </c>
      <c r="E42" s="152">
        <v>-1.512</v>
      </c>
      <c r="F42" s="153">
        <v>-0.14899999999999999</v>
      </c>
      <c r="G42" s="46">
        <v>0</v>
      </c>
      <c r="H42" s="47"/>
      <c r="I42" s="47"/>
      <c r="J42" s="44"/>
      <c r="K42" s="45"/>
    </row>
    <row r="43" spans="1:11" ht="27.75" customHeight="1" x14ac:dyDescent="0.2">
      <c r="A43" s="17" t="s">
        <v>161</v>
      </c>
      <c r="B43" s="42" t="s">
        <v>723</v>
      </c>
      <c r="C43" s="199">
        <v>0</v>
      </c>
      <c r="D43" s="151">
        <v>-4.6360000000000001</v>
      </c>
      <c r="E43" s="152">
        <v>-0.86499999999999999</v>
      </c>
      <c r="F43" s="153">
        <v>-7.4999999999999997E-2</v>
      </c>
      <c r="G43" s="46">
        <v>91.79</v>
      </c>
      <c r="H43" s="47"/>
      <c r="I43" s="47"/>
      <c r="J43" s="43">
        <v>0.29699999999999999</v>
      </c>
      <c r="K43" s="45"/>
    </row>
    <row r="44" spans="1:11" ht="27.75" customHeight="1" x14ac:dyDescent="0.2">
      <c r="A44" s="17" t="s">
        <v>162</v>
      </c>
      <c r="B44" s="42"/>
      <c r="C44" s="199">
        <v>0</v>
      </c>
      <c r="D44" s="151">
        <v>-4.6360000000000001</v>
      </c>
      <c r="E44" s="152">
        <v>-0.86499999999999999</v>
      </c>
      <c r="F44" s="153">
        <v>-7.4999999999999997E-2</v>
      </c>
      <c r="G44" s="46">
        <v>91.79</v>
      </c>
      <c r="H44" s="47"/>
      <c r="I44" s="47"/>
      <c r="J44" s="44"/>
      <c r="K44" s="45"/>
    </row>
    <row r="45" spans="1:11" ht="27.75" customHeight="1" x14ac:dyDescent="0.2">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1" fitToHeight="0" orientation="portrait" r:id="rId1"/>
  <headerFooter scaleWithDoc="0">
    <oddHeader>&amp;L&amp;"Arial,Bold"
Annex 1&amp;"Arial,Regular" - Schedule of Charges for use of the Distribution System by LV and HV Designated Properties</oddHeader>
    <oddFooter>&amp;R&amp;P of &amp;N&amp;L&amp;"Calibri"&amp;11&amp;K000000Note: Where a tariff only has a p/kWh unit rate in Unit Charge 1 then this unit rate applies at all times._x000D_&amp;1#&amp;"Arial"&amp;6&amp;K737373Confidentiality: C2 -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2"/>
  <sheetViews>
    <sheetView topLeftCell="A2" zoomScale="85" zoomScaleNormal="85" zoomScaleSheetLayoutView="100" workbookViewId="0">
      <selection activeCell="A12" sqref="A12:XFD152"/>
    </sheetView>
  </sheetViews>
  <sheetFormatPr defaultRowHeight="27.75" customHeight="1" x14ac:dyDescent="0.2"/>
  <cols>
    <col min="1" max="1" width="14.5703125" style="54" customWidth="1"/>
    <col min="2" max="2" width="7.28515625" style="54" customWidth="1"/>
    <col min="3" max="3" width="17.140625" style="54" customWidth="1"/>
    <col min="4" max="4" width="14.7109375" style="62" customWidth="1"/>
    <col min="5" max="5" width="15" style="62" customWidth="1"/>
    <col min="6" max="6" width="17.28515625" style="62" customWidth="1"/>
    <col min="7" max="7" width="50.7109375" style="62" customWidth="1"/>
    <col min="8" max="8" width="14.7109375" style="62" customWidth="1"/>
    <col min="9" max="9" width="14.7109375" style="63" customWidth="1"/>
    <col min="10" max="11" width="14.7109375" style="64" customWidth="1"/>
    <col min="12" max="15" width="14.7109375" style="54" customWidth="1"/>
    <col min="16" max="17" width="15.5703125" style="54" customWidth="1"/>
    <col min="18" max="16384" width="9.140625" style="54"/>
  </cols>
  <sheetData>
    <row r="1" spans="1:16" ht="66.75" customHeight="1" x14ac:dyDescent="0.2">
      <c r="A1" s="52" t="s">
        <v>23</v>
      </c>
      <c r="B1" s="52"/>
      <c r="C1" s="270" t="s">
        <v>128</v>
      </c>
      <c r="D1" s="270"/>
      <c r="E1" s="53"/>
      <c r="F1" s="273" t="s">
        <v>35</v>
      </c>
      <c r="G1" s="273"/>
      <c r="H1" s="273"/>
      <c r="I1" s="273"/>
      <c r="J1" s="273"/>
      <c r="K1" s="273"/>
      <c r="L1" s="273"/>
      <c r="M1" s="273"/>
      <c r="N1" s="273"/>
      <c r="O1" s="273"/>
      <c r="P1" s="273"/>
    </row>
    <row r="2" spans="1:16" s="55" customFormat="1" ht="25.5" customHeight="1" x14ac:dyDescent="0.2">
      <c r="A2" s="271" t="str">
        <f>Overview!B4&amp; " - Effective from "&amp;Overview!D4&amp;" - "&amp;Overview!E4&amp;" EDCM charges"</f>
        <v>Vattenfall Networks Limited - GSP D - Effective from 1 April 2023 - Final EDCM charges</v>
      </c>
      <c r="B2" s="272"/>
      <c r="C2" s="272"/>
      <c r="D2" s="272"/>
      <c r="E2" s="272"/>
      <c r="F2" s="272"/>
      <c r="G2" s="272"/>
      <c r="H2" s="272"/>
      <c r="I2" s="272"/>
      <c r="J2" s="272"/>
      <c r="K2" s="272"/>
      <c r="L2" s="272"/>
      <c r="M2" s="272"/>
      <c r="N2" s="272"/>
      <c r="O2" s="272"/>
      <c r="P2" s="272"/>
    </row>
    <row r="3" spans="1:16" s="90" customFormat="1" ht="10.5" customHeight="1" x14ac:dyDescent="0.2">
      <c r="A3" s="87"/>
      <c r="B3" s="87"/>
      <c r="C3" s="87"/>
      <c r="D3" s="87"/>
      <c r="E3" s="87"/>
      <c r="F3" s="87"/>
      <c r="G3" s="87"/>
      <c r="H3" s="87"/>
      <c r="I3" s="87"/>
      <c r="J3" s="87"/>
      <c r="K3" s="87"/>
      <c r="L3" s="87"/>
      <c r="M3" s="87"/>
      <c r="N3" s="87"/>
      <c r="O3" s="87"/>
    </row>
    <row r="4" spans="1:16" s="90" customFormat="1" ht="25.5" customHeight="1" x14ac:dyDescent="0.2">
      <c r="A4" s="260" t="s">
        <v>68</v>
      </c>
      <c r="B4" s="260"/>
      <c r="C4" s="260"/>
      <c r="D4" s="260"/>
      <c r="E4" s="260"/>
      <c r="F4" s="260"/>
      <c r="G4" s="87"/>
      <c r="H4" s="87"/>
      <c r="I4" s="87"/>
      <c r="J4" s="87"/>
      <c r="K4" s="87"/>
      <c r="L4" s="87"/>
      <c r="M4" s="87"/>
      <c r="N4" s="87"/>
      <c r="O4" s="87"/>
    </row>
    <row r="5" spans="1:16" s="90" customFormat="1" ht="25.5" customHeight="1" x14ac:dyDescent="0.2">
      <c r="A5" s="266" t="s">
        <v>12</v>
      </c>
      <c r="B5" s="267"/>
      <c r="C5" s="267"/>
      <c r="D5" s="268" t="s">
        <v>65</v>
      </c>
      <c r="E5" s="268"/>
      <c r="F5" s="268"/>
      <c r="G5" s="87"/>
      <c r="H5" s="87"/>
      <c r="I5" s="87"/>
      <c r="J5" s="87"/>
      <c r="K5" s="87"/>
      <c r="L5" s="87"/>
      <c r="M5" s="87"/>
      <c r="N5" s="87"/>
      <c r="O5" s="87"/>
    </row>
    <row r="6" spans="1:16" s="90" customFormat="1" ht="48" customHeight="1" x14ac:dyDescent="0.2">
      <c r="A6" s="259" t="s">
        <v>63</v>
      </c>
      <c r="B6" s="259"/>
      <c r="C6" s="259"/>
      <c r="D6" s="269"/>
      <c r="E6" s="269"/>
      <c r="F6" s="269"/>
      <c r="G6" s="87"/>
      <c r="H6" s="87"/>
      <c r="I6" s="87"/>
      <c r="J6" s="87"/>
      <c r="K6" s="87"/>
      <c r="L6" s="87"/>
      <c r="M6" s="87"/>
      <c r="N6" s="87"/>
      <c r="O6" s="87"/>
    </row>
    <row r="7" spans="1:16" s="90" customFormat="1" ht="53.25" customHeight="1" x14ac:dyDescent="0.2">
      <c r="A7" s="259" t="s">
        <v>64</v>
      </c>
      <c r="B7" s="259"/>
      <c r="C7" s="259"/>
      <c r="D7" s="263" t="s">
        <v>682</v>
      </c>
      <c r="E7" s="263"/>
      <c r="F7" s="263"/>
      <c r="G7" s="87"/>
      <c r="H7" s="87"/>
      <c r="I7" s="87"/>
      <c r="J7" s="87"/>
      <c r="K7" s="87"/>
      <c r="L7" s="87"/>
      <c r="M7" s="87"/>
      <c r="N7" s="87"/>
      <c r="O7" s="87"/>
    </row>
    <row r="8" spans="1:16" s="90" customFormat="1" ht="25.5" customHeight="1" x14ac:dyDescent="0.2">
      <c r="A8" s="259" t="s">
        <v>17</v>
      </c>
      <c r="B8" s="259"/>
      <c r="C8" s="259"/>
      <c r="D8" s="263" t="s">
        <v>18</v>
      </c>
      <c r="E8" s="263"/>
      <c r="F8" s="263"/>
      <c r="G8" s="87"/>
      <c r="H8" s="87"/>
      <c r="I8" s="87"/>
      <c r="J8" s="87"/>
      <c r="K8" s="87"/>
      <c r="L8" s="87"/>
      <c r="M8" s="87"/>
      <c r="N8" s="87"/>
      <c r="O8" s="87"/>
    </row>
    <row r="9" spans="1:16" s="90" customFormat="1" ht="10.5" customHeight="1" x14ac:dyDescent="0.2">
      <c r="A9" s="87"/>
      <c r="B9" s="87"/>
      <c r="C9" s="87"/>
      <c r="D9" s="87"/>
      <c r="E9" s="87"/>
      <c r="F9" s="87"/>
      <c r="G9" s="87"/>
      <c r="H9" s="87"/>
      <c r="I9" s="87"/>
      <c r="J9" s="87"/>
      <c r="K9" s="87"/>
      <c r="L9" s="87"/>
      <c r="M9" s="87"/>
      <c r="N9" s="87"/>
      <c r="O9" s="87"/>
    </row>
    <row r="10" spans="1:16" ht="63.75" customHeight="1" x14ac:dyDescent="0.2">
      <c r="A10" s="56" t="s">
        <v>54</v>
      </c>
      <c r="B10" s="57" t="s">
        <v>40</v>
      </c>
      <c r="C10" s="56" t="s">
        <v>41</v>
      </c>
      <c r="D10" s="56" t="s">
        <v>56</v>
      </c>
      <c r="E10" s="57" t="s">
        <v>40</v>
      </c>
      <c r="F10" s="56" t="s">
        <v>42</v>
      </c>
      <c r="G10" s="58" t="s">
        <v>34</v>
      </c>
      <c r="H10" s="58" t="s">
        <v>671</v>
      </c>
      <c r="I10" s="59" t="s">
        <v>123</v>
      </c>
      <c r="J10" s="58" t="s">
        <v>57</v>
      </c>
      <c r="K10" s="58" t="s">
        <v>121</v>
      </c>
      <c r="L10" s="146" t="s">
        <v>134</v>
      </c>
      <c r="M10" s="59" t="s">
        <v>124</v>
      </c>
      <c r="N10" s="58" t="s">
        <v>58</v>
      </c>
      <c r="O10" s="58" t="s">
        <v>122</v>
      </c>
      <c r="P10" s="146" t="s">
        <v>135</v>
      </c>
    </row>
    <row r="11" spans="1:16" ht="12.75" x14ac:dyDescent="0.2">
      <c r="A11" s="48"/>
      <c r="B11" s="102"/>
      <c r="C11" s="60"/>
      <c r="D11" s="49"/>
      <c r="E11" s="102"/>
      <c r="F11" s="60"/>
      <c r="G11" s="61"/>
      <c r="H11" s="216"/>
      <c r="I11" s="65"/>
      <c r="J11" s="66"/>
      <c r="K11" s="66"/>
      <c r="L11" s="66"/>
      <c r="M11" s="67"/>
      <c r="N11" s="68"/>
      <c r="O11" s="68"/>
      <c r="P11" s="68"/>
    </row>
    <row r="12" spans="1:16" ht="15" customHeight="1" x14ac:dyDescent="0.2">
      <c r="A12" s="48"/>
      <c r="B12" s="102"/>
      <c r="C12" s="60"/>
      <c r="D12" s="49"/>
      <c r="E12" s="102"/>
      <c r="F12" s="60"/>
      <c r="G12" s="61"/>
      <c r="H12" s="61"/>
      <c r="I12" s="65"/>
      <c r="J12" s="66"/>
      <c r="K12" s="66"/>
      <c r="L12" s="66"/>
      <c r="M12" s="67"/>
      <c r="N12" s="68"/>
      <c r="O12" s="68"/>
      <c r="P12" s="68"/>
    </row>
    <row r="13" spans="1:16" ht="15" customHeight="1" x14ac:dyDescent="0.2">
      <c r="A13" s="48"/>
      <c r="B13" s="102"/>
      <c r="C13" s="60"/>
      <c r="D13" s="49"/>
      <c r="E13" s="102"/>
      <c r="F13" s="60"/>
      <c r="G13" s="61"/>
      <c r="H13" s="61"/>
      <c r="I13" s="65"/>
      <c r="J13" s="66"/>
      <c r="K13" s="66"/>
      <c r="L13" s="66"/>
      <c r="M13" s="67"/>
      <c r="N13" s="68"/>
      <c r="O13" s="68"/>
      <c r="P13" s="68"/>
    </row>
    <row r="14" spans="1:16" ht="15" customHeight="1" x14ac:dyDescent="0.2">
      <c r="A14" s="48"/>
      <c r="B14" s="102"/>
      <c r="C14" s="60"/>
      <c r="D14" s="49"/>
      <c r="E14" s="102"/>
      <c r="F14" s="60"/>
      <c r="G14" s="61"/>
      <c r="H14" s="61"/>
      <c r="I14" s="65"/>
      <c r="J14" s="66"/>
      <c r="K14" s="66"/>
      <c r="L14" s="66"/>
      <c r="M14" s="67"/>
      <c r="N14" s="68"/>
      <c r="O14" s="68"/>
      <c r="P14" s="68"/>
    </row>
    <row r="15" spans="1:16" ht="15" customHeight="1" x14ac:dyDescent="0.2">
      <c r="A15" s="48"/>
      <c r="B15" s="102"/>
      <c r="C15" s="60"/>
      <c r="D15" s="49"/>
      <c r="E15" s="102"/>
      <c r="F15" s="60"/>
      <c r="G15" s="61"/>
      <c r="H15" s="61"/>
      <c r="I15" s="65"/>
      <c r="J15" s="66"/>
      <c r="K15" s="66"/>
      <c r="L15" s="66"/>
      <c r="M15" s="67"/>
      <c r="N15" s="68"/>
      <c r="O15" s="68"/>
      <c r="P15" s="68"/>
    </row>
    <row r="16" spans="1:16" ht="15" customHeight="1" x14ac:dyDescent="0.2">
      <c r="A16" s="48"/>
      <c r="B16" s="102"/>
      <c r="C16" s="60"/>
      <c r="D16" s="49"/>
      <c r="E16" s="102"/>
      <c r="F16" s="60"/>
      <c r="G16" s="61"/>
      <c r="H16" s="61"/>
      <c r="I16" s="65"/>
      <c r="J16" s="66"/>
      <c r="K16" s="66"/>
      <c r="L16" s="66"/>
      <c r="M16" s="67"/>
      <c r="N16" s="68"/>
      <c r="O16" s="68"/>
      <c r="P16" s="68"/>
    </row>
    <row r="17" spans="1:16" ht="15" customHeight="1" x14ac:dyDescent="0.2">
      <c r="A17" s="48"/>
      <c r="B17" s="102"/>
      <c r="C17" s="60"/>
      <c r="D17" s="49"/>
      <c r="E17" s="102"/>
      <c r="F17" s="60"/>
      <c r="G17" s="61"/>
      <c r="H17" s="61"/>
      <c r="I17" s="65"/>
      <c r="J17" s="66"/>
      <c r="K17" s="66"/>
      <c r="L17" s="66"/>
      <c r="M17" s="67"/>
      <c r="N17" s="68"/>
      <c r="O17" s="68"/>
      <c r="P17" s="68"/>
    </row>
    <row r="18" spans="1:16" ht="15" customHeight="1" x14ac:dyDescent="0.2">
      <c r="A18" s="48"/>
      <c r="B18" s="102"/>
      <c r="C18" s="60"/>
      <c r="D18" s="49"/>
      <c r="E18" s="102"/>
      <c r="F18" s="60"/>
      <c r="G18" s="61"/>
      <c r="H18" s="61"/>
      <c r="I18" s="65"/>
      <c r="J18" s="66"/>
      <c r="K18" s="66"/>
      <c r="L18" s="66"/>
      <c r="M18" s="67"/>
      <c r="N18" s="68"/>
      <c r="O18" s="68"/>
      <c r="P18" s="68"/>
    </row>
    <row r="19" spans="1:16" ht="15" customHeight="1" x14ac:dyDescent="0.2">
      <c r="A19" s="48"/>
      <c r="B19" s="102"/>
      <c r="C19" s="60"/>
      <c r="D19" s="49"/>
      <c r="E19" s="102"/>
      <c r="F19" s="60"/>
      <c r="G19" s="61"/>
      <c r="H19" s="61"/>
      <c r="I19" s="65"/>
      <c r="J19" s="66"/>
      <c r="K19" s="66"/>
      <c r="L19" s="66"/>
      <c r="M19" s="67"/>
      <c r="N19" s="68"/>
      <c r="O19" s="68"/>
      <c r="P19" s="68"/>
    </row>
    <row r="20" spans="1:16" ht="15" customHeight="1" x14ac:dyDescent="0.2">
      <c r="A20" s="48"/>
      <c r="B20" s="102"/>
      <c r="C20" s="60"/>
      <c r="D20" s="49"/>
      <c r="E20" s="102"/>
      <c r="F20" s="60"/>
      <c r="G20" s="61"/>
      <c r="H20" s="61"/>
      <c r="I20" s="65"/>
      <c r="J20" s="66"/>
      <c r="K20" s="66"/>
      <c r="L20" s="66"/>
      <c r="M20" s="67"/>
      <c r="N20" s="68"/>
      <c r="O20" s="68"/>
      <c r="P20" s="68"/>
    </row>
    <row r="21" spans="1:16" ht="15" customHeight="1" x14ac:dyDescent="0.2">
      <c r="A21" s="48"/>
      <c r="B21" s="102"/>
      <c r="C21" s="60"/>
      <c r="D21" s="49"/>
      <c r="E21" s="102"/>
      <c r="F21" s="60"/>
      <c r="G21" s="61"/>
      <c r="H21" s="61"/>
      <c r="I21" s="65"/>
      <c r="J21" s="66"/>
      <c r="K21" s="66"/>
      <c r="L21" s="66"/>
      <c r="M21" s="67"/>
      <c r="N21" s="68"/>
      <c r="O21" s="68"/>
      <c r="P21" s="68"/>
    </row>
    <row r="22" spans="1:16" ht="15" customHeight="1" x14ac:dyDescent="0.2">
      <c r="A22" s="48"/>
      <c r="B22" s="102"/>
      <c r="C22" s="60"/>
      <c r="D22" s="49"/>
      <c r="E22" s="102"/>
      <c r="F22" s="60"/>
      <c r="G22" s="61"/>
      <c r="H22" s="61"/>
      <c r="I22" s="65"/>
      <c r="J22" s="66"/>
      <c r="K22" s="66"/>
      <c r="L22" s="66"/>
      <c r="M22" s="67"/>
      <c r="N22" s="68"/>
      <c r="O22" s="68"/>
      <c r="P22" s="68"/>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B5" sqref="B5"/>
    </sheetView>
  </sheetViews>
  <sheetFormatPr defaultRowHeight="12.75" x14ac:dyDescent="0.2"/>
  <cols>
    <col min="1" max="1" width="14.7109375" style="54" customWidth="1"/>
    <col min="2" max="2" width="8.7109375" style="54" customWidth="1"/>
    <col min="3" max="3" width="15.7109375" style="62" bestFit="1" customWidth="1"/>
    <col min="4" max="4" width="50.7109375" style="62" customWidth="1"/>
    <col min="5" max="5" width="14.7109375" style="63" customWidth="1"/>
    <col min="6" max="7" width="14.7109375" style="64" customWidth="1"/>
    <col min="8" max="8" width="14.7109375" style="54" customWidth="1"/>
    <col min="9" max="9" width="15.5703125" style="54" customWidth="1"/>
    <col min="10" max="13" width="9.140625" style="54"/>
    <col min="14" max="14" width="9.42578125" style="54" bestFit="1" customWidth="1"/>
    <col min="15" max="16384" width="9.140625" style="54"/>
  </cols>
  <sheetData>
    <row r="1" spans="1:14" ht="66.75" customHeight="1" x14ac:dyDescent="0.2">
      <c r="A1" s="277" t="s">
        <v>71</v>
      </c>
      <c r="B1" s="277"/>
      <c r="C1" s="277"/>
      <c r="D1" s="277"/>
      <c r="E1" s="277"/>
      <c r="F1" s="277"/>
      <c r="G1" s="277"/>
      <c r="H1" s="277"/>
    </row>
    <row r="2" spans="1:14" s="55" customFormat="1" ht="25.5" customHeight="1" x14ac:dyDescent="0.2">
      <c r="A2" s="274" t="str">
        <f>Overview!B4&amp; " - Effective from "&amp;Overview!D4&amp;" - "&amp;Overview!E4&amp;" EDCM import charges"</f>
        <v>Vattenfall Networks Limited - GSP D - Effective from 1 April 2023 - Final EDCM import charges</v>
      </c>
      <c r="B2" s="275"/>
      <c r="C2" s="275"/>
      <c r="D2" s="275"/>
      <c r="E2" s="275"/>
      <c r="F2" s="275"/>
      <c r="G2" s="275"/>
      <c r="H2" s="276"/>
    </row>
    <row r="3" spans="1:14" s="90" customFormat="1" ht="18" x14ac:dyDescent="0.2">
      <c r="A3" s="94"/>
      <c r="B3" s="94"/>
      <c r="C3" s="94"/>
      <c r="D3" s="95"/>
      <c r="E3" s="96"/>
      <c r="F3" s="96"/>
      <c r="G3" s="97"/>
      <c r="H3" s="97"/>
      <c r="I3" s="87"/>
      <c r="J3" s="87"/>
      <c r="K3" s="87"/>
      <c r="L3" s="87"/>
      <c r="M3" s="87"/>
      <c r="N3" s="87"/>
    </row>
    <row r="4" spans="1:14" ht="60.75" customHeight="1" x14ac:dyDescent="0.2">
      <c r="A4" s="56" t="s">
        <v>54</v>
      </c>
      <c r="B4" s="57" t="s">
        <v>40</v>
      </c>
      <c r="C4" s="56" t="s">
        <v>41</v>
      </c>
      <c r="D4" s="58" t="s">
        <v>34</v>
      </c>
      <c r="E4" s="141" t="str">
        <f>'Annex 2 EHV charges'!I10</f>
        <v>Import
Super Red
unit charge
(p/kWh)</v>
      </c>
      <c r="F4" s="141" t="str">
        <f>'Annex 2 EHV charges'!J10</f>
        <v>Import
fixed charge
(p/day)</v>
      </c>
      <c r="G4" s="141" t="str">
        <f>'Annex 2 EHV charges'!K10</f>
        <v>Import
capacity charge
(p/kVA/day)</v>
      </c>
      <c r="H4" s="141" t="str">
        <f>'Annex 2 EHV charges'!L10</f>
        <v>Import
exceeded capacity charge
(p/kVA/day)</v>
      </c>
    </row>
    <row r="5" spans="1:14" ht="12.75" customHeight="1" x14ac:dyDescent="0.2">
      <c r="A5" s="103" t="str">
        <f t="array" ref="A5">IFERROR(INDEX('Annex 2 EHV charges'!$A$11:$A$22, MATCH(0, IF(ISBLANK('Annex 2 EHV charges'!$A$11:$A$22),1, COUNTIF(A$4:$A4, 'Annex 2 EHV charges'!$A$11:$A$22)), 0)),"")</f>
        <v/>
      </c>
      <c r="B5" s="103" t="str">
        <f>IF($A5="","",VLOOKUP($A5,'Annex 2 EHV charges'!$A:$O,2,0))</f>
        <v/>
      </c>
      <c r="C5" s="104" t="str">
        <f>IF($A5="","",VLOOKUP($A5,'Annex 2 EHV charges'!$A:$O,3,0))</f>
        <v/>
      </c>
      <c r="D5" s="103" t="str">
        <f>IF($A5="","",VLOOKUP($A5,'Annex 2 EHV charges'!$A:$O,7,0))</f>
        <v/>
      </c>
      <c r="E5" s="108" t="str">
        <f>IFERROR(IF(VLOOKUP($A5,'Annex 2 EHV charges'!$A:$P,9,FALSE)=0,"",VLOOKUP($A5,'Annex 2 EHV charges'!$A:$P,9,FALSE)),"")</f>
        <v/>
      </c>
      <c r="F5" s="109" t="str">
        <f>IFERROR(IF(VLOOKUP($A5,'Annex 2 EHV charges'!$A:$P,10,FALSE)=0,"",VLOOKUP($A5,'Annex 2 EHV charges'!$A:$P,10,FALSE)),"")</f>
        <v/>
      </c>
      <c r="G5" s="110" t="str">
        <f>IFERROR(IF(VLOOKUP($A5,'Annex 2 EHV charges'!$A:$P,11,FALSE)=0,"",VLOOKUP($A5,'Annex 2 EHV charges'!$A:$P,11,FALSE)),"")</f>
        <v/>
      </c>
      <c r="H5" s="110" t="str">
        <f>IFERROR(IF(VLOOKUP($A5,'Annex 2 EHV charges'!$A:$P,12,FALSE)=0,"",VLOOKUP($A5,'Annex 2 EHV charges'!$A:$P,12,FALSE)),"")</f>
        <v/>
      </c>
    </row>
    <row r="6" spans="1:14" ht="12.75" customHeight="1" x14ac:dyDescent="0.2">
      <c r="A6" s="103" t="str">
        <f t="array" ref="A6">IFERROR(INDEX('Annex 2 EHV charges'!$A$11:$A$22, MATCH(0, IF(ISBLANK('Annex 2 EHV charges'!$A$11:$A$22),1, COUNTIF(A$4:$A5, 'Annex 2 EHV charges'!$A$11:$A$22)), 0)),"")</f>
        <v/>
      </c>
      <c r="B6" s="103" t="str">
        <f>IF($A6="","",VLOOKUP($A6,'Annex 2 EHV charges'!$A:$O,2,0))</f>
        <v/>
      </c>
      <c r="C6" s="104" t="str">
        <f>IF($A6="","",VLOOKUP($A6,'Annex 2 EHV charges'!$A:$O,3,0))</f>
        <v/>
      </c>
      <c r="D6" s="103" t="str">
        <f>IF($A6="","",VLOOKUP($A6,'Annex 2 EHV charges'!$A:$O,7,0))</f>
        <v/>
      </c>
      <c r="E6" s="108" t="str">
        <f>IFERROR(IF(VLOOKUP($A6,'Annex 2 EHV charges'!$A:$P,9,FALSE)=0,"",VLOOKUP($A6,'Annex 2 EHV charges'!$A:$P,9,FALSE)),"")</f>
        <v/>
      </c>
      <c r="F6" s="109" t="str">
        <f>IFERROR(IF(VLOOKUP($A6,'Annex 2 EHV charges'!$A:$P,10,FALSE)=0,"",VLOOKUP($A6,'Annex 2 EHV charges'!$A:$P,10,FALSE)),"")</f>
        <v/>
      </c>
      <c r="G6" s="110" t="str">
        <f>IFERROR(IF(VLOOKUP($A6,'Annex 2 EHV charges'!$A:$P,11,FALSE)=0,"",VLOOKUP($A6,'Annex 2 EHV charges'!$A:$P,11,FALSE)),"")</f>
        <v/>
      </c>
      <c r="H6" s="110" t="str">
        <f>IFERROR(IF(VLOOKUP($A6,'Annex 2 EHV charges'!$A:$P,12,FALSE)=0,"",VLOOKUP($A6,'Annex 2 EHV charges'!$A:$P,12,FALSE)),"")</f>
        <v/>
      </c>
    </row>
    <row r="7" spans="1:14" ht="12.75" customHeight="1" x14ac:dyDescent="0.2">
      <c r="A7" s="103" t="str">
        <f t="array" ref="A7">IFERROR(INDEX('Annex 2 EHV charges'!$A$11:$A$22, MATCH(0, IF(ISBLANK('Annex 2 EHV charges'!$A$11:$A$22),1, COUNTIF(A$4:$A6, 'Annex 2 EHV charges'!$A$11:$A$22)), 0)),"")</f>
        <v/>
      </c>
      <c r="B7" s="103" t="str">
        <f>IF($A7="","",VLOOKUP($A7,'Annex 2 EHV charges'!$A:$O,2,0))</f>
        <v/>
      </c>
      <c r="C7" s="104" t="str">
        <f>IF($A7="","",VLOOKUP($A7,'Annex 2 EHV charges'!$A:$O,3,0))</f>
        <v/>
      </c>
      <c r="D7" s="103" t="str">
        <f>IF($A7="","",VLOOKUP($A7,'Annex 2 EHV charges'!$A:$O,7,0))</f>
        <v/>
      </c>
      <c r="E7" s="108" t="str">
        <f>IFERROR(IF(VLOOKUP($A7,'Annex 2 EHV charges'!$A:$P,9,FALSE)=0,"",VLOOKUP($A7,'Annex 2 EHV charges'!$A:$P,9,FALSE)),"")</f>
        <v/>
      </c>
      <c r="F7" s="109" t="str">
        <f>IFERROR(IF(VLOOKUP($A7,'Annex 2 EHV charges'!$A:$P,10,FALSE)=0,"",VLOOKUP($A7,'Annex 2 EHV charges'!$A:$P,10,FALSE)),"")</f>
        <v/>
      </c>
      <c r="G7" s="110" t="str">
        <f>IFERROR(IF(VLOOKUP($A7,'Annex 2 EHV charges'!$A:$P,11,FALSE)=0,"",VLOOKUP($A7,'Annex 2 EHV charges'!$A:$P,11,FALSE)),"")</f>
        <v/>
      </c>
      <c r="H7" s="110" t="str">
        <f>IFERROR(IF(VLOOKUP($A7,'Annex 2 EHV charges'!$A:$P,12,FALSE)=0,"",VLOOKUP($A7,'Annex 2 EHV charges'!$A:$P,12,FALSE)),"")</f>
        <v/>
      </c>
    </row>
    <row r="8" spans="1:14" ht="12.75" customHeight="1" x14ac:dyDescent="0.2">
      <c r="A8" s="103" t="str">
        <f t="array" ref="A8">IFERROR(INDEX('Annex 2 EHV charges'!$A$11:$A$22, MATCH(0, IF(ISBLANK('Annex 2 EHV charges'!$A$11:$A$22),1, COUNTIF(A$4:$A7, 'Annex 2 EHV charges'!$A$11:$A$22)), 0)),"")</f>
        <v/>
      </c>
      <c r="B8" s="103" t="str">
        <f>IF($A8="","",VLOOKUP($A8,'Annex 2 EHV charges'!$A:$O,2,0))</f>
        <v/>
      </c>
      <c r="C8" s="104" t="str">
        <f>IF($A8="","",VLOOKUP($A8,'Annex 2 EHV charges'!$A:$O,3,0))</f>
        <v/>
      </c>
      <c r="D8" s="103" t="str">
        <f>IF($A8="","",VLOOKUP($A8,'Annex 2 EHV charges'!$A:$O,7,0))</f>
        <v/>
      </c>
      <c r="E8" s="108" t="str">
        <f>IFERROR(IF(VLOOKUP($A8,'Annex 2 EHV charges'!$A:$P,9,FALSE)=0,"",VLOOKUP($A8,'Annex 2 EHV charges'!$A:$P,9,FALSE)),"")</f>
        <v/>
      </c>
      <c r="F8" s="109" t="str">
        <f>IFERROR(IF(VLOOKUP($A8,'Annex 2 EHV charges'!$A:$P,10,FALSE)=0,"",VLOOKUP($A8,'Annex 2 EHV charges'!$A:$P,10,FALSE)),"")</f>
        <v/>
      </c>
      <c r="G8" s="110" t="str">
        <f>IFERROR(IF(VLOOKUP($A8,'Annex 2 EHV charges'!$A:$P,11,FALSE)=0,"",VLOOKUP($A8,'Annex 2 EHV charges'!$A:$P,11,FALSE)),"")</f>
        <v/>
      </c>
      <c r="H8" s="110" t="str">
        <f>IFERROR(IF(VLOOKUP($A8,'Annex 2 EHV charges'!$A:$P,12,FALSE)=0,"",VLOOKUP($A8,'Annex 2 EHV charges'!$A:$P,12,FALSE)),"")</f>
        <v/>
      </c>
    </row>
    <row r="9" spans="1:14" ht="12.75" customHeight="1" x14ac:dyDescent="0.2">
      <c r="A9" s="103" t="str">
        <f t="array" ref="A9">IFERROR(INDEX('Annex 2 EHV charges'!$A$11:$A$22, MATCH(0, IF(ISBLANK('Annex 2 EHV charges'!$A$11:$A$22),1, COUNTIF(A$4:$A8, 'Annex 2 EHV charges'!$A$11:$A$22)), 0)),"")</f>
        <v/>
      </c>
      <c r="B9" s="103" t="str">
        <f>IF($A9="","",VLOOKUP($A9,'Annex 2 EHV charges'!$A:$O,2,0))</f>
        <v/>
      </c>
      <c r="C9" s="104" t="str">
        <f>IF($A9="","",VLOOKUP($A9,'Annex 2 EHV charges'!$A:$O,3,0))</f>
        <v/>
      </c>
      <c r="D9" s="103" t="str">
        <f>IF($A9="","",VLOOKUP($A9,'Annex 2 EHV charges'!$A:$O,7,0))</f>
        <v/>
      </c>
      <c r="E9" s="108" t="str">
        <f>IFERROR(IF(VLOOKUP($A9,'Annex 2 EHV charges'!$A:$P,9,FALSE)=0,"",VLOOKUP($A9,'Annex 2 EHV charges'!$A:$P,9,FALSE)),"")</f>
        <v/>
      </c>
      <c r="F9" s="109" t="str">
        <f>IFERROR(IF(VLOOKUP($A9,'Annex 2 EHV charges'!$A:$P,10,FALSE)=0,"",VLOOKUP($A9,'Annex 2 EHV charges'!$A:$P,10,FALSE)),"")</f>
        <v/>
      </c>
      <c r="G9" s="110" t="str">
        <f>IFERROR(IF(VLOOKUP($A9,'Annex 2 EHV charges'!$A:$P,11,FALSE)=0,"",VLOOKUP($A9,'Annex 2 EHV charges'!$A:$P,11,FALSE)),"")</f>
        <v/>
      </c>
      <c r="H9" s="110" t="str">
        <f>IFERROR(IF(VLOOKUP($A9,'Annex 2 EHV charges'!$A:$P,12,FALSE)=0,"",VLOOKUP($A9,'Annex 2 EHV charges'!$A:$P,12,FALSE)),"")</f>
        <v/>
      </c>
    </row>
    <row r="10" spans="1:14" ht="12.75" customHeight="1" x14ac:dyDescent="0.2">
      <c r="A10" s="103" t="str">
        <f t="array" ref="A10">IFERROR(INDEX('Annex 2 EHV charges'!$A$11:$A$22, MATCH(0, IF(ISBLANK('Annex 2 EHV charges'!$A$11:$A$22),1, COUNTIF(A$4:$A9, 'Annex 2 EHV charges'!$A$11:$A$22)), 0)),"")</f>
        <v/>
      </c>
      <c r="B10" s="103" t="str">
        <f>IF($A10="","",VLOOKUP($A10,'Annex 2 EHV charges'!$A:$O,2,0))</f>
        <v/>
      </c>
      <c r="C10" s="104" t="str">
        <f>IF($A10="","",VLOOKUP($A10,'Annex 2 EHV charges'!$A:$O,3,0))</f>
        <v/>
      </c>
      <c r="D10" s="103" t="str">
        <f>IF($A10="","",VLOOKUP($A10,'Annex 2 EHV charges'!$A:$O,7,0))</f>
        <v/>
      </c>
      <c r="E10" s="108" t="str">
        <f>IFERROR(IF(VLOOKUP($A10,'Annex 2 EHV charges'!$A:$P,9,FALSE)=0,"",VLOOKUP($A10,'Annex 2 EHV charges'!$A:$P,9,FALSE)),"")</f>
        <v/>
      </c>
      <c r="F10" s="109" t="str">
        <f>IFERROR(IF(VLOOKUP($A10,'Annex 2 EHV charges'!$A:$P,10,FALSE)=0,"",VLOOKUP($A10,'Annex 2 EHV charges'!$A:$P,10,FALSE)),"")</f>
        <v/>
      </c>
      <c r="G10" s="110" t="str">
        <f>IFERROR(IF(VLOOKUP($A10,'Annex 2 EHV charges'!$A:$P,11,FALSE)=0,"",VLOOKUP($A10,'Annex 2 EHV charges'!$A:$P,11,FALSE)),"")</f>
        <v/>
      </c>
      <c r="H10" s="110" t="str">
        <f>IFERROR(IF(VLOOKUP($A10,'Annex 2 EHV charges'!$A:$P,12,FALSE)=0,"",VLOOKUP($A10,'Annex 2 EHV charges'!$A:$P,12,FALSE)),"")</f>
        <v/>
      </c>
    </row>
    <row r="11" spans="1:14" ht="12.75" customHeight="1" x14ac:dyDescent="0.2">
      <c r="A11" s="103" t="str">
        <f t="array" ref="A11">IFERROR(INDEX('Annex 2 EHV charges'!$A$11:$A$22, MATCH(0, IF(ISBLANK('Annex 2 EHV charges'!$A$11:$A$22),1, COUNTIF(A$4:$A10, 'Annex 2 EHV charges'!$A$11:$A$22)), 0)),"")</f>
        <v/>
      </c>
      <c r="B11" s="103" t="str">
        <f>IF($A11="","",VLOOKUP($A11,'Annex 2 EHV charges'!$A:$O,2,0))</f>
        <v/>
      </c>
      <c r="C11" s="104" t="str">
        <f>IF($A11="","",VLOOKUP($A11,'Annex 2 EHV charges'!$A:$O,3,0))</f>
        <v/>
      </c>
      <c r="D11" s="103" t="str">
        <f>IF($A11="","",VLOOKUP($A11,'Annex 2 EHV charges'!$A:$O,7,0))</f>
        <v/>
      </c>
      <c r="E11" s="108" t="str">
        <f>IFERROR(IF(VLOOKUP($A11,'Annex 2 EHV charges'!$A:$P,9,FALSE)=0,"",VLOOKUP($A11,'Annex 2 EHV charges'!$A:$P,9,FALSE)),"")</f>
        <v/>
      </c>
      <c r="F11" s="109" t="str">
        <f>IFERROR(IF(VLOOKUP($A11,'Annex 2 EHV charges'!$A:$P,10,FALSE)=0,"",VLOOKUP($A11,'Annex 2 EHV charges'!$A:$P,10,FALSE)),"")</f>
        <v/>
      </c>
      <c r="G11" s="110" t="str">
        <f>IFERROR(IF(VLOOKUP($A11,'Annex 2 EHV charges'!$A:$P,11,FALSE)=0,"",VLOOKUP($A11,'Annex 2 EHV charges'!$A:$P,11,FALSE)),"")</f>
        <v/>
      </c>
      <c r="H11" s="110" t="str">
        <f>IFERROR(IF(VLOOKUP($A11,'Annex 2 EHV charges'!$A:$P,12,FALSE)=0,"",VLOOKUP($A11,'Annex 2 EHV charges'!$A:$P,12,FALSE)),"")</f>
        <v/>
      </c>
    </row>
    <row r="12" spans="1:14" ht="12.75" customHeight="1" x14ac:dyDescent="0.2">
      <c r="A12" s="103" t="str">
        <f t="array" ref="A12">IFERROR(INDEX('Annex 2 EHV charges'!$A$11:$A$22, MATCH(0, IF(ISBLANK('Annex 2 EHV charges'!$A$11:$A$22),1, COUNTIF(A$4:$A11, 'Annex 2 EHV charges'!$A$11:$A$22)), 0)),"")</f>
        <v/>
      </c>
      <c r="B12" s="103" t="str">
        <f>IF($A12="","",VLOOKUP($A12,'Annex 2 EHV charges'!$A:$O,2,0))</f>
        <v/>
      </c>
      <c r="C12" s="104" t="str">
        <f>IF($A12="","",VLOOKUP($A12,'Annex 2 EHV charges'!$A:$O,3,0))</f>
        <v/>
      </c>
      <c r="D12" s="103" t="str">
        <f>IF($A12="","",VLOOKUP($A12,'Annex 2 EHV charges'!$A:$O,7,0))</f>
        <v/>
      </c>
      <c r="E12" s="108" t="str">
        <f>IFERROR(IF(VLOOKUP($A12,'Annex 2 EHV charges'!$A:$P,9,FALSE)=0,"",VLOOKUP($A12,'Annex 2 EHV charges'!$A:$P,9,FALSE)),"")</f>
        <v/>
      </c>
      <c r="F12" s="109" t="str">
        <f>IFERROR(IF(VLOOKUP($A12,'Annex 2 EHV charges'!$A:$P,10,FALSE)=0,"",VLOOKUP($A12,'Annex 2 EHV charges'!$A:$P,10,FALSE)),"")</f>
        <v/>
      </c>
      <c r="G12" s="110" t="str">
        <f>IFERROR(IF(VLOOKUP($A12,'Annex 2 EHV charges'!$A:$P,11,FALSE)=0,"",VLOOKUP($A12,'Annex 2 EHV charges'!$A:$P,11,FALSE)),"")</f>
        <v/>
      </c>
      <c r="H12" s="110" t="str">
        <f>IFERROR(IF(VLOOKUP($A12,'Annex 2 EHV charges'!$A:$P,12,FALSE)=0,"",VLOOKUP($A12,'Annex 2 EHV charges'!$A:$P,12,FALSE)),"")</f>
        <v/>
      </c>
    </row>
    <row r="13" spans="1:14" ht="12.75" customHeight="1" x14ac:dyDescent="0.2">
      <c r="A13" s="103" t="str">
        <f t="array" ref="A13">IFERROR(INDEX('Annex 2 EHV charges'!$A$11:$A$22, MATCH(0, IF(ISBLANK('Annex 2 EHV charges'!$A$11:$A$22),1, COUNTIF(A$4:$A12, 'Annex 2 EHV charges'!$A$11:$A$22)), 0)),"")</f>
        <v/>
      </c>
      <c r="B13" s="103" t="str">
        <f>IF($A13="","",VLOOKUP($A13,'Annex 2 EHV charges'!$A:$O,2,0))</f>
        <v/>
      </c>
      <c r="C13" s="104" t="str">
        <f>IF($A13="","",VLOOKUP($A13,'Annex 2 EHV charges'!$A:$O,3,0))</f>
        <v/>
      </c>
      <c r="D13" s="103" t="str">
        <f>IF($A13="","",VLOOKUP($A13,'Annex 2 EHV charges'!$A:$O,7,0))</f>
        <v/>
      </c>
      <c r="E13" s="108" t="str">
        <f>IFERROR(IF(VLOOKUP($A13,'Annex 2 EHV charges'!$A:$P,9,FALSE)=0,"",VLOOKUP($A13,'Annex 2 EHV charges'!$A:$P,9,FALSE)),"")</f>
        <v/>
      </c>
      <c r="F13" s="109" t="str">
        <f>IFERROR(IF(VLOOKUP($A13,'Annex 2 EHV charges'!$A:$P,10,FALSE)=0,"",VLOOKUP($A13,'Annex 2 EHV charges'!$A:$P,10,FALSE)),"")</f>
        <v/>
      </c>
      <c r="G13" s="110" t="str">
        <f>IFERROR(IF(VLOOKUP($A13,'Annex 2 EHV charges'!$A:$P,11,FALSE)=0,"",VLOOKUP($A13,'Annex 2 EHV charges'!$A:$P,11,FALSE)),"")</f>
        <v/>
      </c>
      <c r="H13" s="110" t="str">
        <f>IFERROR(IF(VLOOKUP($A13,'Annex 2 EHV charges'!$A:$P,12,FALSE)=0,"",VLOOKUP($A13,'Annex 2 EHV charges'!$A:$P,12,FALSE)),"")</f>
        <v/>
      </c>
    </row>
    <row r="14" spans="1:14" ht="12.75" customHeight="1" x14ac:dyDescent="0.2">
      <c r="A14" s="103" t="str">
        <f t="array" ref="A14">IFERROR(INDEX('Annex 2 EHV charges'!$A$11:$A$22, MATCH(0, IF(ISBLANK('Annex 2 EHV charges'!$A$11:$A$22),1, COUNTIF(A$4:$A13, 'Annex 2 EHV charges'!$A$11:$A$22)), 0)),"")</f>
        <v/>
      </c>
      <c r="B14" s="103" t="str">
        <f>IF($A14="","",VLOOKUP($A14,'Annex 2 EHV charges'!$A:$O,2,0))</f>
        <v/>
      </c>
      <c r="C14" s="104" t="str">
        <f>IF($A14="","",VLOOKUP($A14,'Annex 2 EHV charges'!$A:$O,3,0))</f>
        <v/>
      </c>
      <c r="D14" s="103" t="str">
        <f>IF($A14="","",VLOOKUP($A14,'Annex 2 EHV charges'!$A:$O,7,0))</f>
        <v/>
      </c>
      <c r="E14" s="108" t="str">
        <f>IFERROR(IF(VLOOKUP($A14,'Annex 2 EHV charges'!$A:$P,9,FALSE)=0,"",VLOOKUP($A14,'Annex 2 EHV charges'!$A:$P,9,FALSE)),"")</f>
        <v/>
      </c>
      <c r="F14" s="109" t="str">
        <f>IFERROR(IF(VLOOKUP($A14,'Annex 2 EHV charges'!$A:$P,10,FALSE)=0,"",VLOOKUP($A14,'Annex 2 EHV charges'!$A:$P,10,FALSE)),"")</f>
        <v/>
      </c>
      <c r="G14" s="110" t="str">
        <f>IFERROR(IF(VLOOKUP($A14,'Annex 2 EHV charges'!$A:$P,11,FALSE)=0,"",VLOOKUP($A14,'Annex 2 EHV charges'!$A:$P,11,FALSE)),"")</f>
        <v/>
      </c>
      <c r="H14" s="110" t="str">
        <f>IFERROR(IF(VLOOKUP($A14,'Annex 2 EHV charges'!$A:$P,12,FALSE)=0,"",VLOOKUP($A14,'Annex 2 EHV charges'!$A:$P,12,FALSE)),"")</f>
        <v/>
      </c>
    </row>
    <row r="15" spans="1:14" ht="12.75" customHeight="1" x14ac:dyDescent="0.2">
      <c r="A15" s="103" t="str">
        <f t="array" ref="A15">IFERROR(INDEX('Annex 2 EHV charges'!$A$11:$A$22, MATCH(0, IF(ISBLANK('Annex 2 EHV charges'!$A$11:$A$22),1, COUNTIF(A$4:$A14, 'Annex 2 EHV charges'!$A$11:$A$22)), 0)),"")</f>
        <v/>
      </c>
      <c r="B15" s="103" t="str">
        <f>IF($A15="","",VLOOKUP($A15,'Annex 2 EHV charges'!$A:$O,2,0))</f>
        <v/>
      </c>
      <c r="C15" s="104" t="str">
        <f>IF($A15="","",VLOOKUP($A15,'Annex 2 EHV charges'!$A:$O,3,0))</f>
        <v/>
      </c>
      <c r="D15" s="103" t="str">
        <f>IF($A15="","",VLOOKUP($A15,'Annex 2 EHV charges'!$A:$O,7,0))</f>
        <v/>
      </c>
      <c r="E15" s="108" t="str">
        <f>IFERROR(IF(VLOOKUP($A15,'Annex 2 EHV charges'!$A:$P,9,FALSE)=0,"",VLOOKUP($A15,'Annex 2 EHV charges'!$A:$P,9,FALSE)),"")</f>
        <v/>
      </c>
      <c r="F15" s="109" t="str">
        <f>IFERROR(IF(VLOOKUP($A15,'Annex 2 EHV charges'!$A:$P,10,FALSE)=0,"",VLOOKUP($A15,'Annex 2 EHV charges'!$A:$P,10,FALSE)),"")</f>
        <v/>
      </c>
      <c r="G15" s="110" t="str">
        <f>IFERROR(IF(VLOOKUP($A15,'Annex 2 EHV charges'!$A:$P,11,FALSE)=0,"",VLOOKUP($A15,'Annex 2 EHV charges'!$A:$P,11,FALSE)),"")</f>
        <v/>
      </c>
      <c r="H15" s="110" t="str">
        <f>IFERROR(IF(VLOOKUP($A15,'Annex 2 EHV charges'!$A:$P,12,FALSE)=0,"",VLOOKUP($A15,'Annex 2 EHV charges'!$A:$P,12,FALSE)),"")</f>
        <v/>
      </c>
    </row>
    <row r="16" spans="1:14" ht="12.75" customHeight="1" x14ac:dyDescent="0.2">
      <c r="A16" s="103" t="str">
        <f t="array" ref="A16">IFERROR(INDEX('Annex 2 EHV charges'!$A$11:$A$22, MATCH(0, IF(ISBLANK('Annex 2 EHV charges'!$A$11:$A$22),1, COUNTIF(A$4:$A15, 'Annex 2 EHV charges'!$A$11:$A$22)), 0)),"")</f>
        <v/>
      </c>
      <c r="B16" s="103" t="str">
        <f>IF($A16="","",VLOOKUP($A16,'Annex 2 EHV charges'!$A:$O,2,0))</f>
        <v/>
      </c>
      <c r="C16" s="104" t="str">
        <f>IF($A16="","",VLOOKUP($A16,'Annex 2 EHV charges'!$A:$O,3,0))</f>
        <v/>
      </c>
      <c r="D16" s="103" t="str">
        <f>IF($A16="","",VLOOKUP($A16,'Annex 2 EHV charges'!$A:$O,7,0))</f>
        <v/>
      </c>
      <c r="E16" s="108" t="str">
        <f>IFERROR(IF(VLOOKUP($A16,'Annex 2 EHV charges'!$A:$P,9,FALSE)=0,"",VLOOKUP($A16,'Annex 2 EHV charges'!$A:$P,9,FALSE)),"")</f>
        <v/>
      </c>
      <c r="F16" s="109" t="str">
        <f>IFERROR(IF(VLOOKUP($A16,'Annex 2 EHV charges'!$A:$P,10,FALSE)=0,"",VLOOKUP($A16,'Annex 2 EHV charges'!$A:$P,10,FALSE)),"")</f>
        <v/>
      </c>
      <c r="G16" s="110" t="str">
        <f>IFERROR(IF(VLOOKUP($A16,'Annex 2 EHV charges'!$A:$P,11,FALSE)=0,"",VLOOKUP($A16,'Annex 2 EHV charges'!$A:$P,11,FALSE)),"")</f>
        <v/>
      </c>
      <c r="H16" s="110" t="str">
        <f>IFERROR(IF(VLOOKUP($A16,'Annex 2 EHV charges'!$A:$P,12,FALSE)=0,"",VLOOKUP($A16,'Annex 2 EHV charges'!$A:$P,12,FALSE)),"")</f>
        <v/>
      </c>
    </row>
    <row r="17" spans="1:8" ht="12.75" customHeight="1" x14ac:dyDescent="0.2">
      <c r="A17" s="103" t="str">
        <f t="array" ref="A17">IFERROR(INDEX('Annex 2 EHV charges'!$A$11:$A$22, MATCH(0, IF(ISBLANK('Annex 2 EHV charges'!$A$11:$A$22),1, COUNTIF(A$4:$A16, 'Annex 2 EHV charges'!$A$11:$A$22)), 0)),"")</f>
        <v/>
      </c>
      <c r="B17" s="103" t="str">
        <f>IF($A17="","",VLOOKUP($A17,'Annex 2 EHV charges'!$A:$O,2,0))</f>
        <v/>
      </c>
      <c r="C17" s="104" t="str">
        <f>IF($A17="","",VLOOKUP($A17,'Annex 2 EHV charges'!$A:$O,3,0))</f>
        <v/>
      </c>
      <c r="D17" s="103" t="str">
        <f>IF($A17="","",VLOOKUP($A17,'Annex 2 EHV charges'!$A:$O,7,0))</f>
        <v/>
      </c>
      <c r="E17" s="108" t="str">
        <f>IFERROR(IF(VLOOKUP($A17,'Annex 2 EHV charges'!$A:$P,9,FALSE)=0,"",VLOOKUP($A17,'Annex 2 EHV charges'!$A:$P,9,FALSE)),"")</f>
        <v/>
      </c>
      <c r="F17" s="109" t="str">
        <f>IFERROR(IF(VLOOKUP($A17,'Annex 2 EHV charges'!$A:$P,10,FALSE)=0,"",VLOOKUP($A17,'Annex 2 EHV charges'!$A:$P,10,FALSE)),"")</f>
        <v/>
      </c>
      <c r="G17" s="110" t="str">
        <f>IFERROR(IF(VLOOKUP($A17,'Annex 2 EHV charges'!$A:$P,11,FALSE)=0,"",VLOOKUP($A17,'Annex 2 EHV charges'!$A:$P,11,FALSE)),"")</f>
        <v/>
      </c>
      <c r="H17" s="110" t="str">
        <f>IFERROR(IF(VLOOKUP($A17,'Annex 2 EHV charges'!$A:$P,12,FALSE)=0,"",VLOOKUP($A17,'Annex 2 EHV charges'!$A:$P,12,FALSE)),"")</f>
        <v/>
      </c>
    </row>
    <row r="18" spans="1:8" ht="12.75" customHeight="1" x14ac:dyDescent="0.2">
      <c r="A18" s="103" t="str">
        <f t="array" ref="A18">IFERROR(INDEX('Annex 2 EHV charges'!$A$11:$A$22, MATCH(0, IF(ISBLANK('Annex 2 EHV charges'!$A$11:$A$22),1, COUNTIF(A$4:$A17, 'Annex 2 EHV charges'!$A$11:$A$22)), 0)),"")</f>
        <v/>
      </c>
      <c r="B18" s="103" t="str">
        <f>IF($A18="","",VLOOKUP($A18,'Annex 2 EHV charges'!$A:$O,2,0))</f>
        <v/>
      </c>
      <c r="C18" s="104" t="str">
        <f>IF($A18="","",VLOOKUP($A18,'Annex 2 EHV charges'!$A:$O,3,0))</f>
        <v/>
      </c>
      <c r="D18" s="103" t="str">
        <f>IF($A18="","",VLOOKUP($A18,'Annex 2 EHV charges'!$A:$O,7,0))</f>
        <v/>
      </c>
      <c r="E18" s="108" t="str">
        <f>IFERROR(IF(VLOOKUP($A18,'Annex 2 EHV charges'!$A:$P,9,FALSE)=0,"",VLOOKUP($A18,'Annex 2 EHV charges'!$A:$P,9,FALSE)),"")</f>
        <v/>
      </c>
      <c r="F18" s="109" t="str">
        <f>IFERROR(IF(VLOOKUP($A18,'Annex 2 EHV charges'!$A:$P,10,FALSE)=0,"",VLOOKUP($A18,'Annex 2 EHV charges'!$A:$P,10,FALSE)),"")</f>
        <v/>
      </c>
      <c r="G18" s="110" t="str">
        <f>IFERROR(IF(VLOOKUP($A18,'Annex 2 EHV charges'!$A:$P,11,FALSE)=0,"",VLOOKUP($A18,'Annex 2 EHV charges'!$A:$P,11,FALSE)),"")</f>
        <v/>
      </c>
      <c r="H18" s="110" t="str">
        <f>IFERROR(IF(VLOOKUP($A18,'Annex 2 EHV charges'!$A:$P,12,FALSE)=0,"",VLOOKUP($A18,'Annex 2 EHV charges'!$A:$P,12,FALSE)),"")</f>
        <v/>
      </c>
    </row>
    <row r="19" spans="1:8" ht="12.75" customHeight="1" x14ac:dyDescent="0.2">
      <c r="A19" s="103" t="str">
        <f t="array" ref="A19">IFERROR(INDEX('Annex 2 EHV charges'!$A$11:$A$22, MATCH(0, IF(ISBLANK('Annex 2 EHV charges'!$A$11:$A$22),1, COUNTIF(A$4:$A18, 'Annex 2 EHV charges'!$A$11:$A$22)), 0)),"")</f>
        <v/>
      </c>
      <c r="B19" s="103" t="str">
        <f>IF($A19="","",VLOOKUP($A19,'Annex 2 EHV charges'!$A:$O,2,0))</f>
        <v/>
      </c>
      <c r="C19" s="104" t="str">
        <f>IF($A19="","",VLOOKUP($A19,'Annex 2 EHV charges'!$A:$O,3,0))</f>
        <v/>
      </c>
      <c r="D19" s="103" t="str">
        <f>IF($A19="","",VLOOKUP($A19,'Annex 2 EHV charges'!$A:$O,7,0))</f>
        <v/>
      </c>
      <c r="E19" s="108" t="str">
        <f>IFERROR(IF(VLOOKUP($A19,'Annex 2 EHV charges'!$A:$P,9,FALSE)=0,"",VLOOKUP($A19,'Annex 2 EHV charges'!$A:$P,9,FALSE)),"")</f>
        <v/>
      </c>
      <c r="F19" s="109" t="str">
        <f>IFERROR(IF(VLOOKUP($A19,'Annex 2 EHV charges'!$A:$P,10,FALSE)=0,"",VLOOKUP($A19,'Annex 2 EHV charges'!$A:$P,10,FALSE)),"")</f>
        <v/>
      </c>
      <c r="G19" s="110" t="str">
        <f>IFERROR(IF(VLOOKUP($A19,'Annex 2 EHV charges'!$A:$P,11,FALSE)=0,"",VLOOKUP($A19,'Annex 2 EHV charges'!$A:$P,11,FALSE)),"")</f>
        <v/>
      </c>
      <c r="H19" s="110" t="str">
        <f>IFERROR(IF(VLOOKUP($A19,'Annex 2 EHV charges'!$A:$P,12,FALSE)=0,"",VLOOKUP($A19,'Annex 2 EHV charges'!$A:$P,12,FALSE)),"")</f>
        <v/>
      </c>
    </row>
    <row r="20" spans="1:8" ht="12.75" customHeight="1" x14ac:dyDescent="0.2">
      <c r="A20" s="103" t="str">
        <f t="array" ref="A20">IFERROR(INDEX('Annex 2 EHV charges'!$A$11:$A$22, MATCH(0, IF(ISBLANK('Annex 2 EHV charges'!$A$11:$A$22),1, COUNTIF(A$4:$A19, 'Annex 2 EHV charges'!$A$11:$A$22)), 0)),"")</f>
        <v/>
      </c>
      <c r="B20" s="103" t="str">
        <f>IF($A20="","",VLOOKUP($A20,'Annex 2 EHV charges'!$A:$O,2,0))</f>
        <v/>
      </c>
      <c r="C20" s="104" t="str">
        <f>IF($A20="","",VLOOKUP($A20,'Annex 2 EHV charges'!$A:$O,3,0))</f>
        <v/>
      </c>
      <c r="D20" s="103" t="str">
        <f>IF($A20="","",VLOOKUP($A20,'Annex 2 EHV charges'!$A:$O,7,0))</f>
        <v/>
      </c>
      <c r="E20" s="108" t="str">
        <f>IFERROR(IF(VLOOKUP($A20,'Annex 2 EHV charges'!$A:$P,9,FALSE)=0,"",VLOOKUP($A20,'Annex 2 EHV charges'!$A:$P,9,FALSE)),"")</f>
        <v/>
      </c>
      <c r="F20" s="109" t="str">
        <f>IFERROR(IF(VLOOKUP($A20,'Annex 2 EHV charges'!$A:$P,10,FALSE)=0,"",VLOOKUP($A20,'Annex 2 EHV charges'!$A:$P,10,FALSE)),"")</f>
        <v/>
      </c>
      <c r="G20" s="110" t="str">
        <f>IFERROR(IF(VLOOKUP($A20,'Annex 2 EHV charges'!$A:$P,11,FALSE)=0,"",VLOOKUP($A20,'Annex 2 EHV charges'!$A:$P,11,FALSE)),"")</f>
        <v/>
      </c>
      <c r="H20" s="110" t="str">
        <f>IFERROR(IF(VLOOKUP($A20,'Annex 2 EHV charges'!$A:$P,12,FALSE)=0,"",VLOOKUP($A20,'Annex 2 EHV charges'!$A:$P,12,FALSE)),"")</f>
        <v/>
      </c>
    </row>
    <row r="21" spans="1:8" ht="12.75" customHeight="1" x14ac:dyDescent="0.2">
      <c r="A21" s="103" t="str">
        <f t="array" ref="A21">IFERROR(INDEX('Annex 2 EHV charges'!$A$11:$A$22, MATCH(0, IF(ISBLANK('Annex 2 EHV charges'!$A$11:$A$22),1, COUNTIF(A$4:$A20, 'Annex 2 EHV charges'!$A$11:$A$22)), 0)),"")</f>
        <v/>
      </c>
      <c r="B21" s="103" t="str">
        <f>IF($A21="","",VLOOKUP($A21,'Annex 2 EHV charges'!$A:$O,2,0))</f>
        <v/>
      </c>
      <c r="C21" s="104" t="str">
        <f>IF($A21="","",VLOOKUP($A21,'Annex 2 EHV charges'!$A:$O,3,0))</f>
        <v/>
      </c>
      <c r="D21" s="103" t="str">
        <f>IF($A21="","",VLOOKUP($A21,'Annex 2 EHV charges'!$A:$O,7,0))</f>
        <v/>
      </c>
      <c r="E21" s="108" t="str">
        <f>IFERROR(IF(VLOOKUP($A21,'Annex 2 EHV charges'!$A:$P,9,FALSE)=0,"",VLOOKUP($A21,'Annex 2 EHV charges'!$A:$P,9,FALSE)),"")</f>
        <v/>
      </c>
      <c r="F21" s="109" t="str">
        <f>IFERROR(IF(VLOOKUP($A21,'Annex 2 EHV charges'!$A:$P,10,FALSE)=0,"",VLOOKUP($A21,'Annex 2 EHV charges'!$A:$P,10,FALSE)),"")</f>
        <v/>
      </c>
      <c r="G21" s="110" t="str">
        <f>IFERROR(IF(VLOOKUP($A21,'Annex 2 EHV charges'!$A:$P,11,FALSE)=0,"",VLOOKUP($A21,'Annex 2 EHV charges'!$A:$P,11,FALSE)),"")</f>
        <v/>
      </c>
      <c r="H21" s="110" t="str">
        <f>IFERROR(IF(VLOOKUP($A21,'Annex 2 EHV charges'!$A:$P,12,FALSE)=0,"",VLOOKUP($A21,'Annex 2 EHV charges'!$A:$P,12,FALSE)),"")</f>
        <v/>
      </c>
    </row>
    <row r="22" spans="1:8" ht="12.75" customHeight="1" x14ac:dyDescent="0.2">
      <c r="A22" s="103" t="str">
        <f t="array" ref="A22">IFERROR(INDEX('Annex 2 EHV charges'!$A$11:$A$22, MATCH(0, IF(ISBLANK('Annex 2 EHV charges'!$A$11:$A$22),1, COUNTIF(A$4:$A21, 'Annex 2 EHV charges'!$A$11:$A$22)), 0)),"")</f>
        <v/>
      </c>
      <c r="B22" s="103" t="str">
        <f>IF($A22="","",VLOOKUP($A22,'Annex 2 EHV charges'!$A:$O,2,0))</f>
        <v/>
      </c>
      <c r="C22" s="104" t="str">
        <f>IF($A22="","",VLOOKUP($A22,'Annex 2 EHV charges'!$A:$O,3,0))</f>
        <v/>
      </c>
      <c r="D22" s="103" t="str">
        <f>IF($A22="","",VLOOKUP($A22,'Annex 2 EHV charges'!$A:$O,7,0))</f>
        <v/>
      </c>
      <c r="E22" s="108" t="str">
        <f>IFERROR(IF(VLOOKUP($A22,'Annex 2 EHV charges'!$A:$P,9,FALSE)=0,"",VLOOKUP($A22,'Annex 2 EHV charges'!$A:$P,9,FALSE)),"")</f>
        <v/>
      </c>
      <c r="F22" s="109" t="str">
        <f>IFERROR(IF(VLOOKUP($A22,'Annex 2 EHV charges'!$A:$P,10,FALSE)=0,"",VLOOKUP($A22,'Annex 2 EHV charges'!$A:$P,10,FALSE)),"")</f>
        <v/>
      </c>
      <c r="G22" s="110" t="str">
        <f>IFERROR(IF(VLOOKUP($A22,'Annex 2 EHV charges'!$A:$P,11,FALSE)=0,"",VLOOKUP($A22,'Annex 2 EHV charges'!$A:$P,11,FALSE)),"")</f>
        <v/>
      </c>
      <c r="H22" s="110" t="str">
        <f>IFERROR(IF(VLOOKUP($A22,'Annex 2 EHV charges'!$A:$P,12,FALSE)=0,"",VLOOKUP($A22,'Annex 2 EHV charges'!$A:$P,12,FALSE)),"")</f>
        <v/>
      </c>
    </row>
    <row r="23" spans="1:8" ht="12.75" customHeight="1" x14ac:dyDescent="0.2">
      <c r="A23" s="103" t="str">
        <f t="array" ref="A23">IFERROR(INDEX('Annex 2 EHV charges'!$A$11:$A$22, MATCH(0, IF(ISBLANK('Annex 2 EHV charges'!$A$11:$A$22),1, COUNTIF(A$4:$A22, 'Annex 2 EHV charges'!$A$11:$A$22)), 0)),"")</f>
        <v/>
      </c>
      <c r="B23" s="103" t="str">
        <f>IF($A23="","",VLOOKUP($A23,'Annex 2 EHV charges'!$A:$O,2,0))</f>
        <v/>
      </c>
      <c r="C23" s="104" t="str">
        <f>IF($A23="","",VLOOKUP($A23,'Annex 2 EHV charges'!$A:$O,3,0))</f>
        <v/>
      </c>
      <c r="D23" s="103" t="str">
        <f>IF($A23="","",VLOOKUP($A23,'Annex 2 EHV charges'!$A:$O,7,0))</f>
        <v/>
      </c>
      <c r="E23" s="108" t="str">
        <f>IFERROR(IF(VLOOKUP($A23,'Annex 2 EHV charges'!$A:$P,9,FALSE)=0,"",VLOOKUP($A23,'Annex 2 EHV charges'!$A:$P,9,FALSE)),"")</f>
        <v/>
      </c>
      <c r="F23" s="109" t="str">
        <f>IFERROR(IF(VLOOKUP($A23,'Annex 2 EHV charges'!$A:$P,10,FALSE)=0,"",VLOOKUP($A23,'Annex 2 EHV charges'!$A:$P,10,FALSE)),"")</f>
        <v/>
      </c>
      <c r="G23" s="110" t="str">
        <f>IFERROR(IF(VLOOKUP($A23,'Annex 2 EHV charges'!$A:$P,11,FALSE)=0,"",VLOOKUP($A23,'Annex 2 EHV charges'!$A:$P,11,FALSE)),"")</f>
        <v/>
      </c>
      <c r="H23" s="110" t="str">
        <f>IFERROR(IF(VLOOKUP($A23,'Annex 2 EHV charges'!$A:$P,12,FALSE)=0,"",VLOOKUP($A23,'Annex 2 EHV charges'!$A:$P,12,FALSE)),"")</f>
        <v/>
      </c>
    </row>
    <row r="24" spans="1:8" ht="12.75" customHeight="1" x14ac:dyDescent="0.2">
      <c r="A24" s="103" t="str">
        <f t="array" ref="A24">IFERROR(INDEX('Annex 2 EHV charges'!$A$11:$A$22, MATCH(0, IF(ISBLANK('Annex 2 EHV charges'!$A$11:$A$22),1, COUNTIF(A$4:$A23, 'Annex 2 EHV charges'!$A$11:$A$22)), 0)),"")</f>
        <v/>
      </c>
      <c r="B24" s="103" t="str">
        <f>IF($A24="","",VLOOKUP($A24,'Annex 2 EHV charges'!$A:$O,2,0))</f>
        <v/>
      </c>
      <c r="C24" s="104" t="str">
        <f>IF($A24="","",VLOOKUP($A24,'Annex 2 EHV charges'!$A:$O,3,0))</f>
        <v/>
      </c>
      <c r="D24" s="103" t="str">
        <f>IF($A24="","",VLOOKUP($A24,'Annex 2 EHV charges'!$A:$O,7,0))</f>
        <v/>
      </c>
      <c r="E24" s="108" t="str">
        <f>IFERROR(IF(VLOOKUP($A24,'Annex 2 EHV charges'!$A:$P,9,FALSE)=0,"",VLOOKUP($A24,'Annex 2 EHV charges'!$A:$P,9,FALSE)),"")</f>
        <v/>
      </c>
      <c r="F24" s="109" t="str">
        <f>IFERROR(IF(VLOOKUP($A24,'Annex 2 EHV charges'!$A:$P,10,FALSE)=0,"",VLOOKUP($A24,'Annex 2 EHV charges'!$A:$P,10,FALSE)),"")</f>
        <v/>
      </c>
      <c r="G24" s="110" t="str">
        <f>IFERROR(IF(VLOOKUP($A24,'Annex 2 EHV charges'!$A:$P,11,FALSE)=0,"",VLOOKUP($A24,'Annex 2 EHV charges'!$A:$P,11,FALSE)),"")</f>
        <v/>
      </c>
      <c r="H24" s="110" t="str">
        <f>IFERROR(IF(VLOOKUP($A24,'Annex 2 EHV charges'!$A:$P,12,FALSE)=0,"",VLOOKUP($A24,'Annex 2 EHV charges'!$A:$P,12,FALSE)),"")</f>
        <v/>
      </c>
    </row>
    <row r="25" spans="1:8" ht="12.75" customHeight="1" x14ac:dyDescent="0.2">
      <c r="A25" s="103" t="str">
        <f t="array" ref="A25">IFERROR(INDEX('Annex 2 EHV charges'!$A$11:$A$22, MATCH(0, IF(ISBLANK('Annex 2 EHV charges'!$A$11:$A$22),1, COUNTIF(A$4:$A24, 'Annex 2 EHV charges'!$A$11:$A$22)), 0)),"")</f>
        <v/>
      </c>
      <c r="B25" s="103" t="str">
        <f>IF($A25="","",VLOOKUP($A25,'Annex 2 EHV charges'!$A:$O,2,0))</f>
        <v/>
      </c>
      <c r="C25" s="104" t="str">
        <f>IF($A25="","",VLOOKUP($A25,'Annex 2 EHV charges'!$A:$O,3,0))</f>
        <v/>
      </c>
      <c r="D25" s="103" t="str">
        <f>IF($A25="","",VLOOKUP($A25,'Annex 2 EHV charges'!$A:$O,7,0))</f>
        <v/>
      </c>
      <c r="E25" s="108" t="str">
        <f>IFERROR(IF(VLOOKUP($A25,'Annex 2 EHV charges'!$A:$P,9,FALSE)=0,"",VLOOKUP($A25,'Annex 2 EHV charges'!$A:$P,9,FALSE)),"")</f>
        <v/>
      </c>
      <c r="F25" s="109" t="str">
        <f>IFERROR(IF(VLOOKUP($A25,'Annex 2 EHV charges'!$A:$P,10,FALSE)=0,"",VLOOKUP($A25,'Annex 2 EHV charges'!$A:$P,10,FALSE)),"")</f>
        <v/>
      </c>
      <c r="G25" s="110" t="str">
        <f>IFERROR(IF(VLOOKUP($A25,'Annex 2 EHV charges'!$A:$P,11,FALSE)=0,"",VLOOKUP($A25,'Annex 2 EHV charges'!$A:$P,11,FALSE)),"")</f>
        <v/>
      </c>
      <c r="H25" s="110" t="str">
        <f>IFERROR(IF(VLOOKUP($A25,'Annex 2 EHV charges'!$A:$P,12,FALSE)=0,"",VLOOKUP($A25,'Annex 2 EHV charges'!$A:$P,12,FALSE)),"")</f>
        <v/>
      </c>
    </row>
    <row r="26" spans="1:8" ht="12.75" customHeight="1" x14ac:dyDescent="0.2">
      <c r="A26" s="103" t="str">
        <f t="array" ref="A26">IFERROR(INDEX('Annex 2 EHV charges'!$A$11:$A$22, MATCH(0, IF(ISBLANK('Annex 2 EHV charges'!$A$11:$A$22),1, COUNTIF(A$4:$A25, 'Annex 2 EHV charges'!$A$11:$A$22)), 0)),"")</f>
        <v/>
      </c>
      <c r="B26" s="103" t="str">
        <f>IF($A26="","",VLOOKUP($A26,'Annex 2 EHV charges'!$A:$O,2,0))</f>
        <v/>
      </c>
      <c r="C26" s="104" t="str">
        <f>IF($A26="","",VLOOKUP($A26,'Annex 2 EHV charges'!$A:$O,3,0))</f>
        <v/>
      </c>
      <c r="D26" s="103" t="str">
        <f>IF($A26="","",VLOOKUP($A26,'Annex 2 EHV charges'!$A:$O,7,0))</f>
        <v/>
      </c>
      <c r="E26" s="108" t="str">
        <f>IFERROR(IF(VLOOKUP($A26,'Annex 2 EHV charges'!$A:$P,9,FALSE)=0,"",VLOOKUP($A26,'Annex 2 EHV charges'!$A:$P,9,FALSE)),"")</f>
        <v/>
      </c>
      <c r="F26" s="109" t="str">
        <f>IFERROR(IF(VLOOKUP($A26,'Annex 2 EHV charges'!$A:$P,10,FALSE)=0,"",VLOOKUP($A26,'Annex 2 EHV charges'!$A:$P,10,FALSE)),"")</f>
        <v/>
      </c>
      <c r="G26" s="110" t="str">
        <f>IFERROR(IF(VLOOKUP($A26,'Annex 2 EHV charges'!$A:$P,11,FALSE)=0,"",VLOOKUP($A26,'Annex 2 EHV charges'!$A:$P,11,FALSE)),"")</f>
        <v/>
      </c>
      <c r="H26" s="110" t="str">
        <f>IFERROR(IF(VLOOKUP($A26,'Annex 2 EHV charges'!$A:$P,12,FALSE)=0,"",VLOOKUP($A26,'Annex 2 EHV charges'!$A:$P,12,FALSE)),"")</f>
        <v/>
      </c>
    </row>
    <row r="27" spans="1:8" ht="12.75" customHeight="1" x14ac:dyDescent="0.2">
      <c r="A27" s="103" t="str">
        <f t="array" ref="A27">IFERROR(INDEX('Annex 2 EHV charges'!$A$11:$A$22, MATCH(0, IF(ISBLANK('Annex 2 EHV charges'!$A$11:$A$22),1, COUNTIF(A$4:$A26, 'Annex 2 EHV charges'!$A$11:$A$22)), 0)),"")</f>
        <v/>
      </c>
      <c r="B27" s="103" t="str">
        <f>IF($A27="","",VLOOKUP($A27,'Annex 2 EHV charges'!$A:$O,2,0))</f>
        <v/>
      </c>
      <c r="C27" s="104" t="str">
        <f>IF($A27="","",VLOOKUP($A27,'Annex 2 EHV charges'!$A:$O,3,0))</f>
        <v/>
      </c>
      <c r="D27" s="103" t="str">
        <f>IF($A27="","",VLOOKUP($A27,'Annex 2 EHV charges'!$A:$O,7,0))</f>
        <v/>
      </c>
      <c r="E27" s="108" t="str">
        <f>IFERROR(IF(VLOOKUP($A27,'Annex 2 EHV charges'!$A:$P,9,FALSE)=0,"",VLOOKUP($A27,'Annex 2 EHV charges'!$A:$P,9,FALSE)),"")</f>
        <v/>
      </c>
      <c r="F27" s="109" t="str">
        <f>IFERROR(IF(VLOOKUP($A27,'Annex 2 EHV charges'!$A:$P,10,FALSE)=0,"",VLOOKUP($A27,'Annex 2 EHV charges'!$A:$P,10,FALSE)),"")</f>
        <v/>
      </c>
      <c r="G27" s="110" t="str">
        <f>IFERROR(IF(VLOOKUP($A27,'Annex 2 EHV charges'!$A:$P,11,FALSE)=0,"",VLOOKUP($A27,'Annex 2 EHV charges'!$A:$P,11,FALSE)),"")</f>
        <v/>
      </c>
      <c r="H27" s="110" t="str">
        <f>IFERROR(IF(VLOOKUP($A27,'Annex 2 EHV charges'!$A:$P,12,FALSE)=0,"",VLOOKUP($A27,'Annex 2 EHV charges'!$A:$P,12,FALSE)),"")</f>
        <v/>
      </c>
    </row>
    <row r="28" spans="1:8" ht="12.75" customHeight="1" x14ac:dyDescent="0.2">
      <c r="A28" s="103" t="str">
        <f t="array" ref="A28">IFERROR(INDEX('Annex 2 EHV charges'!$A$11:$A$22, MATCH(0, IF(ISBLANK('Annex 2 EHV charges'!$A$11:$A$22),1, COUNTIF(A$4:$A27, 'Annex 2 EHV charges'!$A$11:$A$22)), 0)),"")</f>
        <v/>
      </c>
      <c r="B28" s="103" t="str">
        <f>IF($A28="","",VLOOKUP($A28,'Annex 2 EHV charges'!$A:$O,2,0))</f>
        <v/>
      </c>
      <c r="C28" s="104" t="str">
        <f>IF($A28="","",VLOOKUP($A28,'Annex 2 EHV charges'!$A:$O,3,0))</f>
        <v/>
      </c>
      <c r="D28" s="103" t="str">
        <f>IF($A28="","",VLOOKUP($A28,'Annex 2 EHV charges'!$A:$O,7,0))</f>
        <v/>
      </c>
      <c r="E28" s="108" t="str">
        <f>IFERROR(IF(VLOOKUP($A28,'Annex 2 EHV charges'!$A:$P,9,FALSE)=0,"",VLOOKUP($A28,'Annex 2 EHV charges'!$A:$P,9,FALSE)),"")</f>
        <v/>
      </c>
      <c r="F28" s="109" t="str">
        <f>IFERROR(IF(VLOOKUP($A28,'Annex 2 EHV charges'!$A:$P,10,FALSE)=0,"",VLOOKUP($A28,'Annex 2 EHV charges'!$A:$P,10,FALSE)),"")</f>
        <v/>
      </c>
      <c r="G28" s="110" t="str">
        <f>IFERROR(IF(VLOOKUP($A28,'Annex 2 EHV charges'!$A:$P,11,FALSE)=0,"",VLOOKUP($A28,'Annex 2 EHV charges'!$A:$P,11,FALSE)),"")</f>
        <v/>
      </c>
      <c r="H28" s="110" t="str">
        <f>IFERROR(IF(VLOOKUP($A28,'Annex 2 EHV charges'!$A:$P,12,FALSE)=0,"",VLOOKUP($A28,'Annex 2 EHV charges'!$A:$P,12,FALSE)),"")</f>
        <v/>
      </c>
    </row>
    <row r="29" spans="1:8" ht="12.75" customHeight="1" x14ac:dyDescent="0.2">
      <c r="A29" s="103" t="str">
        <f t="array" ref="A29">IFERROR(INDEX('Annex 2 EHV charges'!$A$11:$A$22, MATCH(0, IF(ISBLANK('Annex 2 EHV charges'!$A$11:$A$22),1, COUNTIF(A$4:$A28, 'Annex 2 EHV charges'!$A$11:$A$22)), 0)),"")</f>
        <v/>
      </c>
      <c r="B29" s="103" t="str">
        <f>IF($A29="","",VLOOKUP($A29,'Annex 2 EHV charges'!$A:$O,2,0))</f>
        <v/>
      </c>
      <c r="C29" s="104" t="str">
        <f>IF($A29="","",VLOOKUP($A29,'Annex 2 EHV charges'!$A:$O,3,0))</f>
        <v/>
      </c>
      <c r="D29" s="103" t="str">
        <f>IF($A29="","",VLOOKUP($A29,'Annex 2 EHV charges'!$A:$O,7,0))</f>
        <v/>
      </c>
      <c r="E29" s="108" t="str">
        <f>IFERROR(IF(VLOOKUP($A29,'Annex 2 EHV charges'!$A:$P,9,FALSE)=0,"",VLOOKUP($A29,'Annex 2 EHV charges'!$A:$P,9,FALSE)),"")</f>
        <v/>
      </c>
      <c r="F29" s="109" t="str">
        <f>IFERROR(IF(VLOOKUP($A29,'Annex 2 EHV charges'!$A:$P,10,FALSE)=0,"",VLOOKUP($A29,'Annex 2 EHV charges'!$A:$P,10,FALSE)),"")</f>
        <v/>
      </c>
      <c r="G29" s="110" t="str">
        <f>IFERROR(IF(VLOOKUP($A29,'Annex 2 EHV charges'!$A:$P,11,FALSE)=0,"",VLOOKUP($A29,'Annex 2 EHV charges'!$A:$P,11,FALSE)),"")</f>
        <v/>
      </c>
      <c r="H29" s="110" t="str">
        <f>IFERROR(IF(VLOOKUP($A29,'Annex 2 EHV charges'!$A:$P,12,FALSE)=0,"",VLOOKUP($A29,'Annex 2 EHV charges'!$A:$P,12,FALSE)),"")</f>
        <v/>
      </c>
    </row>
    <row r="30" spans="1:8" ht="12.75" customHeight="1" x14ac:dyDescent="0.2">
      <c r="A30" s="103" t="str">
        <f t="array" ref="A30">IFERROR(INDEX('Annex 2 EHV charges'!$A$11:$A$22, MATCH(0, IF(ISBLANK('Annex 2 EHV charges'!$A$11:$A$22),1, COUNTIF(A$4:$A29, 'Annex 2 EHV charges'!$A$11:$A$22)), 0)),"")</f>
        <v/>
      </c>
      <c r="B30" s="103" t="str">
        <f>IF($A30="","",VLOOKUP($A30,'Annex 2 EHV charges'!$A:$O,2,0))</f>
        <v/>
      </c>
      <c r="C30" s="104" t="str">
        <f>IF($A30="","",VLOOKUP($A30,'Annex 2 EHV charges'!$A:$O,3,0))</f>
        <v/>
      </c>
      <c r="D30" s="103" t="str">
        <f>IF($A30="","",VLOOKUP($A30,'Annex 2 EHV charges'!$A:$O,7,0))</f>
        <v/>
      </c>
      <c r="E30" s="108" t="str">
        <f>IFERROR(IF(VLOOKUP($A30,'Annex 2 EHV charges'!$A:$P,9,FALSE)=0,"",VLOOKUP($A30,'Annex 2 EHV charges'!$A:$P,9,FALSE)),"")</f>
        <v/>
      </c>
      <c r="F30" s="109" t="str">
        <f>IFERROR(IF(VLOOKUP($A30,'Annex 2 EHV charges'!$A:$P,10,FALSE)=0,"",VLOOKUP($A30,'Annex 2 EHV charges'!$A:$P,10,FALSE)),"")</f>
        <v/>
      </c>
      <c r="G30" s="110" t="str">
        <f>IFERROR(IF(VLOOKUP($A30,'Annex 2 EHV charges'!$A:$P,11,FALSE)=0,"",VLOOKUP($A30,'Annex 2 EHV charges'!$A:$P,11,FALSE)),"")</f>
        <v/>
      </c>
      <c r="H30" s="110" t="str">
        <f>IFERROR(IF(VLOOKUP($A30,'Annex 2 EHV charges'!$A:$P,12,FALSE)=0,"",VLOOKUP($A30,'Annex 2 EHV charges'!$A:$P,12,FALSE)),"")</f>
        <v/>
      </c>
    </row>
    <row r="31" spans="1:8" ht="12.75" customHeight="1" x14ac:dyDescent="0.2">
      <c r="A31" s="103" t="str">
        <f t="array" ref="A31">IFERROR(INDEX('Annex 2 EHV charges'!$A$11:$A$22, MATCH(0, IF(ISBLANK('Annex 2 EHV charges'!$A$11:$A$22),1, COUNTIF(A$4:$A30, 'Annex 2 EHV charges'!$A$11:$A$22)), 0)),"")</f>
        <v/>
      </c>
      <c r="B31" s="103" t="str">
        <f>IF($A31="","",VLOOKUP($A31,'Annex 2 EHV charges'!$A:$O,2,0))</f>
        <v/>
      </c>
      <c r="C31" s="104" t="str">
        <f>IF($A31="","",VLOOKUP($A31,'Annex 2 EHV charges'!$A:$O,3,0))</f>
        <v/>
      </c>
      <c r="D31" s="103" t="str">
        <f>IF($A31="","",VLOOKUP($A31,'Annex 2 EHV charges'!$A:$O,7,0))</f>
        <v/>
      </c>
      <c r="E31" s="108" t="str">
        <f>IFERROR(IF(VLOOKUP($A31,'Annex 2 EHV charges'!$A:$P,9,FALSE)=0,"",VLOOKUP($A31,'Annex 2 EHV charges'!$A:$P,9,FALSE)),"")</f>
        <v/>
      </c>
      <c r="F31" s="109" t="str">
        <f>IFERROR(IF(VLOOKUP($A31,'Annex 2 EHV charges'!$A:$P,10,FALSE)=0,"",VLOOKUP($A31,'Annex 2 EHV charges'!$A:$P,10,FALSE)),"")</f>
        <v/>
      </c>
      <c r="G31" s="110" t="str">
        <f>IFERROR(IF(VLOOKUP($A31,'Annex 2 EHV charges'!$A:$P,11,FALSE)=0,"",VLOOKUP($A31,'Annex 2 EHV charges'!$A:$P,11,FALSE)),"")</f>
        <v/>
      </c>
      <c r="H31" s="110" t="str">
        <f>IFERROR(IF(VLOOKUP($A31,'Annex 2 EHV charges'!$A:$P,12,FALSE)=0,"",VLOOKUP($A31,'Annex 2 EHV charges'!$A:$P,12,FALSE)),"")</f>
        <v/>
      </c>
    </row>
    <row r="32" spans="1:8" ht="12.75" customHeight="1" x14ac:dyDescent="0.2">
      <c r="A32" s="103" t="str">
        <f t="array" ref="A32">IFERROR(INDEX('Annex 2 EHV charges'!$A$11:$A$22, MATCH(0, IF(ISBLANK('Annex 2 EHV charges'!$A$11:$A$22),1, COUNTIF(A$4:$A31, 'Annex 2 EHV charges'!$A$11:$A$22)), 0)),"")</f>
        <v/>
      </c>
      <c r="B32" s="103" t="str">
        <f>IF($A32="","",VLOOKUP($A32,'Annex 2 EHV charges'!$A:$O,2,0))</f>
        <v/>
      </c>
      <c r="C32" s="104" t="str">
        <f>IF($A32="","",VLOOKUP($A32,'Annex 2 EHV charges'!$A:$O,3,0))</f>
        <v/>
      </c>
      <c r="D32" s="103" t="str">
        <f>IF($A32="","",VLOOKUP($A32,'Annex 2 EHV charges'!$A:$O,7,0))</f>
        <v/>
      </c>
      <c r="E32" s="108" t="str">
        <f>IFERROR(IF(VLOOKUP($A32,'Annex 2 EHV charges'!$A:$P,9,FALSE)=0,"",VLOOKUP($A32,'Annex 2 EHV charges'!$A:$P,9,FALSE)),"")</f>
        <v/>
      </c>
      <c r="F32" s="109" t="str">
        <f>IFERROR(IF(VLOOKUP($A32,'Annex 2 EHV charges'!$A:$P,10,FALSE)=0,"",VLOOKUP($A32,'Annex 2 EHV charges'!$A:$P,10,FALSE)),"")</f>
        <v/>
      </c>
      <c r="G32" s="110" t="str">
        <f>IFERROR(IF(VLOOKUP($A32,'Annex 2 EHV charges'!$A:$P,11,FALSE)=0,"",VLOOKUP($A32,'Annex 2 EHV charges'!$A:$P,11,FALSE)),"")</f>
        <v/>
      </c>
      <c r="H32" s="110" t="str">
        <f>IFERROR(IF(VLOOKUP($A32,'Annex 2 EHV charges'!$A:$P,12,FALSE)=0,"",VLOOKUP($A32,'Annex 2 EHV charges'!$A:$P,12,FALSE)),"")</f>
        <v/>
      </c>
    </row>
    <row r="33" spans="1:8" ht="12.75" customHeight="1" x14ac:dyDescent="0.2">
      <c r="A33" s="103" t="str">
        <f t="array" ref="A33">IFERROR(INDEX('Annex 2 EHV charges'!$A$11:$A$22, MATCH(0, IF(ISBLANK('Annex 2 EHV charges'!$A$11:$A$22),1, COUNTIF(A$4:$A32, 'Annex 2 EHV charges'!$A$11:$A$22)), 0)),"")</f>
        <v/>
      </c>
      <c r="B33" s="103" t="str">
        <f>IF($A33="","",VLOOKUP($A33,'Annex 2 EHV charges'!$A:$O,2,0))</f>
        <v/>
      </c>
      <c r="C33" s="104" t="str">
        <f>IF($A33="","",VLOOKUP($A33,'Annex 2 EHV charges'!$A:$O,3,0))</f>
        <v/>
      </c>
      <c r="D33" s="103" t="str">
        <f>IF($A33="","",VLOOKUP($A33,'Annex 2 EHV charges'!$A:$O,7,0))</f>
        <v/>
      </c>
      <c r="E33" s="108" t="str">
        <f>IFERROR(IF(VLOOKUP($A33,'Annex 2 EHV charges'!$A:$P,9,FALSE)=0,"",VLOOKUP($A33,'Annex 2 EHV charges'!$A:$P,9,FALSE)),"")</f>
        <v/>
      </c>
      <c r="F33" s="109" t="str">
        <f>IFERROR(IF(VLOOKUP($A33,'Annex 2 EHV charges'!$A:$P,10,FALSE)=0,"",VLOOKUP($A33,'Annex 2 EHV charges'!$A:$P,10,FALSE)),"")</f>
        <v/>
      </c>
      <c r="G33" s="110" t="str">
        <f>IFERROR(IF(VLOOKUP($A33,'Annex 2 EHV charges'!$A:$P,11,FALSE)=0,"",VLOOKUP($A33,'Annex 2 EHV charges'!$A:$P,11,FALSE)),"")</f>
        <v/>
      </c>
      <c r="H33" s="110" t="str">
        <f>IFERROR(IF(VLOOKUP($A33,'Annex 2 EHV charges'!$A:$P,12,FALSE)=0,"",VLOOKUP($A33,'Annex 2 EHV charges'!$A:$P,12,FALSE)),"")</f>
        <v/>
      </c>
    </row>
    <row r="34" spans="1:8" ht="12.75" customHeight="1" x14ac:dyDescent="0.2">
      <c r="A34" s="103" t="str">
        <f t="array" ref="A34">IFERROR(INDEX('Annex 2 EHV charges'!$A$11:$A$22, MATCH(0, IF(ISBLANK('Annex 2 EHV charges'!$A$11:$A$22),1, COUNTIF(A$4:$A33, 'Annex 2 EHV charges'!$A$11:$A$22)), 0)),"")</f>
        <v/>
      </c>
      <c r="B34" s="103" t="str">
        <f>IF($A34="","",VLOOKUP($A34,'Annex 2 EHV charges'!$A:$O,2,0))</f>
        <v/>
      </c>
      <c r="C34" s="104" t="str">
        <f>IF($A34="","",VLOOKUP($A34,'Annex 2 EHV charges'!$A:$O,3,0))</f>
        <v/>
      </c>
      <c r="D34" s="103" t="str">
        <f>IF($A34="","",VLOOKUP($A34,'Annex 2 EHV charges'!$A:$O,7,0))</f>
        <v/>
      </c>
      <c r="E34" s="108" t="str">
        <f>IFERROR(IF(VLOOKUP($A34,'Annex 2 EHV charges'!$A:$P,9,FALSE)=0,"",VLOOKUP($A34,'Annex 2 EHV charges'!$A:$P,9,FALSE)),"")</f>
        <v/>
      </c>
      <c r="F34" s="109" t="str">
        <f>IFERROR(IF(VLOOKUP($A34,'Annex 2 EHV charges'!$A:$P,10,FALSE)=0,"",VLOOKUP($A34,'Annex 2 EHV charges'!$A:$P,10,FALSE)),"")</f>
        <v/>
      </c>
      <c r="G34" s="110" t="str">
        <f>IFERROR(IF(VLOOKUP($A34,'Annex 2 EHV charges'!$A:$P,11,FALSE)=0,"",VLOOKUP($A34,'Annex 2 EHV charges'!$A:$P,11,FALSE)),"")</f>
        <v/>
      </c>
      <c r="H34" s="110" t="str">
        <f>IFERROR(IF(VLOOKUP($A34,'Annex 2 EHV charges'!$A:$P,12,FALSE)=0,"",VLOOKUP($A34,'Annex 2 EHV charges'!$A:$P,12,FALSE)),"")</f>
        <v/>
      </c>
    </row>
    <row r="35" spans="1:8" ht="12.75" customHeight="1" x14ac:dyDescent="0.2">
      <c r="A35" s="103" t="str">
        <f t="array" ref="A35">IFERROR(INDEX('Annex 2 EHV charges'!$A$11:$A$22, MATCH(0, IF(ISBLANK('Annex 2 EHV charges'!$A$11:$A$22),1, COUNTIF(A$4:$A34, 'Annex 2 EHV charges'!$A$11:$A$22)), 0)),"")</f>
        <v/>
      </c>
      <c r="B35" s="103" t="str">
        <f>IF($A35="","",VLOOKUP($A35,'Annex 2 EHV charges'!$A:$O,2,0))</f>
        <v/>
      </c>
      <c r="C35" s="104" t="str">
        <f>IF($A35="","",VLOOKUP($A35,'Annex 2 EHV charges'!$A:$O,3,0))</f>
        <v/>
      </c>
      <c r="D35" s="103" t="str">
        <f>IF($A35="","",VLOOKUP($A35,'Annex 2 EHV charges'!$A:$O,7,0))</f>
        <v/>
      </c>
      <c r="E35" s="108" t="str">
        <f>IFERROR(IF(VLOOKUP($A35,'Annex 2 EHV charges'!$A:$P,9,FALSE)=0,"",VLOOKUP($A35,'Annex 2 EHV charges'!$A:$P,9,FALSE)),"")</f>
        <v/>
      </c>
      <c r="F35" s="109" t="str">
        <f>IFERROR(IF(VLOOKUP($A35,'Annex 2 EHV charges'!$A:$P,10,FALSE)=0,"",VLOOKUP($A35,'Annex 2 EHV charges'!$A:$P,10,FALSE)),"")</f>
        <v/>
      </c>
      <c r="G35" s="110" t="str">
        <f>IFERROR(IF(VLOOKUP($A35,'Annex 2 EHV charges'!$A:$P,11,FALSE)=0,"",VLOOKUP($A35,'Annex 2 EHV charges'!$A:$P,11,FALSE)),"")</f>
        <v/>
      </c>
      <c r="H35" s="110" t="str">
        <f>IFERROR(IF(VLOOKUP($A35,'Annex 2 EHV charges'!$A:$P,12,FALSE)=0,"",VLOOKUP($A35,'Annex 2 EHV charges'!$A:$P,12,FALSE)),"")</f>
        <v/>
      </c>
    </row>
    <row r="36" spans="1:8" ht="12.75" customHeight="1" x14ac:dyDescent="0.2">
      <c r="A36" s="103" t="str">
        <f t="array" ref="A36">IFERROR(INDEX('Annex 2 EHV charges'!$A$11:$A$22, MATCH(0, IF(ISBLANK('Annex 2 EHV charges'!$A$11:$A$22),1, COUNTIF(A$4:$A35, 'Annex 2 EHV charges'!$A$11:$A$22)), 0)),"")</f>
        <v/>
      </c>
      <c r="B36" s="103" t="str">
        <f>IF($A36="","",VLOOKUP($A36,'Annex 2 EHV charges'!$A:$O,2,0))</f>
        <v/>
      </c>
      <c r="C36" s="104" t="str">
        <f>IF($A36="","",VLOOKUP($A36,'Annex 2 EHV charges'!$A:$O,3,0))</f>
        <v/>
      </c>
      <c r="D36" s="103" t="str">
        <f>IF($A36="","",VLOOKUP($A36,'Annex 2 EHV charges'!$A:$O,7,0))</f>
        <v/>
      </c>
      <c r="E36" s="108" t="str">
        <f>IFERROR(IF(VLOOKUP($A36,'Annex 2 EHV charges'!$A:$P,9,FALSE)=0,"",VLOOKUP($A36,'Annex 2 EHV charges'!$A:$P,9,FALSE)),"")</f>
        <v/>
      </c>
      <c r="F36" s="109" t="str">
        <f>IFERROR(IF(VLOOKUP($A36,'Annex 2 EHV charges'!$A:$P,10,FALSE)=0,"",VLOOKUP($A36,'Annex 2 EHV charges'!$A:$P,10,FALSE)),"")</f>
        <v/>
      </c>
      <c r="G36" s="110" t="str">
        <f>IFERROR(IF(VLOOKUP($A36,'Annex 2 EHV charges'!$A:$P,11,FALSE)=0,"",VLOOKUP($A36,'Annex 2 EHV charges'!$A:$P,11,FALSE)),"")</f>
        <v/>
      </c>
      <c r="H36" s="110" t="str">
        <f>IFERROR(IF(VLOOKUP($A36,'Annex 2 EHV charges'!$A:$P,12,FALSE)=0,"",VLOOKUP($A36,'Annex 2 EHV charges'!$A:$P,12,FALSE)),"")</f>
        <v/>
      </c>
    </row>
    <row r="37" spans="1:8" ht="12.75" customHeight="1" x14ac:dyDescent="0.2">
      <c r="A37" s="103" t="str">
        <f t="array" ref="A37">IFERROR(INDEX('Annex 2 EHV charges'!$A$11:$A$22, MATCH(0, IF(ISBLANK('Annex 2 EHV charges'!$A$11:$A$22),1, COUNTIF(A$4:$A36, 'Annex 2 EHV charges'!$A$11:$A$22)), 0)),"")</f>
        <v/>
      </c>
      <c r="B37" s="103" t="str">
        <f>IF($A37="","",VLOOKUP($A37,'Annex 2 EHV charges'!$A:$O,2,0))</f>
        <v/>
      </c>
      <c r="C37" s="104" t="str">
        <f>IF($A37="","",VLOOKUP($A37,'Annex 2 EHV charges'!$A:$O,3,0))</f>
        <v/>
      </c>
      <c r="D37" s="103" t="str">
        <f>IF($A37="","",VLOOKUP($A37,'Annex 2 EHV charges'!$A:$O,7,0))</f>
        <v/>
      </c>
      <c r="E37" s="108" t="str">
        <f>IFERROR(IF(VLOOKUP($A37,'Annex 2 EHV charges'!$A:$P,9,FALSE)=0,"",VLOOKUP($A37,'Annex 2 EHV charges'!$A:$P,9,FALSE)),"")</f>
        <v/>
      </c>
      <c r="F37" s="109" t="str">
        <f>IFERROR(IF(VLOOKUP($A37,'Annex 2 EHV charges'!$A:$P,10,FALSE)=0,"",VLOOKUP($A37,'Annex 2 EHV charges'!$A:$P,10,FALSE)),"")</f>
        <v/>
      </c>
      <c r="G37" s="110" t="str">
        <f>IFERROR(IF(VLOOKUP($A37,'Annex 2 EHV charges'!$A:$P,11,FALSE)=0,"",VLOOKUP($A37,'Annex 2 EHV charges'!$A:$P,11,FALSE)),"")</f>
        <v/>
      </c>
      <c r="H37" s="110" t="str">
        <f>IFERROR(IF(VLOOKUP($A37,'Annex 2 EHV charges'!$A:$P,12,FALSE)=0,"",VLOOKUP($A37,'Annex 2 EHV charges'!$A:$P,12,FALSE)),"")</f>
        <v/>
      </c>
    </row>
    <row r="38" spans="1:8" ht="12.75" customHeight="1" x14ac:dyDescent="0.2">
      <c r="A38" s="103" t="str">
        <f t="array" ref="A38">IFERROR(INDEX('Annex 2 EHV charges'!$A$11:$A$22, MATCH(0, IF(ISBLANK('Annex 2 EHV charges'!$A$11:$A$22),1, COUNTIF(A$4:$A37, 'Annex 2 EHV charges'!$A$11:$A$22)), 0)),"")</f>
        <v/>
      </c>
      <c r="B38" s="103" t="str">
        <f>IF($A38="","",VLOOKUP($A38,'Annex 2 EHV charges'!$A:$O,2,0))</f>
        <v/>
      </c>
      <c r="C38" s="104" t="str">
        <f>IF($A38="","",VLOOKUP($A38,'Annex 2 EHV charges'!$A:$O,3,0))</f>
        <v/>
      </c>
      <c r="D38" s="103" t="str">
        <f>IF($A38="","",VLOOKUP($A38,'Annex 2 EHV charges'!$A:$O,7,0))</f>
        <v/>
      </c>
      <c r="E38" s="108" t="str">
        <f>IFERROR(IF(VLOOKUP($A38,'Annex 2 EHV charges'!$A:$P,9,FALSE)=0,"",VLOOKUP($A38,'Annex 2 EHV charges'!$A:$P,9,FALSE)),"")</f>
        <v/>
      </c>
      <c r="F38" s="109" t="str">
        <f>IFERROR(IF(VLOOKUP($A38,'Annex 2 EHV charges'!$A:$P,10,FALSE)=0,"",VLOOKUP($A38,'Annex 2 EHV charges'!$A:$P,10,FALSE)),"")</f>
        <v/>
      </c>
      <c r="G38" s="110" t="str">
        <f>IFERROR(IF(VLOOKUP($A38,'Annex 2 EHV charges'!$A:$P,11,FALSE)=0,"",VLOOKUP($A38,'Annex 2 EHV charges'!$A:$P,11,FALSE)),"")</f>
        <v/>
      </c>
      <c r="H38" s="110" t="str">
        <f>IFERROR(IF(VLOOKUP($A38,'Annex 2 EHV charges'!$A:$P,12,FALSE)=0,"",VLOOKUP($A38,'Annex 2 EHV charges'!$A:$P,12,FALSE)),"")</f>
        <v/>
      </c>
    </row>
    <row r="39" spans="1:8" ht="12.75" customHeight="1" x14ac:dyDescent="0.2">
      <c r="A39" s="103" t="str">
        <f t="array" ref="A39">IFERROR(INDEX('Annex 2 EHV charges'!$A$11:$A$22, MATCH(0, IF(ISBLANK('Annex 2 EHV charges'!$A$11:$A$22),1, COUNTIF(A$4:$A38, 'Annex 2 EHV charges'!$A$11:$A$22)), 0)),"")</f>
        <v/>
      </c>
      <c r="B39" s="103" t="str">
        <f>IF($A39="","",VLOOKUP($A39,'Annex 2 EHV charges'!$A:$O,2,0))</f>
        <v/>
      </c>
      <c r="C39" s="104" t="str">
        <f>IF($A39="","",VLOOKUP($A39,'Annex 2 EHV charges'!$A:$O,3,0))</f>
        <v/>
      </c>
      <c r="D39" s="103" t="str">
        <f>IF($A39="","",VLOOKUP($A39,'Annex 2 EHV charges'!$A:$O,7,0))</f>
        <v/>
      </c>
      <c r="E39" s="108" t="str">
        <f>IFERROR(IF(VLOOKUP($A39,'Annex 2 EHV charges'!$A:$P,9,FALSE)=0,"",VLOOKUP($A39,'Annex 2 EHV charges'!$A:$P,9,FALSE)),"")</f>
        <v/>
      </c>
      <c r="F39" s="109" t="str">
        <f>IFERROR(IF(VLOOKUP($A39,'Annex 2 EHV charges'!$A:$P,10,FALSE)=0,"",VLOOKUP($A39,'Annex 2 EHV charges'!$A:$P,10,FALSE)),"")</f>
        <v/>
      </c>
      <c r="G39" s="110" t="str">
        <f>IFERROR(IF(VLOOKUP($A39,'Annex 2 EHV charges'!$A:$P,11,FALSE)=0,"",VLOOKUP($A39,'Annex 2 EHV charges'!$A:$P,11,FALSE)),"")</f>
        <v/>
      </c>
      <c r="H39" s="110" t="str">
        <f>IFERROR(IF(VLOOKUP($A39,'Annex 2 EHV charges'!$A:$P,12,FALSE)=0,"",VLOOKUP($A39,'Annex 2 EHV charges'!$A:$P,12,FALSE)),"")</f>
        <v/>
      </c>
    </row>
    <row r="40" spans="1:8" ht="12.75" customHeight="1" x14ac:dyDescent="0.2">
      <c r="A40" s="103" t="str">
        <f t="array" ref="A40">IFERROR(INDEX('Annex 2 EHV charges'!$A$11:$A$22, MATCH(0, IF(ISBLANK('Annex 2 EHV charges'!$A$11:$A$22),1, COUNTIF(A$4:$A39, 'Annex 2 EHV charges'!$A$11:$A$22)), 0)),"")</f>
        <v/>
      </c>
      <c r="B40" s="103" t="str">
        <f>IF($A40="","",VLOOKUP($A40,'Annex 2 EHV charges'!$A:$O,2,0))</f>
        <v/>
      </c>
      <c r="C40" s="104" t="str">
        <f>IF($A40="","",VLOOKUP($A40,'Annex 2 EHV charges'!$A:$O,3,0))</f>
        <v/>
      </c>
      <c r="D40" s="103" t="str">
        <f>IF($A40="","",VLOOKUP($A40,'Annex 2 EHV charges'!$A:$O,7,0))</f>
        <v/>
      </c>
      <c r="E40" s="108" t="str">
        <f>IFERROR(IF(VLOOKUP($A40,'Annex 2 EHV charges'!$A:$P,9,FALSE)=0,"",VLOOKUP($A40,'Annex 2 EHV charges'!$A:$P,9,FALSE)),"")</f>
        <v/>
      </c>
      <c r="F40" s="109" t="str">
        <f>IFERROR(IF(VLOOKUP($A40,'Annex 2 EHV charges'!$A:$P,10,FALSE)=0,"",VLOOKUP($A40,'Annex 2 EHV charges'!$A:$P,10,FALSE)),"")</f>
        <v/>
      </c>
      <c r="G40" s="110" t="str">
        <f>IFERROR(IF(VLOOKUP($A40,'Annex 2 EHV charges'!$A:$P,11,FALSE)=0,"",VLOOKUP($A40,'Annex 2 EHV charges'!$A:$P,11,FALSE)),"")</f>
        <v/>
      </c>
      <c r="H40" s="110" t="str">
        <f>IFERROR(IF(VLOOKUP($A40,'Annex 2 EHV charges'!$A:$P,12,FALSE)=0,"",VLOOKUP($A40,'Annex 2 EHV charges'!$A:$P,12,FALSE)),"")</f>
        <v/>
      </c>
    </row>
    <row r="41" spans="1:8" ht="12.75" customHeight="1" x14ac:dyDescent="0.2">
      <c r="A41" s="103" t="str">
        <f t="array" ref="A41">IFERROR(INDEX('Annex 2 EHV charges'!$A$11:$A$22, MATCH(0, IF(ISBLANK('Annex 2 EHV charges'!$A$11:$A$22),1, COUNTIF(A$4:$A40, 'Annex 2 EHV charges'!$A$11:$A$22)), 0)),"")</f>
        <v/>
      </c>
      <c r="B41" s="103" t="str">
        <f>IF($A41="","",VLOOKUP($A41,'Annex 2 EHV charges'!$A:$O,2,0))</f>
        <v/>
      </c>
      <c r="C41" s="104" t="str">
        <f>IF($A41="","",VLOOKUP($A41,'Annex 2 EHV charges'!$A:$O,3,0))</f>
        <v/>
      </c>
      <c r="D41" s="103" t="str">
        <f>IF($A41="","",VLOOKUP($A41,'Annex 2 EHV charges'!$A:$O,7,0))</f>
        <v/>
      </c>
      <c r="E41" s="108" t="str">
        <f>IFERROR(IF(VLOOKUP($A41,'Annex 2 EHV charges'!$A:$P,9,FALSE)=0,"",VLOOKUP($A41,'Annex 2 EHV charges'!$A:$P,9,FALSE)),"")</f>
        <v/>
      </c>
      <c r="F41" s="109" t="str">
        <f>IFERROR(IF(VLOOKUP($A41,'Annex 2 EHV charges'!$A:$P,10,FALSE)=0,"",VLOOKUP($A41,'Annex 2 EHV charges'!$A:$P,10,FALSE)),"")</f>
        <v/>
      </c>
      <c r="G41" s="110" t="str">
        <f>IFERROR(IF(VLOOKUP($A41,'Annex 2 EHV charges'!$A:$P,11,FALSE)=0,"",VLOOKUP($A41,'Annex 2 EHV charges'!$A:$P,11,FALSE)),"")</f>
        <v/>
      </c>
      <c r="H41" s="110" t="str">
        <f>IFERROR(IF(VLOOKUP($A41,'Annex 2 EHV charges'!$A:$P,12,FALSE)=0,"",VLOOKUP($A41,'Annex 2 EHV charges'!$A:$P,12,FALSE)),"")</f>
        <v/>
      </c>
    </row>
    <row r="42" spans="1:8" ht="12.75" customHeight="1" x14ac:dyDescent="0.2">
      <c r="A42" s="103" t="str">
        <f t="array" ref="A42">IFERROR(INDEX('Annex 2 EHV charges'!$A$11:$A$22, MATCH(0, IF(ISBLANK('Annex 2 EHV charges'!$A$11:$A$22),1, COUNTIF(A$4:$A41, 'Annex 2 EHV charges'!$A$11:$A$22)), 0)),"")</f>
        <v/>
      </c>
      <c r="B42" s="103" t="str">
        <f>IF($A42="","",VLOOKUP($A42,'Annex 2 EHV charges'!$A:$O,2,0))</f>
        <v/>
      </c>
      <c r="C42" s="104" t="str">
        <f>IF($A42="","",VLOOKUP($A42,'Annex 2 EHV charges'!$A:$O,3,0))</f>
        <v/>
      </c>
      <c r="D42" s="103" t="str">
        <f>IF($A42="","",VLOOKUP($A42,'Annex 2 EHV charges'!$A:$O,7,0))</f>
        <v/>
      </c>
      <c r="E42" s="108" t="str">
        <f>IFERROR(IF(VLOOKUP($A42,'Annex 2 EHV charges'!$A:$P,9,FALSE)=0,"",VLOOKUP($A42,'Annex 2 EHV charges'!$A:$P,9,FALSE)),"")</f>
        <v/>
      </c>
      <c r="F42" s="109" t="str">
        <f>IFERROR(IF(VLOOKUP($A42,'Annex 2 EHV charges'!$A:$P,10,FALSE)=0,"",VLOOKUP($A42,'Annex 2 EHV charges'!$A:$P,10,FALSE)),"")</f>
        <v/>
      </c>
      <c r="G42" s="110" t="str">
        <f>IFERROR(IF(VLOOKUP($A42,'Annex 2 EHV charges'!$A:$P,11,FALSE)=0,"",VLOOKUP($A42,'Annex 2 EHV charges'!$A:$P,11,FALSE)),"")</f>
        <v/>
      </c>
      <c r="H42" s="110" t="str">
        <f>IFERROR(IF(VLOOKUP($A42,'Annex 2 EHV charges'!$A:$P,12,FALSE)=0,"",VLOOKUP($A42,'Annex 2 EHV charges'!$A:$P,12,FALSE)),"")</f>
        <v/>
      </c>
    </row>
    <row r="43" spans="1:8" ht="12.75" customHeight="1" x14ac:dyDescent="0.2">
      <c r="A43" s="103" t="str">
        <f t="array" ref="A43">IFERROR(INDEX('Annex 2 EHV charges'!$A$11:$A$22, MATCH(0, IF(ISBLANK('Annex 2 EHV charges'!$A$11:$A$22),1, COUNTIF(A$4:$A42, 'Annex 2 EHV charges'!$A$11:$A$22)), 0)),"")</f>
        <v/>
      </c>
      <c r="B43" s="103" t="str">
        <f>IF($A43="","",VLOOKUP($A43,'Annex 2 EHV charges'!$A:$O,2,0))</f>
        <v/>
      </c>
      <c r="C43" s="104" t="str">
        <f>IF($A43="","",VLOOKUP($A43,'Annex 2 EHV charges'!$A:$O,3,0))</f>
        <v/>
      </c>
      <c r="D43" s="103" t="str">
        <f>IF($A43="","",VLOOKUP($A43,'Annex 2 EHV charges'!$A:$O,7,0))</f>
        <v/>
      </c>
      <c r="E43" s="108" t="str">
        <f>IFERROR(IF(VLOOKUP($A43,'Annex 2 EHV charges'!$A:$P,9,FALSE)=0,"",VLOOKUP($A43,'Annex 2 EHV charges'!$A:$P,9,FALSE)),"")</f>
        <v/>
      </c>
      <c r="F43" s="109" t="str">
        <f>IFERROR(IF(VLOOKUP($A43,'Annex 2 EHV charges'!$A:$P,10,FALSE)=0,"",VLOOKUP($A43,'Annex 2 EHV charges'!$A:$P,10,FALSE)),"")</f>
        <v/>
      </c>
      <c r="G43" s="110" t="str">
        <f>IFERROR(IF(VLOOKUP($A43,'Annex 2 EHV charges'!$A:$P,11,FALSE)=0,"",VLOOKUP($A43,'Annex 2 EHV charges'!$A:$P,11,FALSE)),"")</f>
        <v/>
      </c>
      <c r="H43" s="110" t="str">
        <f>IFERROR(IF(VLOOKUP($A43,'Annex 2 EHV charges'!$A:$P,12,FALSE)=0,"",VLOOKUP($A43,'Annex 2 EHV charges'!$A:$P,12,FALSE)),"")</f>
        <v/>
      </c>
    </row>
    <row r="44" spans="1:8" ht="12.75" customHeight="1" x14ac:dyDescent="0.2">
      <c r="A44" s="103" t="str">
        <f t="array" ref="A44">IFERROR(INDEX('Annex 2 EHV charges'!$A$11:$A$22, MATCH(0, IF(ISBLANK('Annex 2 EHV charges'!$A$11:$A$22),1, COUNTIF(A$4:$A43, 'Annex 2 EHV charges'!$A$11:$A$22)), 0)),"")</f>
        <v/>
      </c>
      <c r="B44" s="103" t="str">
        <f>IF($A44="","",VLOOKUP($A44,'Annex 2 EHV charges'!$A:$O,2,0))</f>
        <v/>
      </c>
      <c r="C44" s="104" t="str">
        <f>IF($A44="","",VLOOKUP($A44,'Annex 2 EHV charges'!$A:$O,3,0))</f>
        <v/>
      </c>
      <c r="D44" s="103" t="str">
        <f>IF($A44="","",VLOOKUP($A44,'Annex 2 EHV charges'!$A:$O,7,0))</f>
        <v/>
      </c>
      <c r="E44" s="108" t="str">
        <f>IFERROR(IF(VLOOKUP($A44,'Annex 2 EHV charges'!$A:$P,9,FALSE)=0,"",VLOOKUP($A44,'Annex 2 EHV charges'!$A:$P,9,FALSE)),"")</f>
        <v/>
      </c>
      <c r="F44" s="109" t="str">
        <f>IFERROR(IF(VLOOKUP($A44,'Annex 2 EHV charges'!$A:$P,10,FALSE)=0,"",VLOOKUP($A44,'Annex 2 EHV charges'!$A:$P,10,FALSE)),"")</f>
        <v/>
      </c>
      <c r="G44" s="110" t="str">
        <f>IFERROR(IF(VLOOKUP($A44,'Annex 2 EHV charges'!$A:$P,11,FALSE)=0,"",VLOOKUP($A44,'Annex 2 EHV charges'!$A:$P,11,FALSE)),"")</f>
        <v/>
      </c>
      <c r="H44" s="110" t="str">
        <f>IFERROR(IF(VLOOKUP($A44,'Annex 2 EHV charges'!$A:$P,12,FALSE)=0,"",VLOOKUP($A44,'Annex 2 EHV charges'!$A:$P,12,FALSE)),"")</f>
        <v/>
      </c>
    </row>
    <row r="45" spans="1:8" ht="12.75" customHeight="1" x14ac:dyDescent="0.2">
      <c r="A45" s="103" t="str">
        <f t="array" ref="A45">IFERROR(INDEX('Annex 2 EHV charges'!$A$11:$A$22, MATCH(0, IF(ISBLANK('Annex 2 EHV charges'!$A$11:$A$22),1, COUNTIF(A$4:$A44, 'Annex 2 EHV charges'!$A$11:$A$22)), 0)),"")</f>
        <v/>
      </c>
      <c r="B45" s="103" t="str">
        <f>IF($A45="","",VLOOKUP($A45,'Annex 2 EHV charges'!$A:$O,2,0))</f>
        <v/>
      </c>
      <c r="C45" s="104" t="str">
        <f>IF($A45="","",VLOOKUP($A45,'Annex 2 EHV charges'!$A:$O,3,0))</f>
        <v/>
      </c>
      <c r="D45" s="103" t="str">
        <f>IF($A45="","",VLOOKUP($A45,'Annex 2 EHV charges'!$A:$O,7,0))</f>
        <v/>
      </c>
      <c r="E45" s="108" t="str">
        <f>IFERROR(IF(VLOOKUP($A45,'Annex 2 EHV charges'!$A:$P,9,FALSE)=0,"",VLOOKUP($A45,'Annex 2 EHV charges'!$A:$P,9,FALSE)),"")</f>
        <v/>
      </c>
      <c r="F45" s="109" t="str">
        <f>IFERROR(IF(VLOOKUP($A45,'Annex 2 EHV charges'!$A:$P,10,FALSE)=0,"",VLOOKUP($A45,'Annex 2 EHV charges'!$A:$P,10,FALSE)),"")</f>
        <v/>
      </c>
      <c r="G45" s="110" t="str">
        <f>IFERROR(IF(VLOOKUP($A45,'Annex 2 EHV charges'!$A:$P,11,FALSE)=0,"",VLOOKUP($A45,'Annex 2 EHV charges'!$A:$P,11,FALSE)),"")</f>
        <v/>
      </c>
      <c r="H45" s="110" t="str">
        <f>IFERROR(IF(VLOOKUP($A45,'Annex 2 EHV charges'!$A:$P,12,FALSE)=0,"",VLOOKUP($A45,'Annex 2 EHV charges'!$A:$P,12,FALSE)),"")</f>
        <v/>
      </c>
    </row>
    <row r="46" spans="1:8" ht="12.75" customHeight="1" x14ac:dyDescent="0.2">
      <c r="A46" s="103" t="str">
        <f t="array" ref="A46">IFERROR(INDEX('Annex 2 EHV charges'!$A$11:$A$22, MATCH(0, IF(ISBLANK('Annex 2 EHV charges'!$A$11:$A$22),1, COUNTIF(A$4:$A45, 'Annex 2 EHV charges'!$A$11:$A$22)), 0)),"")</f>
        <v/>
      </c>
      <c r="B46" s="103" t="str">
        <f>IF($A46="","",VLOOKUP($A46,'Annex 2 EHV charges'!$A:$O,2,0))</f>
        <v/>
      </c>
      <c r="C46" s="104" t="str">
        <f>IF($A46="","",VLOOKUP($A46,'Annex 2 EHV charges'!$A:$O,3,0))</f>
        <v/>
      </c>
      <c r="D46" s="103" t="str">
        <f>IF($A46="","",VLOOKUP($A46,'Annex 2 EHV charges'!$A:$O,7,0))</f>
        <v/>
      </c>
      <c r="E46" s="108" t="str">
        <f>IFERROR(IF(VLOOKUP($A46,'Annex 2 EHV charges'!$A:$P,9,FALSE)=0,"",VLOOKUP($A46,'Annex 2 EHV charges'!$A:$P,9,FALSE)),"")</f>
        <v/>
      </c>
      <c r="F46" s="109" t="str">
        <f>IFERROR(IF(VLOOKUP($A46,'Annex 2 EHV charges'!$A:$P,10,FALSE)=0,"",VLOOKUP($A46,'Annex 2 EHV charges'!$A:$P,10,FALSE)),"")</f>
        <v/>
      </c>
      <c r="G46" s="110" t="str">
        <f>IFERROR(IF(VLOOKUP($A46,'Annex 2 EHV charges'!$A:$P,11,FALSE)=0,"",VLOOKUP($A46,'Annex 2 EHV charges'!$A:$P,11,FALSE)),"")</f>
        <v/>
      </c>
      <c r="H46" s="110" t="str">
        <f>IFERROR(IF(VLOOKUP($A46,'Annex 2 EHV charges'!$A:$P,12,FALSE)=0,"",VLOOKUP($A46,'Annex 2 EHV charges'!$A:$P,12,FALSE)),"")</f>
        <v/>
      </c>
    </row>
    <row r="47" spans="1:8" ht="12.75" customHeight="1" x14ac:dyDescent="0.2">
      <c r="A47" s="103" t="str">
        <f t="array" ref="A47">IFERROR(INDEX('Annex 2 EHV charges'!$A$11:$A$22, MATCH(0, IF(ISBLANK('Annex 2 EHV charges'!$A$11:$A$22),1, COUNTIF(A$4:$A46, 'Annex 2 EHV charges'!$A$11:$A$22)), 0)),"")</f>
        <v/>
      </c>
      <c r="B47" s="103" t="str">
        <f>IF($A47="","",VLOOKUP($A47,'Annex 2 EHV charges'!$A:$O,2,0))</f>
        <v/>
      </c>
      <c r="C47" s="104" t="str">
        <f>IF($A47="","",VLOOKUP($A47,'Annex 2 EHV charges'!$A:$O,3,0))</f>
        <v/>
      </c>
      <c r="D47" s="103" t="str">
        <f>IF($A47="","",VLOOKUP($A47,'Annex 2 EHV charges'!$A:$O,7,0))</f>
        <v/>
      </c>
      <c r="E47" s="108" t="str">
        <f>IFERROR(IF(VLOOKUP($A47,'Annex 2 EHV charges'!$A:$P,9,FALSE)=0,"",VLOOKUP($A47,'Annex 2 EHV charges'!$A:$P,9,FALSE)),"")</f>
        <v/>
      </c>
      <c r="F47" s="109" t="str">
        <f>IFERROR(IF(VLOOKUP($A47,'Annex 2 EHV charges'!$A:$P,10,FALSE)=0,"",VLOOKUP($A47,'Annex 2 EHV charges'!$A:$P,10,FALSE)),"")</f>
        <v/>
      </c>
      <c r="G47" s="110" t="str">
        <f>IFERROR(IF(VLOOKUP($A47,'Annex 2 EHV charges'!$A:$P,11,FALSE)=0,"",VLOOKUP($A47,'Annex 2 EHV charges'!$A:$P,11,FALSE)),"")</f>
        <v/>
      </c>
      <c r="H47" s="110" t="str">
        <f>IFERROR(IF(VLOOKUP($A47,'Annex 2 EHV charges'!$A:$P,12,FALSE)=0,"",VLOOKUP($A47,'Annex 2 EHV charges'!$A:$P,12,FALSE)),"")</f>
        <v/>
      </c>
    </row>
    <row r="48" spans="1:8" ht="12.75" customHeight="1" x14ac:dyDescent="0.2">
      <c r="A48" s="103" t="str">
        <f t="array" ref="A48">IFERROR(INDEX('Annex 2 EHV charges'!$A$11:$A$22, MATCH(0, IF(ISBLANK('Annex 2 EHV charges'!$A$11:$A$22),1, COUNTIF(A$4:$A47, 'Annex 2 EHV charges'!$A$11:$A$22)), 0)),"")</f>
        <v/>
      </c>
      <c r="B48" s="103" t="str">
        <f>IF($A48="","",VLOOKUP($A48,'Annex 2 EHV charges'!$A:$O,2,0))</f>
        <v/>
      </c>
      <c r="C48" s="104" t="str">
        <f>IF($A48="","",VLOOKUP($A48,'Annex 2 EHV charges'!$A:$O,3,0))</f>
        <v/>
      </c>
      <c r="D48" s="103" t="str">
        <f>IF($A48="","",VLOOKUP($A48,'Annex 2 EHV charges'!$A:$O,7,0))</f>
        <v/>
      </c>
      <c r="E48" s="108" t="str">
        <f>IFERROR(IF(VLOOKUP($A48,'Annex 2 EHV charges'!$A:$P,9,FALSE)=0,"",VLOOKUP($A48,'Annex 2 EHV charges'!$A:$P,9,FALSE)),"")</f>
        <v/>
      </c>
      <c r="F48" s="109" t="str">
        <f>IFERROR(IF(VLOOKUP($A48,'Annex 2 EHV charges'!$A:$P,10,FALSE)=0,"",VLOOKUP($A48,'Annex 2 EHV charges'!$A:$P,10,FALSE)),"")</f>
        <v/>
      </c>
      <c r="G48" s="110" t="str">
        <f>IFERROR(IF(VLOOKUP($A48,'Annex 2 EHV charges'!$A:$P,11,FALSE)=0,"",VLOOKUP($A48,'Annex 2 EHV charges'!$A:$P,11,FALSE)),"")</f>
        <v/>
      </c>
      <c r="H48" s="110" t="str">
        <f>IFERROR(IF(VLOOKUP($A48,'Annex 2 EHV charges'!$A:$P,12,FALSE)=0,"",VLOOKUP($A48,'Annex 2 EHV charges'!$A:$P,12,FALSE)),"")</f>
        <v/>
      </c>
    </row>
    <row r="49" spans="1:8" ht="12.75" customHeight="1" x14ac:dyDescent="0.2">
      <c r="A49" s="103" t="str">
        <f t="array" ref="A49">IFERROR(INDEX('Annex 2 EHV charges'!$A$11:$A$22, MATCH(0, IF(ISBLANK('Annex 2 EHV charges'!$A$11:$A$22),1, COUNTIF(A$4:$A48, 'Annex 2 EHV charges'!$A$11:$A$22)), 0)),"")</f>
        <v/>
      </c>
      <c r="B49" s="103" t="str">
        <f>IF($A49="","",VLOOKUP($A49,'Annex 2 EHV charges'!$A:$O,2,0))</f>
        <v/>
      </c>
      <c r="C49" s="104" t="str">
        <f>IF($A49="","",VLOOKUP($A49,'Annex 2 EHV charges'!$A:$O,3,0))</f>
        <v/>
      </c>
      <c r="D49" s="103" t="str">
        <f>IF($A49="","",VLOOKUP($A49,'Annex 2 EHV charges'!$A:$O,7,0))</f>
        <v/>
      </c>
      <c r="E49" s="108" t="str">
        <f>IFERROR(IF(VLOOKUP($A49,'Annex 2 EHV charges'!$A:$P,9,FALSE)=0,"",VLOOKUP($A49,'Annex 2 EHV charges'!$A:$P,9,FALSE)),"")</f>
        <v/>
      </c>
      <c r="F49" s="109" t="str">
        <f>IFERROR(IF(VLOOKUP($A49,'Annex 2 EHV charges'!$A:$P,10,FALSE)=0,"",VLOOKUP($A49,'Annex 2 EHV charges'!$A:$P,10,FALSE)),"")</f>
        <v/>
      </c>
      <c r="G49" s="110" t="str">
        <f>IFERROR(IF(VLOOKUP($A49,'Annex 2 EHV charges'!$A:$P,11,FALSE)=0,"",VLOOKUP($A49,'Annex 2 EHV charges'!$A:$P,11,FALSE)),"")</f>
        <v/>
      </c>
      <c r="H49" s="110" t="str">
        <f>IFERROR(IF(VLOOKUP($A49,'Annex 2 EHV charges'!$A:$P,12,FALSE)=0,"",VLOOKUP($A49,'Annex 2 EHV charges'!$A:$P,12,FALSE)),"")</f>
        <v/>
      </c>
    </row>
    <row r="50" spans="1:8" ht="12.75" customHeight="1" x14ac:dyDescent="0.2">
      <c r="A50" s="103" t="str">
        <f t="array" ref="A50">IFERROR(INDEX('Annex 2 EHV charges'!$A$11:$A$22, MATCH(0, IF(ISBLANK('Annex 2 EHV charges'!$A$11:$A$22),1, COUNTIF(A$4:$A49, 'Annex 2 EHV charges'!$A$11:$A$22)), 0)),"")</f>
        <v/>
      </c>
      <c r="B50" s="103" t="str">
        <f>IF($A50="","",VLOOKUP($A50,'Annex 2 EHV charges'!$A:$O,2,0))</f>
        <v/>
      </c>
      <c r="C50" s="104" t="str">
        <f>IF($A50="","",VLOOKUP($A50,'Annex 2 EHV charges'!$A:$O,3,0))</f>
        <v/>
      </c>
      <c r="D50" s="103" t="str">
        <f>IF($A50="","",VLOOKUP($A50,'Annex 2 EHV charges'!$A:$O,7,0))</f>
        <v/>
      </c>
      <c r="E50" s="108" t="str">
        <f>IFERROR(IF(VLOOKUP($A50,'Annex 2 EHV charges'!$A:$P,9,FALSE)=0,"",VLOOKUP($A50,'Annex 2 EHV charges'!$A:$P,9,FALSE)),"")</f>
        <v/>
      </c>
      <c r="F50" s="109" t="str">
        <f>IFERROR(IF(VLOOKUP($A50,'Annex 2 EHV charges'!$A:$P,10,FALSE)=0,"",VLOOKUP($A50,'Annex 2 EHV charges'!$A:$P,10,FALSE)),"")</f>
        <v/>
      </c>
      <c r="G50" s="110" t="str">
        <f>IFERROR(IF(VLOOKUP($A50,'Annex 2 EHV charges'!$A:$P,11,FALSE)=0,"",VLOOKUP($A50,'Annex 2 EHV charges'!$A:$P,11,FALSE)),"")</f>
        <v/>
      </c>
      <c r="H50" s="110" t="str">
        <f>IFERROR(IF(VLOOKUP($A50,'Annex 2 EHV charges'!$A:$P,12,FALSE)=0,"",VLOOKUP($A50,'Annex 2 EHV charges'!$A:$P,12,FALSE)),"")</f>
        <v/>
      </c>
    </row>
    <row r="51" spans="1:8" ht="12.75" customHeight="1" x14ac:dyDescent="0.2">
      <c r="A51" s="103" t="str">
        <f t="array" ref="A51">IFERROR(INDEX('Annex 2 EHV charges'!$A$11:$A$22, MATCH(0, IF(ISBLANK('Annex 2 EHV charges'!$A$11:$A$22),1, COUNTIF(A$4:$A50, 'Annex 2 EHV charges'!$A$11:$A$22)), 0)),"")</f>
        <v/>
      </c>
      <c r="B51" s="103" t="str">
        <f>IF($A51="","",VLOOKUP($A51,'Annex 2 EHV charges'!$A:$O,2,0))</f>
        <v/>
      </c>
      <c r="C51" s="104" t="str">
        <f>IF($A51="","",VLOOKUP($A51,'Annex 2 EHV charges'!$A:$O,3,0))</f>
        <v/>
      </c>
      <c r="D51" s="103" t="str">
        <f>IF($A51="","",VLOOKUP($A51,'Annex 2 EHV charges'!$A:$O,7,0))</f>
        <v/>
      </c>
      <c r="E51" s="108" t="str">
        <f>IFERROR(IF(VLOOKUP($A51,'Annex 2 EHV charges'!$A:$P,9,FALSE)=0,"",VLOOKUP($A51,'Annex 2 EHV charges'!$A:$P,9,FALSE)),"")</f>
        <v/>
      </c>
      <c r="F51" s="109" t="str">
        <f>IFERROR(IF(VLOOKUP($A51,'Annex 2 EHV charges'!$A:$P,10,FALSE)=0,"",VLOOKUP($A51,'Annex 2 EHV charges'!$A:$P,10,FALSE)),"")</f>
        <v/>
      </c>
      <c r="G51" s="110" t="str">
        <f>IFERROR(IF(VLOOKUP($A51,'Annex 2 EHV charges'!$A:$P,11,FALSE)=0,"",VLOOKUP($A51,'Annex 2 EHV charges'!$A:$P,11,FALSE)),"")</f>
        <v/>
      </c>
      <c r="H51" s="110" t="str">
        <f>IFERROR(IF(VLOOKUP($A51,'Annex 2 EHV charges'!$A:$P,12,FALSE)=0,"",VLOOKUP($A51,'Annex 2 EHV charges'!$A:$P,12,FALSE)),"")</f>
        <v/>
      </c>
    </row>
    <row r="52" spans="1:8" ht="12.75" customHeight="1" x14ac:dyDescent="0.2">
      <c r="A52" s="103" t="str">
        <f t="array" ref="A52">IFERROR(INDEX('Annex 2 EHV charges'!$A$11:$A$22, MATCH(0, IF(ISBLANK('Annex 2 EHV charges'!$A$11:$A$22),1, COUNTIF(A$4:$A51, 'Annex 2 EHV charges'!$A$11:$A$22)), 0)),"")</f>
        <v/>
      </c>
      <c r="B52" s="103" t="str">
        <f>IF($A52="","",VLOOKUP($A52,'Annex 2 EHV charges'!$A:$O,2,0))</f>
        <v/>
      </c>
      <c r="C52" s="104" t="str">
        <f>IF($A52="","",VLOOKUP($A52,'Annex 2 EHV charges'!$A:$O,3,0))</f>
        <v/>
      </c>
      <c r="D52" s="103" t="str">
        <f>IF($A52="","",VLOOKUP($A52,'Annex 2 EHV charges'!$A:$O,7,0))</f>
        <v/>
      </c>
      <c r="E52" s="108" t="str">
        <f>IFERROR(IF(VLOOKUP($A52,'Annex 2 EHV charges'!$A:$P,9,FALSE)=0,"",VLOOKUP($A52,'Annex 2 EHV charges'!$A:$P,9,FALSE)),"")</f>
        <v/>
      </c>
      <c r="F52" s="109" t="str">
        <f>IFERROR(IF(VLOOKUP($A52,'Annex 2 EHV charges'!$A:$P,10,FALSE)=0,"",VLOOKUP($A52,'Annex 2 EHV charges'!$A:$P,10,FALSE)),"")</f>
        <v/>
      </c>
      <c r="G52" s="110" t="str">
        <f>IFERROR(IF(VLOOKUP($A52,'Annex 2 EHV charges'!$A:$P,11,FALSE)=0,"",VLOOKUP($A52,'Annex 2 EHV charges'!$A:$P,11,FALSE)),"")</f>
        <v/>
      </c>
      <c r="H52" s="110" t="str">
        <f>IFERROR(IF(VLOOKUP($A52,'Annex 2 EHV charges'!$A:$P,12,FALSE)=0,"",VLOOKUP($A52,'Annex 2 EHV charges'!$A:$P,12,FALSE)),"")</f>
        <v/>
      </c>
    </row>
    <row r="53" spans="1:8" ht="12.75" customHeight="1" x14ac:dyDescent="0.2">
      <c r="A53" s="103" t="str">
        <f t="array" ref="A53">IFERROR(INDEX('Annex 2 EHV charges'!$A$11:$A$22, MATCH(0, IF(ISBLANK('Annex 2 EHV charges'!$A$11:$A$22),1, COUNTIF(A$4:$A52, 'Annex 2 EHV charges'!$A$11:$A$22)), 0)),"")</f>
        <v/>
      </c>
      <c r="B53" s="103" t="str">
        <f>IF($A53="","",VLOOKUP($A53,'Annex 2 EHV charges'!$A:$O,2,0))</f>
        <v/>
      </c>
      <c r="C53" s="104" t="str">
        <f>IF($A53="","",VLOOKUP($A53,'Annex 2 EHV charges'!$A:$O,3,0))</f>
        <v/>
      </c>
      <c r="D53" s="103" t="str">
        <f>IF($A53="","",VLOOKUP($A53,'Annex 2 EHV charges'!$A:$O,7,0))</f>
        <v/>
      </c>
      <c r="E53" s="108" t="str">
        <f>IFERROR(IF(VLOOKUP($A53,'Annex 2 EHV charges'!$A:$P,9,FALSE)=0,"",VLOOKUP($A53,'Annex 2 EHV charges'!$A:$P,9,FALSE)),"")</f>
        <v/>
      </c>
      <c r="F53" s="109" t="str">
        <f>IFERROR(IF(VLOOKUP($A53,'Annex 2 EHV charges'!$A:$P,10,FALSE)=0,"",VLOOKUP($A53,'Annex 2 EHV charges'!$A:$P,10,FALSE)),"")</f>
        <v/>
      </c>
      <c r="G53" s="110" t="str">
        <f>IFERROR(IF(VLOOKUP($A53,'Annex 2 EHV charges'!$A:$P,11,FALSE)=0,"",VLOOKUP($A53,'Annex 2 EHV charges'!$A:$P,11,FALSE)),"")</f>
        <v/>
      </c>
      <c r="H53" s="110" t="str">
        <f>IFERROR(IF(VLOOKUP($A53,'Annex 2 EHV charges'!$A:$P,12,FALSE)=0,"",VLOOKUP($A53,'Annex 2 EHV charges'!$A:$P,12,FALSE)),"")</f>
        <v/>
      </c>
    </row>
    <row r="54" spans="1:8" ht="12.75" customHeight="1" x14ac:dyDescent="0.2">
      <c r="A54" s="103" t="str">
        <f t="array" ref="A54">IFERROR(INDEX('Annex 2 EHV charges'!$A$11:$A$22, MATCH(0, IF(ISBLANK('Annex 2 EHV charges'!$A$11:$A$22),1, COUNTIF(A$4:$A53, 'Annex 2 EHV charges'!$A$11:$A$22)), 0)),"")</f>
        <v/>
      </c>
      <c r="B54" s="103" t="str">
        <f>IF($A54="","",VLOOKUP($A54,'Annex 2 EHV charges'!$A:$O,2,0))</f>
        <v/>
      </c>
      <c r="C54" s="104" t="str">
        <f>IF($A54="","",VLOOKUP($A54,'Annex 2 EHV charges'!$A:$O,3,0))</f>
        <v/>
      </c>
      <c r="D54" s="103" t="str">
        <f>IF($A54="","",VLOOKUP($A54,'Annex 2 EHV charges'!$A:$O,7,0))</f>
        <v/>
      </c>
      <c r="E54" s="108" t="str">
        <f>IFERROR(IF(VLOOKUP($A54,'Annex 2 EHV charges'!$A:$P,9,FALSE)=0,"",VLOOKUP($A54,'Annex 2 EHV charges'!$A:$P,9,FALSE)),"")</f>
        <v/>
      </c>
      <c r="F54" s="109" t="str">
        <f>IFERROR(IF(VLOOKUP($A54,'Annex 2 EHV charges'!$A:$P,10,FALSE)=0,"",VLOOKUP($A54,'Annex 2 EHV charges'!$A:$P,10,FALSE)),"")</f>
        <v/>
      </c>
      <c r="G54" s="110" t="str">
        <f>IFERROR(IF(VLOOKUP($A54,'Annex 2 EHV charges'!$A:$P,11,FALSE)=0,"",VLOOKUP($A54,'Annex 2 EHV charges'!$A:$P,11,FALSE)),"")</f>
        <v/>
      </c>
      <c r="H54" s="110" t="str">
        <f>IFERROR(IF(VLOOKUP($A54,'Annex 2 EHV charges'!$A:$P,12,FALSE)=0,"",VLOOKUP($A54,'Annex 2 EHV charges'!$A:$P,12,FALSE)),"")</f>
        <v/>
      </c>
    </row>
    <row r="55" spans="1:8" ht="12.75" customHeight="1" x14ac:dyDescent="0.2">
      <c r="A55" s="103" t="str">
        <f t="array" ref="A55">IFERROR(INDEX('Annex 2 EHV charges'!$A$11:$A$22, MATCH(0, IF(ISBLANK('Annex 2 EHV charges'!$A$11:$A$22),1, COUNTIF(A$4:$A54, 'Annex 2 EHV charges'!$A$11:$A$22)), 0)),"")</f>
        <v/>
      </c>
      <c r="B55" s="103" t="str">
        <f>IF($A55="","",VLOOKUP($A55,'Annex 2 EHV charges'!$A:$O,2,0))</f>
        <v/>
      </c>
      <c r="C55" s="104" t="str">
        <f>IF($A55="","",VLOOKUP($A55,'Annex 2 EHV charges'!$A:$O,3,0))</f>
        <v/>
      </c>
      <c r="D55" s="103" t="str">
        <f>IF($A55="","",VLOOKUP($A55,'Annex 2 EHV charges'!$A:$O,7,0))</f>
        <v/>
      </c>
      <c r="E55" s="108" t="str">
        <f>IFERROR(IF(VLOOKUP($A55,'Annex 2 EHV charges'!$A:$P,9,FALSE)=0,"",VLOOKUP($A55,'Annex 2 EHV charges'!$A:$P,9,FALSE)),"")</f>
        <v/>
      </c>
      <c r="F55" s="109" t="str">
        <f>IFERROR(IF(VLOOKUP($A55,'Annex 2 EHV charges'!$A:$P,10,FALSE)=0,"",VLOOKUP($A55,'Annex 2 EHV charges'!$A:$P,10,FALSE)),"")</f>
        <v/>
      </c>
      <c r="G55" s="110" t="str">
        <f>IFERROR(IF(VLOOKUP($A55,'Annex 2 EHV charges'!$A:$P,11,FALSE)=0,"",VLOOKUP($A55,'Annex 2 EHV charges'!$A:$P,11,FALSE)),"")</f>
        <v/>
      </c>
      <c r="H55" s="110" t="str">
        <f>IFERROR(IF(VLOOKUP($A55,'Annex 2 EHV charges'!$A:$P,12,FALSE)=0,"",VLOOKUP($A55,'Annex 2 EHV charges'!$A:$P,12,FALSE)),"")</f>
        <v/>
      </c>
    </row>
    <row r="56" spans="1:8" ht="12.75" customHeight="1" x14ac:dyDescent="0.2">
      <c r="A56" s="103" t="str">
        <f t="array" ref="A56">IFERROR(INDEX('Annex 2 EHV charges'!$A$11:$A$22, MATCH(0, IF(ISBLANK('Annex 2 EHV charges'!$A$11:$A$22),1, COUNTIF(A$4:$A55, 'Annex 2 EHV charges'!$A$11:$A$22)), 0)),"")</f>
        <v/>
      </c>
      <c r="B56" s="103" t="str">
        <f>IF($A56="","",VLOOKUP($A56,'Annex 2 EHV charges'!$A:$O,2,0))</f>
        <v/>
      </c>
      <c r="C56" s="104" t="str">
        <f>IF($A56="","",VLOOKUP($A56,'Annex 2 EHV charges'!$A:$O,3,0))</f>
        <v/>
      </c>
      <c r="D56" s="103" t="str">
        <f>IF($A56="","",VLOOKUP($A56,'Annex 2 EHV charges'!$A:$O,7,0))</f>
        <v/>
      </c>
      <c r="E56" s="108" t="str">
        <f>IFERROR(IF(VLOOKUP($A56,'Annex 2 EHV charges'!$A:$P,9,FALSE)=0,"",VLOOKUP($A56,'Annex 2 EHV charges'!$A:$P,9,FALSE)),"")</f>
        <v/>
      </c>
      <c r="F56" s="109" t="str">
        <f>IFERROR(IF(VLOOKUP($A56,'Annex 2 EHV charges'!$A:$P,10,FALSE)=0,"",VLOOKUP($A56,'Annex 2 EHV charges'!$A:$P,10,FALSE)),"")</f>
        <v/>
      </c>
      <c r="G56" s="110" t="str">
        <f>IFERROR(IF(VLOOKUP($A56,'Annex 2 EHV charges'!$A:$P,11,FALSE)=0,"",VLOOKUP($A56,'Annex 2 EHV charges'!$A:$P,11,FALSE)),"")</f>
        <v/>
      </c>
      <c r="H56" s="110" t="str">
        <f>IFERROR(IF(VLOOKUP($A56,'Annex 2 EHV charges'!$A:$P,12,FALSE)=0,"",VLOOKUP($A56,'Annex 2 EHV charges'!$A:$P,12,FALSE)),"")</f>
        <v/>
      </c>
    </row>
    <row r="57" spans="1:8" ht="12.75" customHeight="1" x14ac:dyDescent="0.2">
      <c r="A57" s="103" t="str">
        <f t="array" ref="A57">IFERROR(INDEX('Annex 2 EHV charges'!$A$11:$A$22, MATCH(0, IF(ISBLANK('Annex 2 EHV charges'!$A$11:$A$22),1, COUNTIF(A$4:$A56, 'Annex 2 EHV charges'!$A$11:$A$22)), 0)),"")</f>
        <v/>
      </c>
      <c r="B57" s="103" t="str">
        <f>IF($A57="","",VLOOKUP($A57,'Annex 2 EHV charges'!$A:$O,2,0))</f>
        <v/>
      </c>
      <c r="C57" s="104" t="str">
        <f>IF($A57="","",VLOOKUP($A57,'Annex 2 EHV charges'!$A:$O,3,0))</f>
        <v/>
      </c>
      <c r="D57" s="103" t="str">
        <f>IF($A57="","",VLOOKUP($A57,'Annex 2 EHV charges'!$A:$O,7,0))</f>
        <v/>
      </c>
      <c r="E57" s="108" t="str">
        <f>IFERROR(IF(VLOOKUP($A57,'Annex 2 EHV charges'!$A:$P,9,FALSE)=0,"",VLOOKUP($A57,'Annex 2 EHV charges'!$A:$P,9,FALSE)),"")</f>
        <v/>
      </c>
      <c r="F57" s="109" t="str">
        <f>IFERROR(IF(VLOOKUP($A57,'Annex 2 EHV charges'!$A:$P,10,FALSE)=0,"",VLOOKUP($A57,'Annex 2 EHV charges'!$A:$P,10,FALSE)),"")</f>
        <v/>
      </c>
      <c r="G57" s="110" t="str">
        <f>IFERROR(IF(VLOOKUP($A57,'Annex 2 EHV charges'!$A:$P,11,FALSE)=0,"",VLOOKUP($A57,'Annex 2 EHV charges'!$A:$P,11,FALSE)),"")</f>
        <v/>
      </c>
      <c r="H57" s="110" t="str">
        <f>IFERROR(IF(VLOOKUP($A57,'Annex 2 EHV charges'!$A:$P,12,FALSE)=0,"",VLOOKUP($A57,'Annex 2 EHV charges'!$A:$P,12,FALSE)),"")</f>
        <v/>
      </c>
    </row>
    <row r="58" spans="1:8" ht="12.75" customHeight="1" x14ac:dyDescent="0.2">
      <c r="A58" s="103" t="str">
        <f t="array" ref="A58">IFERROR(INDEX('Annex 2 EHV charges'!$A$11:$A$22, MATCH(0, IF(ISBLANK('Annex 2 EHV charges'!$A$11:$A$22),1, COUNTIF(A$4:$A57, 'Annex 2 EHV charges'!$A$11:$A$22)), 0)),"")</f>
        <v/>
      </c>
      <c r="B58" s="103" t="str">
        <f>IF($A58="","",VLOOKUP($A58,'Annex 2 EHV charges'!$A:$O,2,0))</f>
        <v/>
      </c>
      <c r="C58" s="104" t="str">
        <f>IF($A58="","",VLOOKUP($A58,'Annex 2 EHV charges'!$A:$O,3,0))</f>
        <v/>
      </c>
      <c r="D58" s="103" t="str">
        <f>IF($A58="","",VLOOKUP($A58,'Annex 2 EHV charges'!$A:$O,7,0))</f>
        <v/>
      </c>
      <c r="E58" s="108" t="str">
        <f>IFERROR(IF(VLOOKUP($A58,'Annex 2 EHV charges'!$A:$P,9,FALSE)=0,"",VLOOKUP($A58,'Annex 2 EHV charges'!$A:$P,9,FALSE)),"")</f>
        <v/>
      </c>
      <c r="F58" s="109" t="str">
        <f>IFERROR(IF(VLOOKUP($A58,'Annex 2 EHV charges'!$A:$P,10,FALSE)=0,"",VLOOKUP($A58,'Annex 2 EHV charges'!$A:$P,10,FALSE)),"")</f>
        <v/>
      </c>
      <c r="G58" s="110" t="str">
        <f>IFERROR(IF(VLOOKUP($A58,'Annex 2 EHV charges'!$A:$P,11,FALSE)=0,"",VLOOKUP($A58,'Annex 2 EHV charges'!$A:$P,11,FALSE)),"")</f>
        <v/>
      </c>
      <c r="H58" s="110" t="str">
        <f>IFERROR(IF(VLOOKUP($A58,'Annex 2 EHV charges'!$A:$P,12,FALSE)=0,"",VLOOKUP($A58,'Annex 2 EHV charges'!$A:$P,12,FALSE)),"")</f>
        <v/>
      </c>
    </row>
    <row r="59" spans="1:8" ht="12.75" customHeight="1" x14ac:dyDescent="0.2">
      <c r="A59" s="103" t="str">
        <f t="array" ref="A59">IFERROR(INDEX('Annex 2 EHV charges'!$A$11:$A$22, MATCH(0, IF(ISBLANK('Annex 2 EHV charges'!$A$11:$A$22),1, COUNTIF(A$4:$A58, 'Annex 2 EHV charges'!$A$11:$A$22)), 0)),"")</f>
        <v/>
      </c>
      <c r="B59" s="103" t="str">
        <f>IF($A59="","",VLOOKUP($A59,'Annex 2 EHV charges'!$A:$O,2,0))</f>
        <v/>
      </c>
      <c r="C59" s="104" t="str">
        <f>IF($A59="","",VLOOKUP($A59,'Annex 2 EHV charges'!$A:$O,3,0))</f>
        <v/>
      </c>
      <c r="D59" s="103" t="str">
        <f>IF($A59="","",VLOOKUP($A59,'Annex 2 EHV charges'!$A:$O,7,0))</f>
        <v/>
      </c>
      <c r="E59" s="108" t="str">
        <f>IFERROR(IF(VLOOKUP($A59,'Annex 2 EHV charges'!$A:$P,9,FALSE)=0,"",VLOOKUP($A59,'Annex 2 EHV charges'!$A:$P,9,FALSE)),"")</f>
        <v/>
      </c>
      <c r="F59" s="109" t="str">
        <f>IFERROR(IF(VLOOKUP($A59,'Annex 2 EHV charges'!$A:$P,10,FALSE)=0,"",VLOOKUP($A59,'Annex 2 EHV charges'!$A:$P,10,FALSE)),"")</f>
        <v/>
      </c>
      <c r="G59" s="110" t="str">
        <f>IFERROR(IF(VLOOKUP($A59,'Annex 2 EHV charges'!$A:$P,11,FALSE)=0,"",VLOOKUP($A59,'Annex 2 EHV charges'!$A:$P,11,FALSE)),"")</f>
        <v/>
      </c>
      <c r="H59" s="110" t="str">
        <f>IFERROR(IF(VLOOKUP($A59,'Annex 2 EHV charges'!$A:$P,12,FALSE)=0,"",VLOOKUP($A59,'Annex 2 EHV charges'!$A:$P,12,FALSE)),"")</f>
        <v/>
      </c>
    </row>
    <row r="60" spans="1:8" ht="12.75" customHeight="1" x14ac:dyDescent="0.2">
      <c r="A60" s="103" t="str">
        <f t="array" ref="A60">IFERROR(INDEX('Annex 2 EHV charges'!$A$11:$A$22, MATCH(0, IF(ISBLANK('Annex 2 EHV charges'!$A$11:$A$22),1, COUNTIF(A$4:$A59, 'Annex 2 EHV charges'!$A$11:$A$22)), 0)),"")</f>
        <v/>
      </c>
      <c r="B60" s="103" t="str">
        <f>IF($A60="","",VLOOKUP($A60,'Annex 2 EHV charges'!$A:$O,2,0))</f>
        <v/>
      </c>
      <c r="C60" s="104" t="str">
        <f>IF($A60="","",VLOOKUP($A60,'Annex 2 EHV charges'!$A:$O,3,0))</f>
        <v/>
      </c>
      <c r="D60" s="103" t="str">
        <f>IF($A60="","",VLOOKUP($A60,'Annex 2 EHV charges'!$A:$O,7,0))</f>
        <v/>
      </c>
      <c r="E60" s="108" t="str">
        <f>IFERROR(IF(VLOOKUP($A60,'Annex 2 EHV charges'!$A:$P,9,FALSE)=0,"",VLOOKUP($A60,'Annex 2 EHV charges'!$A:$P,9,FALSE)),"")</f>
        <v/>
      </c>
      <c r="F60" s="109" t="str">
        <f>IFERROR(IF(VLOOKUP($A60,'Annex 2 EHV charges'!$A:$P,10,FALSE)=0,"",VLOOKUP($A60,'Annex 2 EHV charges'!$A:$P,10,FALSE)),"")</f>
        <v/>
      </c>
      <c r="G60" s="110" t="str">
        <f>IFERROR(IF(VLOOKUP($A60,'Annex 2 EHV charges'!$A:$P,11,FALSE)=0,"",VLOOKUP($A60,'Annex 2 EHV charges'!$A:$P,11,FALSE)),"")</f>
        <v/>
      </c>
      <c r="H60" s="110" t="str">
        <f>IFERROR(IF(VLOOKUP($A60,'Annex 2 EHV charges'!$A:$P,12,FALSE)=0,"",VLOOKUP($A60,'Annex 2 EHV charges'!$A:$P,12,FALSE)),"")</f>
        <v/>
      </c>
    </row>
    <row r="61" spans="1:8" ht="12.75" customHeight="1" x14ac:dyDescent="0.2">
      <c r="A61" s="103" t="str">
        <f t="array" ref="A61">IFERROR(INDEX('Annex 2 EHV charges'!$A$11:$A$22, MATCH(0, IF(ISBLANK('Annex 2 EHV charges'!$A$11:$A$22),1, COUNTIF(A$4:$A60, 'Annex 2 EHV charges'!$A$11:$A$22)), 0)),"")</f>
        <v/>
      </c>
      <c r="B61" s="103" t="str">
        <f>IF($A61="","",VLOOKUP($A61,'Annex 2 EHV charges'!$A:$O,2,0))</f>
        <v/>
      </c>
      <c r="C61" s="104" t="str">
        <f>IF($A61="","",VLOOKUP($A61,'Annex 2 EHV charges'!$A:$O,3,0))</f>
        <v/>
      </c>
      <c r="D61" s="103" t="str">
        <f>IF($A61="","",VLOOKUP($A61,'Annex 2 EHV charges'!$A:$O,7,0))</f>
        <v/>
      </c>
      <c r="E61" s="108" t="str">
        <f>IFERROR(IF(VLOOKUP($A61,'Annex 2 EHV charges'!$A:$P,9,FALSE)=0,"",VLOOKUP($A61,'Annex 2 EHV charges'!$A:$P,9,FALSE)),"")</f>
        <v/>
      </c>
      <c r="F61" s="109" t="str">
        <f>IFERROR(IF(VLOOKUP($A61,'Annex 2 EHV charges'!$A:$P,10,FALSE)=0,"",VLOOKUP($A61,'Annex 2 EHV charges'!$A:$P,10,FALSE)),"")</f>
        <v/>
      </c>
      <c r="G61" s="110" t="str">
        <f>IFERROR(IF(VLOOKUP($A61,'Annex 2 EHV charges'!$A:$P,11,FALSE)=0,"",VLOOKUP($A61,'Annex 2 EHV charges'!$A:$P,11,FALSE)),"")</f>
        <v/>
      </c>
      <c r="H61" s="110" t="str">
        <f>IFERROR(IF(VLOOKUP($A61,'Annex 2 EHV charges'!$A:$P,12,FALSE)=0,"",VLOOKUP($A61,'Annex 2 EHV charges'!$A:$P,12,FALSE)),"")</f>
        <v/>
      </c>
    </row>
    <row r="62" spans="1:8" ht="12.75" customHeight="1" x14ac:dyDescent="0.2">
      <c r="A62" s="103" t="str">
        <f t="array" ref="A62">IFERROR(INDEX('Annex 2 EHV charges'!$A$11:$A$22, MATCH(0, IF(ISBLANK('Annex 2 EHV charges'!$A$11:$A$22),1, COUNTIF(A$4:$A61, 'Annex 2 EHV charges'!$A$11:$A$22)), 0)),"")</f>
        <v/>
      </c>
      <c r="B62" s="103" t="str">
        <f>IF($A62="","",VLOOKUP($A62,'Annex 2 EHV charges'!$A:$O,2,0))</f>
        <v/>
      </c>
      <c r="C62" s="104" t="str">
        <f>IF($A62="","",VLOOKUP($A62,'Annex 2 EHV charges'!$A:$O,3,0))</f>
        <v/>
      </c>
      <c r="D62" s="103" t="str">
        <f>IF($A62="","",VLOOKUP($A62,'Annex 2 EHV charges'!$A:$O,7,0))</f>
        <v/>
      </c>
      <c r="E62" s="108" t="str">
        <f>IFERROR(IF(VLOOKUP($A62,'Annex 2 EHV charges'!$A:$P,9,FALSE)=0,"",VLOOKUP($A62,'Annex 2 EHV charges'!$A:$P,9,FALSE)),"")</f>
        <v/>
      </c>
      <c r="F62" s="109" t="str">
        <f>IFERROR(IF(VLOOKUP($A62,'Annex 2 EHV charges'!$A:$P,10,FALSE)=0,"",VLOOKUP($A62,'Annex 2 EHV charges'!$A:$P,10,FALSE)),"")</f>
        <v/>
      </c>
      <c r="G62" s="110" t="str">
        <f>IFERROR(IF(VLOOKUP($A62,'Annex 2 EHV charges'!$A:$P,11,FALSE)=0,"",VLOOKUP($A62,'Annex 2 EHV charges'!$A:$P,11,FALSE)),"")</f>
        <v/>
      </c>
      <c r="H62" s="110" t="str">
        <f>IFERROR(IF(VLOOKUP($A62,'Annex 2 EHV charges'!$A:$P,12,FALSE)=0,"",VLOOKUP($A62,'Annex 2 EHV charges'!$A:$P,12,FALSE)),"")</f>
        <v/>
      </c>
    </row>
    <row r="63" spans="1:8" ht="12.75" customHeight="1" x14ac:dyDescent="0.2">
      <c r="A63" s="103" t="str">
        <f t="array" ref="A63">IFERROR(INDEX('Annex 2 EHV charges'!$A$11:$A$22, MATCH(0, IF(ISBLANK('Annex 2 EHV charges'!$A$11:$A$22),1, COUNTIF(A$4:$A62, 'Annex 2 EHV charges'!$A$11:$A$22)), 0)),"")</f>
        <v/>
      </c>
      <c r="B63" s="103" t="str">
        <f>IF($A63="","",VLOOKUP($A63,'Annex 2 EHV charges'!$A:$O,2,0))</f>
        <v/>
      </c>
      <c r="C63" s="104" t="str">
        <f>IF($A63="","",VLOOKUP($A63,'Annex 2 EHV charges'!$A:$O,3,0))</f>
        <v/>
      </c>
      <c r="D63" s="103" t="str">
        <f>IF($A63="","",VLOOKUP($A63,'Annex 2 EHV charges'!$A:$O,7,0))</f>
        <v/>
      </c>
      <c r="E63" s="108" t="str">
        <f>IFERROR(IF(VLOOKUP($A63,'Annex 2 EHV charges'!$A:$P,9,FALSE)=0,"",VLOOKUP($A63,'Annex 2 EHV charges'!$A:$P,9,FALSE)),"")</f>
        <v/>
      </c>
      <c r="F63" s="109" t="str">
        <f>IFERROR(IF(VLOOKUP($A63,'Annex 2 EHV charges'!$A:$P,10,FALSE)=0,"",VLOOKUP($A63,'Annex 2 EHV charges'!$A:$P,10,FALSE)),"")</f>
        <v/>
      </c>
      <c r="G63" s="110" t="str">
        <f>IFERROR(IF(VLOOKUP($A63,'Annex 2 EHV charges'!$A:$P,11,FALSE)=0,"",VLOOKUP($A63,'Annex 2 EHV charges'!$A:$P,11,FALSE)),"")</f>
        <v/>
      </c>
      <c r="H63" s="110" t="str">
        <f>IFERROR(IF(VLOOKUP($A63,'Annex 2 EHV charges'!$A:$P,12,FALSE)=0,"",VLOOKUP($A63,'Annex 2 EHV charges'!$A:$P,12,FALSE)),"")</f>
        <v/>
      </c>
    </row>
    <row r="64" spans="1:8" ht="12.75" customHeight="1" x14ac:dyDescent="0.2">
      <c r="A64" s="103" t="str">
        <f t="array" ref="A64">IFERROR(INDEX('Annex 2 EHV charges'!$A$11:$A$22, MATCH(0, IF(ISBLANK('Annex 2 EHV charges'!$A$11:$A$22),1, COUNTIF(A$4:$A63, 'Annex 2 EHV charges'!$A$11:$A$22)), 0)),"")</f>
        <v/>
      </c>
      <c r="B64" s="103" t="str">
        <f>IF($A64="","",VLOOKUP($A64,'Annex 2 EHV charges'!$A:$O,2,0))</f>
        <v/>
      </c>
      <c r="C64" s="104" t="str">
        <f>IF($A64="","",VLOOKUP($A64,'Annex 2 EHV charges'!$A:$O,3,0))</f>
        <v/>
      </c>
      <c r="D64" s="103" t="str">
        <f>IF($A64="","",VLOOKUP($A64,'Annex 2 EHV charges'!$A:$O,7,0))</f>
        <v/>
      </c>
      <c r="E64" s="108" t="str">
        <f>IFERROR(IF(VLOOKUP($A64,'Annex 2 EHV charges'!$A:$P,9,FALSE)=0,"",VLOOKUP($A64,'Annex 2 EHV charges'!$A:$P,9,FALSE)),"")</f>
        <v/>
      </c>
      <c r="F64" s="109" t="str">
        <f>IFERROR(IF(VLOOKUP($A64,'Annex 2 EHV charges'!$A:$P,10,FALSE)=0,"",VLOOKUP($A64,'Annex 2 EHV charges'!$A:$P,10,FALSE)),"")</f>
        <v/>
      </c>
      <c r="G64" s="110" t="str">
        <f>IFERROR(IF(VLOOKUP($A64,'Annex 2 EHV charges'!$A:$P,11,FALSE)=0,"",VLOOKUP($A64,'Annex 2 EHV charges'!$A:$P,11,FALSE)),"")</f>
        <v/>
      </c>
      <c r="H64" s="110" t="str">
        <f>IFERROR(IF(VLOOKUP($A64,'Annex 2 EHV charges'!$A:$P,12,FALSE)=0,"",VLOOKUP($A64,'Annex 2 EHV charges'!$A:$P,12,FALSE)),"")</f>
        <v/>
      </c>
    </row>
    <row r="65" spans="1:8" ht="12.75" customHeight="1" x14ac:dyDescent="0.2">
      <c r="A65" s="103" t="str">
        <f t="array" ref="A65">IFERROR(INDEX('Annex 2 EHV charges'!$A$11:$A$22, MATCH(0, IF(ISBLANK('Annex 2 EHV charges'!$A$11:$A$22),1, COUNTIF(A$4:$A64, 'Annex 2 EHV charges'!$A$11:$A$22)), 0)),"")</f>
        <v/>
      </c>
      <c r="B65" s="103" t="str">
        <f>IF($A65="","",VLOOKUP($A65,'Annex 2 EHV charges'!$A:$O,2,0))</f>
        <v/>
      </c>
      <c r="C65" s="104" t="str">
        <f>IF($A65="","",VLOOKUP($A65,'Annex 2 EHV charges'!$A:$O,3,0))</f>
        <v/>
      </c>
      <c r="D65" s="103" t="str">
        <f>IF($A65="","",VLOOKUP($A65,'Annex 2 EHV charges'!$A:$O,7,0))</f>
        <v/>
      </c>
      <c r="E65" s="108" t="str">
        <f>IFERROR(IF(VLOOKUP($A65,'Annex 2 EHV charges'!$A:$P,9,FALSE)=0,"",VLOOKUP($A65,'Annex 2 EHV charges'!$A:$P,9,FALSE)),"")</f>
        <v/>
      </c>
      <c r="F65" s="109" t="str">
        <f>IFERROR(IF(VLOOKUP($A65,'Annex 2 EHV charges'!$A:$P,10,FALSE)=0,"",VLOOKUP($A65,'Annex 2 EHV charges'!$A:$P,10,FALSE)),"")</f>
        <v/>
      </c>
      <c r="G65" s="110" t="str">
        <f>IFERROR(IF(VLOOKUP($A65,'Annex 2 EHV charges'!$A:$P,11,FALSE)=0,"",VLOOKUP($A65,'Annex 2 EHV charges'!$A:$P,11,FALSE)),"")</f>
        <v/>
      </c>
      <c r="H65" s="110" t="str">
        <f>IFERROR(IF(VLOOKUP($A65,'Annex 2 EHV charges'!$A:$P,12,FALSE)=0,"",VLOOKUP($A65,'Annex 2 EHV charges'!$A:$P,12,FALSE)),"")</f>
        <v/>
      </c>
    </row>
    <row r="66" spans="1:8" ht="12.75" customHeight="1" x14ac:dyDescent="0.2">
      <c r="A66" s="103" t="str">
        <f t="array" ref="A66">IFERROR(INDEX('Annex 2 EHV charges'!$A$11:$A$22, MATCH(0, IF(ISBLANK('Annex 2 EHV charges'!$A$11:$A$22),1, COUNTIF(A$4:$A65, 'Annex 2 EHV charges'!$A$11:$A$22)), 0)),"")</f>
        <v/>
      </c>
      <c r="B66" s="103" t="str">
        <f>IF($A66="","",VLOOKUP($A66,'Annex 2 EHV charges'!$A:$O,2,0))</f>
        <v/>
      </c>
      <c r="C66" s="104" t="str">
        <f>IF($A66="","",VLOOKUP($A66,'Annex 2 EHV charges'!$A:$O,3,0))</f>
        <v/>
      </c>
      <c r="D66" s="103" t="str">
        <f>IF($A66="","",VLOOKUP($A66,'Annex 2 EHV charges'!$A:$O,7,0))</f>
        <v/>
      </c>
      <c r="E66" s="108" t="str">
        <f>IFERROR(IF(VLOOKUP($A66,'Annex 2 EHV charges'!$A:$P,9,FALSE)=0,"",VLOOKUP($A66,'Annex 2 EHV charges'!$A:$P,9,FALSE)),"")</f>
        <v/>
      </c>
      <c r="F66" s="109" t="str">
        <f>IFERROR(IF(VLOOKUP($A66,'Annex 2 EHV charges'!$A:$P,10,FALSE)=0,"",VLOOKUP($A66,'Annex 2 EHV charges'!$A:$P,10,FALSE)),"")</f>
        <v/>
      </c>
      <c r="G66" s="110" t="str">
        <f>IFERROR(IF(VLOOKUP($A66,'Annex 2 EHV charges'!$A:$P,11,FALSE)=0,"",VLOOKUP($A66,'Annex 2 EHV charges'!$A:$P,11,FALSE)),"")</f>
        <v/>
      </c>
      <c r="H66" s="110" t="str">
        <f>IFERROR(IF(VLOOKUP($A66,'Annex 2 EHV charges'!$A:$P,12,FALSE)=0,"",VLOOKUP($A66,'Annex 2 EHV charges'!$A:$P,12,FALSE)),"")</f>
        <v/>
      </c>
    </row>
    <row r="67" spans="1:8" ht="12.75" customHeight="1" x14ac:dyDescent="0.2">
      <c r="A67" s="103" t="str">
        <f t="array" ref="A67">IFERROR(INDEX('Annex 2 EHV charges'!$A$11:$A$22, MATCH(0, IF(ISBLANK('Annex 2 EHV charges'!$A$11:$A$22),1, COUNTIF(A$4:$A66, 'Annex 2 EHV charges'!$A$11:$A$22)), 0)),"")</f>
        <v/>
      </c>
      <c r="B67" s="103" t="str">
        <f>IF($A67="","",VLOOKUP($A67,'Annex 2 EHV charges'!$A:$O,2,0))</f>
        <v/>
      </c>
      <c r="C67" s="104" t="str">
        <f>IF($A67="","",VLOOKUP($A67,'Annex 2 EHV charges'!$A:$O,3,0))</f>
        <v/>
      </c>
      <c r="D67" s="103" t="str">
        <f>IF($A67="","",VLOOKUP($A67,'Annex 2 EHV charges'!$A:$O,7,0))</f>
        <v/>
      </c>
      <c r="E67" s="108" t="str">
        <f>IFERROR(IF(VLOOKUP($A67,'Annex 2 EHV charges'!$A:$P,9,FALSE)=0,"",VLOOKUP($A67,'Annex 2 EHV charges'!$A:$P,9,FALSE)),"")</f>
        <v/>
      </c>
      <c r="F67" s="109" t="str">
        <f>IFERROR(IF(VLOOKUP($A67,'Annex 2 EHV charges'!$A:$P,10,FALSE)=0,"",VLOOKUP($A67,'Annex 2 EHV charges'!$A:$P,10,FALSE)),"")</f>
        <v/>
      </c>
      <c r="G67" s="110" t="str">
        <f>IFERROR(IF(VLOOKUP($A67,'Annex 2 EHV charges'!$A:$P,11,FALSE)=0,"",VLOOKUP($A67,'Annex 2 EHV charges'!$A:$P,11,FALSE)),"")</f>
        <v/>
      </c>
      <c r="H67" s="110" t="str">
        <f>IFERROR(IF(VLOOKUP($A67,'Annex 2 EHV charges'!$A:$P,12,FALSE)=0,"",VLOOKUP($A67,'Annex 2 EHV charges'!$A:$P,12,FALSE)),"")</f>
        <v/>
      </c>
    </row>
    <row r="68" spans="1:8" ht="12.75" customHeight="1" x14ac:dyDescent="0.2">
      <c r="A68" s="103" t="str">
        <f t="array" ref="A68">IFERROR(INDEX('Annex 2 EHV charges'!$A$11:$A$22, MATCH(0, IF(ISBLANK('Annex 2 EHV charges'!$A$11:$A$22),1, COUNTIF(A$4:$A67, 'Annex 2 EHV charges'!$A$11:$A$22)), 0)),"")</f>
        <v/>
      </c>
      <c r="B68" s="103" t="str">
        <f>IF($A68="","",VLOOKUP($A68,'Annex 2 EHV charges'!$A:$O,2,0))</f>
        <v/>
      </c>
      <c r="C68" s="104" t="str">
        <f>IF($A68="","",VLOOKUP($A68,'Annex 2 EHV charges'!$A:$O,3,0))</f>
        <v/>
      </c>
      <c r="D68" s="103" t="str">
        <f>IF($A68="","",VLOOKUP($A68,'Annex 2 EHV charges'!$A:$O,7,0))</f>
        <v/>
      </c>
      <c r="E68" s="108" t="str">
        <f>IFERROR(IF(VLOOKUP($A68,'Annex 2 EHV charges'!$A:$P,9,FALSE)=0,"",VLOOKUP($A68,'Annex 2 EHV charges'!$A:$P,9,FALSE)),"")</f>
        <v/>
      </c>
      <c r="F68" s="109" t="str">
        <f>IFERROR(IF(VLOOKUP($A68,'Annex 2 EHV charges'!$A:$P,10,FALSE)=0,"",VLOOKUP($A68,'Annex 2 EHV charges'!$A:$P,10,FALSE)),"")</f>
        <v/>
      </c>
      <c r="G68" s="110" t="str">
        <f>IFERROR(IF(VLOOKUP($A68,'Annex 2 EHV charges'!$A:$P,11,FALSE)=0,"",VLOOKUP($A68,'Annex 2 EHV charges'!$A:$P,11,FALSE)),"")</f>
        <v/>
      </c>
      <c r="H68" s="110" t="str">
        <f>IFERROR(IF(VLOOKUP($A68,'Annex 2 EHV charges'!$A:$P,12,FALSE)=0,"",VLOOKUP($A68,'Annex 2 EHV charges'!$A:$P,12,FALSE)),"")</f>
        <v/>
      </c>
    </row>
    <row r="69" spans="1:8" ht="12.75" customHeight="1" x14ac:dyDescent="0.2">
      <c r="A69" s="103" t="str">
        <f t="array" ref="A69">IFERROR(INDEX('Annex 2 EHV charges'!$A$11:$A$22, MATCH(0, IF(ISBLANK('Annex 2 EHV charges'!$A$11:$A$22),1, COUNTIF(A$4:$A68, 'Annex 2 EHV charges'!$A$11:$A$22)), 0)),"")</f>
        <v/>
      </c>
      <c r="B69" s="103" t="str">
        <f>IF($A69="","",VLOOKUP($A69,'Annex 2 EHV charges'!$A:$O,2,0))</f>
        <v/>
      </c>
      <c r="C69" s="104" t="str">
        <f>IF($A69="","",VLOOKUP($A69,'Annex 2 EHV charges'!$A:$O,3,0))</f>
        <v/>
      </c>
      <c r="D69" s="103" t="str">
        <f>IF($A69="","",VLOOKUP($A69,'Annex 2 EHV charges'!$A:$O,7,0))</f>
        <v/>
      </c>
      <c r="E69" s="108" t="str">
        <f>IFERROR(IF(VLOOKUP($A69,'Annex 2 EHV charges'!$A:$P,9,FALSE)=0,"",VLOOKUP($A69,'Annex 2 EHV charges'!$A:$P,9,FALSE)),"")</f>
        <v/>
      </c>
      <c r="F69" s="109" t="str">
        <f>IFERROR(IF(VLOOKUP($A69,'Annex 2 EHV charges'!$A:$P,10,FALSE)=0,"",VLOOKUP($A69,'Annex 2 EHV charges'!$A:$P,10,FALSE)),"")</f>
        <v/>
      </c>
      <c r="G69" s="110" t="str">
        <f>IFERROR(IF(VLOOKUP($A69,'Annex 2 EHV charges'!$A:$P,11,FALSE)=0,"",VLOOKUP($A69,'Annex 2 EHV charges'!$A:$P,11,FALSE)),"")</f>
        <v/>
      </c>
      <c r="H69" s="110" t="str">
        <f>IFERROR(IF(VLOOKUP($A69,'Annex 2 EHV charges'!$A:$P,12,FALSE)=0,"",VLOOKUP($A69,'Annex 2 EHV charges'!$A:$P,12,FALSE)),"")</f>
        <v/>
      </c>
    </row>
    <row r="70" spans="1:8" ht="12.75" customHeight="1" x14ac:dyDescent="0.2">
      <c r="A70" s="103" t="str">
        <f t="array" ref="A70">IFERROR(INDEX('Annex 2 EHV charges'!$A$11:$A$22, MATCH(0, IF(ISBLANK('Annex 2 EHV charges'!$A$11:$A$22),1, COUNTIF(A$4:$A69, 'Annex 2 EHV charges'!$A$11:$A$22)), 0)),"")</f>
        <v/>
      </c>
      <c r="B70" s="103" t="str">
        <f>IF($A70="","",VLOOKUP($A70,'Annex 2 EHV charges'!$A:$O,2,0))</f>
        <v/>
      </c>
      <c r="C70" s="104" t="str">
        <f>IF($A70="","",VLOOKUP($A70,'Annex 2 EHV charges'!$A:$O,3,0))</f>
        <v/>
      </c>
      <c r="D70" s="103" t="str">
        <f>IF($A70="","",VLOOKUP($A70,'Annex 2 EHV charges'!$A:$O,7,0))</f>
        <v/>
      </c>
      <c r="E70" s="108" t="str">
        <f>IFERROR(IF(VLOOKUP($A70,'Annex 2 EHV charges'!$A:$P,9,FALSE)=0,"",VLOOKUP($A70,'Annex 2 EHV charges'!$A:$P,9,FALSE)),"")</f>
        <v/>
      </c>
      <c r="F70" s="109" t="str">
        <f>IFERROR(IF(VLOOKUP($A70,'Annex 2 EHV charges'!$A:$P,10,FALSE)=0,"",VLOOKUP($A70,'Annex 2 EHV charges'!$A:$P,10,FALSE)),"")</f>
        <v/>
      </c>
      <c r="G70" s="110" t="str">
        <f>IFERROR(IF(VLOOKUP($A70,'Annex 2 EHV charges'!$A:$P,11,FALSE)=0,"",VLOOKUP($A70,'Annex 2 EHV charges'!$A:$P,11,FALSE)),"")</f>
        <v/>
      </c>
      <c r="H70" s="110" t="str">
        <f>IFERROR(IF(VLOOKUP($A70,'Annex 2 EHV charges'!$A:$P,12,FALSE)=0,"",VLOOKUP($A70,'Annex 2 EHV charges'!$A:$P,12,FALSE)),"")</f>
        <v/>
      </c>
    </row>
    <row r="71" spans="1:8" ht="12.75" customHeight="1" x14ac:dyDescent="0.2">
      <c r="A71" s="103" t="str">
        <f t="array" ref="A71">IFERROR(INDEX('Annex 2 EHV charges'!$A$11:$A$22, MATCH(0, IF(ISBLANK('Annex 2 EHV charges'!$A$11:$A$22),1, COUNTIF(A$4:$A70, 'Annex 2 EHV charges'!$A$11:$A$22)), 0)),"")</f>
        <v/>
      </c>
      <c r="B71" s="103" t="str">
        <f>IF($A71="","",VLOOKUP($A71,'Annex 2 EHV charges'!$A:$O,2,0))</f>
        <v/>
      </c>
      <c r="C71" s="104" t="str">
        <f>IF($A71="","",VLOOKUP($A71,'Annex 2 EHV charges'!$A:$O,3,0))</f>
        <v/>
      </c>
      <c r="D71" s="103" t="str">
        <f>IF($A71="","",VLOOKUP($A71,'Annex 2 EHV charges'!$A:$O,7,0))</f>
        <v/>
      </c>
      <c r="E71" s="108" t="str">
        <f>IFERROR(IF(VLOOKUP($A71,'Annex 2 EHV charges'!$A:$P,9,FALSE)=0,"",VLOOKUP($A71,'Annex 2 EHV charges'!$A:$P,9,FALSE)),"")</f>
        <v/>
      </c>
      <c r="F71" s="109" t="str">
        <f>IFERROR(IF(VLOOKUP($A71,'Annex 2 EHV charges'!$A:$P,10,FALSE)=0,"",VLOOKUP($A71,'Annex 2 EHV charges'!$A:$P,10,FALSE)),"")</f>
        <v/>
      </c>
      <c r="G71" s="110" t="str">
        <f>IFERROR(IF(VLOOKUP($A71,'Annex 2 EHV charges'!$A:$P,11,FALSE)=0,"",VLOOKUP($A71,'Annex 2 EHV charges'!$A:$P,11,FALSE)),"")</f>
        <v/>
      </c>
      <c r="H71" s="110" t="str">
        <f>IFERROR(IF(VLOOKUP($A71,'Annex 2 EHV charges'!$A:$P,12,FALSE)=0,"",VLOOKUP($A71,'Annex 2 EHV charges'!$A:$P,12,FALSE)),"")</f>
        <v/>
      </c>
    </row>
    <row r="72" spans="1:8" ht="12.75" customHeight="1" x14ac:dyDescent="0.2">
      <c r="A72" s="103" t="str">
        <f t="array" ref="A72">IFERROR(INDEX('Annex 2 EHV charges'!$A$11:$A$22, MATCH(0, IF(ISBLANK('Annex 2 EHV charges'!$A$11:$A$22),1, COUNTIF(A$4:$A71, 'Annex 2 EHV charges'!$A$11:$A$22)), 0)),"")</f>
        <v/>
      </c>
      <c r="B72" s="103" t="str">
        <f>IF($A72="","",VLOOKUP($A72,'Annex 2 EHV charges'!$A:$O,2,0))</f>
        <v/>
      </c>
      <c r="C72" s="104" t="str">
        <f>IF($A72="","",VLOOKUP($A72,'Annex 2 EHV charges'!$A:$O,3,0))</f>
        <v/>
      </c>
      <c r="D72" s="103" t="str">
        <f>IF($A72="","",VLOOKUP($A72,'Annex 2 EHV charges'!$A:$O,7,0))</f>
        <v/>
      </c>
      <c r="E72" s="108" t="str">
        <f>IFERROR(IF(VLOOKUP($A72,'Annex 2 EHV charges'!$A:$P,9,FALSE)=0,"",VLOOKUP($A72,'Annex 2 EHV charges'!$A:$P,9,FALSE)),"")</f>
        <v/>
      </c>
      <c r="F72" s="109" t="str">
        <f>IFERROR(IF(VLOOKUP($A72,'Annex 2 EHV charges'!$A:$P,10,FALSE)=0,"",VLOOKUP($A72,'Annex 2 EHV charges'!$A:$P,10,FALSE)),"")</f>
        <v/>
      </c>
      <c r="G72" s="110" t="str">
        <f>IFERROR(IF(VLOOKUP($A72,'Annex 2 EHV charges'!$A:$P,11,FALSE)=0,"",VLOOKUP($A72,'Annex 2 EHV charges'!$A:$P,11,FALSE)),"")</f>
        <v/>
      </c>
      <c r="H72" s="110" t="str">
        <f>IFERROR(IF(VLOOKUP($A72,'Annex 2 EHV charges'!$A:$P,12,FALSE)=0,"",VLOOKUP($A72,'Annex 2 EHV charges'!$A:$P,12,FALSE)),"")</f>
        <v/>
      </c>
    </row>
    <row r="73" spans="1:8" ht="12.75" customHeight="1" x14ac:dyDescent="0.2">
      <c r="A73" s="103" t="str">
        <f t="array" ref="A73">IFERROR(INDEX('Annex 2 EHV charges'!$A$11:$A$22, MATCH(0, IF(ISBLANK('Annex 2 EHV charges'!$A$11:$A$22),1, COUNTIF(A$4:$A72, 'Annex 2 EHV charges'!$A$11:$A$22)), 0)),"")</f>
        <v/>
      </c>
      <c r="B73" s="103" t="str">
        <f>IF($A73="","",VLOOKUP($A73,'Annex 2 EHV charges'!$A:$O,2,0))</f>
        <v/>
      </c>
      <c r="C73" s="104" t="str">
        <f>IF($A73="","",VLOOKUP($A73,'Annex 2 EHV charges'!$A:$O,3,0))</f>
        <v/>
      </c>
      <c r="D73" s="103" t="str">
        <f>IF($A73="","",VLOOKUP($A73,'Annex 2 EHV charges'!$A:$O,7,0))</f>
        <v/>
      </c>
      <c r="E73" s="108" t="str">
        <f>IFERROR(IF(VLOOKUP($A73,'Annex 2 EHV charges'!$A:$P,9,FALSE)=0,"",VLOOKUP($A73,'Annex 2 EHV charges'!$A:$P,9,FALSE)),"")</f>
        <v/>
      </c>
      <c r="F73" s="109" t="str">
        <f>IFERROR(IF(VLOOKUP($A73,'Annex 2 EHV charges'!$A:$P,10,FALSE)=0,"",VLOOKUP($A73,'Annex 2 EHV charges'!$A:$P,10,FALSE)),"")</f>
        <v/>
      </c>
      <c r="G73" s="110" t="str">
        <f>IFERROR(IF(VLOOKUP($A73,'Annex 2 EHV charges'!$A:$P,11,FALSE)=0,"",VLOOKUP($A73,'Annex 2 EHV charges'!$A:$P,11,FALSE)),"")</f>
        <v/>
      </c>
      <c r="H73" s="110" t="str">
        <f>IFERROR(IF(VLOOKUP($A73,'Annex 2 EHV charges'!$A:$P,12,FALSE)=0,"",VLOOKUP($A73,'Annex 2 EHV charges'!$A:$P,12,FALSE)),"")</f>
        <v/>
      </c>
    </row>
    <row r="74" spans="1:8" ht="12.75" customHeight="1" x14ac:dyDescent="0.2">
      <c r="A74" s="103" t="str">
        <f t="array" ref="A74">IFERROR(INDEX('Annex 2 EHV charges'!$A$11:$A$22, MATCH(0, IF(ISBLANK('Annex 2 EHV charges'!$A$11:$A$22),1, COUNTIF(A$4:$A73, 'Annex 2 EHV charges'!$A$11:$A$22)), 0)),"")</f>
        <v/>
      </c>
      <c r="B74" s="103" t="str">
        <f>IF($A74="","",VLOOKUP($A74,'Annex 2 EHV charges'!$A:$O,2,0))</f>
        <v/>
      </c>
      <c r="C74" s="104" t="str">
        <f>IF($A74="","",VLOOKUP($A74,'Annex 2 EHV charges'!$A:$O,3,0))</f>
        <v/>
      </c>
      <c r="D74" s="103" t="str">
        <f>IF($A74="","",VLOOKUP($A74,'Annex 2 EHV charges'!$A:$O,7,0))</f>
        <v/>
      </c>
      <c r="E74" s="108" t="str">
        <f>IFERROR(IF(VLOOKUP($A74,'Annex 2 EHV charges'!$A:$P,9,FALSE)=0,"",VLOOKUP($A74,'Annex 2 EHV charges'!$A:$P,9,FALSE)),"")</f>
        <v/>
      </c>
      <c r="F74" s="109" t="str">
        <f>IFERROR(IF(VLOOKUP($A74,'Annex 2 EHV charges'!$A:$P,10,FALSE)=0,"",VLOOKUP($A74,'Annex 2 EHV charges'!$A:$P,10,FALSE)),"")</f>
        <v/>
      </c>
      <c r="G74" s="110" t="str">
        <f>IFERROR(IF(VLOOKUP($A74,'Annex 2 EHV charges'!$A:$P,11,FALSE)=0,"",VLOOKUP($A74,'Annex 2 EHV charges'!$A:$P,11,FALSE)),"")</f>
        <v/>
      </c>
      <c r="H74" s="110" t="str">
        <f>IFERROR(IF(VLOOKUP($A74,'Annex 2 EHV charges'!$A:$P,12,FALSE)=0,"",VLOOKUP($A74,'Annex 2 EHV charges'!$A:$P,12,FALSE)),"")</f>
        <v/>
      </c>
    </row>
    <row r="75" spans="1:8" ht="12.75" customHeight="1" x14ac:dyDescent="0.2">
      <c r="A75" s="103" t="str">
        <f t="array" ref="A75">IFERROR(INDEX('Annex 2 EHV charges'!$A$11:$A$22, MATCH(0, IF(ISBLANK('Annex 2 EHV charges'!$A$11:$A$22),1, COUNTIF(A$4:$A74, 'Annex 2 EHV charges'!$A$11:$A$22)), 0)),"")</f>
        <v/>
      </c>
      <c r="B75" s="103" t="str">
        <f>IF($A75="","",VLOOKUP($A75,'Annex 2 EHV charges'!$A:$O,2,0))</f>
        <v/>
      </c>
      <c r="C75" s="104" t="str">
        <f>IF($A75="","",VLOOKUP($A75,'Annex 2 EHV charges'!$A:$O,3,0))</f>
        <v/>
      </c>
      <c r="D75" s="103" t="str">
        <f>IF($A75="","",VLOOKUP($A75,'Annex 2 EHV charges'!$A:$O,7,0))</f>
        <v/>
      </c>
      <c r="E75" s="108" t="str">
        <f>IFERROR(IF(VLOOKUP($A75,'Annex 2 EHV charges'!$A:$P,9,FALSE)=0,"",VLOOKUP($A75,'Annex 2 EHV charges'!$A:$P,9,FALSE)),"")</f>
        <v/>
      </c>
      <c r="F75" s="109" t="str">
        <f>IFERROR(IF(VLOOKUP($A75,'Annex 2 EHV charges'!$A:$P,10,FALSE)=0,"",VLOOKUP($A75,'Annex 2 EHV charges'!$A:$P,10,FALSE)),"")</f>
        <v/>
      </c>
      <c r="G75" s="110" t="str">
        <f>IFERROR(IF(VLOOKUP($A75,'Annex 2 EHV charges'!$A:$P,11,FALSE)=0,"",VLOOKUP($A75,'Annex 2 EHV charges'!$A:$P,11,FALSE)),"")</f>
        <v/>
      </c>
      <c r="H75" s="110" t="str">
        <f>IFERROR(IF(VLOOKUP($A75,'Annex 2 EHV charges'!$A:$P,12,FALSE)=0,"",VLOOKUP($A75,'Annex 2 EHV charges'!$A:$P,12,FALSE)),"")</f>
        <v/>
      </c>
    </row>
    <row r="76" spans="1:8" ht="12.75" customHeight="1" x14ac:dyDescent="0.2">
      <c r="A76" s="103" t="str">
        <f t="array" ref="A76">IFERROR(INDEX('Annex 2 EHV charges'!$A$11:$A$22, MATCH(0, IF(ISBLANK('Annex 2 EHV charges'!$A$11:$A$22),1, COUNTIF(A$4:$A75, 'Annex 2 EHV charges'!$A$11:$A$22)), 0)),"")</f>
        <v/>
      </c>
      <c r="B76" s="103" t="str">
        <f>IF($A76="","",VLOOKUP($A76,'Annex 2 EHV charges'!$A:$O,2,0))</f>
        <v/>
      </c>
      <c r="C76" s="104" t="str">
        <f>IF($A76="","",VLOOKUP($A76,'Annex 2 EHV charges'!$A:$O,3,0))</f>
        <v/>
      </c>
      <c r="D76" s="103" t="str">
        <f>IF($A76="","",VLOOKUP($A76,'Annex 2 EHV charges'!$A:$O,7,0))</f>
        <v/>
      </c>
      <c r="E76" s="108" t="str">
        <f>IFERROR(IF(VLOOKUP($A76,'Annex 2 EHV charges'!$A:$P,9,FALSE)=0,"",VLOOKUP($A76,'Annex 2 EHV charges'!$A:$P,9,FALSE)),"")</f>
        <v/>
      </c>
      <c r="F76" s="109" t="str">
        <f>IFERROR(IF(VLOOKUP($A76,'Annex 2 EHV charges'!$A:$P,10,FALSE)=0,"",VLOOKUP($A76,'Annex 2 EHV charges'!$A:$P,10,FALSE)),"")</f>
        <v/>
      </c>
      <c r="G76" s="110" t="str">
        <f>IFERROR(IF(VLOOKUP($A76,'Annex 2 EHV charges'!$A:$P,11,FALSE)=0,"",VLOOKUP($A76,'Annex 2 EHV charges'!$A:$P,11,FALSE)),"")</f>
        <v/>
      </c>
      <c r="H76" s="110" t="str">
        <f>IFERROR(IF(VLOOKUP($A76,'Annex 2 EHV charges'!$A:$P,12,FALSE)=0,"",VLOOKUP($A76,'Annex 2 EHV charges'!$A:$P,12,FALSE)),"")</f>
        <v/>
      </c>
    </row>
    <row r="77" spans="1:8" ht="12.75" customHeight="1" x14ac:dyDescent="0.2">
      <c r="A77" s="103" t="str">
        <f t="array" ref="A77">IFERROR(INDEX('Annex 2 EHV charges'!$A$11:$A$22, MATCH(0, IF(ISBLANK('Annex 2 EHV charges'!$A$11:$A$22),1, COUNTIF(A$4:$A76, 'Annex 2 EHV charges'!$A$11:$A$22)), 0)),"")</f>
        <v/>
      </c>
      <c r="B77" s="103" t="str">
        <f>IF($A77="","",VLOOKUP($A77,'Annex 2 EHV charges'!$A:$O,2,0))</f>
        <v/>
      </c>
      <c r="C77" s="104" t="str">
        <f>IF($A77="","",VLOOKUP($A77,'Annex 2 EHV charges'!$A:$O,3,0))</f>
        <v/>
      </c>
      <c r="D77" s="103" t="str">
        <f>IF($A77="","",VLOOKUP($A77,'Annex 2 EHV charges'!$A:$O,7,0))</f>
        <v/>
      </c>
      <c r="E77" s="108" t="str">
        <f>IFERROR(IF(VLOOKUP($A77,'Annex 2 EHV charges'!$A:$P,9,FALSE)=0,"",VLOOKUP($A77,'Annex 2 EHV charges'!$A:$P,9,FALSE)),"")</f>
        <v/>
      </c>
      <c r="F77" s="109" t="str">
        <f>IFERROR(IF(VLOOKUP($A77,'Annex 2 EHV charges'!$A:$P,10,FALSE)=0,"",VLOOKUP($A77,'Annex 2 EHV charges'!$A:$P,10,FALSE)),"")</f>
        <v/>
      </c>
      <c r="G77" s="110" t="str">
        <f>IFERROR(IF(VLOOKUP($A77,'Annex 2 EHV charges'!$A:$P,11,FALSE)=0,"",VLOOKUP($A77,'Annex 2 EHV charges'!$A:$P,11,FALSE)),"")</f>
        <v/>
      </c>
      <c r="H77" s="110" t="str">
        <f>IFERROR(IF(VLOOKUP($A77,'Annex 2 EHV charges'!$A:$P,12,FALSE)=0,"",VLOOKUP($A77,'Annex 2 EHV charges'!$A:$P,12,FALSE)),"")</f>
        <v/>
      </c>
    </row>
    <row r="78" spans="1:8" ht="12.75" customHeight="1" x14ac:dyDescent="0.2">
      <c r="A78" s="103" t="str">
        <f t="array" ref="A78">IFERROR(INDEX('Annex 2 EHV charges'!$A$11:$A$22, MATCH(0, IF(ISBLANK('Annex 2 EHV charges'!$A$11:$A$22),1, COUNTIF(A$4:$A77, 'Annex 2 EHV charges'!$A$11:$A$22)), 0)),"")</f>
        <v/>
      </c>
      <c r="B78" s="103" t="str">
        <f>IF($A78="","",VLOOKUP($A78,'Annex 2 EHV charges'!$A:$O,2,0))</f>
        <v/>
      </c>
      <c r="C78" s="104" t="str">
        <f>IF($A78="","",VLOOKUP($A78,'Annex 2 EHV charges'!$A:$O,3,0))</f>
        <v/>
      </c>
      <c r="D78" s="103" t="str">
        <f>IF($A78="","",VLOOKUP($A78,'Annex 2 EHV charges'!$A:$O,7,0))</f>
        <v/>
      </c>
      <c r="E78" s="108" t="str">
        <f>IFERROR(IF(VLOOKUP($A78,'Annex 2 EHV charges'!$A:$P,9,FALSE)=0,"",VLOOKUP($A78,'Annex 2 EHV charges'!$A:$P,9,FALSE)),"")</f>
        <v/>
      </c>
      <c r="F78" s="109" t="str">
        <f>IFERROR(IF(VLOOKUP($A78,'Annex 2 EHV charges'!$A:$P,10,FALSE)=0,"",VLOOKUP($A78,'Annex 2 EHV charges'!$A:$P,10,FALSE)),"")</f>
        <v/>
      </c>
      <c r="G78" s="110" t="str">
        <f>IFERROR(IF(VLOOKUP($A78,'Annex 2 EHV charges'!$A:$P,11,FALSE)=0,"",VLOOKUP($A78,'Annex 2 EHV charges'!$A:$P,11,FALSE)),"")</f>
        <v/>
      </c>
      <c r="H78" s="110" t="str">
        <f>IFERROR(IF(VLOOKUP($A78,'Annex 2 EHV charges'!$A:$P,12,FALSE)=0,"",VLOOKUP($A78,'Annex 2 EHV charges'!$A:$P,12,FALSE)),"")</f>
        <v/>
      </c>
    </row>
    <row r="79" spans="1:8" ht="12.75" customHeight="1" x14ac:dyDescent="0.2">
      <c r="A79" s="103" t="str">
        <f t="array" ref="A79">IFERROR(INDEX('Annex 2 EHV charges'!$A$11:$A$22, MATCH(0, IF(ISBLANK('Annex 2 EHV charges'!$A$11:$A$22),1, COUNTIF(A$4:$A78, 'Annex 2 EHV charges'!$A$11:$A$22)), 0)),"")</f>
        <v/>
      </c>
      <c r="B79" s="103" t="str">
        <f>IF($A79="","",VLOOKUP($A79,'Annex 2 EHV charges'!$A:$O,2,0))</f>
        <v/>
      </c>
      <c r="C79" s="104" t="str">
        <f>IF($A79="","",VLOOKUP($A79,'Annex 2 EHV charges'!$A:$O,3,0))</f>
        <v/>
      </c>
      <c r="D79" s="103" t="str">
        <f>IF($A79="","",VLOOKUP($A79,'Annex 2 EHV charges'!$A:$O,7,0))</f>
        <v/>
      </c>
      <c r="E79" s="108" t="str">
        <f>IFERROR(IF(VLOOKUP($A79,'Annex 2 EHV charges'!$A:$P,9,FALSE)=0,"",VLOOKUP($A79,'Annex 2 EHV charges'!$A:$P,9,FALSE)),"")</f>
        <v/>
      </c>
      <c r="F79" s="109" t="str">
        <f>IFERROR(IF(VLOOKUP($A79,'Annex 2 EHV charges'!$A:$P,10,FALSE)=0,"",VLOOKUP($A79,'Annex 2 EHV charges'!$A:$P,10,FALSE)),"")</f>
        <v/>
      </c>
      <c r="G79" s="110" t="str">
        <f>IFERROR(IF(VLOOKUP($A79,'Annex 2 EHV charges'!$A:$P,11,FALSE)=0,"",VLOOKUP($A79,'Annex 2 EHV charges'!$A:$P,11,FALSE)),"")</f>
        <v/>
      </c>
      <c r="H79" s="110" t="str">
        <f>IFERROR(IF(VLOOKUP($A79,'Annex 2 EHV charges'!$A:$P,12,FALSE)=0,"",VLOOKUP($A79,'Annex 2 EHV charges'!$A:$P,12,FALSE)),"")</f>
        <v/>
      </c>
    </row>
    <row r="80" spans="1:8" ht="12.75" customHeight="1" x14ac:dyDescent="0.2">
      <c r="A80" s="103" t="str">
        <f t="array" ref="A80">IFERROR(INDEX('Annex 2 EHV charges'!$A$11:$A$22, MATCH(0, IF(ISBLANK('Annex 2 EHV charges'!$A$11:$A$22),1, COUNTIF(A$4:$A79, 'Annex 2 EHV charges'!$A$11:$A$22)), 0)),"")</f>
        <v/>
      </c>
      <c r="B80" s="103" t="str">
        <f>IF($A80="","",VLOOKUP($A80,'Annex 2 EHV charges'!$A:$O,2,0))</f>
        <v/>
      </c>
      <c r="C80" s="104" t="str">
        <f>IF($A80="","",VLOOKUP($A80,'Annex 2 EHV charges'!$A:$O,3,0))</f>
        <v/>
      </c>
      <c r="D80" s="103" t="str">
        <f>IF($A80="","",VLOOKUP($A80,'Annex 2 EHV charges'!$A:$O,7,0))</f>
        <v/>
      </c>
      <c r="E80" s="108" t="str">
        <f>IFERROR(IF(VLOOKUP($A80,'Annex 2 EHV charges'!$A:$P,9,FALSE)=0,"",VLOOKUP($A80,'Annex 2 EHV charges'!$A:$P,9,FALSE)),"")</f>
        <v/>
      </c>
      <c r="F80" s="109" t="str">
        <f>IFERROR(IF(VLOOKUP($A80,'Annex 2 EHV charges'!$A:$P,10,FALSE)=0,"",VLOOKUP($A80,'Annex 2 EHV charges'!$A:$P,10,FALSE)),"")</f>
        <v/>
      </c>
      <c r="G80" s="110" t="str">
        <f>IFERROR(IF(VLOOKUP($A80,'Annex 2 EHV charges'!$A:$P,11,FALSE)=0,"",VLOOKUP($A80,'Annex 2 EHV charges'!$A:$P,11,FALSE)),"")</f>
        <v/>
      </c>
      <c r="H80" s="110" t="str">
        <f>IFERROR(IF(VLOOKUP($A80,'Annex 2 EHV charges'!$A:$P,12,FALSE)=0,"",VLOOKUP($A80,'Annex 2 EHV charges'!$A:$P,12,FALSE)),"")</f>
        <v/>
      </c>
    </row>
    <row r="81" spans="1:8" ht="12.75" customHeight="1" x14ac:dyDescent="0.2">
      <c r="A81" s="103" t="str">
        <f t="array" ref="A81">IFERROR(INDEX('Annex 2 EHV charges'!$A$11:$A$22, MATCH(0, IF(ISBLANK('Annex 2 EHV charges'!$A$11:$A$22),1, COUNTIF(A$4:$A80, 'Annex 2 EHV charges'!$A$11:$A$22)), 0)),"")</f>
        <v/>
      </c>
      <c r="B81" s="103" t="str">
        <f>IF($A81="","",VLOOKUP($A81,'Annex 2 EHV charges'!$A:$O,2,0))</f>
        <v/>
      </c>
      <c r="C81" s="104" t="str">
        <f>IF($A81="","",VLOOKUP($A81,'Annex 2 EHV charges'!$A:$O,3,0))</f>
        <v/>
      </c>
      <c r="D81" s="103" t="str">
        <f>IF($A81="","",VLOOKUP($A81,'Annex 2 EHV charges'!$A:$O,7,0))</f>
        <v/>
      </c>
      <c r="E81" s="108" t="str">
        <f>IFERROR(IF(VLOOKUP($A81,'Annex 2 EHV charges'!$A:$P,9,FALSE)=0,"",VLOOKUP($A81,'Annex 2 EHV charges'!$A:$P,9,FALSE)),"")</f>
        <v/>
      </c>
      <c r="F81" s="109" t="str">
        <f>IFERROR(IF(VLOOKUP($A81,'Annex 2 EHV charges'!$A:$P,10,FALSE)=0,"",VLOOKUP($A81,'Annex 2 EHV charges'!$A:$P,10,FALSE)),"")</f>
        <v/>
      </c>
      <c r="G81" s="110" t="str">
        <f>IFERROR(IF(VLOOKUP($A81,'Annex 2 EHV charges'!$A:$P,11,FALSE)=0,"",VLOOKUP($A81,'Annex 2 EHV charges'!$A:$P,11,FALSE)),"")</f>
        <v/>
      </c>
      <c r="H81" s="110" t="str">
        <f>IFERROR(IF(VLOOKUP($A81,'Annex 2 EHV charges'!$A:$P,12,FALSE)=0,"",VLOOKUP($A81,'Annex 2 EHV charges'!$A:$P,12,FALSE)),"")</f>
        <v/>
      </c>
    </row>
    <row r="82" spans="1:8" ht="12.75" customHeight="1" x14ac:dyDescent="0.2">
      <c r="A82" s="103" t="str">
        <f t="array" ref="A82">IFERROR(INDEX('Annex 2 EHV charges'!$A$11:$A$22, MATCH(0, IF(ISBLANK('Annex 2 EHV charges'!$A$11:$A$22),1, COUNTIF(A$4:$A81, 'Annex 2 EHV charges'!$A$11:$A$22)), 0)),"")</f>
        <v/>
      </c>
      <c r="B82" s="103" t="str">
        <f>IF($A82="","",VLOOKUP($A82,'Annex 2 EHV charges'!$A:$O,2,0))</f>
        <v/>
      </c>
      <c r="C82" s="104" t="str">
        <f>IF($A82="","",VLOOKUP($A82,'Annex 2 EHV charges'!$A:$O,3,0))</f>
        <v/>
      </c>
      <c r="D82" s="103" t="str">
        <f>IF($A82="","",VLOOKUP($A82,'Annex 2 EHV charges'!$A:$O,7,0))</f>
        <v/>
      </c>
      <c r="E82" s="108" t="str">
        <f>IFERROR(IF(VLOOKUP($A82,'Annex 2 EHV charges'!$A:$P,9,FALSE)=0,"",VLOOKUP($A82,'Annex 2 EHV charges'!$A:$P,9,FALSE)),"")</f>
        <v/>
      </c>
      <c r="F82" s="109" t="str">
        <f>IFERROR(IF(VLOOKUP($A82,'Annex 2 EHV charges'!$A:$P,10,FALSE)=0,"",VLOOKUP($A82,'Annex 2 EHV charges'!$A:$P,10,FALSE)),"")</f>
        <v/>
      </c>
      <c r="G82" s="110" t="str">
        <f>IFERROR(IF(VLOOKUP($A82,'Annex 2 EHV charges'!$A:$P,11,FALSE)=0,"",VLOOKUP($A82,'Annex 2 EHV charges'!$A:$P,11,FALSE)),"")</f>
        <v/>
      </c>
      <c r="H82" s="110" t="str">
        <f>IFERROR(IF(VLOOKUP($A82,'Annex 2 EHV charges'!$A:$P,12,FALSE)=0,"",VLOOKUP($A82,'Annex 2 EHV charges'!$A:$P,12,FALSE)),"")</f>
        <v/>
      </c>
    </row>
    <row r="83" spans="1:8" ht="12.75" customHeight="1" x14ac:dyDescent="0.2">
      <c r="A83" s="103" t="str">
        <f t="array" ref="A83">IFERROR(INDEX('Annex 2 EHV charges'!$A$11:$A$22, MATCH(0, IF(ISBLANK('Annex 2 EHV charges'!$A$11:$A$22),1, COUNTIF(A$4:$A82, 'Annex 2 EHV charges'!$A$11:$A$22)), 0)),"")</f>
        <v/>
      </c>
      <c r="B83" s="103" t="str">
        <f>IF($A83="","",VLOOKUP($A83,'Annex 2 EHV charges'!$A:$O,2,0))</f>
        <v/>
      </c>
      <c r="C83" s="104" t="str">
        <f>IF($A83="","",VLOOKUP($A83,'Annex 2 EHV charges'!$A:$O,3,0))</f>
        <v/>
      </c>
      <c r="D83" s="103" t="str">
        <f>IF($A83="","",VLOOKUP($A83,'Annex 2 EHV charges'!$A:$O,7,0))</f>
        <v/>
      </c>
      <c r="E83" s="108" t="str">
        <f>IFERROR(IF(VLOOKUP($A83,'Annex 2 EHV charges'!$A:$P,9,FALSE)=0,"",VLOOKUP($A83,'Annex 2 EHV charges'!$A:$P,9,FALSE)),"")</f>
        <v/>
      </c>
      <c r="F83" s="109" t="str">
        <f>IFERROR(IF(VLOOKUP($A83,'Annex 2 EHV charges'!$A:$P,10,FALSE)=0,"",VLOOKUP($A83,'Annex 2 EHV charges'!$A:$P,10,FALSE)),"")</f>
        <v/>
      </c>
      <c r="G83" s="110" t="str">
        <f>IFERROR(IF(VLOOKUP($A83,'Annex 2 EHV charges'!$A:$P,11,FALSE)=0,"",VLOOKUP($A83,'Annex 2 EHV charges'!$A:$P,11,FALSE)),"")</f>
        <v/>
      </c>
      <c r="H83" s="110" t="str">
        <f>IFERROR(IF(VLOOKUP($A83,'Annex 2 EHV charges'!$A:$P,12,FALSE)=0,"",VLOOKUP($A83,'Annex 2 EHV charges'!$A:$P,12,FALSE)),"")</f>
        <v/>
      </c>
    </row>
    <row r="84" spans="1:8" ht="12.75" customHeight="1" x14ac:dyDescent="0.2">
      <c r="A84" s="103" t="str">
        <f t="array" ref="A84">IFERROR(INDEX('Annex 2 EHV charges'!$A$11:$A$22, MATCH(0, IF(ISBLANK('Annex 2 EHV charges'!$A$11:$A$22),1, COUNTIF(A$4:$A83, 'Annex 2 EHV charges'!$A$11:$A$22)), 0)),"")</f>
        <v/>
      </c>
      <c r="B84" s="103" t="str">
        <f>IF($A84="","",VLOOKUP($A84,'Annex 2 EHV charges'!$A:$O,2,0))</f>
        <v/>
      </c>
      <c r="C84" s="104" t="str">
        <f>IF($A84="","",VLOOKUP($A84,'Annex 2 EHV charges'!$A:$O,3,0))</f>
        <v/>
      </c>
      <c r="D84" s="103" t="str">
        <f>IF($A84="","",VLOOKUP($A84,'Annex 2 EHV charges'!$A:$O,7,0))</f>
        <v/>
      </c>
      <c r="E84" s="108" t="str">
        <f>IFERROR(IF(VLOOKUP($A84,'Annex 2 EHV charges'!$A:$P,9,FALSE)=0,"",VLOOKUP($A84,'Annex 2 EHV charges'!$A:$P,9,FALSE)),"")</f>
        <v/>
      </c>
      <c r="F84" s="109" t="str">
        <f>IFERROR(IF(VLOOKUP($A84,'Annex 2 EHV charges'!$A:$P,10,FALSE)=0,"",VLOOKUP($A84,'Annex 2 EHV charges'!$A:$P,10,FALSE)),"")</f>
        <v/>
      </c>
      <c r="G84" s="110" t="str">
        <f>IFERROR(IF(VLOOKUP($A84,'Annex 2 EHV charges'!$A:$P,11,FALSE)=0,"",VLOOKUP($A84,'Annex 2 EHV charges'!$A:$P,11,FALSE)),"")</f>
        <v/>
      </c>
      <c r="H84" s="110" t="str">
        <f>IFERROR(IF(VLOOKUP($A84,'Annex 2 EHV charges'!$A:$P,12,FALSE)=0,"",VLOOKUP($A84,'Annex 2 EHV charges'!$A:$P,12,FALSE)),"")</f>
        <v/>
      </c>
    </row>
    <row r="85" spans="1:8" ht="12.75" customHeight="1" x14ac:dyDescent="0.2">
      <c r="A85" s="103" t="str">
        <f t="array" ref="A85">IFERROR(INDEX('Annex 2 EHV charges'!$A$11:$A$22, MATCH(0, IF(ISBLANK('Annex 2 EHV charges'!$A$11:$A$22),1, COUNTIF(A$4:$A84, 'Annex 2 EHV charges'!$A$11:$A$22)), 0)),"")</f>
        <v/>
      </c>
      <c r="B85" s="103" t="str">
        <f>IF($A85="","",VLOOKUP($A85,'Annex 2 EHV charges'!$A:$O,2,0))</f>
        <v/>
      </c>
      <c r="C85" s="104" t="str">
        <f>IF($A85="","",VLOOKUP($A85,'Annex 2 EHV charges'!$A:$O,3,0))</f>
        <v/>
      </c>
      <c r="D85" s="103" t="str">
        <f>IF($A85="","",VLOOKUP($A85,'Annex 2 EHV charges'!$A:$O,7,0))</f>
        <v/>
      </c>
      <c r="E85" s="108" t="str">
        <f>IFERROR(IF(VLOOKUP($A85,'Annex 2 EHV charges'!$A:$P,9,FALSE)=0,"",VLOOKUP($A85,'Annex 2 EHV charges'!$A:$P,9,FALSE)),"")</f>
        <v/>
      </c>
      <c r="F85" s="109" t="str">
        <f>IFERROR(IF(VLOOKUP($A85,'Annex 2 EHV charges'!$A:$P,10,FALSE)=0,"",VLOOKUP($A85,'Annex 2 EHV charges'!$A:$P,10,FALSE)),"")</f>
        <v/>
      </c>
      <c r="G85" s="110" t="str">
        <f>IFERROR(IF(VLOOKUP($A85,'Annex 2 EHV charges'!$A:$P,11,FALSE)=0,"",VLOOKUP($A85,'Annex 2 EHV charges'!$A:$P,11,FALSE)),"")</f>
        <v/>
      </c>
      <c r="H85" s="110" t="str">
        <f>IFERROR(IF(VLOOKUP($A85,'Annex 2 EHV charges'!$A:$P,12,FALSE)=0,"",VLOOKUP($A85,'Annex 2 EHV charges'!$A:$P,12,FALSE)),"")</f>
        <v/>
      </c>
    </row>
    <row r="86" spans="1:8" ht="12.75" customHeight="1" x14ac:dyDescent="0.2">
      <c r="A86" s="103" t="str">
        <f t="array" ref="A86">IFERROR(INDEX('Annex 2 EHV charges'!$A$11:$A$22, MATCH(0, IF(ISBLANK('Annex 2 EHV charges'!$A$11:$A$22),1, COUNTIF(A$4:$A85, 'Annex 2 EHV charges'!$A$11:$A$22)), 0)),"")</f>
        <v/>
      </c>
      <c r="B86" s="103" t="str">
        <f>IF($A86="","",VLOOKUP($A86,'Annex 2 EHV charges'!$A:$O,2,0))</f>
        <v/>
      </c>
      <c r="C86" s="104" t="str">
        <f>IF($A86="","",VLOOKUP($A86,'Annex 2 EHV charges'!$A:$O,3,0))</f>
        <v/>
      </c>
      <c r="D86" s="103" t="str">
        <f>IF($A86="","",VLOOKUP($A86,'Annex 2 EHV charges'!$A:$O,7,0))</f>
        <v/>
      </c>
      <c r="E86" s="108" t="str">
        <f>IFERROR(IF(VLOOKUP($A86,'Annex 2 EHV charges'!$A:$P,9,FALSE)=0,"",VLOOKUP($A86,'Annex 2 EHV charges'!$A:$P,9,FALSE)),"")</f>
        <v/>
      </c>
      <c r="F86" s="109" t="str">
        <f>IFERROR(IF(VLOOKUP($A86,'Annex 2 EHV charges'!$A:$P,10,FALSE)=0,"",VLOOKUP($A86,'Annex 2 EHV charges'!$A:$P,10,FALSE)),"")</f>
        <v/>
      </c>
      <c r="G86" s="110" t="str">
        <f>IFERROR(IF(VLOOKUP($A86,'Annex 2 EHV charges'!$A:$P,11,FALSE)=0,"",VLOOKUP($A86,'Annex 2 EHV charges'!$A:$P,11,FALSE)),"")</f>
        <v/>
      </c>
      <c r="H86" s="110" t="str">
        <f>IFERROR(IF(VLOOKUP($A86,'Annex 2 EHV charges'!$A:$P,12,FALSE)=0,"",VLOOKUP($A86,'Annex 2 EHV charges'!$A:$P,12,FALSE)),"")</f>
        <v/>
      </c>
    </row>
    <row r="87" spans="1:8" ht="12.75" customHeight="1" x14ac:dyDescent="0.2">
      <c r="A87" s="103" t="str">
        <f t="array" ref="A87">IFERROR(INDEX('Annex 2 EHV charges'!$A$11:$A$22, MATCH(0, IF(ISBLANK('Annex 2 EHV charges'!$A$11:$A$22),1, COUNTIF(A$4:$A86, 'Annex 2 EHV charges'!$A$11:$A$22)), 0)),"")</f>
        <v/>
      </c>
      <c r="B87" s="103" t="str">
        <f>IF($A87="","",VLOOKUP($A87,'Annex 2 EHV charges'!$A:$O,2,0))</f>
        <v/>
      </c>
      <c r="C87" s="104" t="str">
        <f>IF($A87="","",VLOOKUP($A87,'Annex 2 EHV charges'!$A:$O,3,0))</f>
        <v/>
      </c>
      <c r="D87" s="103" t="str">
        <f>IF($A87="","",VLOOKUP($A87,'Annex 2 EHV charges'!$A:$O,7,0))</f>
        <v/>
      </c>
      <c r="E87" s="108" t="str">
        <f>IFERROR(IF(VLOOKUP($A87,'Annex 2 EHV charges'!$A:$P,9,FALSE)=0,"",VLOOKUP($A87,'Annex 2 EHV charges'!$A:$P,9,FALSE)),"")</f>
        <v/>
      </c>
      <c r="F87" s="109" t="str">
        <f>IFERROR(IF(VLOOKUP($A87,'Annex 2 EHV charges'!$A:$P,10,FALSE)=0,"",VLOOKUP($A87,'Annex 2 EHV charges'!$A:$P,10,FALSE)),"")</f>
        <v/>
      </c>
      <c r="G87" s="110" t="str">
        <f>IFERROR(IF(VLOOKUP($A87,'Annex 2 EHV charges'!$A:$P,11,FALSE)=0,"",VLOOKUP($A87,'Annex 2 EHV charges'!$A:$P,11,FALSE)),"")</f>
        <v/>
      </c>
      <c r="H87" s="110" t="str">
        <f>IFERROR(IF(VLOOKUP($A87,'Annex 2 EHV charges'!$A:$P,12,FALSE)=0,"",VLOOKUP($A87,'Annex 2 EHV charges'!$A:$P,12,FALSE)),"")</f>
        <v/>
      </c>
    </row>
    <row r="88" spans="1:8" ht="12.75" customHeight="1" x14ac:dyDescent="0.2">
      <c r="A88" s="103" t="str">
        <f t="array" ref="A88">IFERROR(INDEX('Annex 2 EHV charges'!$A$11:$A$22, MATCH(0, IF(ISBLANK('Annex 2 EHV charges'!$A$11:$A$22),1, COUNTIF(A$4:$A87, 'Annex 2 EHV charges'!$A$11:$A$22)), 0)),"")</f>
        <v/>
      </c>
      <c r="B88" s="103" t="str">
        <f>IF($A88="","",VLOOKUP($A88,'Annex 2 EHV charges'!$A:$O,2,0))</f>
        <v/>
      </c>
      <c r="C88" s="104" t="str">
        <f>IF($A88="","",VLOOKUP($A88,'Annex 2 EHV charges'!$A:$O,3,0))</f>
        <v/>
      </c>
      <c r="D88" s="103" t="str">
        <f>IF($A88="","",VLOOKUP($A88,'Annex 2 EHV charges'!$A:$O,7,0))</f>
        <v/>
      </c>
      <c r="E88" s="108" t="str">
        <f>IFERROR(IF(VLOOKUP($A88,'Annex 2 EHV charges'!$A:$P,9,FALSE)=0,"",VLOOKUP($A88,'Annex 2 EHV charges'!$A:$P,9,FALSE)),"")</f>
        <v/>
      </c>
      <c r="F88" s="109" t="str">
        <f>IFERROR(IF(VLOOKUP($A88,'Annex 2 EHV charges'!$A:$P,10,FALSE)=0,"",VLOOKUP($A88,'Annex 2 EHV charges'!$A:$P,10,FALSE)),"")</f>
        <v/>
      </c>
      <c r="G88" s="110" t="str">
        <f>IFERROR(IF(VLOOKUP($A88,'Annex 2 EHV charges'!$A:$P,11,FALSE)=0,"",VLOOKUP($A88,'Annex 2 EHV charges'!$A:$P,11,FALSE)),"")</f>
        <v/>
      </c>
      <c r="H88" s="110" t="str">
        <f>IFERROR(IF(VLOOKUP($A88,'Annex 2 EHV charges'!$A:$P,12,FALSE)=0,"",VLOOKUP($A88,'Annex 2 EHV charges'!$A:$P,12,FALSE)),"")</f>
        <v/>
      </c>
    </row>
    <row r="89" spans="1:8" ht="12.75" customHeight="1" x14ac:dyDescent="0.2">
      <c r="A89" s="103" t="str">
        <f t="array" ref="A89">IFERROR(INDEX('Annex 2 EHV charges'!$A$11:$A$22, MATCH(0, IF(ISBLANK('Annex 2 EHV charges'!$A$11:$A$22),1, COUNTIF(A$4:$A88, 'Annex 2 EHV charges'!$A$11:$A$22)), 0)),"")</f>
        <v/>
      </c>
      <c r="B89" s="103" t="str">
        <f>IF($A89="","",VLOOKUP($A89,'Annex 2 EHV charges'!$A:$O,2,0))</f>
        <v/>
      </c>
      <c r="C89" s="104" t="str">
        <f>IF($A89="","",VLOOKUP($A89,'Annex 2 EHV charges'!$A:$O,3,0))</f>
        <v/>
      </c>
      <c r="D89" s="103" t="str">
        <f>IF($A89="","",VLOOKUP($A89,'Annex 2 EHV charges'!$A:$O,7,0))</f>
        <v/>
      </c>
      <c r="E89" s="108" t="str">
        <f>IFERROR(IF(VLOOKUP($A89,'Annex 2 EHV charges'!$A:$P,9,FALSE)=0,"",VLOOKUP($A89,'Annex 2 EHV charges'!$A:$P,9,FALSE)),"")</f>
        <v/>
      </c>
      <c r="F89" s="109" t="str">
        <f>IFERROR(IF(VLOOKUP($A89,'Annex 2 EHV charges'!$A:$P,10,FALSE)=0,"",VLOOKUP($A89,'Annex 2 EHV charges'!$A:$P,10,FALSE)),"")</f>
        <v/>
      </c>
      <c r="G89" s="110" t="str">
        <f>IFERROR(IF(VLOOKUP($A89,'Annex 2 EHV charges'!$A:$P,11,FALSE)=0,"",VLOOKUP($A89,'Annex 2 EHV charges'!$A:$P,11,FALSE)),"")</f>
        <v/>
      </c>
      <c r="H89" s="110" t="str">
        <f>IFERROR(IF(VLOOKUP($A89,'Annex 2 EHV charges'!$A:$P,12,FALSE)=0,"",VLOOKUP($A89,'Annex 2 EHV charges'!$A:$P,12,FALSE)),"")</f>
        <v/>
      </c>
    </row>
    <row r="90" spans="1:8" ht="12.75" customHeight="1" x14ac:dyDescent="0.2">
      <c r="A90" s="103" t="str">
        <f t="array" ref="A90">IFERROR(INDEX('Annex 2 EHV charges'!$A$11:$A$22, MATCH(0, IF(ISBLANK('Annex 2 EHV charges'!$A$11:$A$22),1, COUNTIF(A$4:$A89, 'Annex 2 EHV charges'!$A$11:$A$22)), 0)),"")</f>
        <v/>
      </c>
      <c r="B90" s="103" t="str">
        <f>IF($A90="","",VLOOKUP($A90,'Annex 2 EHV charges'!$A:$O,2,0))</f>
        <v/>
      </c>
      <c r="C90" s="104" t="str">
        <f>IF($A90="","",VLOOKUP($A90,'Annex 2 EHV charges'!$A:$O,3,0))</f>
        <v/>
      </c>
      <c r="D90" s="103" t="str">
        <f>IF($A90="","",VLOOKUP($A90,'Annex 2 EHV charges'!$A:$O,7,0))</f>
        <v/>
      </c>
      <c r="E90" s="108" t="str">
        <f>IFERROR(IF(VLOOKUP($A90,'Annex 2 EHV charges'!$A:$P,9,FALSE)=0,"",VLOOKUP($A90,'Annex 2 EHV charges'!$A:$P,9,FALSE)),"")</f>
        <v/>
      </c>
      <c r="F90" s="109" t="str">
        <f>IFERROR(IF(VLOOKUP($A90,'Annex 2 EHV charges'!$A:$P,10,FALSE)=0,"",VLOOKUP($A90,'Annex 2 EHV charges'!$A:$P,10,FALSE)),"")</f>
        <v/>
      </c>
      <c r="G90" s="110" t="str">
        <f>IFERROR(IF(VLOOKUP($A90,'Annex 2 EHV charges'!$A:$P,11,FALSE)=0,"",VLOOKUP($A90,'Annex 2 EHV charges'!$A:$P,11,FALSE)),"")</f>
        <v/>
      </c>
      <c r="H90" s="110" t="str">
        <f>IFERROR(IF(VLOOKUP($A90,'Annex 2 EHV charges'!$A:$P,12,FALSE)=0,"",VLOOKUP($A90,'Annex 2 EHV charges'!$A:$P,12,FALSE)),"")</f>
        <v/>
      </c>
    </row>
    <row r="91" spans="1:8" ht="12.75" customHeight="1" x14ac:dyDescent="0.2">
      <c r="A91" s="103" t="str">
        <f t="array" ref="A91">IFERROR(INDEX('Annex 2 EHV charges'!$A$11:$A$22, MATCH(0, IF(ISBLANK('Annex 2 EHV charges'!$A$11:$A$22),1, COUNTIF(A$4:$A90, 'Annex 2 EHV charges'!$A$11:$A$22)), 0)),"")</f>
        <v/>
      </c>
      <c r="B91" s="103" t="str">
        <f>IF($A91="","",VLOOKUP($A91,'Annex 2 EHV charges'!$A:$O,2,0))</f>
        <v/>
      </c>
      <c r="C91" s="104" t="str">
        <f>IF($A91="","",VLOOKUP($A91,'Annex 2 EHV charges'!$A:$O,3,0))</f>
        <v/>
      </c>
      <c r="D91" s="103" t="str">
        <f>IF($A91="","",VLOOKUP($A91,'Annex 2 EHV charges'!$A:$O,7,0))</f>
        <v/>
      </c>
      <c r="E91" s="108" t="str">
        <f>IFERROR(IF(VLOOKUP($A91,'Annex 2 EHV charges'!$A:$P,9,FALSE)=0,"",VLOOKUP($A91,'Annex 2 EHV charges'!$A:$P,9,FALSE)),"")</f>
        <v/>
      </c>
      <c r="F91" s="109" t="str">
        <f>IFERROR(IF(VLOOKUP($A91,'Annex 2 EHV charges'!$A:$P,10,FALSE)=0,"",VLOOKUP($A91,'Annex 2 EHV charges'!$A:$P,10,FALSE)),"")</f>
        <v/>
      </c>
      <c r="G91" s="110" t="str">
        <f>IFERROR(IF(VLOOKUP($A91,'Annex 2 EHV charges'!$A:$P,11,FALSE)=0,"",VLOOKUP($A91,'Annex 2 EHV charges'!$A:$P,11,FALSE)),"")</f>
        <v/>
      </c>
      <c r="H91" s="110" t="str">
        <f>IFERROR(IF(VLOOKUP($A91,'Annex 2 EHV charges'!$A:$P,12,FALSE)=0,"",VLOOKUP($A91,'Annex 2 EHV charges'!$A:$P,12,FALSE)),"")</f>
        <v/>
      </c>
    </row>
    <row r="92" spans="1:8" ht="12.75" customHeight="1" x14ac:dyDescent="0.2">
      <c r="A92" s="103" t="str">
        <f t="array" ref="A92">IFERROR(INDEX('Annex 2 EHV charges'!$A$11:$A$22, MATCH(0, IF(ISBLANK('Annex 2 EHV charges'!$A$11:$A$22),1, COUNTIF(A$4:$A91, 'Annex 2 EHV charges'!$A$11:$A$22)), 0)),"")</f>
        <v/>
      </c>
      <c r="B92" s="103" t="str">
        <f>IF($A92="","",VLOOKUP($A92,'Annex 2 EHV charges'!$A:$O,2,0))</f>
        <v/>
      </c>
      <c r="C92" s="104" t="str">
        <f>IF($A92="","",VLOOKUP($A92,'Annex 2 EHV charges'!$A:$O,3,0))</f>
        <v/>
      </c>
      <c r="D92" s="103" t="str">
        <f>IF($A92="","",VLOOKUP($A92,'Annex 2 EHV charges'!$A:$O,7,0))</f>
        <v/>
      </c>
      <c r="E92" s="108" t="str">
        <f>IFERROR(IF(VLOOKUP($A92,'Annex 2 EHV charges'!$A:$P,9,FALSE)=0,"",VLOOKUP($A92,'Annex 2 EHV charges'!$A:$P,9,FALSE)),"")</f>
        <v/>
      </c>
      <c r="F92" s="109" t="str">
        <f>IFERROR(IF(VLOOKUP($A92,'Annex 2 EHV charges'!$A:$P,10,FALSE)=0,"",VLOOKUP($A92,'Annex 2 EHV charges'!$A:$P,10,FALSE)),"")</f>
        <v/>
      </c>
      <c r="G92" s="110" t="str">
        <f>IFERROR(IF(VLOOKUP($A92,'Annex 2 EHV charges'!$A:$P,11,FALSE)=0,"",VLOOKUP($A92,'Annex 2 EHV charges'!$A:$P,11,FALSE)),"")</f>
        <v/>
      </c>
      <c r="H92" s="110" t="str">
        <f>IFERROR(IF(VLOOKUP($A92,'Annex 2 EHV charges'!$A:$P,12,FALSE)=0,"",VLOOKUP($A92,'Annex 2 EHV charges'!$A:$P,12,FALSE)),"")</f>
        <v/>
      </c>
    </row>
    <row r="93" spans="1:8" ht="12.75" customHeight="1" x14ac:dyDescent="0.2">
      <c r="A93" s="103" t="str">
        <f t="array" ref="A93">IFERROR(INDEX('Annex 2 EHV charges'!$A$11:$A$22, MATCH(0, IF(ISBLANK('Annex 2 EHV charges'!$A$11:$A$22),1, COUNTIF(A$4:$A92, 'Annex 2 EHV charges'!$A$11:$A$22)), 0)),"")</f>
        <v/>
      </c>
      <c r="B93" s="103" t="str">
        <f>IF($A93="","",VLOOKUP($A93,'Annex 2 EHV charges'!$A:$O,2,0))</f>
        <v/>
      </c>
      <c r="C93" s="104" t="str">
        <f>IF($A93="","",VLOOKUP($A93,'Annex 2 EHV charges'!$A:$O,3,0))</f>
        <v/>
      </c>
      <c r="D93" s="103" t="str">
        <f>IF($A93="","",VLOOKUP($A93,'Annex 2 EHV charges'!$A:$O,7,0))</f>
        <v/>
      </c>
      <c r="E93" s="108" t="str">
        <f>IFERROR(IF(VLOOKUP($A93,'Annex 2 EHV charges'!$A:$P,9,FALSE)=0,"",VLOOKUP($A93,'Annex 2 EHV charges'!$A:$P,9,FALSE)),"")</f>
        <v/>
      </c>
      <c r="F93" s="109" t="str">
        <f>IFERROR(IF(VLOOKUP($A93,'Annex 2 EHV charges'!$A:$P,10,FALSE)=0,"",VLOOKUP($A93,'Annex 2 EHV charges'!$A:$P,10,FALSE)),"")</f>
        <v/>
      </c>
      <c r="G93" s="110" t="str">
        <f>IFERROR(IF(VLOOKUP($A93,'Annex 2 EHV charges'!$A:$P,11,FALSE)=0,"",VLOOKUP($A93,'Annex 2 EHV charges'!$A:$P,11,FALSE)),"")</f>
        <v/>
      </c>
      <c r="H93" s="110" t="str">
        <f>IFERROR(IF(VLOOKUP($A93,'Annex 2 EHV charges'!$A:$P,12,FALSE)=0,"",VLOOKUP($A93,'Annex 2 EHV charges'!$A:$P,12,FALSE)),"")</f>
        <v/>
      </c>
    </row>
    <row r="94" spans="1:8" ht="12.75" customHeight="1" x14ac:dyDescent="0.2">
      <c r="A94" s="103" t="str">
        <f t="array" ref="A94">IFERROR(INDEX('Annex 2 EHV charges'!$A$11:$A$22, MATCH(0, IF(ISBLANK('Annex 2 EHV charges'!$A$11:$A$22),1, COUNTIF(A$4:$A93, 'Annex 2 EHV charges'!$A$11:$A$22)), 0)),"")</f>
        <v/>
      </c>
      <c r="B94" s="103" t="str">
        <f>IF($A94="","",VLOOKUP($A94,'Annex 2 EHV charges'!$A:$O,2,0))</f>
        <v/>
      </c>
      <c r="C94" s="104" t="str">
        <f>IF($A94="","",VLOOKUP($A94,'Annex 2 EHV charges'!$A:$O,3,0))</f>
        <v/>
      </c>
      <c r="D94" s="103" t="str">
        <f>IF($A94="","",VLOOKUP($A94,'Annex 2 EHV charges'!$A:$O,7,0))</f>
        <v/>
      </c>
      <c r="E94" s="108" t="str">
        <f>IFERROR(IF(VLOOKUP($A94,'Annex 2 EHV charges'!$A:$P,9,FALSE)=0,"",VLOOKUP($A94,'Annex 2 EHV charges'!$A:$P,9,FALSE)),"")</f>
        <v/>
      </c>
      <c r="F94" s="109" t="str">
        <f>IFERROR(IF(VLOOKUP($A94,'Annex 2 EHV charges'!$A:$P,10,FALSE)=0,"",VLOOKUP($A94,'Annex 2 EHV charges'!$A:$P,10,FALSE)),"")</f>
        <v/>
      </c>
      <c r="G94" s="110" t="str">
        <f>IFERROR(IF(VLOOKUP($A94,'Annex 2 EHV charges'!$A:$P,11,FALSE)=0,"",VLOOKUP($A94,'Annex 2 EHV charges'!$A:$P,11,FALSE)),"")</f>
        <v/>
      </c>
      <c r="H94" s="110" t="str">
        <f>IFERROR(IF(VLOOKUP($A94,'Annex 2 EHV charges'!$A:$P,12,FALSE)=0,"",VLOOKUP($A94,'Annex 2 EHV charges'!$A:$P,12,FALSE)),"")</f>
        <v/>
      </c>
    </row>
    <row r="95" spans="1:8" ht="12.75" customHeight="1" x14ac:dyDescent="0.2">
      <c r="A95" s="103" t="str">
        <f t="array" ref="A95">IFERROR(INDEX('Annex 2 EHV charges'!$A$11:$A$22, MATCH(0, IF(ISBLANK('Annex 2 EHV charges'!$A$11:$A$22),1, COUNTIF(A$4:$A94, 'Annex 2 EHV charges'!$A$11:$A$22)), 0)),"")</f>
        <v/>
      </c>
      <c r="B95" s="103" t="str">
        <f>IF($A95="","",VLOOKUP($A95,'Annex 2 EHV charges'!$A:$O,2,0))</f>
        <v/>
      </c>
      <c r="C95" s="104" t="str">
        <f>IF($A95="","",VLOOKUP($A95,'Annex 2 EHV charges'!$A:$O,3,0))</f>
        <v/>
      </c>
      <c r="D95" s="103" t="str">
        <f>IF($A95="","",VLOOKUP($A95,'Annex 2 EHV charges'!$A:$O,7,0))</f>
        <v/>
      </c>
      <c r="E95" s="108" t="str">
        <f>IFERROR(IF(VLOOKUP($A95,'Annex 2 EHV charges'!$A:$P,9,FALSE)=0,"",VLOOKUP($A95,'Annex 2 EHV charges'!$A:$P,9,FALSE)),"")</f>
        <v/>
      </c>
      <c r="F95" s="109" t="str">
        <f>IFERROR(IF(VLOOKUP($A95,'Annex 2 EHV charges'!$A:$P,10,FALSE)=0,"",VLOOKUP($A95,'Annex 2 EHV charges'!$A:$P,10,FALSE)),"")</f>
        <v/>
      </c>
      <c r="G95" s="110" t="str">
        <f>IFERROR(IF(VLOOKUP($A95,'Annex 2 EHV charges'!$A:$P,11,FALSE)=0,"",VLOOKUP($A95,'Annex 2 EHV charges'!$A:$P,11,FALSE)),"")</f>
        <v/>
      </c>
      <c r="H95" s="110" t="str">
        <f>IFERROR(IF(VLOOKUP($A95,'Annex 2 EHV charges'!$A:$P,12,FALSE)=0,"",VLOOKUP($A95,'Annex 2 EHV charges'!$A:$P,12,FALSE)),"")</f>
        <v/>
      </c>
    </row>
    <row r="96" spans="1:8" ht="12.75" customHeight="1" x14ac:dyDescent="0.2">
      <c r="A96" s="103" t="str">
        <f t="array" ref="A96">IFERROR(INDEX('Annex 2 EHV charges'!$A$11:$A$22, MATCH(0, IF(ISBLANK('Annex 2 EHV charges'!$A$11:$A$22),1, COUNTIF(A$4:$A95, 'Annex 2 EHV charges'!$A$11:$A$22)), 0)),"")</f>
        <v/>
      </c>
      <c r="B96" s="103" t="str">
        <f>IF($A96="","",VLOOKUP($A96,'Annex 2 EHV charges'!$A:$O,2,0))</f>
        <v/>
      </c>
      <c r="C96" s="104" t="str">
        <f>IF($A96="","",VLOOKUP($A96,'Annex 2 EHV charges'!$A:$O,3,0))</f>
        <v/>
      </c>
      <c r="D96" s="103" t="str">
        <f>IF($A96="","",VLOOKUP($A96,'Annex 2 EHV charges'!$A:$O,7,0))</f>
        <v/>
      </c>
      <c r="E96" s="108" t="str">
        <f>IFERROR(IF(VLOOKUP($A96,'Annex 2 EHV charges'!$A:$P,9,FALSE)=0,"",VLOOKUP($A96,'Annex 2 EHV charges'!$A:$P,9,FALSE)),"")</f>
        <v/>
      </c>
      <c r="F96" s="109" t="str">
        <f>IFERROR(IF(VLOOKUP($A96,'Annex 2 EHV charges'!$A:$P,10,FALSE)=0,"",VLOOKUP($A96,'Annex 2 EHV charges'!$A:$P,10,FALSE)),"")</f>
        <v/>
      </c>
      <c r="G96" s="110" t="str">
        <f>IFERROR(IF(VLOOKUP($A96,'Annex 2 EHV charges'!$A:$P,11,FALSE)=0,"",VLOOKUP($A96,'Annex 2 EHV charges'!$A:$P,11,FALSE)),"")</f>
        <v/>
      </c>
      <c r="H96" s="110" t="str">
        <f>IFERROR(IF(VLOOKUP($A96,'Annex 2 EHV charges'!$A:$P,12,FALSE)=0,"",VLOOKUP($A96,'Annex 2 EHV charges'!$A:$P,12,FALSE)),"")</f>
        <v/>
      </c>
    </row>
    <row r="97" spans="1:8" ht="12.75" customHeight="1" x14ac:dyDescent="0.2">
      <c r="A97" s="103" t="str">
        <f t="array" ref="A97">IFERROR(INDEX('Annex 2 EHV charges'!$A$11:$A$22, MATCH(0, IF(ISBLANK('Annex 2 EHV charges'!$A$11:$A$22),1, COUNTIF(A$4:$A96, 'Annex 2 EHV charges'!$A$11:$A$22)), 0)),"")</f>
        <v/>
      </c>
      <c r="B97" s="103" t="str">
        <f>IF($A97="","",VLOOKUP($A97,'Annex 2 EHV charges'!$A:$O,2,0))</f>
        <v/>
      </c>
      <c r="C97" s="104" t="str">
        <f>IF($A97="","",VLOOKUP($A97,'Annex 2 EHV charges'!$A:$O,3,0))</f>
        <v/>
      </c>
      <c r="D97" s="103" t="str">
        <f>IF($A97="","",VLOOKUP($A97,'Annex 2 EHV charges'!$A:$O,7,0))</f>
        <v/>
      </c>
      <c r="E97" s="108" t="str">
        <f>IFERROR(IF(VLOOKUP($A97,'Annex 2 EHV charges'!$A:$P,9,FALSE)=0,"",VLOOKUP($A97,'Annex 2 EHV charges'!$A:$P,9,FALSE)),"")</f>
        <v/>
      </c>
      <c r="F97" s="109" t="str">
        <f>IFERROR(IF(VLOOKUP($A97,'Annex 2 EHV charges'!$A:$P,10,FALSE)=0,"",VLOOKUP($A97,'Annex 2 EHV charges'!$A:$P,10,FALSE)),"")</f>
        <v/>
      </c>
      <c r="G97" s="110" t="str">
        <f>IFERROR(IF(VLOOKUP($A97,'Annex 2 EHV charges'!$A:$P,11,FALSE)=0,"",VLOOKUP($A97,'Annex 2 EHV charges'!$A:$P,11,FALSE)),"")</f>
        <v/>
      </c>
      <c r="H97" s="110" t="str">
        <f>IFERROR(IF(VLOOKUP($A97,'Annex 2 EHV charges'!$A:$P,12,FALSE)=0,"",VLOOKUP($A97,'Annex 2 EHV charges'!$A:$P,12,FALSE)),"")</f>
        <v/>
      </c>
    </row>
    <row r="98" spans="1:8" ht="12.75" customHeight="1" x14ac:dyDescent="0.2">
      <c r="A98" s="103" t="str">
        <f t="array" ref="A98">IFERROR(INDEX('Annex 2 EHV charges'!$A$11:$A$22, MATCH(0, IF(ISBLANK('Annex 2 EHV charges'!$A$11:$A$22),1, COUNTIF(A$4:$A97, 'Annex 2 EHV charges'!$A$11:$A$22)), 0)),"")</f>
        <v/>
      </c>
      <c r="B98" s="103" t="str">
        <f>IF($A98="","",VLOOKUP($A98,'Annex 2 EHV charges'!$A:$O,2,0))</f>
        <v/>
      </c>
      <c r="C98" s="104" t="str">
        <f>IF($A98="","",VLOOKUP($A98,'Annex 2 EHV charges'!$A:$O,3,0))</f>
        <v/>
      </c>
      <c r="D98" s="103" t="str">
        <f>IF($A98="","",VLOOKUP($A98,'Annex 2 EHV charges'!$A:$O,7,0))</f>
        <v/>
      </c>
      <c r="E98" s="108" t="str">
        <f>IFERROR(IF(VLOOKUP($A98,'Annex 2 EHV charges'!$A:$P,9,FALSE)=0,"",VLOOKUP($A98,'Annex 2 EHV charges'!$A:$P,9,FALSE)),"")</f>
        <v/>
      </c>
      <c r="F98" s="109" t="str">
        <f>IFERROR(IF(VLOOKUP($A98,'Annex 2 EHV charges'!$A:$P,10,FALSE)=0,"",VLOOKUP($A98,'Annex 2 EHV charges'!$A:$P,10,FALSE)),"")</f>
        <v/>
      </c>
      <c r="G98" s="110" t="str">
        <f>IFERROR(IF(VLOOKUP($A98,'Annex 2 EHV charges'!$A:$P,11,FALSE)=0,"",VLOOKUP($A98,'Annex 2 EHV charges'!$A:$P,11,FALSE)),"")</f>
        <v/>
      </c>
      <c r="H98" s="110" t="str">
        <f>IFERROR(IF(VLOOKUP($A98,'Annex 2 EHV charges'!$A:$P,12,FALSE)=0,"",VLOOKUP($A98,'Annex 2 EHV charges'!$A:$P,12,FALSE)),"")</f>
        <v/>
      </c>
    </row>
    <row r="99" spans="1:8" ht="12.75" customHeight="1" x14ac:dyDescent="0.2">
      <c r="A99" s="103" t="str">
        <f t="array" ref="A99">IFERROR(INDEX('Annex 2 EHV charges'!$A$11:$A$22, MATCH(0, IF(ISBLANK('Annex 2 EHV charges'!$A$11:$A$22),1, COUNTIF(A$4:$A98, 'Annex 2 EHV charges'!$A$11:$A$22)), 0)),"")</f>
        <v/>
      </c>
      <c r="B99" s="103" t="str">
        <f>IF($A99="","",VLOOKUP($A99,'Annex 2 EHV charges'!$A:$O,2,0))</f>
        <v/>
      </c>
      <c r="C99" s="104" t="str">
        <f>IF($A99="","",VLOOKUP($A99,'Annex 2 EHV charges'!$A:$O,3,0))</f>
        <v/>
      </c>
      <c r="D99" s="103" t="str">
        <f>IF($A99="","",VLOOKUP($A99,'Annex 2 EHV charges'!$A:$O,7,0))</f>
        <v/>
      </c>
      <c r="E99" s="108" t="str">
        <f>IFERROR(IF(VLOOKUP($A99,'Annex 2 EHV charges'!$A:$P,9,FALSE)=0,"",VLOOKUP($A99,'Annex 2 EHV charges'!$A:$P,9,FALSE)),"")</f>
        <v/>
      </c>
      <c r="F99" s="109" t="str">
        <f>IFERROR(IF(VLOOKUP($A99,'Annex 2 EHV charges'!$A:$P,10,FALSE)=0,"",VLOOKUP($A99,'Annex 2 EHV charges'!$A:$P,10,FALSE)),"")</f>
        <v/>
      </c>
      <c r="G99" s="110" t="str">
        <f>IFERROR(IF(VLOOKUP($A99,'Annex 2 EHV charges'!$A:$P,11,FALSE)=0,"",VLOOKUP($A99,'Annex 2 EHV charges'!$A:$P,11,FALSE)),"")</f>
        <v/>
      </c>
      <c r="H99" s="110" t="str">
        <f>IFERROR(IF(VLOOKUP($A99,'Annex 2 EHV charges'!$A:$P,12,FALSE)=0,"",VLOOKUP($A99,'Annex 2 EHV charges'!$A:$P,12,FALSE)),"")</f>
        <v/>
      </c>
    </row>
    <row r="100" spans="1:8" ht="12.75" customHeight="1" x14ac:dyDescent="0.2">
      <c r="A100" s="103" t="str">
        <f t="array" ref="A100">IFERROR(INDEX('Annex 2 EHV charges'!$A$11:$A$22, MATCH(0, IF(ISBLANK('Annex 2 EHV charges'!$A$11:$A$22),1, COUNTIF(A$4:$A99, 'Annex 2 EHV charges'!$A$11:$A$22)), 0)),"")</f>
        <v/>
      </c>
      <c r="B100" s="103" t="str">
        <f>IF($A100="","",VLOOKUP($A100,'Annex 2 EHV charges'!$A:$O,2,0))</f>
        <v/>
      </c>
      <c r="C100" s="104" t="str">
        <f>IF($A100="","",VLOOKUP($A100,'Annex 2 EHV charges'!$A:$O,3,0))</f>
        <v/>
      </c>
      <c r="D100" s="103" t="str">
        <f>IF($A100="","",VLOOKUP($A100,'Annex 2 EHV charges'!$A:$O,7,0))</f>
        <v/>
      </c>
      <c r="E100" s="108" t="str">
        <f>IFERROR(IF(VLOOKUP($A100,'Annex 2 EHV charges'!$A:$P,9,FALSE)=0,"",VLOOKUP($A100,'Annex 2 EHV charges'!$A:$P,9,FALSE)),"")</f>
        <v/>
      </c>
      <c r="F100" s="109" t="str">
        <f>IFERROR(IF(VLOOKUP($A100,'Annex 2 EHV charges'!$A:$P,10,FALSE)=0,"",VLOOKUP($A100,'Annex 2 EHV charges'!$A:$P,10,FALSE)),"")</f>
        <v/>
      </c>
      <c r="G100" s="110" t="str">
        <f>IFERROR(IF(VLOOKUP($A100,'Annex 2 EHV charges'!$A:$P,11,FALSE)=0,"",VLOOKUP($A100,'Annex 2 EHV charges'!$A:$P,11,FALSE)),"")</f>
        <v/>
      </c>
      <c r="H100" s="110" t="str">
        <f>IFERROR(IF(VLOOKUP($A100,'Annex 2 EHV charges'!$A:$P,12,FALSE)=0,"",VLOOKUP($A100,'Annex 2 EHV charges'!$A:$P,12,FALSE)),"")</f>
        <v/>
      </c>
    </row>
    <row r="101" spans="1:8" ht="12.75" customHeight="1" x14ac:dyDescent="0.2">
      <c r="A101" s="103" t="str">
        <f t="array" ref="A101">IFERROR(INDEX('Annex 2 EHV charges'!$A$11:$A$22, MATCH(0, IF(ISBLANK('Annex 2 EHV charges'!$A$11:$A$22),1, COUNTIF(A$4:$A100, 'Annex 2 EHV charges'!$A$11:$A$22)), 0)),"")</f>
        <v/>
      </c>
      <c r="B101" s="103" t="str">
        <f>IF($A101="","",VLOOKUP($A101,'Annex 2 EHV charges'!$A:$O,2,0))</f>
        <v/>
      </c>
      <c r="C101" s="104" t="str">
        <f>IF($A101="","",VLOOKUP($A101,'Annex 2 EHV charges'!$A:$O,3,0))</f>
        <v/>
      </c>
      <c r="D101" s="103" t="str">
        <f>IF($A101="","",VLOOKUP($A101,'Annex 2 EHV charges'!$A:$O,7,0))</f>
        <v/>
      </c>
      <c r="E101" s="108" t="str">
        <f>IFERROR(IF(VLOOKUP($A101,'Annex 2 EHV charges'!$A:$P,9,FALSE)=0,"",VLOOKUP($A101,'Annex 2 EHV charges'!$A:$P,9,FALSE)),"")</f>
        <v/>
      </c>
      <c r="F101" s="109" t="str">
        <f>IFERROR(IF(VLOOKUP($A101,'Annex 2 EHV charges'!$A:$P,10,FALSE)=0,"",VLOOKUP($A101,'Annex 2 EHV charges'!$A:$P,10,FALSE)),"")</f>
        <v/>
      </c>
      <c r="G101" s="110" t="str">
        <f>IFERROR(IF(VLOOKUP($A101,'Annex 2 EHV charges'!$A:$P,11,FALSE)=0,"",VLOOKUP($A101,'Annex 2 EHV charges'!$A:$P,11,FALSE)),"")</f>
        <v/>
      </c>
      <c r="H101" s="110" t="str">
        <f>IFERROR(IF(VLOOKUP($A101,'Annex 2 EHV charges'!$A:$P,12,FALSE)=0,"",VLOOKUP($A101,'Annex 2 EHV charges'!$A:$P,12,FALSE)),"")</f>
        <v/>
      </c>
    </row>
    <row r="102" spans="1:8" ht="12.75" customHeight="1" x14ac:dyDescent="0.2">
      <c r="A102" s="103" t="str">
        <f t="array" ref="A102">IFERROR(INDEX('Annex 2 EHV charges'!$A$11:$A$22, MATCH(0, IF(ISBLANK('Annex 2 EHV charges'!$A$11:$A$22),1, COUNTIF(A$4:$A101, 'Annex 2 EHV charges'!$A$11:$A$22)), 0)),"")</f>
        <v/>
      </c>
      <c r="B102" s="103" t="str">
        <f>IF($A102="","",VLOOKUP($A102,'Annex 2 EHV charges'!$A:$O,2,0))</f>
        <v/>
      </c>
      <c r="C102" s="104" t="str">
        <f>IF($A102="","",VLOOKUP($A102,'Annex 2 EHV charges'!$A:$O,3,0))</f>
        <v/>
      </c>
      <c r="D102" s="103" t="str">
        <f>IF($A102="","",VLOOKUP($A102,'Annex 2 EHV charges'!$A:$O,7,0))</f>
        <v/>
      </c>
      <c r="E102" s="108" t="str">
        <f>IFERROR(IF(VLOOKUP($A102,'Annex 2 EHV charges'!$A:$P,9,FALSE)=0,"",VLOOKUP($A102,'Annex 2 EHV charges'!$A:$P,9,FALSE)),"")</f>
        <v/>
      </c>
      <c r="F102" s="109" t="str">
        <f>IFERROR(IF(VLOOKUP($A102,'Annex 2 EHV charges'!$A:$P,10,FALSE)=0,"",VLOOKUP($A102,'Annex 2 EHV charges'!$A:$P,10,FALSE)),"")</f>
        <v/>
      </c>
      <c r="G102" s="110" t="str">
        <f>IFERROR(IF(VLOOKUP($A102,'Annex 2 EHV charges'!$A:$P,11,FALSE)=0,"",VLOOKUP($A102,'Annex 2 EHV charges'!$A:$P,11,FALSE)),"")</f>
        <v/>
      </c>
      <c r="H102" s="110" t="str">
        <f>IFERROR(IF(VLOOKUP($A102,'Annex 2 EHV charges'!$A:$P,12,FALSE)=0,"",VLOOKUP($A102,'Annex 2 EHV charges'!$A:$P,12,FALSE)),"")</f>
        <v/>
      </c>
    </row>
    <row r="103" spans="1:8" ht="12.75" customHeight="1" x14ac:dyDescent="0.2">
      <c r="A103" s="103" t="str">
        <f t="array" ref="A103">IFERROR(INDEX('Annex 2 EHV charges'!$A$11:$A$22, MATCH(0, IF(ISBLANK('Annex 2 EHV charges'!$A$11:$A$22),1, COUNTIF(A$4:$A102, 'Annex 2 EHV charges'!$A$11:$A$22)), 0)),"")</f>
        <v/>
      </c>
      <c r="B103" s="103" t="str">
        <f>IF($A103="","",VLOOKUP($A103,'Annex 2 EHV charges'!$A:$O,2,0))</f>
        <v/>
      </c>
      <c r="C103" s="104" t="str">
        <f>IF($A103="","",VLOOKUP($A103,'Annex 2 EHV charges'!$A:$O,3,0))</f>
        <v/>
      </c>
      <c r="D103" s="103" t="str">
        <f>IF($A103="","",VLOOKUP($A103,'Annex 2 EHV charges'!$A:$O,7,0))</f>
        <v/>
      </c>
      <c r="E103" s="108" t="str">
        <f>IFERROR(IF(VLOOKUP($A103,'Annex 2 EHV charges'!$A:$P,9,FALSE)=0,"",VLOOKUP($A103,'Annex 2 EHV charges'!$A:$P,9,FALSE)),"")</f>
        <v/>
      </c>
      <c r="F103" s="109" t="str">
        <f>IFERROR(IF(VLOOKUP($A103,'Annex 2 EHV charges'!$A:$P,10,FALSE)=0,"",VLOOKUP($A103,'Annex 2 EHV charges'!$A:$P,10,FALSE)),"")</f>
        <v/>
      </c>
      <c r="G103" s="110" t="str">
        <f>IFERROR(IF(VLOOKUP($A103,'Annex 2 EHV charges'!$A:$P,11,FALSE)=0,"",VLOOKUP($A103,'Annex 2 EHV charges'!$A:$P,11,FALSE)),"")</f>
        <v/>
      </c>
      <c r="H103" s="110" t="str">
        <f>IFERROR(IF(VLOOKUP($A103,'Annex 2 EHV charges'!$A:$P,12,FALSE)=0,"",VLOOKUP($A103,'Annex 2 EHV charges'!$A:$P,12,FALSE)),"")</f>
        <v/>
      </c>
    </row>
    <row r="104" spans="1:8" ht="12.75" customHeight="1" x14ac:dyDescent="0.2">
      <c r="A104" s="103" t="str">
        <f t="array" ref="A104">IFERROR(INDEX('Annex 2 EHV charges'!$A$11:$A$22, MATCH(0, IF(ISBLANK('Annex 2 EHV charges'!$A$11:$A$22),1, COUNTIF(A$4:$A103, 'Annex 2 EHV charges'!$A$11:$A$22)), 0)),"")</f>
        <v/>
      </c>
      <c r="B104" s="103" t="str">
        <f>IF($A104="","",VLOOKUP($A104,'Annex 2 EHV charges'!$A:$O,2,0))</f>
        <v/>
      </c>
      <c r="C104" s="104" t="str">
        <f>IF($A104="","",VLOOKUP($A104,'Annex 2 EHV charges'!$A:$O,3,0))</f>
        <v/>
      </c>
      <c r="D104" s="103" t="str">
        <f>IF($A104="","",VLOOKUP($A104,'Annex 2 EHV charges'!$A:$O,7,0))</f>
        <v/>
      </c>
      <c r="E104" s="108" t="str">
        <f>IFERROR(IF(VLOOKUP($A104,'Annex 2 EHV charges'!$A:$P,9,FALSE)=0,"",VLOOKUP($A104,'Annex 2 EHV charges'!$A:$P,9,FALSE)),"")</f>
        <v/>
      </c>
      <c r="F104" s="109" t="str">
        <f>IFERROR(IF(VLOOKUP($A104,'Annex 2 EHV charges'!$A:$P,10,FALSE)=0,"",VLOOKUP($A104,'Annex 2 EHV charges'!$A:$P,10,FALSE)),"")</f>
        <v/>
      </c>
      <c r="G104" s="110" t="str">
        <f>IFERROR(IF(VLOOKUP($A104,'Annex 2 EHV charges'!$A:$P,11,FALSE)=0,"",VLOOKUP($A104,'Annex 2 EHV charges'!$A:$P,11,FALSE)),"")</f>
        <v/>
      </c>
      <c r="H104" s="110" t="str">
        <f>IFERROR(IF(VLOOKUP($A104,'Annex 2 EHV charges'!$A:$P,12,FALSE)=0,"",VLOOKUP($A104,'Annex 2 EHV charges'!$A:$P,12,FALSE)),"")</f>
        <v/>
      </c>
    </row>
    <row r="105" spans="1:8" ht="12.75" customHeight="1" x14ac:dyDescent="0.2">
      <c r="A105" s="103" t="str">
        <f t="array" ref="A105">IFERROR(INDEX('Annex 2 EHV charges'!$A$11:$A$22, MATCH(0, IF(ISBLANK('Annex 2 EHV charges'!$A$11:$A$22),1, COUNTIF(A$4:$A104, 'Annex 2 EHV charges'!$A$11:$A$22)), 0)),"")</f>
        <v/>
      </c>
      <c r="B105" s="103" t="str">
        <f>IF($A105="","",VLOOKUP($A105,'Annex 2 EHV charges'!$A:$O,2,0))</f>
        <v/>
      </c>
      <c r="C105" s="104" t="str">
        <f>IF($A105="","",VLOOKUP($A105,'Annex 2 EHV charges'!$A:$O,3,0))</f>
        <v/>
      </c>
      <c r="D105" s="103" t="str">
        <f>IF($A105="","",VLOOKUP($A105,'Annex 2 EHV charges'!$A:$O,7,0))</f>
        <v/>
      </c>
      <c r="E105" s="108" t="str">
        <f>IFERROR(IF(VLOOKUP($A105,'Annex 2 EHV charges'!$A:$P,9,FALSE)=0,"",VLOOKUP($A105,'Annex 2 EHV charges'!$A:$P,9,FALSE)),"")</f>
        <v/>
      </c>
      <c r="F105" s="109" t="str">
        <f>IFERROR(IF(VLOOKUP($A105,'Annex 2 EHV charges'!$A:$P,10,FALSE)=0,"",VLOOKUP($A105,'Annex 2 EHV charges'!$A:$P,10,FALSE)),"")</f>
        <v/>
      </c>
      <c r="G105" s="110" t="str">
        <f>IFERROR(IF(VLOOKUP($A105,'Annex 2 EHV charges'!$A:$P,11,FALSE)=0,"",VLOOKUP($A105,'Annex 2 EHV charges'!$A:$P,11,FALSE)),"")</f>
        <v/>
      </c>
      <c r="H105" s="110" t="str">
        <f>IFERROR(IF(VLOOKUP($A105,'Annex 2 EHV charges'!$A:$P,12,FALSE)=0,"",VLOOKUP($A105,'Annex 2 EHV charges'!$A:$P,12,FALSE)),"")</f>
        <v/>
      </c>
    </row>
    <row r="106" spans="1:8" ht="12.75" customHeight="1" x14ac:dyDescent="0.2">
      <c r="A106" s="103" t="str">
        <f t="array" ref="A106">IFERROR(INDEX('Annex 2 EHV charges'!$A$11:$A$22, MATCH(0, IF(ISBLANK('Annex 2 EHV charges'!$A$11:$A$22),1, COUNTIF(A$4:$A105, 'Annex 2 EHV charges'!$A$11:$A$22)), 0)),"")</f>
        <v/>
      </c>
      <c r="B106" s="103" t="str">
        <f>IF($A106="","",VLOOKUP($A106,'Annex 2 EHV charges'!$A:$O,2,0))</f>
        <v/>
      </c>
      <c r="C106" s="104" t="str">
        <f>IF($A106="","",VLOOKUP($A106,'Annex 2 EHV charges'!$A:$O,3,0))</f>
        <v/>
      </c>
      <c r="D106" s="103" t="str">
        <f>IF($A106="","",VLOOKUP($A106,'Annex 2 EHV charges'!$A:$O,7,0))</f>
        <v/>
      </c>
      <c r="E106" s="108" t="str">
        <f>IFERROR(IF(VLOOKUP($A106,'Annex 2 EHV charges'!$A:$P,9,FALSE)=0,"",VLOOKUP($A106,'Annex 2 EHV charges'!$A:$P,9,FALSE)),"")</f>
        <v/>
      </c>
      <c r="F106" s="109" t="str">
        <f>IFERROR(IF(VLOOKUP($A106,'Annex 2 EHV charges'!$A:$P,10,FALSE)=0,"",VLOOKUP($A106,'Annex 2 EHV charges'!$A:$P,10,FALSE)),"")</f>
        <v/>
      </c>
      <c r="G106" s="110" t="str">
        <f>IFERROR(IF(VLOOKUP($A106,'Annex 2 EHV charges'!$A:$P,11,FALSE)=0,"",VLOOKUP($A106,'Annex 2 EHV charges'!$A:$P,11,FALSE)),"")</f>
        <v/>
      </c>
      <c r="H106" s="110" t="str">
        <f>IFERROR(IF(VLOOKUP($A106,'Annex 2 EHV charges'!$A:$P,12,FALSE)=0,"",VLOOKUP($A106,'Annex 2 EHV charges'!$A:$P,12,FALSE)),"")</f>
        <v/>
      </c>
    </row>
    <row r="107" spans="1:8" ht="12.75" customHeight="1" x14ac:dyDescent="0.2">
      <c r="A107" s="103" t="str">
        <f t="array" ref="A107">IFERROR(INDEX('Annex 2 EHV charges'!$A$11:$A$22, MATCH(0, IF(ISBLANK('Annex 2 EHV charges'!$A$11:$A$22),1, COUNTIF(A$4:$A106, 'Annex 2 EHV charges'!$A$11:$A$22)), 0)),"")</f>
        <v/>
      </c>
      <c r="B107" s="103" t="str">
        <f>IF($A107="","",VLOOKUP($A107,'Annex 2 EHV charges'!$A:$O,2,0))</f>
        <v/>
      </c>
      <c r="C107" s="104" t="str">
        <f>IF($A107="","",VLOOKUP($A107,'Annex 2 EHV charges'!$A:$O,3,0))</f>
        <v/>
      </c>
      <c r="D107" s="103" t="str">
        <f>IF($A107="","",VLOOKUP($A107,'Annex 2 EHV charges'!$A:$O,7,0))</f>
        <v/>
      </c>
      <c r="E107" s="108" t="str">
        <f>IFERROR(IF(VLOOKUP($A107,'Annex 2 EHV charges'!$A:$P,9,FALSE)=0,"",VLOOKUP($A107,'Annex 2 EHV charges'!$A:$P,9,FALSE)),"")</f>
        <v/>
      </c>
      <c r="F107" s="109" t="str">
        <f>IFERROR(IF(VLOOKUP($A107,'Annex 2 EHV charges'!$A:$P,10,FALSE)=0,"",VLOOKUP($A107,'Annex 2 EHV charges'!$A:$P,10,FALSE)),"")</f>
        <v/>
      </c>
      <c r="G107" s="110" t="str">
        <f>IFERROR(IF(VLOOKUP($A107,'Annex 2 EHV charges'!$A:$P,11,FALSE)=0,"",VLOOKUP($A107,'Annex 2 EHV charges'!$A:$P,11,FALSE)),"")</f>
        <v/>
      </c>
      <c r="H107" s="110" t="str">
        <f>IFERROR(IF(VLOOKUP($A107,'Annex 2 EHV charges'!$A:$P,12,FALSE)=0,"",VLOOKUP($A107,'Annex 2 EHV charges'!$A:$P,12,FALSE)),"")</f>
        <v/>
      </c>
    </row>
    <row r="108" spans="1:8" ht="12.75" customHeight="1" x14ac:dyDescent="0.2">
      <c r="A108" s="103" t="str">
        <f t="array" ref="A108">IFERROR(INDEX('Annex 2 EHV charges'!$A$11:$A$22, MATCH(0, IF(ISBLANK('Annex 2 EHV charges'!$A$11:$A$22),1, COUNTIF(A$4:$A107, 'Annex 2 EHV charges'!$A$11:$A$22)), 0)),"")</f>
        <v/>
      </c>
      <c r="B108" s="103" t="str">
        <f>IF($A108="","",VLOOKUP($A108,'Annex 2 EHV charges'!$A:$O,2,0))</f>
        <v/>
      </c>
      <c r="C108" s="104" t="str">
        <f>IF($A108="","",VLOOKUP($A108,'Annex 2 EHV charges'!$A:$O,3,0))</f>
        <v/>
      </c>
      <c r="D108" s="103" t="str">
        <f>IF($A108="","",VLOOKUP($A108,'Annex 2 EHV charges'!$A:$O,7,0))</f>
        <v/>
      </c>
      <c r="E108" s="108" t="str">
        <f>IFERROR(IF(VLOOKUP($A108,'Annex 2 EHV charges'!$A:$P,9,FALSE)=0,"",VLOOKUP($A108,'Annex 2 EHV charges'!$A:$P,9,FALSE)),"")</f>
        <v/>
      </c>
      <c r="F108" s="109" t="str">
        <f>IFERROR(IF(VLOOKUP($A108,'Annex 2 EHV charges'!$A:$P,10,FALSE)=0,"",VLOOKUP($A108,'Annex 2 EHV charges'!$A:$P,10,FALSE)),"")</f>
        <v/>
      </c>
      <c r="G108" s="110" t="str">
        <f>IFERROR(IF(VLOOKUP($A108,'Annex 2 EHV charges'!$A:$P,11,FALSE)=0,"",VLOOKUP($A108,'Annex 2 EHV charges'!$A:$P,11,FALSE)),"")</f>
        <v/>
      </c>
      <c r="H108" s="110" t="str">
        <f>IFERROR(IF(VLOOKUP($A108,'Annex 2 EHV charges'!$A:$P,12,FALSE)=0,"",VLOOKUP($A108,'Annex 2 EHV charges'!$A:$P,12,FALSE)),"")</f>
        <v/>
      </c>
    </row>
    <row r="109" spans="1:8" ht="12.75" customHeight="1" x14ac:dyDescent="0.2">
      <c r="A109" s="103" t="str">
        <f t="array" ref="A109">IFERROR(INDEX('Annex 2 EHV charges'!$A$11:$A$22, MATCH(0, IF(ISBLANK('Annex 2 EHV charges'!$A$11:$A$22),1, COUNTIF(A$4:$A108, 'Annex 2 EHV charges'!$A$11:$A$22)), 0)),"")</f>
        <v/>
      </c>
      <c r="B109" s="103" t="str">
        <f>IF($A109="","",VLOOKUP($A109,'Annex 2 EHV charges'!$A:$O,2,0))</f>
        <v/>
      </c>
      <c r="C109" s="104" t="str">
        <f>IF($A109="","",VLOOKUP($A109,'Annex 2 EHV charges'!$A:$O,3,0))</f>
        <v/>
      </c>
      <c r="D109" s="103" t="str">
        <f>IF($A109="","",VLOOKUP($A109,'Annex 2 EHV charges'!$A:$O,7,0))</f>
        <v/>
      </c>
      <c r="E109" s="108" t="str">
        <f>IFERROR(IF(VLOOKUP($A109,'Annex 2 EHV charges'!$A:$P,9,FALSE)=0,"",VLOOKUP($A109,'Annex 2 EHV charges'!$A:$P,9,FALSE)),"")</f>
        <v/>
      </c>
      <c r="F109" s="109" t="str">
        <f>IFERROR(IF(VLOOKUP($A109,'Annex 2 EHV charges'!$A:$P,10,FALSE)=0,"",VLOOKUP($A109,'Annex 2 EHV charges'!$A:$P,10,FALSE)),"")</f>
        <v/>
      </c>
      <c r="G109" s="110" t="str">
        <f>IFERROR(IF(VLOOKUP($A109,'Annex 2 EHV charges'!$A:$P,11,FALSE)=0,"",VLOOKUP($A109,'Annex 2 EHV charges'!$A:$P,11,FALSE)),"")</f>
        <v/>
      </c>
      <c r="H109" s="110" t="str">
        <f>IFERROR(IF(VLOOKUP($A109,'Annex 2 EHV charges'!$A:$P,12,FALSE)=0,"",VLOOKUP($A109,'Annex 2 EHV charges'!$A:$P,12,FALSE)),"")</f>
        <v/>
      </c>
    </row>
    <row r="110" spans="1:8" ht="12.75" customHeight="1" x14ac:dyDescent="0.2">
      <c r="A110" s="103" t="str">
        <f t="array" ref="A110">IFERROR(INDEX('Annex 2 EHV charges'!$A$11:$A$22, MATCH(0, IF(ISBLANK('Annex 2 EHV charges'!$A$11:$A$22),1, COUNTIF(A$4:$A109, 'Annex 2 EHV charges'!$A$11:$A$22)), 0)),"")</f>
        <v/>
      </c>
      <c r="B110" s="103" t="str">
        <f>IF($A110="","",VLOOKUP($A110,'Annex 2 EHV charges'!$A:$O,2,0))</f>
        <v/>
      </c>
      <c r="C110" s="104" t="str">
        <f>IF($A110="","",VLOOKUP($A110,'Annex 2 EHV charges'!$A:$O,3,0))</f>
        <v/>
      </c>
      <c r="D110" s="103" t="str">
        <f>IF($A110="","",VLOOKUP($A110,'Annex 2 EHV charges'!$A:$O,7,0))</f>
        <v/>
      </c>
      <c r="E110" s="108" t="str">
        <f>IFERROR(IF(VLOOKUP($A110,'Annex 2 EHV charges'!$A:$P,9,FALSE)=0,"",VLOOKUP($A110,'Annex 2 EHV charges'!$A:$P,9,FALSE)),"")</f>
        <v/>
      </c>
      <c r="F110" s="109" t="str">
        <f>IFERROR(IF(VLOOKUP($A110,'Annex 2 EHV charges'!$A:$P,10,FALSE)=0,"",VLOOKUP($A110,'Annex 2 EHV charges'!$A:$P,10,FALSE)),"")</f>
        <v/>
      </c>
      <c r="G110" s="110" t="str">
        <f>IFERROR(IF(VLOOKUP($A110,'Annex 2 EHV charges'!$A:$P,11,FALSE)=0,"",VLOOKUP($A110,'Annex 2 EHV charges'!$A:$P,11,FALSE)),"")</f>
        <v/>
      </c>
      <c r="H110" s="110" t="str">
        <f>IFERROR(IF(VLOOKUP($A110,'Annex 2 EHV charges'!$A:$P,12,FALSE)=0,"",VLOOKUP($A110,'Annex 2 EHV charges'!$A:$P,12,FALSE)),"")</f>
        <v/>
      </c>
    </row>
    <row r="111" spans="1:8" ht="12.75" customHeight="1" x14ac:dyDescent="0.2">
      <c r="A111" s="103" t="str">
        <f t="array" ref="A111">IFERROR(INDEX('Annex 2 EHV charges'!$A$11:$A$22, MATCH(0, IF(ISBLANK('Annex 2 EHV charges'!$A$11:$A$22),1, COUNTIF(A$4:$A110, 'Annex 2 EHV charges'!$A$11:$A$22)), 0)),"")</f>
        <v/>
      </c>
      <c r="B111" s="103" t="str">
        <f>IF($A111="","",VLOOKUP($A111,'Annex 2 EHV charges'!$A:$O,2,0))</f>
        <v/>
      </c>
      <c r="C111" s="104" t="str">
        <f>IF($A111="","",VLOOKUP($A111,'Annex 2 EHV charges'!$A:$O,3,0))</f>
        <v/>
      </c>
      <c r="D111" s="103" t="str">
        <f>IF($A111="","",VLOOKUP($A111,'Annex 2 EHV charges'!$A:$O,7,0))</f>
        <v/>
      </c>
      <c r="E111" s="108" t="str">
        <f>IFERROR(IF(VLOOKUP($A111,'Annex 2 EHV charges'!$A:$P,9,FALSE)=0,"",VLOOKUP($A111,'Annex 2 EHV charges'!$A:$P,9,FALSE)),"")</f>
        <v/>
      </c>
      <c r="F111" s="109" t="str">
        <f>IFERROR(IF(VLOOKUP($A111,'Annex 2 EHV charges'!$A:$P,10,FALSE)=0,"",VLOOKUP($A111,'Annex 2 EHV charges'!$A:$P,10,FALSE)),"")</f>
        <v/>
      </c>
      <c r="G111" s="110" t="str">
        <f>IFERROR(IF(VLOOKUP($A111,'Annex 2 EHV charges'!$A:$P,11,FALSE)=0,"",VLOOKUP($A111,'Annex 2 EHV charges'!$A:$P,11,FALSE)),"")</f>
        <v/>
      </c>
      <c r="H111" s="110" t="str">
        <f>IFERROR(IF(VLOOKUP($A111,'Annex 2 EHV charges'!$A:$P,12,FALSE)=0,"",VLOOKUP($A111,'Annex 2 EHV charges'!$A:$P,12,FALSE)),"")</f>
        <v/>
      </c>
    </row>
    <row r="112" spans="1:8" ht="12.75" customHeight="1" x14ac:dyDescent="0.2">
      <c r="A112" s="103" t="str">
        <f t="array" ref="A112">IFERROR(INDEX('Annex 2 EHV charges'!$A$11:$A$22, MATCH(0, IF(ISBLANK('Annex 2 EHV charges'!$A$11:$A$22),1, COUNTIF(A$4:$A111, 'Annex 2 EHV charges'!$A$11:$A$22)), 0)),"")</f>
        <v/>
      </c>
      <c r="B112" s="103" t="str">
        <f>IF($A112="","",VLOOKUP($A112,'Annex 2 EHV charges'!$A:$O,2,0))</f>
        <v/>
      </c>
      <c r="C112" s="104" t="str">
        <f>IF($A112="","",VLOOKUP($A112,'Annex 2 EHV charges'!$A:$O,3,0))</f>
        <v/>
      </c>
      <c r="D112" s="103" t="str">
        <f>IF($A112="","",VLOOKUP($A112,'Annex 2 EHV charges'!$A:$O,7,0))</f>
        <v/>
      </c>
      <c r="E112" s="108" t="str">
        <f>IFERROR(IF(VLOOKUP($A112,'Annex 2 EHV charges'!$A:$P,9,FALSE)=0,"",VLOOKUP($A112,'Annex 2 EHV charges'!$A:$P,9,FALSE)),"")</f>
        <v/>
      </c>
      <c r="F112" s="109" t="str">
        <f>IFERROR(IF(VLOOKUP($A112,'Annex 2 EHV charges'!$A:$P,10,FALSE)=0,"",VLOOKUP($A112,'Annex 2 EHV charges'!$A:$P,10,FALSE)),"")</f>
        <v/>
      </c>
      <c r="G112" s="110" t="str">
        <f>IFERROR(IF(VLOOKUP($A112,'Annex 2 EHV charges'!$A:$P,11,FALSE)=0,"",VLOOKUP($A112,'Annex 2 EHV charges'!$A:$P,11,FALSE)),"")</f>
        <v/>
      </c>
      <c r="H112" s="110" t="str">
        <f>IFERROR(IF(VLOOKUP($A112,'Annex 2 EHV charges'!$A:$P,12,FALSE)=0,"",VLOOKUP($A112,'Annex 2 EHV charges'!$A:$P,12,FALSE)),"")</f>
        <v/>
      </c>
    </row>
    <row r="113" spans="1:8" ht="12.75" customHeight="1" x14ac:dyDescent="0.2">
      <c r="A113" s="103" t="str">
        <f t="array" ref="A113">IFERROR(INDEX('Annex 2 EHV charges'!$A$11:$A$22, MATCH(0, IF(ISBLANK('Annex 2 EHV charges'!$A$11:$A$22),1, COUNTIF(A$4:$A112, 'Annex 2 EHV charges'!$A$11:$A$22)), 0)),"")</f>
        <v/>
      </c>
      <c r="B113" s="103" t="str">
        <f>IF($A113="","",VLOOKUP($A113,'Annex 2 EHV charges'!$A:$O,2,0))</f>
        <v/>
      </c>
      <c r="C113" s="104" t="str">
        <f>IF($A113="","",VLOOKUP($A113,'Annex 2 EHV charges'!$A:$O,3,0))</f>
        <v/>
      </c>
      <c r="D113" s="103" t="str">
        <f>IF($A113="","",VLOOKUP($A113,'Annex 2 EHV charges'!$A:$O,7,0))</f>
        <v/>
      </c>
      <c r="E113" s="108" t="str">
        <f>IFERROR(IF(VLOOKUP($A113,'Annex 2 EHV charges'!$A:$P,9,FALSE)=0,"",VLOOKUP($A113,'Annex 2 EHV charges'!$A:$P,9,FALSE)),"")</f>
        <v/>
      </c>
      <c r="F113" s="109" t="str">
        <f>IFERROR(IF(VLOOKUP($A113,'Annex 2 EHV charges'!$A:$P,10,FALSE)=0,"",VLOOKUP($A113,'Annex 2 EHV charges'!$A:$P,10,FALSE)),"")</f>
        <v/>
      </c>
      <c r="G113" s="110" t="str">
        <f>IFERROR(IF(VLOOKUP($A113,'Annex 2 EHV charges'!$A:$P,11,FALSE)=0,"",VLOOKUP($A113,'Annex 2 EHV charges'!$A:$P,11,FALSE)),"")</f>
        <v/>
      </c>
      <c r="H113" s="110" t="str">
        <f>IFERROR(IF(VLOOKUP($A113,'Annex 2 EHV charges'!$A:$P,12,FALSE)=0,"",VLOOKUP($A113,'Annex 2 EHV charges'!$A:$P,12,FALSE)),"")</f>
        <v/>
      </c>
    </row>
    <row r="114" spans="1:8" ht="12.75" customHeight="1" x14ac:dyDescent="0.2">
      <c r="A114" s="103" t="str">
        <f t="array" ref="A114">IFERROR(INDEX('Annex 2 EHV charges'!$A$11:$A$22, MATCH(0, IF(ISBLANK('Annex 2 EHV charges'!$A$11:$A$22),1, COUNTIF(A$4:$A113, 'Annex 2 EHV charges'!$A$11:$A$22)), 0)),"")</f>
        <v/>
      </c>
      <c r="B114" s="103" t="str">
        <f>IF($A114="","",VLOOKUP($A114,'Annex 2 EHV charges'!$A:$O,2,0))</f>
        <v/>
      </c>
      <c r="C114" s="104" t="str">
        <f>IF($A114="","",VLOOKUP($A114,'Annex 2 EHV charges'!$A:$O,3,0))</f>
        <v/>
      </c>
      <c r="D114" s="103" t="str">
        <f>IF($A114="","",VLOOKUP($A114,'Annex 2 EHV charges'!$A:$O,7,0))</f>
        <v/>
      </c>
      <c r="E114" s="108" t="str">
        <f>IFERROR(IF(VLOOKUP($A114,'Annex 2 EHV charges'!$A:$P,9,FALSE)=0,"",VLOOKUP($A114,'Annex 2 EHV charges'!$A:$P,9,FALSE)),"")</f>
        <v/>
      </c>
      <c r="F114" s="109" t="str">
        <f>IFERROR(IF(VLOOKUP($A114,'Annex 2 EHV charges'!$A:$P,10,FALSE)=0,"",VLOOKUP($A114,'Annex 2 EHV charges'!$A:$P,10,FALSE)),"")</f>
        <v/>
      </c>
      <c r="G114" s="110" t="str">
        <f>IFERROR(IF(VLOOKUP($A114,'Annex 2 EHV charges'!$A:$P,11,FALSE)=0,"",VLOOKUP($A114,'Annex 2 EHV charges'!$A:$P,11,FALSE)),"")</f>
        <v/>
      </c>
      <c r="H114" s="110" t="str">
        <f>IFERROR(IF(VLOOKUP($A114,'Annex 2 EHV charges'!$A:$P,12,FALSE)=0,"",VLOOKUP($A114,'Annex 2 EHV charges'!$A:$P,12,FALSE)),"")</f>
        <v/>
      </c>
    </row>
    <row r="115" spans="1:8" ht="12.75" customHeight="1" x14ac:dyDescent="0.2">
      <c r="A115" s="103" t="str">
        <f t="array" ref="A115">IFERROR(INDEX('Annex 2 EHV charges'!$A$11:$A$22, MATCH(0, IF(ISBLANK('Annex 2 EHV charges'!$A$11:$A$22),1, COUNTIF(A$4:$A114, 'Annex 2 EHV charges'!$A$11:$A$22)), 0)),"")</f>
        <v/>
      </c>
      <c r="B115" s="103" t="str">
        <f>IF($A115="","",VLOOKUP($A115,'Annex 2 EHV charges'!$A:$O,2,0))</f>
        <v/>
      </c>
      <c r="C115" s="104" t="str">
        <f>IF($A115="","",VLOOKUP($A115,'Annex 2 EHV charges'!$A:$O,3,0))</f>
        <v/>
      </c>
      <c r="D115" s="103" t="str">
        <f>IF($A115="","",VLOOKUP($A115,'Annex 2 EHV charges'!$A:$O,7,0))</f>
        <v/>
      </c>
      <c r="E115" s="108" t="str">
        <f>IFERROR(IF(VLOOKUP($A115,'Annex 2 EHV charges'!$A:$P,9,FALSE)=0,"",VLOOKUP($A115,'Annex 2 EHV charges'!$A:$P,9,FALSE)),"")</f>
        <v/>
      </c>
      <c r="F115" s="109" t="str">
        <f>IFERROR(IF(VLOOKUP($A115,'Annex 2 EHV charges'!$A:$P,10,FALSE)=0,"",VLOOKUP($A115,'Annex 2 EHV charges'!$A:$P,10,FALSE)),"")</f>
        <v/>
      </c>
      <c r="G115" s="110" t="str">
        <f>IFERROR(IF(VLOOKUP($A115,'Annex 2 EHV charges'!$A:$P,11,FALSE)=0,"",VLOOKUP($A115,'Annex 2 EHV charges'!$A:$P,11,FALSE)),"")</f>
        <v/>
      </c>
      <c r="H115" s="110" t="str">
        <f>IFERROR(IF(VLOOKUP($A115,'Annex 2 EHV charges'!$A:$P,12,FALSE)=0,"",VLOOKUP($A115,'Annex 2 EHV charges'!$A:$P,12,FALSE)),"")</f>
        <v/>
      </c>
    </row>
    <row r="116" spans="1:8" ht="12.75" customHeight="1" x14ac:dyDescent="0.2">
      <c r="A116" s="103" t="str">
        <f t="array" ref="A116">IFERROR(INDEX('Annex 2 EHV charges'!$A$11:$A$22, MATCH(0, IF(ISBLANK('Annex 2 EHV charges'!$A$11:$A$22),1, COUNTIF(A$4:$A115, 'Annex 2 EHV charges'!$A$11:$A$22)), 0)),"")</f>
        <v/>
      </c>
      <c r="B116" s="103" t="str">
        <f>IF($A116="","",VLOOKUP($A116,'Annex 2 EHV charges'!$A:$O,2,0))</f>
        <v/>
      </c>
      <c r="C116" s="104" t="str">
        <f>IF($A116="","",VLOOKUP($A116,'Annex 2 EHV charges'!$A:$O,3,0))</f>
        <v/>
      </c>
      <c r="D116" s="103" t="str">
        <f>IF($A116="","",VLOOKUP($A116,'Annex 2 EHV charges'!$A:$O,7,0))</f>
        <v/>
      </c>
      <c r="E116" s="108" t="str">
        <f>IFERROR(IF(VLOOKUP($A116,'Annex 2 EHV charges'!$A:$P,9,FALSE)=0,"",VLOOKUP($A116,'Annex 2 EHV charges'!$A:$P,9,FALSE)),"")</f>
        <v/>
      </c>
      <c r="F116" s="109" t="str">
        <f>IFERROR(IF(VLOOKUP($A116,'Annex 2 EHV charges'!$A:$P,10,FALSE)=0,"",VLOOKUP($A116,'Annex 2 EHV charges'!$A:$P,10,FALSE)),"")</f>
        <v/>
      </c>
      <c r="G116" s="110" t="str">
        <f>IFERROR(IF(VLOOKUP($A116,'Annex 2 EHV charges'!$A:$P,11,FALSE)=0,"",VLOOKUP($A116,'Annex 2 EHV charges'!$A:$P,11,FALSE)),"")</f>
        <v/>
      </c>
      <c r="H116" s="110" t="str">
        <f>IFERROR(IF(VLOOKUP($A116,'Annex 2 EHV charges'!$A:$P,12,FALSE)=0,"",VLOOKUP($A116,'Annex 2 EHV charges'!$A:$P,12,FALSE)),"")</f>
        <v/>
      </c>
    </row>
    <row r="117" spans="1:8" ht="12.75" customHeight="1" x14ac:dyDescent="0.2">
      <c r="A117" s="103" t="str">
        <f t="array" ref="A117">IFERROR(INDEX('Annex 2 EHV charges'!$A$11:$A$22, MATCH(0, IF(ISBLANK('Annex 2 EHV charges'!$A$11:$A$22),1, COUNTIF(A$4:$A116, 'Annex 2 EHV charges'!$A$11:$A$22)), 0)),"")</f>
        <v/>
      </c>
      <c r="B117" s="103" t="str">
        <f>IF($A117="","",VLOOKUP($A117,'Annex 2 EHV charges'!$A:$O,2,0))</f>
        <v/>
      </c>
      <c r="C117" s="104" t="str">
        <f>IF($A117="","",VLOOKUP($A117,'Annex 2 EHV charges'!$A:$O,3,0))</f>
        <v/>
      </c>
      <c r="D117" s="103" t="str">
        <f>IF($A117="","",VLOOKUP($A117,'Annex 2 EHV charges'!$A:$O,7,0))</f>
        <v/>
      </c>
      <c r="E117" s="108" t="str">
        <f>IFERROR(IF(VLOOKUP($A117,'Annex 2 EHV charges'!$A:$P,9,FALSE)=0,"",VLOOKUP($A117,'Annex 2 EHV charges'!$A:$P,9,FALSE)),"")</f>
        <v/>
      </c>
      <c r="F117" s="109" t="str">
        <f>IFERROR(IF(VLOOKUP($A117,'Annex 2 EHV charges'!$A:$P,10,FALSE)=0,"",VLOOKUP($A117,'Annex 2 EHV charges'!$A:$P,10,FALSE)),"")</f>
        <v/>
      </c>
      <c r="G117" s="110" t="str">
        <f>IFERROR(IF(VLOOKUP($A117,'Annex 2 EHV charges'!$A:$P,11,FALSE)=0,"",VLOOKUP($A117,'Annex 2 EHV charges'!$A:$P,11,FALSE)),"")</f>
        <v/>
      </c>
      <c r="H117" s="110" t="str">
        <f>IFERROR(IF(VLOOKUP($A117,'Annex 2 EHV charges'!$A:$P,12,FALSE)=0,"",VLOOKUP($A117,'Annex 2 EHV charges'!$A:$P,12,FALSE)),"")</f>
        <v/>
      </c>
    </row>
    <row r="118" spans="1:8" ht="12.75" customHeight="1" x14ac:dyDescent="0.2">
      <c r="A118" s="103" t="str">
        <f t="array" ref="A118">IFERROR(INDEX('Annex 2 EHV charges'!$A$11:$A$22, MATCH(0, IF(ISBLANK('Annex 2 EHV charges'!$A$11:$A$22),1, COUNTIF(A$4:$A117, 'Annex 2 EHV charges'!$A$11:$A$22)), 0)),"")</f>
        <v/>
      </c>
      <c r="B118" s="103" t="str">
        <f>IF($A118="","",VLOOKUP($A118,'Annex 2 EHV charges'!$A:$O,2,0))</f>
        <v/>
      </c>
      <c r="C118" s="104" t="str">
        <f>IF($A118="","",VLOOKUP($A118,'Annex 2 EHV charges'!$A:$O,3,0))</f>
        <v/>
      </c>
      <c r="D118" s="103" t="str">
        <f>IF($A118="","",VLOOKUP($A118,'Annex 2 EHV charges'!$A:$O,7,0))</f>
        <v/>
      </c>
      <c r="E118" s="108" t="str">
        <f>IFERROR(IF(VLOOKUP($A118,'Annex 2 EHV charges'!$A:$P,9,FALSE)=0,"",VLOOKUP($A118,'Annex 2 EHV charges'!$A:$P,9,FALSE)),"")</f>
        <v/>
      </c>
      <c r="F118" s="109" t="str">
        <f>IFERROR(IF(VLOOKUP($A118,'Annex 2 EHV charges'!$A:$P,10,FALSE)=0,"",VLOOKUP($A118,'Annex 2 EHV charges'!$A:$P,10,FALSE)),"")</f>
        <v/>
      </c>
      <c r="G118" s="110" t="str">
        <f>IFERROR(IF(VLOOKUP($A118,'Annex 2 EHV charges'!$A:$P,11,FALSE)=0,"",VLOOKUP($A118,'Annex 2 EHV charges'!$A:$P,11,FALSE)),"")</f>
        <v/>
      </c>
      <c r="H118" s="110" t="str">
        <f>IFERROR(IF(VLOOKUP($A118,'Annex 2 EHV charges'!$A:$P,12,FALSE)=0,"",VLOOKUP($A118,'Annex 2 EHV charges'!$A:$P,12,FALSE)),"")</f>
        <v/>
      </c>
    </row>
    <row r="119" spans="1:8" ht="12.75" customHeight="1" x14ac:dyDescent="0.2">
      <c r="A119" s="103" t="str">
        <f t="array" ref="A119">IFERROR(INDEX('Annex 2 EHV charges'!$A$11:$A$22, MATCH(0, IF(ISBLANK('Annex 2 EHV charges'!$A$11:$A$22),1, COUNTIF(A$4:$A118, 'Annex 2 EHV charges'!$A$11:$A$22)), 0)),"")</f>
        <v/>
      </c>
      <c r="B119" s="103" t="str">
        <f>IF($A119="","",VLOOKUP($A119,'Annex 2 EHV charges'!$A:$O,2,0))</f>
        <v/>
      </c>
      <c r="C119" s="104" t="str">
        <f>IF($A119="","",VLOOKUP($A119,'Annex 2 EHV charges'!$A:$O,3,0))</f>
        <v/>
      </c>
      <c r="D119" s="103" t="str">
        <f>IF($A119="","",VLOOKUP($A119,'Annex 2 EHV charges'!$A:$O,7,0))</f>
        <v/>
      </c>
      <c r="E119" s="108" t="str">
        <f>IFERROR(IF(VLOOKUP($A119,'Annex 2 EHV charges'!$A:$P,9,FALSE)=0,"",VLOOKUP($A119,'Annex 2 EHV charges'!$A:$P,9,FALSE)),"")</f>
        <v/>
      </c>
      <c r="F119" s="109" t="str">
        <f>IFERROR(IF(VLOOKUP($A119,'Annex 2 EHV charges'!$A:$P,10,FALSE)=0,"",VLOOKUP($A119,'Annex 2 EHV charges'!$A:$P,10,FALSE)),"")</f>
        <v/>
      </c>
      <c r="G119" s="110" t="str">
        <f>IFERROR(IF(VLOOKUP($A119,'Annex 2 EHV charges'!$A:$P,11,FALSE)=0,"",VLOOKUP($A119,'Annex 2 EHV charges'!$A:$P,11,FALSE)),"")</f>
        <v/>
      </c>
      <c r="H119" s="110" t="str">
        <f>IFERROR(IF(VLOOKUP($A119,'Annex 2 EHV charges'!$A:$P,12,FALSE)=0,"",VLOOKUP($A119,'Annex 2 EHV charges'!$A:$P,12,FALSE)),"")</f>
        <v/>
      </c>
    </row>
    <row r="120" spans="1:8" ht="12.75" customHeight="1" x14ac:dyDescent="0.2">
      <c r="A120" s="103" t="str">
        <f t="array" ref="A120">IFERROR(INDEX('Annex 2 EHV charges'!$A$11:$A$22, MATCH(0, IF(ISBLANK('Annex 2 EHV charges'!$A$11:$A$22),1, COUNTIF(A$4:$A119, 'Annex 2 EHV charges'!$A$11:$A$22)), 0)),"")</f>
        <v/>
      </c>
      <c r="B120" s="103" t="str">
        <f>IF($A120="","",VLOOKUP($A120,'Annex 2 EHV charges'!$A:$O,2,0))</f>
        <v/>
      </c>
      <c r="C120" s="104" t="str">
        <f>IF($A120="","",VLOOKUP($A120,'Annex 2 EHV charges'!$A:$O,3,0))</f>
        <v/>
      </c>
      <c r="D120" s="103" t="str">
        <f>IF($A120="","",VLOOKUP($A120,'Annex 2 EHV charges'!$A:$O,7,0))</f>
        <v/>
      </c>
      <c r="E120" s="108" t="str">
        <f>IFERROR(IF(VLOOKUP($A120,'Annex 2 EHV charges'!$A:$P,9,FALSE)=0,"",VLOOKUP($A120,'Annex 2 EHV charges'!$A:$P,9,FALSE)),"")</f>
        <v/>
      </c>
      <c r="F120" s="109" t="str">
        <f>IFERROR(IF(VLOOKUP($A120,'Annex 2 EHV charges'!$A:$P,10,FALSE)=0,"",VLOOKUP($A120,'Annex 2 EHV charges'!$A:$P,10,FALSE)),"")</f>
        <v/>
      </c>
      <c r="G120" s="110" t="str">
        <f>IFERROR(IF(VLOOKUP($A120,'Annex 2 EHV charges'!$A:$P,11,FALSE)=0,"",VLOOKUP($A120,'Annex 2 EHV charges'!$A:$P,11,FALSE)),"")</f>
        <v/>
      </c>
      <c r="H120" s="110" t="str">
        <f>IFERROR(IF(VLOOKUP($A120,'Annex 2 EHV charges'!$A:$P,12,FALSE)=0,"",VLOOKUP($A120,'Annex 2 EHV charges'!$A:$P,12,FALSE)),"")</f>
        <v/>
      </c>
    </row>
    <row r="121" spans="1:8" ht="12.75" customHeight="1" x14ac:dyDescent="0.2">
      <c r="A121" s="103" t="str">
        <f t="array" ref="A121">IFERROR(INDEX('Annex 2 EHV charges'!$A$11:$A$22, MATCH(0, IF(ISBLANK('Annex 2 EHV charges'!$A$11:$A$22),1, COUNTIF(A$4:$A120, 'Annex 2 EHV charges'!$A$11:$A$22)), 0)),"")</f>
        <v/>
      </c>
      <c r="B121" s="103" t="str">
        <f>IF($A121="","",VLOOKUP($A121,'Annex 2 EHV charges'!$A:$O,2,0))</f>
        <v/>
      </c>
      <c r="C121" s="104" t="str">
        <f>IF($A121="","",VLOOKUP($A121,'Annex 2 EHV charges'!$A:$O,3,0))</f>
        <v/>
      </c>
      <c r="D121" s="103" t="str">
        <f>IF($A121="","",VLOOKUP($A121,'Annex 2 EHV charges'!$A:$O,7,0))</f>
        <v/>
      </c>
      <c r="E121" s="108" t="str">
        <f>IFERROR(IF(VLOOKUP($A121,'Annex 2 EHV charges'!$A:$P,9,FALSE)=0,"",VLOOKUP($A121,'Annex 2 EHV charges'!$A:$P,9,FALSE)),"")</f>
        <v/>
      </c>
      <c r="F121" s="109" t="str">
        <f>IFERROR(IF(VLOOKUP($A121,'Annex 2 EHV charges'!$A:$P,10,FALSE)=0,"",VLOOKUP($A121,'Annex 2 EHV charges'!$A:$P,10,FALSE)),"")</f>
        <v/>
      </c>
      <c r="G121" s="110" t="str">
        <f>IFERROR(IF(VLOOKUP($A121,'Annex 2 EHV charges'!$A:$P,11,FALSE)=0,"",VLOOKUP($A121,'Annex 2 EHV charges'!$A:$P,11,FALSE)),"")</f>
        <v/>
      </c>
      <c r="H121" s="110" t="str">
        <f>IFERROR(IF(VLOOKUP($A121,'Annex 2 EHV charges'!$A:$P,12,FALSE)=0,"",VLOOKUP($A121,'Annex 2 EHV charges'!$A:$P,12,FALSE)),"")</f>
        <v/>
      </c>
    </row>
    <row r="122" spans="1:8" ht="12.75" customHeight="1" x14ac:dyDescent="0.2">
      <c r="A122" s="103" t="str">
        <f t="array" ref="A122">IFERROR(INDEX('Annex 2 EHV charges'!$A$11:$A$22, MATCH(0, IF(ISBLANK('Annex 2 EHV charges'!$A$11:$A$22),1, COUNTIF(A$4:$A121, 'Annex 2 EHV charges'!$A$11:$A$22)), 0)),"")</f>
        <v/>
      </c>
      <c r="B122" s="103" t="str">
        <f>IF($A122="","",VLOOKUP($A122,'Annex 2 EHV charges'!$A:$O,2,0))</f>
        <v/>
      </c>
      <c r="C122" s="104" t="str">
        <f>IF($A122="","",VLOOKUP($A122,'Annex 2 EHV charges'!$A:$O,3,0))</f>
        <v/>
      </c>
      <c r="D122" s="103" t="str">
        <f>IF($A122="","",VLOOKUP($A122,'Annex 2 EHV charges'!$A:$O,7,0))</f>
        <v/>
      </c>
      <c r="E122" s="108" t="str">
        <f>IFERROR(IF(VLOOKUP($A122,'Annex 2 EHV charges'!$A:$P,9,FALSE)=0,"",VLOOKUP($A122,'Annex 2 EHV charges'!$A:$P,9,FALSE)),"")</f>
        <v/>
      </c>
      <c r="F122" s="109" t="str">
        <f>IFERROR(IF(VLOOKUP($A122,'Annex 2 EHV charges'!$A:$P,10,FALSE)=0,"",VLOOKUP($A122,'Annex 2 EHV charges'!$A:$P,10,FALSE)),"")</f>
        <v/>
      </c>
      <c r="G122" s="110" t="str">
        <f>IFERROR(IF(VLOOKUP($A122,'Annex 2 EHV charges'!$A:$P,11,FALSE)=0,"",VLOOKUP($A122,'Annex 2 EHV charges'!$A:$P,11,FALSE)),"")</f>
        <v/>
      </c>
      <c r="H122" s="110" t="str">
        <f>IFERROR(IF(VLOOKUP($A122,'Annex 2 EHV charges'!$A:$P,12,FALSE)=0,"",VLOOKUP($A122,'Annex 2 EHV charges'!$A:$P,12,FALSE)),"")</f>
        <v/>
      </c>
    </row>
    <row r="123" spans="1:8" ht="12.75" customHeight="1" x14ac:dyDescent="0.2">
      <c r="A123" s="103" t="str">
        <f t="array" ref="A123">IFERROR(INDEX('Annex 2 EHV charges'!$A$11:$A$22, MATCH(0, IF(ISBLANK('Annex 2 EHV charges'!$A$11:$A$22),1, COUNTIF(A$4:$A122, 'Annex 2 EHV charges'!$A$11:$A$22)), 0)),"")</f>
        <v/>
      </c>
      <c r="B123" s="103" t="str">
        <f>IF($A123="","",VLOOKUP($A123,'Annex 2 EHV charges'!$A:$O,2,0))</f>
        <v/>
      </c>
      <c r="C123" s="104" t="str">
        <f>IF($A123="","",VLOOKUP($A123,'Annex 2 EHV charges'!$A:$O,3,0))</f>
        <v/>
      </c>
      <c r="D123" s="103" t="str">
        <f>IF($A123="","",VLOOKUP($A123,'Annex 2 EHV charges'!$A:$O,7,0))</f>
        <v/>
      </c>
      <c r="E123" s="108" t="str">
        <f>IFERROR(IF(VLOOKUP($A123,'Annex 2 EHV charges'!$A:$P,9,FALSE)=0,"",VLOOKUP($A123,'Annex 2 EHV charges'!$A:$P,9,FALSE)),"")</f>
        <v/>
      </c>
      <c r="F123" s="109" t="str">
        <f>IFERROR(IF(VLOOKUP($A123,'Annex 2 EHV charges'!$A:$P,10,FALSE)=0,"",VLOOKUP($A123,'Annex 2 EHV charges'!$A:$P,10,FALSE)),"")</f>
        <v/>
      </c>
      <c r="G123" s="110" t="str">
        <f>IFERROR(IF(VLOOKUP($A123,'Annex 2 EHV charges'!$A:$P,11,FALSE)=0,"",VLOOKUP($A123,'Annex 2 EHV charges'!$A:$P,11,FALSE)),"")</f>
        <v/>
      </c>
      <c r="H123" s="110" t="str">
        <f>IFERROR(IF(VLOOKUP($A123,'Annex 2 EHV charges'!$A:$P,12,FALSE)=0,"",VLOOKUP($A123,'Annex 2 EHV charges'!$A:$P,12,FALSE)),"")</f>
        <v/>
      </c>
    </row>
    <row r="124" spans="1:8" ht="12.75" customHeight="1" x14ac:dyDescent="0.2">
      <c r="A124" s="103" t="str">
        <f t="array" ref="A124">IFERROR(INDEX('Annex 2 EHV charges'!$A$11:$A$22, MATCH(0, IF(ISBLANK('Annex 2 EHV charges'!$A$11:$A$22),1, COUNTIF(A$4:$A123, 'Annex 2 EHV charges'!$A$11:$A$22)), 0)),"")</f>
        <v/>
      </c>
      <c r="B124" s="103" t="str">
        <f>IF($A124="","",VLOOKUP($A124,'Annex 2 EHV charges'!$A:$O,2,0))</f>
        <v/>
      </c>
      <c r="C124" s="104" t="str">
        <f>IF($A124="","",VLOOKUP($A124,'Annex 2 EHV charges'!$A:$O,3,0))</f>
        <v/>
      </c>
      <c r="D124" s="103" t="str">
        <f>IF($A124="","",VLOOKUP($A124,'Annex 2 EHV charges'!$A:$O,7,0))</f>
        <v/>
      </c>
      <c r="E124" s="108" t="str">
        <f>IFERROR(IF(VLOOKUP($A124,'Annex 2 EHV charges'!$A:$P,9,FALSE)=0,"",VLOOKUP($A124,'Annex 2 EHV charges'!$A:$P,9,FALSE)),"")</f>
        <v/>
      </c>
      <c r="F124" s="109" t="str">
        <f>IFERROR(IF(VLOOKUP($A124,'Annex 2 EHV charges'!$A:$P,10,FALSE)=0,"",VLOOKUP($A124,'Annex 2 EHV charges'!$A:$P,10,FALSE)),"")</f>
        <v/>
      </c>
      <c r="G124" s="110" t="str">
        <f>IFERROR(IF(VLOOKUP($A124,'Annex 2 EHV charges'!$A:$P,11,FALSE)=0,"",VLOOKUP($A124,'Annex 2 EHV charges'!$A:$P,11,FALSE)),"")</f>
        <v/>
      </c>
      <c r="H124" s="110" t="str">
        <f>IFERROR(IF(VLOOKUP($A124,'Annex 2 EHV charges'!$A:$P,12,FALSE)=0,"",VLOOKUP($A124,'Annex 2 EHV charges'!$A:$P,12,FALSE)),"")</f>
        <v/>
      </c>
    </row>
    <row r="125" spans="1:8" ht="12.75" customHeight="1" x14ac:dyDescent="0.2">
      <c r="A125" s="103" t="str">
        <f t="array" ref="A125">IFERROR(INDEX('Annex 2 EHV charges'!$A$11:$A$22, MATCH(0, IF(ISBLANK('Annex 2 EHV charges'!$A$11:$A$22),1, COUNTIF(A$4:$A124, 'Annex 2 EHV charges'!$A$11:$A$22)), 0)),"")</f>
        <v/>
      </c>
      <c r="B125" s="103" t="str">
        <f>IF($A125="","",VLOOKUP($A125,'Annex 2 EHV charges'!$A:$O,2,0))</f>
        <v/>
      </c>
      <c r="C125" s="104" t="str">
        <f>IF($A125="","",VLOOKUP($A125,'Annex 2 EHV charges'!$A:$O,3,0))</f>
        <v/>
      </c>
      <c r="D125" s="103" t="str">
        <f>IF($A125="","",VLOOKUP($A125,'Annex 2 EHV charges'!$A:$O,7,0))</f>
        <v/>
      </c>
      <c r="E125" s="108" t="str">
        <f>IFERROR(IF(VLOOKUP($A125,'Annex 2 EHV charges'!$A:$P,9,FALSE)=0,"",VLOOKUP($A125,'Annex 2 EHV charges'!$A:$P,9,FALSE)),"")</f>
        <v/>
      </c>
      <c r="F125" s="109" t="str">
        <f>IFERROR(IF(VLOOKUP($A125,'Annex 2 EHV charges'!$A:$P,10,FALSE)=0,"",VLOOKUP($A125,'Annex 2 EHV charges'!$A:$P,10,FALSE)),"")</f>
        <v/>
      </c>
      <c r="G125" s="110" t="str">
        <f>IFERROR(IF(VLOOKUP($A125,'Annex 2 EHV charges'!$A:$P,11,FALSE)=0,"",VLOOKUP($A125,'Annex 2 EHV charges'!$A:$P,11,FALSE)),"")</f>
        <v/>
      </c>
      <c r="H125" s="110" t="str">
        <f>IFERROR(IF(VLOOKUP($A125,'Annex 2 EHV charges'!$A:$P,12,FALSE)=0,"",VLOOKUP($A125,'Annex 2 EHV charges'!$A:$P,12,FALSE)),"")</f>
        <v/>
      </c>
    </row>
    <row r="126" spans="1:8" ht="12.75" customHeight="1" x14ac:dyDescent="0.2">
      <c r="A126" s="103" t="str">
        <f t="array" ref="A126">IFERROR(INDEX('Annex 2 EHV charges'!$A$11:$A$22, MATCH(0, IF(ISBLANK('Annex 2 EHV charges'!$A$11:$A$22),1, COUNTIF(A$4:$A125, 'Annex 2 EHV charges'!$A$11:$A$22)), 0)),"")</f>
        <v/>
      </c>
      <c r="B126" s="103" t="str">
        <f>IF($A126="","",VLOOKUP($A126,'Annex 2 EHV charges'!$A:$O,2,0))</f>
        <v/>
      </c>
      <c r="C126" s="104" t="str">
        <f>IF($A126="","",VLOOKUP($A126,'Annex 2 EHV charges'!$A:$O,3,0))</f>
        <v/>
      </c>
      <c r="D126" s="103" t="str">
        <f>IF($A126="","",VLOOKUP($A126,'Annex 2 EHV charges'!$A:$O,7,0))</f>
        <v/>
      </c>
      <c r="E126" s="108" t="str">
        <f>IFERROR(IF(VLOOKUP($A126,'Annex 2 EHV charges'!$A:$P,9,FALSE)=0,"",VLOOKUP($A126,'Annex 2 EHV charges'!$A:$P,9,FALSE)),"")</f>
        <v/>
      </c>
      <c r="F126" s="109" t="str">
        <f>IFERROR(IF(VLOOKUP($A126,'Annex 2 EHV charges'!$A:$P,10,FALSE)=0,"",VLOOKUP($A126,'Annex 2 EHV charges'!$A:$P,10,FALSE)),"")</f>
        <v/>
      </c>
      <c r="G126" s="110" t="str">
        <f>IFERROR(IF(VLOOKUP($A126,'Annex 2 EHV charges'!$A:$P,11,FALSE)=0,"",VLOOKUP($A126,'Annex 2 EHV charges'!$A:$P,11,FALSE)),"")</f>
        <v/>
      </c>
      <c r="H126" s="110" t="str">
        <f>IFERROR(IF(VLOOKUP($A126,'Annex 2 EHV charges'!$A:$P,12,FALSE)=0,"",VLOOKUP($A126,'Annex 2 EHV charges'!$A:$P,12,FALSE)),"")</f>
        <v/>
      </c>
    </row>
    <row r="127" spans="1:8" ht="12.75" customHeight="1" x14ac:dyDescent="0.2">
      <c r="A127" s="103" t="str">
        <f t="array" ref="A127">IFERROR(INDEX('Annex 2 EHV charges'!$A$11:$A$22, MATCH(0, IF(ISBLANK('Annex 2 EHV charges'!$A$11:$A$22),1, COUNTIF(A$4:$A126, 'Annex 2 EHV charges'!$A$11:$A$22)), 0)),"")</f>
        <v/>
      </c>
      <c r="B127" s="103" t="str">
        <f>IF($A127="","",VLOOKUP($A127,'Annex 2 EHV charges'!$A:$O,2,0))</f>
        <v/>
      </c>
      <c r="C127" s="104" t="str">
        <f>IF($A127="","",VLOOKUP($A127,'Annex 2 EHV charges'!$A:$O,3,0))</f>
        <v/>
      </c>
      <c r="D127" s="103" t="str">
        <f>IF($A127="","",VLOOKUP($A127,'Annex 2 EHV charges'!$A:$O,7,0))</f>
        <v/>
      </c>
      <c r="E127" s="108" t="str">
        <f>IFERROR(IF(VLOOKUP($A127,'Annex 2 EHV charges'!$A:$P,9,FALSE)=0,"",VLOOKUP($A127,'Annex 2 EHV charges'!$A:$P,9,FALSE)),"")</f>
        <v/>
      </c>
      <c r="F127" s="109" t="str">
        <f>IFERROR(IF(VLOOKUP($A127,'Annex 2 EHV charges'!$A:$P,10,FALSE)=0,"",VLOOKUP($A127,'Annex 2 EHV charges'!$A:$P,10,FALSE)),"")</f>
        <v/>
      </c>
      <c r="G127" s="110" t="str">
        <f>IFERROR(IF(VLOOKUP($A127,'Annex 2 EHV charges'!$A:$P,11,FALSE)=0,"",VLOOKUP($A127,'Annex 2 EHV charges'!$A:$P,11,FALSE)),"")</f>
        <v/>
      </c>
      <c r="H127" s="110" t="str">
        <f>IFERROR(IF(VLOOKUP($A127,'Annex 2 EHV charges'!$A:$P,12,FALSE)=0,"",VLOOKUP($A127,'Annex 2 EHV charges'!$A:$P,12,FALSE)),"")</f>
        <v/>
      </c>
    </row>
    <row r="128" spans="1:8" ht="12.75" customHeight="1" x14ac:dyDescent="0.2">
      <c r="A128" s="103" t="str">
        <f t="array" ref="A128">IFERROR(INDEX('Annex 2 EHV charges'!$A$11:$A$22, MATCH(0, IF(ISBLANK('Annex 2 EHV charges'!$A$11:$A$22),1, COUNTIF(A$4:$A127, 'Annex 2 EHV charges'!$A$11:$A$22)), 0)),"")</f>
        <v/>
      </c>
      <c r="B128" s="103" t="str">
        <f>IF($A128="","",VLOOKUP($A128,'Annex 2 EHV charges'!$A:$O,2,0))</f>
        <v/>
      </c>
      <c r="C128" s="104" t="str">
        <f>IF($A128="","",VLOOKUP($A128,'Annex 2 EHV charges'!$A:$O,3,0))</f>
        <v/>
      </c>
      <c r="D128" s="103" t="str">
        <f>IF($A128="","",VLOOKUP($A128,'Annex 2 EHV charges'!$A:$O,7,0))</f>
        <v/>
      </c>
      <c r="E128" s="108" t="str">
        <f>IFERROR(IF(VLOOKUP($A128,'Annex 2 EHV charges'!$A:$P,9,FALSE)=0,"",VLOOKUP($A128,'Annex 2 EHV charges'!$A:$P,9,FALSE)),"")</f>
        <v/>
      </c>
      <c r="F128" s="109" t="str">
        <f>IFERROR(IF(VLOOKUP($A128,'Annex 2 EHV charges'!$A:$P,10,FALSE)=0,"",VLOOKUP($A128,'Annex 2 EHV charges'!$A:$P,10,FALSE)),"")</f>
        <v/>
      </c>
      <c r="G128" s="110" t="str">
        <f>IFERROR(IF(VLOOKUP($A128,'Annex 2 EHV charges'!$A:$P,11,FALSE)=0,"",VLOOKUP($A128,'Annex 2 EHV charges'!$A:$P,11,FALSE)),"")</f>
        <v/>
      </c>
      <c r="H128" s="110" t="str">
        <f>IFERROR(IF(VLOOKUP($A128,'Annex 2 EHV charges'!$A:$P,12,FALSE)=0,"",VLOOKUP($A128,'Annex 2 EHV charges'!$A:$P,12,FALSE)),"")</f>
        <v/>
      </c>
    </row>
    <row r="129" spans="1:8" ht="12.75" customHeight="1" x14ac:dyDescent="0.2">
      <c r="A129" s="103" t="str">
        <f t="array" ref="A129">IFERROR(INDEX('Annex 2 EHV charges'!$A$11:$A$22, MATCH(0, IF(ISBLANK('Annex 2 EHV charges'!$A$11:$A$22),1, COUNTIF(A$4:$A128, 'Annex 2 EHV charges'!$A$11:$A$22)), 0)),"")</f>
        <v/>
      </c>
      <c r="B129" s="103" t="str">
        <f>IF($A129="","",VLOOKUP($A129,'Annex 2 EHV charges'!$A:$O,2,0))</f>
        <v/>
      </c>
      <c r="C129" s="104" t="str">
        <f>IF($A129="","",VLOOKUP($A129,'Annex 2 EHV charges'!$A:$O,3,0))</f>
        <v/>
      </c>
      <c r="D129" s="103" t="str">
        <f>IF($A129="","",VLOOKUP($A129,'Annex 2 EHV charges'!$A:$O,7,0))</f>
        <v/>
      </c>
      <c r="E129" s="108" t="str">
        <f>IFERROR(IF(VLOOKUP($A129,'Annex 2 EHV charges'!$A:$P,9,FALSE)=0,"",VLOOKUP($A129,'Annex 2 EHV charges'!$A:$P,9,FALSE)),"")</f>
        <v/>
      </c>
      <c r="F129" s="109" t="str">
        <f>IFERROR(IF(VLOOKUP($A129,'Annex 2 EHV charges'!$A:$P,10,FALSE)=0,"",VLOOKUP($A129,'Annex 2 EHV charges'!$A:$P,10,FALSE)),"")</f>
        <v/>
      </c>
      <c r="G129" s="110" t="str">
        <f>IFERROR(IF(VLOOKUP($A129,'Annex 2 EHV charges'!$A:$P,11,FALSE)=0,"",VLOOKUP($A129,'Annex 2 EHV charges'!$A:$P,11,FALSE)),"")</f>
        <v/>
      </c>
      <c r="H129" s="110" t="str">
        <f>IFERROR(IF(VLOOKUP($A129,'Annex 2 EHV charges'!$A:$P,12,FALSE)=0,"",VLOOKUP($A129,'Annex 2 EHV charges'!$A:$P,12,FALSE)),"")</f>
        <v/>
      </c>
    </row>
    <row r="130" spans="1:8" ht="12.75" customHeight="1" x14ac:dyDescent="0.2">
      <c r="A130" s="103" t="str">
        <f t="array" ref="A130">IFERROR(INDEX('Annex 2 EHV charges'!$A$11:$A$22, MATCH(0, IF(ISBLANK('Annex 2 EHV charges'!$A$11:$A$22),1, COUNTIF(A$4:$A129, 'Annex 2 EHV charges'!$A$11:$A$22)), 0)),"")</f>
        <v/>
      </c>
      <c r="B130" s="103" t="str">
        <f>IF($A130="","",VLOOKUP($A130,'Annex 2 EHV charges'!$A:$O,2,0))</f>
        <v/>
      </c>
      <c r="C130" s="104" t="str">
        <f>IF($A130="","",VLOOKUP($A130,'Annex 2 EHV charges'!$A:$O,3,0))</f>
        <v/>
      </c>
      <c r="D130" s="103" t="str">
        <f>IF($A130="","",VLOOKUP($A130,'Annex 2 EHV charges'!$A:$O,7,0))</f>
        <v/>
      </c>
      <c r="E130" s="108" t="str">
        <f>IFERROR(IF(VLOOKUP($A130,'Annex 2 EHV charges'!$A:$P,9,FALSE)=0,"",VLOOKUP($A130,'Annex 2 EHV charges'!$A:$P,9,FALSE)),"")</f>
        <v/>
      </c>
      <c r="F130" s="109" t="str">
        <f>IFERROR(IF(VLOOKUP($A130,'Annex 2 EHV charges'!$A:$P,10,FALSE)=0,"",VLOOKUP($A130,'Annex 2 EHV charges'!$A:$P,10,FALSE)),"")</f>
        <v/>
      </c>
      <c r="G130" s="110" t="str">
        <f>IFERROR(IF(VLOOKUP($A130,'Annex 2 EHV charges'!$A:$P,11,FALSE)=0,"",VLOOKUP($A130,'Annex 2 EHV charges'!$A:$P,11,FALSE)),"")</f>
        <v/>
      </c>
      <c r="H130" s="110" t="str">
        <f>IFERROR(IF(VLOOKUP($A130,'Annex 2 EHV charges'!$A:$P,12,FALSE)=0,"",VLOOKUP($A130,'Annex 2 EHV charges'!$A:$P,12,FALSE)),"")</f>
        <v/>
      </c>
    </row>
    <row r="131" spans="1:8" ht="12.75" customHeight="1" x14ac:dyDescent="0.2">
      <c r="A131" s="103" t="str">
        <f t="array" ref="A131">IFERROR(INDEX('Annex 2 EHV charges'!$A$11:$A$22, MATCH(0, IF(ISBLANK('Annex 2 EHV charges'!$A$11:$A$22),1, COUNTIF(A$4:$A130, 'Annex 2 EHV charges'!$A$11:$A$22)), 0)),"")</f>
        <v/>
      </c>
      <c r="B131" s="103" t="str">
        <f>IF($A131="","",VLOOKUP($A131,'Annex 2 EHV charges'!$A:$O,2,0))</f>
        <v/>
      </c>
      <c r="C131" s="104" t="str">
        <f>IF($A131="","",VLOOKUP($A131,'Annex 2 EHV charges'!$A:$O,3,0))</f>
        <v/>
      </c>
      <c r="D131" s="103" t="str">
        <f>IF($A131="","",VLOOKUP($A131,'Annex 2 EHV charges'!$A:$O,7,0))</f>
        <v/>
      </c>
      <c r="E131" s="108" t="str">
        <f>IFERROR(IF(VLOOKUP($A131,'Annex 2 EHV charges'!$A:$P,9,FALSE)=0,"",VLOOKUP($A131,'Annex 2 EHV charges'!$A:$P,9,FALSE)),"")</f>
        <v/>
      </c>
      <c r="F131" s="109" t="str">
        <f>IFERROR(IF(VLOOKUP($A131,'Annex 2 EHV charges'!$A:$P,10,FALSE)=0,"",VLOOKUP($A131,'Annex 2 EHV charges'!$A:$P,10,FALSE)),"")</f>
        <v/>
      </c>
      <c r="G131" s="110" t="str">
        <f>IFERROR(IF(VLOOKUP($A131,'Annex 2 EHV charges'!$A:$P,11,FALSE)=0,"",VLOOKUP($A131,'Annex 2 EHV charges'!$A:$P,11,FALSE)),"")</f>
        <v/>
      </c>
      <c r="H131" s="110" t="str">
        <f>IFERROR(IF(VLOOKUP($A131,'Annex 2 EHV charges'!$A:$P,12,FALSE)=0,"",VLOOKUP($A131,'Annex 2 EHV charges'!$A:$P,12,FALSE)),"")</f>
        <v/>
      </c>
    </row>
    <row r="132" spans="1:8" ht="12.75" customHeight="1" x14ac:dyDescent="0.2">
      <c r="A132" s="103" t="str">
        <f t="array" ref="A132">IFERROR(INDEX('Annex 2 EHV charges'!$A$11:$A$22, MATCH(0, IF(ISBLANK('Annex 2 EHV charges'!$A$11:$A$22),1, COUNTIF(A$4:$A131, 'Annex 2 EHV charges'!$A$11:$A$22)), 0)),"")</f>
        <v/>
      </c>
      <c r="B132" s="103" t="str">
        <f>IF($A132="","",VLOOKUP($A132,'Annex 2 EHV charges'!$A:$O,2,0))</f>
        <v/>
      </c>
      <c r="C132" s="104" t="str">
        <f>IF($A132="","",VLOOKUP($A132,'Annex 2 EHV charges'!$A:$O,3,0))</f>
        <v/>
      </c>
      <c r="D132" s="103" t="str">
        <f>IF($A132="","",VLOOKUP($A132,'Annex 2 EHV charges'!$A:$O,7,0))</f>
        <v/>
      </c>
      <c r="E132" s="108" t="str">
        <f>IFERROR(IF(VLOOKUP($A132,'Annex 2 EHV charges'!$A:$P,9,FALSE)=0,"",VLOOKUP($A132,'Annex 2 EHV charges'!$A:$P,9,FALSE)),"")</f>
        <v/>
      </c>
      <c r="F132" s="109" t="str">
        <f>IFERROR(IF(VLOOKUP($A132,'Annex 2 EHV charges'!$A:$P,10,FALSE)=0,"",VLOOKUP($A132,'Annex 2 EHV charges'!$A:$P,10,FALSE)),"")</f>
        <v/>
      </c>
      <c r="G132" s="110" t="str">
        <f>IFERROR(IF(VLOOKUP($A132,'Annex 2 EHV charges'!$A:$P,11,FALSE)=0,"",VLOOKUP($A132,'Annex 2 EHV charges'!$A:$P,11,FALSE)),"")</f>
        <v/>
      </c>
      <c r="H132" s="110" t="str">
        <f>IFERROR(IF(VLOOKUP($A132,'Annex 2 EHV charges'!$A:$P,12,FALSE)=0,"",VLOOKUP($A132,'Annex 2 EHV charges'!$A:$P,12,FALSE)),"")</f>
        <v/>
      </c>
    </row>
    <row r="133" spans="1:8" ht="12.75" customHeight="1" x14ac:dyDescent="0.2">
      <c r="A133" s="103" t="str">
        <f t="array" ref="A133">IFERROR(INDEX('Annex 2 EHV charges'!$A$11:$A$22, MATCH(0, IF(ISBLANK('Annex 2 EHV charges'!$A$11:$A$22),1, COUNTIF(A$4:$A132, 'Annex 2 EHV charges'!$A$11:$A$22)), 0)),"")</f>
        <v/>
      </c>
      <c r="B133" s="103" t="str">
        <f>IF($A133="","",VLOOKUP($A133,'Annex 2 EHV charges'!$A:$O,2,0))</f>
        <v/>
      </c>
      <c r="C133" s="104" t="str">
        <f>IF($A133="","",VLOOKUP($A133,'Annex 2 EHV charges'!$A:$O,3,0))</f>
        <v/>
      </c>
      <c r="D133" s="103" t="str">
        <f>IF($A133="","",VLOOKUP($A133,'Annex 2 EHV charges'!$A:$O,7,0))</f>
        <v/>
      </c>
      <c r="E133" s="108" t="str">
        <f>IFERROR(IF(VLOOKUP($A133,'Annex 2 EHV charges'!$A:$P,9,FALSE)=0,"",VLOOKUP($A133,'Annex 2 EHV charges'!$A:$P,9,FALSE)),"")</f>
        <v/>
      </c>
      <c r="F133" s="109" t="str">
        <f>IFERROR(IF(VLOOKUP($A133,'Annex 2 EHV charges'!$A:$P,10,FALSE)=0,"",VLOOKUP($A133,'Annex 2 EHV charges'!$A:$P,10,FALSE)),"")</f>
        <v/>
      </c>
      <c r="G133" s="110" t="str">
        <f>IFERROR(IF(VLOOKUP($A133,'Annex 2 EHV charges'!$A:$P,11,FALSE)=0,"",VLOOKUP($A133,'Annex 2 EHV charges'!$A:$P,11,FALSE)),"")</f>
        <v/>
      </c>
      <c r="H133" s="110" t="str">
        <f>IFERROR(IF(VLOOKUP($A133,'Annex 2 EHV charges'!$A:$P,12,FALSE)=0,"",VLOOKUP($A133,'Annex 2 EHV charges'!$A:$P,12,FALSE)),"")</f>
        <v/>
      </c>
    </row>
    <row r="134" spans="1:8" ht="12.75" customHeight="1" x14ac:dyDescent="0.2">
      <c r="A134" s="103" t="str">
        <f t="array" ref="A134">IFERROR(INDEX('Annex 2 EHV charges'!$A$11:$A$22, MATCH(0, IF(ISBLANK('Annex 2 EHV charges'!$A$11:$A$22),1, COUNTIF(A$4:$A133, 'Annex 2 EHV charges'!$A$11:$A$22)), 0)),"")</f>
        <v/>
      </c>
      <c r="B134" s="103" t="str">
        <f>IF($A134="","",VLOOKUP($A134,'Annex 2 EHV charges'!$A:$O,2,0))</f>
        <v/>
      </c>
      <c r="C134" s="104" t="str">
        <f>IF($A134="","",VLOOKUP($A134,'Annex 2 EHV charges'!$A:$O,3,0))</f>
        <v/>
      </c>
      <c r="D134" s="103" t="str">
        <f>IF($A134="","",VLOOKUP($A134,'Annex 2 EHV charges'!$A:$O,7,0))</f>
        <v/>
      </c>
      <c r="E134" s="108" t="str">
        <f>IFERROR(IF(VLOOKUP($A134,'Annex 2 EHV charges'!$A:$P,9,FALSE)=0,"",VLOOKUP($A134,'Annex 2 EHV charges'!$A:$P,9,FALSE)),"")</f>
        <v/>
      </c>
      <c r="F134" s="109" t="str">
        <f>IFERROR(IF(VLOOKUP($A134,'Annex 2 EHV charges'!$A:$P,10,FALSE)=0,"",VLOOKUP($A134,'Annex 2 EHV charges'!$A:$P,10,FALSE)),"")</f>
        <v/>
      </c>
      <c r="G134" s="110" t="str">
        <f>IFERROR(IF(VLOOKUP($A134,'Annex 2 EHV charges'!$A:$P,11,FALSE)=0,"",VLOOKUP($A134,'Annex 2 EHV charges'!$A:$P,11,FALSE)),"")</f>
        <v/>
      </c>
      <c r="H134" s="110" t="str">
        <f>IFERROR(IF(VLOOKUP($A134,'Annex 2 EHV charges'!$A:$P,12,FALSE)=0,"",VLOOKUP($A134,'Annex 2 EHV charges'!$A:$P,12,FALSE)),"")</f>
        <v/>
      </c>
    </row>
    <row r="135" spans="1:8" ht="12.75" customHeight="1" x14ac:dyDescent="0.2">
      <c r="A135" s="103" t="str">
        <f t="array" ref="A135">IFERROR(INDEX('Annex 2 EHV charges'!$A$11:$A$22, MATCH(0, IF(ISBLANK('Annex 2 EHV charges'!$A$11:$A$22),1, COUNTIF(A$4:$A134, 'Annex 2 EHV charges'!$A$11:$A$22)), 0)),"")</f>
        <v/>
      </c>
      <c r="B135" s="103" t="str">
        <f>IF($A135="","",VLOOKUP($A135,'Annex 2 EHV charges'!$A:$O,2,0))</f>
        <v/>
      </c>
      <c r="C135" s="104" t="str">
        <f>IF($A135="","",VLOOKUP($A135,'Annex 2 EHV charges'!$A:$O,3,0))</f>
        <v/>
      </c>
      <c r="D135" s="103" t="str">
        <f>IF($A135="","",VLOOKUP($A135,'Annex 2 EHV charges'!$A:$O,7,0))</f>
        <v/>
      </c>
      <c r="E135" s="108" t="str">
        <f>IFERROR(IF(VLOOKUP($A135,'Annex 2 EHV charges'!$A:$P,9,FALSE)=0,"",VLOOKUP($A135,'Annex 2 EHV charges'!$A:$P,9,FALSE)),"")</f>
        <v/>
      </c>
      <c r="F135" s="109" t="str">
        <f>IFERROR(IF(VLOOKUP($A135,'Annex 2 EHV charges'!$A:$P,10,FALSE)=0,"",VLOOKUP($A135,'Annex 2 EHV charges'!$A:$P,10,FALSE)),"")</f>
        <v/>
      </c>
      <c r="G135" s="110" t="str">
        <f>IFERROR(IF(VLOOKUP($A135,'Annex 2 EHV charges'!$A:$P,11,FALSE)=0,"",VLOOKUP($A135,'Annex 2 EHV charges'!$A:$P,11,FALSE)),"")</f>
        <v/>
      </c>
      <c r="H135" s="110" t="str">
        <f>IFERROR(IF(VLOOKUP($A135,'Annex 2 EHV charges'!$A:$P,12,FALSE)=0,"",VLOOKUP($A135,'Annex 2 EHV charges'!$A:$P,12,FALSE)),"")</f>
        <v/>
      </c>
    </row>
    <row r="136" spans="1:8" ht="12.75" customHeight="1" x14ac:dyDescent="0.2">
      <c r="A136" s="103" t="str">
        <f t="array" ref="A136">IFERROR(INDEX('Annex 2 EHV charges'!$A$11:$A$22, MATCH(0, IF(ISBLANK('Annex 2 EHV charges'!$A$11:$A$22),1, COUNTIF(A$4:$A135, 'Annex 2 EHV charges'!$A$11:$A$22)), 0)),"")</f>
        <v/>
      </c>
      <c r="B136" s="103" t="str">
        <f>IF($A136="","",VLOOKUP($A136,'Annex 2 EHV charges'!$A:$O,2,0))</f>
        <v/>
      </c>
      <c r="C136" s="104" t="str">
        <f>IF($A136="","",VLOOKUP($A136,'Annex 2 EHV charges'!$A:$O,3,0))</f>
        <v/>
      </c>
      <c r="D136" s="103" t="str">
        <f>IF($A136="","",VLOOKUP($A136,'Annex 2 EHV charges'!$A:$O,7,0))</f>
        <v/>
      </c>
      <c r="E136" s="108" t="str">
        <f>IFERROR(IF(VLOOKUP($A136,'Annex 2 EHV charges'!$A:$P,9,FALSE)=0,"",VLOOKUP($A136,'Annex 2 EHV charges'!$A:$P,9,FALSE)),"")</f>
        <v/>
      </c>
      <c r="F136" s="109" t="str">
        <f>IFERROR(IF(VLOOKUP($A136,'Annex 2 EHV charges'!$A:$P,10,FALSE)=0,"",VLOOKUP($A136,'Annex 2 EHV charges'!$A:$P,10,FALSE)),"")</f>
        <v/>
      </c>
      <c r="G136" s="110" t="str">
        <f>IFERROR(IF(VLOOKUP($A136,'Annex 2 EHV charges'!$A:$P,11,FALSE)=0,"",VLOOKUP($A136,'Annex 2 EHV charges'!$A:$P,11,FALSE)),"")</f>
        <v/>
      </c>
      <c r="H136" s="110" t="str">
        <f>IFERROR(IF(VLOOKUP($A136,'Annex 2 EHV charges'!$A:$P,12,FALSE)=0,"",VLOOKUP($A136,'Annex 2 EHV charges'!$A:$P,12,FALSE)),"")</f>
        <v/>
      </c>
    </row>
    <row r="137" spans="1:8" ht="12.75" customHeight="1" x14ac:dyDescent="0.2">
      <c r="A137" s="103" t="str">
        <f t="array" ref="A137">IFERROR(INDEX('Annex 2 EHV charges'!$A$11:$A$22, MATCH(0, IF(ISBLANK('Annex 2 EHV charges'!$A$11:$A$22),1, COUNTIF(A$4:$A136, 'Annex 2 EHV charges'!$A$11:$A$22)), 0)),"")</f>
        <v/>
      </c>
      <c r="B137" s="103" t="str">
        <f>IF($A137="","",VLOOKUP($A137,'Annex 2 EHV charges'!$A:$O,2,0))</f>
        <v/>
      </c>
      <c r="C137" s="104" t="str">
        <f>IF($A137="","",VLOOKUP($A137,'Annex 2 EHV charges'!$A:$O,3,0))</f>
        <v/>
      </c>
      <c r="D137" s="103" t="str">
        <f>IF($A137="","",VLOOKUP($A137,'Annex 2 EHV charges'!$A:$O,7,0))</f>
        <v/>
      </c>
      <c r="E137" s="108" t="str">
        <f>IFERROR(IF(VLOOKUP($A137,'Annex 2 EHV charges'!$A:$P,9,FALSE)=0,"",VLOOKUP($A137,'Annex 2 EHV charges'!$A:$P,9,FALSE)),"")</f>
        <v/>
      </c>
      <c r="F137" s="109" t="str">
        <f>IFERROR(IF(VLOOKUP($A137,'Annex 2 EHV charges'!$A:$P,10,FALSE)=0,"",VLOOKUP($A137,'Annex 2 EHV charges'!$A:$P,10,FALSE)),"")</f>
        <v/>
      </c>
      <c r="G137" s="110" t="str">
        <f>IFERROR(IF(VLOOKUP($A137,'Annex 2 EHV charges'!$A:$P,11,FALSE)=0,"",VLOOKUP($A137,'Annex 2 EHV charges'!$A:$P,11,FALSE)),"")</f>
        <v/>
      </c>
      <c r="H137" s="110" t="str">
        <f>IFERROR(IF(VLOOKUP($A137,'Annex 2 EHV charges'!$A:$P,12,FALSE)=0,"",VLOOKUP($A137,'Annex 2 EHV charges'!$A:$P,12,FALSE)),"")</f>
        <v/>
      </c>
    </row>
    <row r="138" spans="1:8" ht="12.75" customHeight="1" x14ac:dyDescent="0.2">
      <c r="A138" s="103" t="str">
        <f t="array" ref="A138">IFERROR(INDEX('Annex 2 EHV charges'!$A$11:$A$22, MATCH(0, IF(ISBLANK('Annex 2 EHV charges'!$A$11:$A$22),1, COUNTIF(A$4:$A137, 'Annex 2 EHV charges'!$A$11:$A$22)), 0)),"")</f>
        <v/>
      </c>
      <c r="B138" s="103" t="str">
        <f>IF($A138="","",VLOOKUP($A138,'Annex 2 EHV charges'!$A:$O,2,0))</f>
        <v/>
      </c>
      <c r="C138" s="104" t="str">
        <f>IF($A138="","",VLOOKUP($A138,'Annex 2 EHV charges'!$A:$O,3,0))</f>
        <v/>
      </c>
      <c r="D138" s="103" t="str">
        <f>IF($A138="","",VLOOKUP($A138,'Annex 2 EHV charges'!$A:$O,7,0))</f>
        <v/>
      </c>
      <c r="E138" s="108" t="str">
        <f>IFERROR(IF(VLOOKUP($A138,'Annex 2 EHV charges'!$A:$P,9,FALSE)=0,"",VLOOKUP($A138,'Annex 2 EHV charges'!$A:$P,9,FALSE)),"")</f>
        <v/>
      </c>
      <c r="F138" s="109" t="str">
        <f>IFERROR(IF(VLOOKUP($A138,'Annex 2 EHV charges'!$A:$P,10,FALSE)=0,"",VLOOKUP($A138,'Annex 2 EHV charges'!$A:$P,10,FALSE)),"")</f>
        <v/>
      </c>
      <c r="G138" s="110" t="str">
        <f>IFERROR(IF(VLOOKUP($A138,'Annex 2 EHV charges'!$A:$P,11,FALSE)=0,"",VLOOKUP($A138,'Annex 2 EHV charges'!$A:$P,11,FALSE)),"")</f>
        <v/>
      </c>
      <c r="H138" s="110" t="str">
        <f>IFERROR(IF(VLOOKUP($A138,'Annex 2 EHV charges'!$A:$P,12,FALSE)=0,"",VLOOKUP($A138,'Annex 2 EHV charges'!$A:$P,12,FALSE)),"")</f>
        <v/>
      </c>
    </row>
    <row r="139" spans="1:8" ht="12.75" customHeight="1" x14ac:dyDescent="0.2">
      <c r="A139" s="103" t="str">
        <f t="array" ref="A139">IFERROR(INDEX('Annex 2 EHV charges'!$A$11:$A$22, MATCH(0, IF(ISBLANK('Annex 2 EHV charges'!$A$11:$A$22),1, COUNTIF(A$4:$A138, 'Annex 2 EHV charges'!$A$11:$A$22)), 0)),"")</f>
        <v/>
      </c>
      <c r="B139" s="103" t="str">
        <f>IF($A139="","",VLOOKUP($A139,'Annex 2 EHV charges'!$A:$O,2,0))</f>
        <v/>
      </c>
      <c r="C139" s="104" t="str">
        <f>IF($A139="","",VLOOKUP($A139,'Annex 2 EHV charges'!$A:$O,3,0))</f>
        <v/>
      </c>
      <c r="D139" s="103" t="str">
        <f>IF($A139="","",VLOOKUP($A139,'Annex 2 EHV charges'!$A:$O,7,0))</f>
        <v/>
      </c>
      <c r="E139" s="108" t="str">
        <f>IFERROR(IF(VLOOKUP($A139,'Annex 2 EHV charges'!$A:$P,9,FALSE)=0,"",VLOOKUP($A139,'Annex 2 EHV charges'!$A:$P,9,FALSE)),"")</f>
        <v/>
      </c>
      <c r="F139" s="109" t="str">
        <f>IFERROR(IF(VLOOKUP($A139,'Annex 2 EHV charges'!$A:$P,10,FALSE)=0,"",VLOOKUP($A139,'Annex 2 EHV charges'!$A:$P,10,FALSE)),"")</f>
        <v/>
      </c>
      <c r="G139" s="110" t="str">
        <f>IFERROR(IF(VLOOKUP($A139,'Annex 2 EHV charges'!$A:$P,11,FALSE)=0,"",VLOOKUP($A139,'Annex 2 EHV charges'!$A:$P,11,FALSE)),"")</f>
        <v/>
      </c>
      <c r="H139" s="110" t="str">
        <f>IFERROR(IF(VLOOKUP($A139,'Annex 2 EHV charges'!$A:$P,12,FALSE)=0,"",VLOOKUP($A139,'Annex 2 EHV charges'!$A:$P,12,FALSE)),"")</f>
        <v/>
      </c>
    </row>
    <row r="140" spans="1:8" ht="12.75" customHeight="1" x14ac:dyDescent="0.2">
      <c r="A140" s="103" t="str">
        <f t="array" ref="A140">IFERROR(INDEX('Annex 2 EHV charges'!$A$11:$A$22, MATCH(0, IF(ISBLANK('Annex 2 EHV charges'!$A$11:$A$22),1, COUNTIF(A$4:$A139, 'Annex 2 EHV charges'!$A$11:$A$22)), 0)),"")</f>
        <v/>
      </c>
      <c r="B140" s="103" t="str">
        <f>IF($A140="","",VLOOKUP($A140,'Annex 2 EHV charges'!$A:$O,2,0))</f>
        <v/>
      </c>
      <c r="C140" s="104" t="str">
        <f>IF($A140="","",VLOOKUP($A140,'Annex 2 EHV charges'!$A:$O,3,0))</f>
        <v/>
      </c>
      <c r="D140" s="103" t="str">
        <f>IF($A140="","",VLOOKUP($A140,'Annex 2 EHV charges'!$A:$O,7,0))</f>
        <v/>
      </c>
      <c r="E140" s="108" t="str">
        <f>IFERROR(IF(VLOOKUP($A140,'Annex 2 EHV charges'!$A:$P,9,FALSE)=0,"",VLOOKUP($A140,'Annex 2 EHV charges'!$A:$P,9,FALSE)),"")</f>
        <v/>
      </c>
      <c r="F140" s="109" t="str">
        <f>IFERROR(IF(VLOOKUP($A140,'Annex 2 EHV charges'!$A:$P,10,FALSE)=0,"",VLOOKUP($A140,'Annex 2 EHV charges'!$A:$P,10,FALSE)),"")</f>
        <v/>
      </c>
      <c r="G140" s="110" t="str">
        <f>IFERROR(IF(VLOOKUP($A140,'Annex 2 EHV charges'!$A:$P,11,FALSE)=0,"",VLOOKUP($A140,'Annex 2 EHV charges'!$A:$P,11,FALSE)),"")</f>
        <v/>
      </c>
      <c r="H140" s="110" t="str">
        <f>IFERROR(IF(VLOOKUP($A140,'Annex 2 EHV charges'!$A:$P,12,FALSE)=0,"",VLOOKUP($A140,'Annex 2 EHV charges'!$A:$P,12,FALSE)),"")</f>
        <v/>
      </c>
    </row>
    <row r="141" spans="1:8" ht="12.75" customHeight="1" x14ac:dyDescent="0.2">
      <c r="A141" s="103" t="str">
        <f t="array" ref="A141">IFERROR(INDEX('Annex 2 EHV charges'!$A$11:$A$22, MATCH(0, IF(ISBLANK('Annex 2 EHV charges'!$A$11:$A$22),1, COUNTIF(A$4:$A140, 'Annex 2 EHV charges'!$A$11:$A$22)), 0)),"")</f>
        <v/>
      </c>
      <c r="B141" s="103" t="str">
        <f>IF($A141="","",VLOOKUP($A141,'Annex 2 EHV charges'!$A:$O,2,0))</f>
        <v/>
      </c>
      <c r="C141" s="104" t="str">
        <f>IF($A141="","",VLOOKUP($A141,'Annex 2 EHV charges'!$A:$O,3,0))</f>
        <v/>
      </c>
      <c r="D141" s="103" t="str">
        <f>IF($A141="","",VLOOKUP($A141,'Annex 2 EHV charges'!$A:$O,7,0))</f>
        <v/>
      </c>
      <c r="E141" s="108" t="str">
        <f>IFERROR(IF(VLOOKUP($A141,'Annex 2 EHV charges'!$A:$P,9,FALSE)=0,"",VLOOKUP($A141,'Annex 2 EHV charges'!$A:$P,9,FALSE)),"")</f>
        <v/>
      </c>
      <c r="F141" s="109" t="str">
        <f>IFERROR(IF(VLOOKUP($A141,'Annex 2 EHV charges'!$A:$P,10,FALSE)=0,"",VLOOKUP($A141,'Annex 2 EHV charges'!$A:$P,10,FALSE)),"")</f>
        <v/>
      </c>
      <c r="G141" s="110" t="str">
        <f>IFERROR(IF(VLOOKUP($A141,'Annex 2 EHV charges'!$A:$P,11,FALSE)=0,"",VLOOKUP($A141,'Annex 2 EHV charges'!$A:$P,11,FALSE)),"")</f>
        <v/>
      </c>
      <c r="H141" s="110" t="str">
        <f>IFERROR(IF(VLOOKUP($A141,'Annex 2 EHV charges'!$A:$P,12,FALSE)=0,"",VLOOKUP($A141,'Annex 2 EHV charges'!$A:$P,12,FALSE)),"")</f>
        <v/>
      </c>
    </row>
    <row r="142" spans="1:8" ht="12.75" customHeight="1" x14ac:dyDescent="0.2">
      <c r="A142" s="103" t="str">
        <f t="array" ref="A142">IFERROR(INDEX('Annex 2 EHV charges'!$A$11:$A$22, MATCH(0, IF(ISBLANK('Annex 2 EHV charges'!$A$11:$A$22),1, COUNTIF(A$4:$A141, 'Annex 2 EHV charges'!$A$11:$A$22)), 0)),"")</f>
        <v/>
      </c>
      <c r="B142" s="103" t="str">
        <f>IF($A142="","",VLOOKUP($A142,'Annex 2 EHV charges'!$A:$O,2,0))</f>
        <v/>
      </c>
      <c r="C142" s="104" t="str">
        <f>IF($A142="","",VLOOKUP($A142,'Annex 2 EHV charges'!$A:$O,3,0))</f>
        <v/>
      </c>
      <c r="D142" s="103" t="str">
        <f>IF($A142="","",VLOOKUP($A142,'Annex 2 EHV charges'!$A:$O,7,0))</f>
        <v/>
      </c>
      <c r="E142" s="108" t="str">
        <f>IFERROR(IF(VLOOKUP($A142,'Annex 2 EHV charges'!$A:$P,9,FALSE)=0,"",VLOOKUP($A142,'Annex 2 EHV charges'!$A:$P,9,FALSE)),"")</f>
        <v/>
      </c>
      <c r="F142" s="109" t="str">
        <f>IFERROR(IF(VLOOKUP($A142,'Annex 2 EHV charges'!$A:$P,10,FALSE)=0,"",VLOOKUP($A142,'Annex 2 EHV charges'!$A:$P,10,FALSE)),"")</f>
        <v/>
      </c>
      <c r="G142" s="110" t="str">
        <f>IFERROR(IF(VLOOKUP($A142,'Annex 2 EHV charges'!$A:$P,11,FALSE)=0,"",VLOOKUP($A142,'Annex 2 EHV charges'!$A:$P,11,FALSE)),"")</f>
        <v/>
      </c>
      <c r="H142" s="110" t="str">
        <f>IFERROR(IF(VLOOKUP($A142,'Annex 2 EHV charges'!$A:$P,12,FALSE)=0,"",VLOOKUP($A142,'Annex 2 EHV charges'!$A:$P,12,FALSE)),"")</f>
        <v/>
      </c>
    </row>
    <row r="143" spans="1:8" ht="12.75" customHeight="1" x14ac:dyDescent="0.2">
      <c r="A143" s="103" t="str">
        <f t="array" ref="A143">IFERROR(INDEX('Annex 2 EHV charges'!$A$11:$A$22, MATCH(0, IF(ISBLANK('Annex 2 EHV charges'!$A$11:$A$22),1, COUNTIF(A$4:$A142, 'Annex 2 EHV charges'!$A$11:$A$22)), 0)),"")</f>
        <v/>
      </c>
      <c r="B143" s="103" t="str">
        <f>IF($A143="","",VLOOKUP($A143,'Annex 2 EHV charges'!$A:$O,2,0))</f>
        <v/>
      </c>
      <c r="C143" s="104" t="str">
        <f>IF($A143="","",VLOOKUP($A143,'Annex 2 EHV charges'!$A:$O,3,0))</f>
        <v/>
      </c>
      <c r="D143" s="103" t="str">
        <f>IF($A143="","",VLOOKUP($A143,'Annex 2 EHV charges'!$A:$O,7,0))</f>
        <v/>
      </c>
      <c r="E143" s="108" t="str">
        <f>IFERROR(IF(VLOOKUP($A143,'Annex 2 EHV charges'!$A:$P,9,FALSE)=0,"",VLOOKUP($A143,'Annex 2 EHV charges'!$A:$P,9,FALSE)),"")</f>
        <v/>
      </c>
      <c r="F143" s="109" t="str">
        <f>IFERROR(IF(VLOOKUP($A143,'Annex 2 EHV charges'!$A:$P,10,FALSE)=0,"",VLOOKUP($A143,'Annex 2 EHV charges'!$A:$P,10,FALSE)),"")</f>
        <v/>
      </c>
      <c r="G143" s="110" t="str">
        <f>IFERROR(IF(VLOOKUP($A143,'Annex 2 EHV charges'!$A:$P,11,FALSE)=0,"",VLOOKUP($A143,'Annex 2 EHV charges'!$A:$P,11,FALSE)),"")</f>
        <v/>
      </c>
      <c r="H143" s="110" t="str">
        <f>IFERROR(IF(VLOOKUP($A143,'Annex 2 EHV charges'!$A:$P,12,FALSE)=0,"",VLOOKUP($A143,'Annex 2 EHV charges'!$A:$P,12,FALSE)),"")</f>
        <v/>
      </c>
    </row>
    <row r="144" spans="1:8" x14ac:dyDescent="0.2">
      <c r="A144" s="103" t="str">
        <f t="array" ref="A144">IFERROR(INDEX('Annex 2 EHV charges'!$A$11:$A$22, MATCH(0, IF(ISBLANK('Annex 2 EHV charges'!$A$11:$A$22),1, COUNTIF(A$4:$A143, 'Annex 2 EHV charges'!$A$11:$A$22)), 0)),"")</f>
        <v/>
      </c>
      <c r="B144" s="103" t="str">
        <f>IF($A144="","",VLOOKUP($A144,'Annex 2 EHV charges'!$A:$O,2,0))</f>
        <v/>
      </c>
      <c r="C144" s="104" t="str">
        <f>IF($A144="","",VLOOKUP($A144,'Annex 2 EHV charges'!$A:$O,3,0))</f>
        <v/>
      </c>
      <c r="D144" s="103" t="str">
        <f>IF($A144="","",VLOOKUP($A144,'Annex 2 EHV charges'!$A:$O,7,0))</f>
        <v/>
      </c>
      <c r="E144" s="108" t="str">
        <f>IFERROR(IF(VLOOKUP($A144,'Annex 2 EHV charges'!$A:$P,9,FALSE)=0,"",VLOOKUP($A144,'Annex 2 EHV charges'!$A:$P,9,FALSE)),"")</f>
        <v/>
      </c>
      <c r="F144" s="109" t="str">
        <f>IFERROR(IF(VLOOKUP($A144,'Annex 2 EHV charges'!$A:$P,10,FALSE)=0,"",VLOOKUP($A144,'Annex 2 EHV charges'!$A:$P,10,FALSE)),"")</f>
        <v/>
      </c>
      <c r="G144" s="110" t="str">
        <f>IFERROR(IF(VLOOKUP($A144,'Annex 2 EHV charges'!$A:$P,11,FALSE)=0,"",VLOOKUP($A144,'Annex 2 EHV charges'!$A:$P,11,FALSE)),"")</f>
        <v/>
      </c>
      <c r="H144" s="110" t="str">
        <f>IFERROR(IF(VLOOKUP($A144,'Annex 2 EHV charges'!$A:$P,12,FALSE)=0,"",VLOOKUP($A144,'Annex 2 EHV charges'!$A:$P,12,FALSE)),"")</f>
        <v/>
      </c>
    </row>
    <row r="145" spans="1:8" x14ac:dyDescent="0.2">
      <c r="A145" s="103" t="str">
        <f t="array" ref="A145">IFERROR(INDEX('Annex 2 EHV charges'!$A$11:$A$22, MATCH(0, IF(ISBLANK('Annex 2 EHV charges'!$A$11:$A$22),1, COUNTIF(A$4:$A144, 'Annex 2 EHV charges'!$A$11:$A$22)), 0)),"")</f>
        <v/>
      </c>
      <c r="B145" s="103" t="str">
        <f>IF($A145="","",VLOOKUP($A145,'Annex 2 EHV charges'!$A:$O,2,0))</f>
        <v/>
      </c>
      <c r="C145" s="104" t="str">
        <f>IF($A145="","",VLOOKUP($A145,'Annex 2 EHV charges'!$A:$O,3,0))</f>
        <v/>
      </c>
      <c r="D145" s="103" t="str">
        <f>IF($A145="","",VLOOKUP($A145,'Annex 2 EHV charges'!$A:$O,7,0))</f>
        <v/>
      </c>
      <c r="E145" s="108" t="str">
        <f>IFERROR(IF(VLOOKUP($A145,'Annex 2 EHV charges'!$A:$P,9,FALSE)=0,"",VLOOKUP($A145,'Annex 2 EHV charges'!$A:$P,9,FALSE)),"")</f>
        <v/>
      </c>
      <c r="F145" s="109" t="str">
        <f>IFERROR(IF(VLOOKUP($A145,'Annex 2 EHV charges'!$A:$P,10,FALSE)=0,"",VLOOKUP($A145,'Annex 2 EHV charges'!$A:$P,10,FALSE)),"")</f>
        <v/>
      </c>
      <c r="G145" s="110" t="str">
        <f>IFERROR(IF(VLOOKUP($A145,'Annex 2 EHV charges'!$A:$P,11,FALSE)=0,"",VLOOKUP($A145,'Annex 2 EHV charges'!$A:$P,11,FALSE)),"")</f>
        <v/>
      </c>
      <c r="H145" s="110" t="str">
        <f>IFERROR(IF(VLOOKUP($A145,'Annex 2 EHV charges'!$A:$P,12,FALSE)=0,"",VLOOKUP($A145,'Annex 2 EHV charges'!$A:$P,12,FALSE)),"")</f>
        <v/>
      </c>
    </row>
    <row r="146" spans="1:8" x14ac:dyDescent="0.2">
      <c r="A146" s="103" t="str">
        <f t="array" ref="A146">IFERROR(INDEX('Annex 2 EHV charges'!$A$11:$A$22, MATCH(0, IF(ISBLANK('Annex 2 EHV charges'!$A$11:$A$22),1, COUNTIF(A$4:$A145, 'Annex 2 EHV charges'!$A$11:$A$22)), 0)),"")</f>
        <v/>
      </c>
      <c r="B146" s="103" t="str">
        <f>IF($A146="","",VLOOKUP($A146,'Annex 2 EHV charges'!$A:$O,2,0))</f>
        <v/>
      </c>
      <c r="C146" s="104" t="str">
        <f>IF($A146="","",VLOOKUP($A146,'Annex 2 EHV charges'!$A:$O,3,0))</f>
        <v/>
      </c>
      <c r="D146" s="103" t="str">
        <f>IF($A146="","",VLOOKUP($A146,'Annex 2 EHV charges'!$A:$O,7,0))</f>
        <v/>
      </c>
      <c r="E146" s="108" t="str">
        <f>IFERROR(IF(VLOOKUP($A146,'Annex 2 EHV charges'!$A:$P,9,FALSE)=0,"",VLOOKUP($A146,'Annex 2 EHV charges'!$A:$P,9,FALSE)),"")</f>
        <v/>
      </c>
      <c r="F146" s="109" t="str">
        <f>IFERROR(IF(VLOOKUP($A146,'Annex 2 EHV charges'!$A:$P,10,FALSE)=0,"",VLOOKUP($A146,'Annex 2 EHV charges'!$A:$P,10,FALSE)),"")</f>
        <v/>
      </c>
      <c r="G146" s="110" t="str">
        <f>IFERROR(IF(VLOOKUP($A146,'Annex 2 EHV charges'!$A:$P,11,FALSE)=0,"",VLOOKUP($A146,'Annex 2 EHV charges'!$A:$P,11,FALSE)),"")</f>
        <v/>
      </c>
      <c r="H146" s="110" t="str">
        <f>IFERROR(IF(VLOOKUP($A146,'Annex 2 EHV charges'!$A:$P,12,FALSE)=0,"",VLOOKUP($A146,'Annex 2 EHV charges'!$A:$P,12,FALSE)),"")</f>
        <v/>
      </c>
    </row>
    <row r="147" spans="1:8" x14ac:dyDescent="0.2">
      <c r="A147" s="103" t="str">
        <f t="array" ref="A147">IFERROR(INDEX('Annex 2 EHV charges'!$A$11:$A$22, MATCH(0, IF(ISBLANK('Annex 2 EHV charges'!$A$11:$A$22),1, COUNTIF(A$4:$A146, 'Annex 2 EHV charges'!$A$11:$A$22)), 0)),"")</f>
        <v/>
      </c>
      <c r="B147" s="103" t="str">
        <f>IF($A147="","",VLOOKUP($A147,'Annex 2 EHV charges'!$A:$O,2,0))</f>
        <v/>
      </c>
      <c r="C147" s="104" t="str">
        <f>IF($A147="","",VLOOKUP($A147,'Annex 2 EHV charges'!$A:$O,3,0))</f>
        <v/>
      </c>
      <c r="D147" s="103" t="str">
        <f>IF($A147="","",VLOOKUP($A147,'Annex 2 EHV charges'!$A:$O,7,0))</f>
        <v/>
      </c>
      <c r="E147" s="108" t="str">
        <f>IFERROR(IF(VLOOKUP($A147,'Annex 2 EHV charges'!$A:$P,9,FALSE)=0,"",VLOOKUP($A147,'Annex 2 EHV charges'!$A:$P,9,FALSE)),"")</f>
        <v/>
      </c>
      <c r="F147" s="109" t="str">
        <f>IFERROR(IF(VLOOKUP($A147,'Annex 2 EHV charges'!$A:$P,10,FALSE)=0,"",VLOOKUP($A147,'Annex 2 EHV charges'!$A:$P,10,FALSE)),"")</f>
        <v/>
      </c>
      <c r="G147" s="110" t="str">
        <f>IFERROR(IF(VLOOKUP($A147,'Annex 2 EHV charges'!$A:$P,11,FALSE)=0,"",VLOOKUP($A147,'Annex 2 EHV charges'!$A:$P,11,FALSE)),"")</f>
        <v/>
      </c>
      <c r="H147" s="110" t="str">
        <f>IFERROR(IF(VLOOKUP($A147,'Annex 2 EHV charges'!$A:$P,12,FALSE)=0,"",VLOOKUP($A147,'Annex 2 EHV charges'!$A:$P,12,FALSE)),"")</f>
        <v/>
      </c>
    </row>
    <row r="148" spans="1:8" x14ac:dyDescent="0.2">
      <c r="A148" s="103" t="str">
        <f t="array" ref="A148">IFERROR(INDEX('Annex 2 EHV charges'!$A$11:$A$22, MATCH(0, IF(ISBLANK('Annex 2 EHV charges'!$A$11:$A$22),1, COUNTIF(A$4:$A147, 'Annex 2 EHV charges'!$A$11:$A$22)), 0)),"")</f>
        <v/>
      </c>
      <c r="B148" s="103" t="str">
        <f>IF($A148="","",VLOOKUP($A148,'Annex 2 EHV charges'!$A:$O,2,0))</f>
        <v/>
      </c>
      <c r="C148" s="104" t="str">
        <f>IF($A148="","",VLOOKUP($A148,'Annex 2 EHV charges'!$A:$O,3,0))</f>
        <v/>
      </c>
      <c r="D148" s="103" t="str">
        <f>IF($A148="","",VLOOKUP($A148,'Annex 2 EHV charges'!$A:$O,7,0))</f>
        <v/>
      </c>
      <c r="E148" s="108" t="str">
        <f>IFERROR(IF(VLOOKUP($A148,'Annex 2 EHV charges'!$A:$P,9,FALSE)=0,"",VLOOKUP($A148,'Annex 2 EHV charges'!$A:$P,9,FALSE)),"")</f>
        <v/>
      </c>
      <c r="F148" s="109" t="str">
        <f>IFERROR(IF(VLOOKUP($A148,'Annex 2 EHV charges'!$A:$P,10,FALSE)=0,"",VLOOKUP($A148,'Annex 2 EHV charges'!$A:$P,10,FALSE)),"")</f>
        <v/>
      </c>
      <c r="G148" s="110" t="str">
        <f>IFERROR(IF(VLOOKUP($A148,'Annex 2 EHV charges'!$A:$P,11,FALSE)=0,"",VLOOKUP($A148,'Annex 2 EHV charges'!$A:$P,11,FALSE)),"")</f>
        <v/>
      </c>
      <c r="H148" s="110" t="str">
        <f>IFERROR(IF(VLOOKUP($A148,'Annex 2 EHV charges'!$A:$P,12,FALSE)=0,"",VLOOKUP($A148,'Annex 2 EHV charges'!$A:$P,12,FALSE)),"")</f>
        <v/>
      </c>
    </row>
    <row r="149" spans="1:8" x14ac:dyDescent="0.2">
      <c r="A149" s="103" t="str">
        <f t="array" ref="A149">IFERROR(INDEX('Annex 2 EHV charges'!$A$11:$A$22, MATCH(0, IF(ISBLANK('Annex 2 EHV charges'!$A$11:$A$22),1, COUNTIF(A$4:$A148, 'Annex 2 EHV charges'!$A$11:$A$22)), 0)),"")</f>
        <v/>
      </c>
      <c r="B149" s="103" t="str">
        <f>IF($A149="","",VLOOKUP($A149,'Annex 2 EHV charges'!$A:$O,2,0))</f>
        <v/>
      </c>
      <c r="C149" s="104" t="str">
        <f>IF($A149="","",VLOOKUP($A149,'Annex 2 EHV charges'!$A:$O,3,0))</f>
        <v/>
      </c>
      <c r="D149" s="103" t="str">
        <f>IF($A149="","",VLOOKUP($A149,'Annex 2 EHV charges'!$A:$O,7,0))</f>
        <v/>
      </c>
      <c r="E149" s="108" t="str">
        <f>IFERROR(IF(VLOOKUP($A149,'Annex 2 EHV charges'!$A:$P,9,FALSE)=0,"",VLOOKUP($A149,'Annex 2 EHV charges'!$A:$P,9,FALSE)),"")</f>
        <v/>
      </c>
      <c r="F149" s="109" t="str">
        <f>IFERROR(IF(VLOOKUP($A149,'Annex 2 EHV charges'!$A:$P,10,FALSE)=0,"",VLOOKUP($A149,'Annex 2 EHV charges'!$A:$P,10,FALSE)),"")</f>
        <v/>
      </c>
      <c r="G149" s="110" t="str">
        <f>IFERROR(IF(VLOOKUP($A149,'Annex 2 EHV charges'!$A:$P,11,FALSE)=0,"",VLOOKUP($A149,'Annex 2 EHV charges'!$A:$P,11,FALSE)),"")</f>
        <v/>
      </c>
      <c r="H149" s="110" t="str">
        <f>IFERROR(IF(VLOOKUP($A149,'Annex 2 EHV charges'!$A:$P,12,FALSE)=0,"",VLOOKUP($A149,'Annex 2 EHV charges'!$A:$P,12,FALSE)),"")</f>
        <v/>
      </c>
    </row>
    <row r="150" spans="1:8" x14ac:dyDescent="0.2">
      <c r="A150" s="103" t="str">
        <f t="array" ref="A150">IFERROR(INDEX('Annex 2 EHV charges'!$A$11:$A$22, MATCH(0, IF(ISBLANK('Annex 2 EHV charges'!$A$11:$A$22),1, COUNTIF(A$4:$A149, 'Annex 2 EHV charges'!$A$11:$A$22)), 0)),"")</f>
        <v/>
      </c>
      <c r="B150" s="103" t="str">
        <f>IF($A150="","",VLOOKUP($A150,'Annex 2 EHV charges'!$A:$O,2,0))</f>
        <v/>
      </c>
      <c r="C150" s="104" t="str">
        <f>IF($A150="","",VLOOKUP($A150,'Annex 2 EHV charges'!$A:$O,3,0))</f>
        <v/>
      </c>
      <c r="D150" s="103" t="str">
        <f>IF($A150="","",VLOOKUP($A150,'Annex 2 EHV charges'!$A:$O,7,0))</f>
        <v/>
      </c>
      <c r="E150" s="108" t="str">
        <f>IFERROR(IF(VLOOKUP($A150,'Annex 2 EHV charges'!$A:$P,9,FALSE)=0,"",VLOOKUP($A150,'Annex 2 EHV charges'!$A:$P,9,FALSE)),"")</f>
        <v/>
      </c>
      <c r="F150" s="109" t="str">
        <f>IFERROR(IF(VLOOKUP($A150,'Annex 2 EHV charges'!$A:$P,10,FALSE)=0,"",VLOOKUP($A150,'Annex 2 EHV charges'!$A:$P,10,FALSE)),"")</f>
        <v/>
      </c>
      <c r="G150" s="110" t="str">
        <f>IFERROR(IF(VLOOKUP($A150,'Annex 2 EHV charges'!$A:$P,11,FALSE)=0,"",VLOOKUP($A150,'Annex 2 EHV charges'!$A:$P,11,FALSE)),"")</f>
        <v/>
      </c>
      <c r="H150" s="110" t="str">
        <f>IFERROR(IF(VLOOKUP($A150,'Annex 2 EHV charges'!$A:$P,12,FALSE)=0,"",VLOOKUP($A150,'Annex 2 EHV charges'!$A:$P,12,FALSE)),"")</f>
        <v/>
      </c>
    </row>
    <row r="151" spans="1:8" x14ac:dyDescent="0.2">
      <c r="A151" s="103" t="str">
        <f t="array" ref="A151">IFERROR(INDEX('Annex 2 EHV charges'!$A$11:$A$22, MATCH(0, IF(ISBLANK('Annex 2 EHV charges'!$A$11:$A$22),1, COUNTIF(A$4:$A150, 'Annex 2 EHV charges'!$A$11:$A$22)), 0)),"")</f>
        <v/>
      </c>
      <c r="B151" s="103" t="str">
        <f>IF($A151="","",VLOOKUP($A151,'Annex 2 EHV charges'!$A:$O,2,0))</f>
        <v/>
      </c>
      <c r="C151" s="104" t="str">
        <f>IF($A151="","",VLOOKUP($A151,'Annex 2 EHV charges'!$A:$O,3,0))</f>
        <v/>
      </c>
      <c r="D151" s="103" t="str">
        <f>IF($A151="","",VLOOKUP($A151,'Annex 2 EHV charges'!$A:$O,7,0))</f>
        <v/>
      </c>
      <c r="E151" s="108" t="str">
        <f>IFERROR(IF(VLOOKUP($A151,'Annex 2 EHV charges'!$A:$P,9,FALSE)=0,"",VLOOKUP($A151,'Annex 2 EHV charges'!$A:$P,9,FALSE)),"")</f>
        <v/>
      </c>
      <c r="F151" s="109" t="str">
        <f>IFERROR(IF(VLOOKUP($A151,'Annex 2 EHV charges'!$A:$P,10,FALSE)=0,"",VLOOKUP($A151,'Annex 2 EHV charges'!$A:$P,10,FALSE)),"")</f>
        <v/>
      </c>
      <c r="G151" s="110" t="str">
        <f>IFERROR(IF(VLOOKUP($A151,'Annex 2 EHV charges'!$A:$P,11,FALSE)=0,"",VLOOKUP($A151,'Annex 2 EHV charges'!$A:$P,11,FALSE)),"")</f>
        <v/>
      </c>
      <c r="H151" s="110" t="str">
        <f>IFERROR(IF(VLOOKUP($A151,'Annex 2 EHV charges'!$A:$P,12,FALSE)=0,"",VLOOKUP($A151,'Annex 2 EHV charges'!$A:$P,12,FALSE)),"")</f>
        <v/>
      </c>
    </row>
    <row r="152" spans="1:8" x14ac:dyDescent="0.2">
      <c r="A152" s="103" t="str">
        <f t="array" ref="A152">IFERROR(INDEX('Annex 2 EHV charges'!$A$11:$A$22, MATCH(0, IF(ISBLANK('Annex 2 EHV charges'!$A$11:$A$22),1, COUNTIF(A$4:$A151, 'Annex 2 EHV charges'!$A$11:$A$22)), 0)),"")</f>
        <v/>
      </c>
      <c r="B152" s="103" t="str">
        <f>IF($A152="","",VLOOKUP($A152,'Annex 2 EHV charges'!$A:$O,2,0))</f>
        <v/>
      </c>
      <c r="C152" s="104" t="str">
        <f>IF($A152="","",VLOOKUP($A152,'Annex 2 EHV charges'!$A:$O,3,0))</f>
        <v/>
      </c>
      <c r="D152" s="103" t="str">
        <f>IF($A152="","",VLOOKUP($A152,'Annex 2 EHV charges'!$A:$O,7,0))</f>
        <v/>
      </c>
      <c r="E152" s="108" t="str">
        <f>IFERROR(IF(VLOOKUP($A152,'Annex 2 EHV charges'!$A:$P,9,FALSE)=0,"",VLOOKUP($A152,'Annex 2 EHV charges'!$A:$P,9,FALSE)),"")</f>
        <v/>
      </c>
      <c r="F152" s="109" t="str">
        <f>IFERROR(IF(VLOOKUP($A152,'Annex 2 EHV charges'!$A:$P,10,FALSE)=0,"",VLOOKUP($A152,'Annex 2 EHV charges'!$A:$P,10,FALSE)),"")</f>
        <v/>
      </c>
      <c r="G152" s="110" t="str">
        <f>IFERROR(IF(VLOOKUP($A152,'Annex 2 EHV charges'!$A:$P,11,FALSE)=0,"",VLOOKUP($A152,'Annex 2 EHV charges'!$A:$P,11,FALSE)),"")</f>
        <v/>
      </c>
      <c r="H152" s="110" t="str">
        <f>IFERROR(IF(VLOOKUP($A152,'Annex 2 EHV charges'!$A:$P,12,FALSE)=0,"",VLOOKUP($A152,'Annex 2 EHV charges'!$A:$P,12,FALSE)),"")</f>
        <v/>
      </c>
    </row>
    <row r="153" spans="1:8" x14ac:dyDescent="0.2">
      <c r="A153" s="103" t="str">
        <f t="array" ref="A153">IFERROR(INDEX('Annex 2 EHV charges'!$A$11:$A$22, MATCH(0, IF(ISBLANK('Annex 2 EHV charges'!$A$11:$A$22),1, COUNTIF(A$4:$A152, 'Annex 2 EHV charges'!$A$11:$A$22)), 0)),"")</f>
        <v/>
      </c>
      <c r="B153" s="103" t="str">
        <f>IF($A153="","",VLOOKUP($A153,'Annex 2 EHV charges'!$A:$O,2,0))</f>
        <v/>
      </c>
      <c r="C153" s="104" t="str">
        <f>IF($A153="","",VLOOKUP($A153,'Annex 2 EHV charges'!$A:$O,3,0))</f>
        <v/>
      </c>
      <c r="D153" s="103" t="str">
        <f>IF($A153="","",VLOOKUP($A153,'Annex 2 EHV charges'!$A:$O,7,0))</f>
        <v/>
      </c>
      <c r="E153" s="108" t="str">
        <f>IFERROR(IF(VLOOKUP($A153,'Annex 2 EHV charges'!$A:$P,9,FALSE)=0,"",VLOOKUP($A153,'Annex 2 EHV charges'!$A:$P,9,FALSE)),"")</f>
        <v/>
      </c>
      <c r="F153" s="109" t="str">
        <f>IFERROR(IF(VLOOKUP($A153,'Annex 2 EHV charges'!$A:$P,10,FALSE)=0,"",VLOOKUP($A153,'Annex 2 EHV charges'!$A:$P,10,FALSE)),"")</f>
        <v/>
      </c>
      <c r="G153" s="110" t="str">
        <f>IFERROR(IF(VLOOKUP($A153,'Annex 2 EHV charges'!$A:$P,11,FALSE)=0,"",VLOOKUP($A153,'Annex 2 EHV charges'!$A:$P,11,FALSE)),"")</f>
        <v/>
      </c>
      <c r="H153" s="110" t="str">
        <f>IFERROR(IF(VLOOKUP($A153,'Annex 2 EHV charges'!$A:$P,12,FALSE)=0,"",VLOOKUP($A153,'Annex 2 EHV charges'!$A:$P,12,FALSE)),"")</f>
        <v/>
      </c>
    </row>
    <row r="154" spans="1:8" x14ac:dyDescent="0.2">
      <c r="A154" s="103" t="str">
        <f t="array" ref="A154">IFERROR(INDEX('Annex 2 EHV charges'!$A$11:$A$22, MATCH(0, IF(ISBLANK('Annex 2 EHV charges'!$A$11:$A$22),1, COUNTIF(A$4:$A153, 'Annex 2 EHV charges'!$A$11:$A$22)), 0)),"")</f>
        <v/>
      </c>
      <c r="B154" s="103" t="str">
        <f>IF($A154="","",VLOOKUP($A154,'Annex 2 EHV charges'!$A:$O,2,0))</f>
        <v/>
      </c>
      <c r="C154" s="104" t="str">
        <f>IF($A154="","",VLOOKUP($A154,'Annex 2 EHV charges'!$A:$O,3,0))</f>
        <v/>
      </c>
      <c r="D154" s="103" t="str">
        <f>IF($A154="","",VLOOKUP($A154,'Annex 2 EHV charges'!$A:$O,7,0))</f>
        <v/>
      </c>
      <c r="E154" s="108" t="str">
        <f>IFERROR(IF(VLOOKUP($A154,'Annex 2 EHV charges'!$A:$P,9,FALSE)=0,"",VLOOKUP($A154,'Annex 2 EHV charges'!$A:$P,9,FALSE)),"")</f>
        <v/>
      </c>
      <c r="F154" s="109" t="str">
        <f>IFERROR(IF(VLOOKUP($A154,'Annex 2 EHV charges'!$A:$P,10,FALSE)=0,"",VLOOKUP($A154,'Annex 2 EHV charges'!$A:$P,10,FALSE)),"")</f>
        <v/>
      </c>
      <c r="G154" s="110" t="str">
        <f>IFERROR(IF(VLOOKUP($A154,'Annex 2 EHV charges'!$A:$P,11,FALSE)=0,"",VLOOKUP($A154,'Annex 2 EHV charges'!$A:$P,11,FALSE)),"")</f>
        <v/>
      </c>
      <c r="H154" s="110" t="str">
        <f>IFERROR(IF(VLOOKUP($A154,'Annex 2 EHV charges'!$A:$P,12,FALSE)=0,"",VLOOKUP($A154,'Annex 2 EHV charges'!$A:$P,12,FALSE)),"")</f>
        <v/>
      </c>
    </row>
    <row r="155" spans="1:8" x14ac:dyDescent="0.2">
      <c r="A155" s="103" t="str">
        <f t="array" ref="A155">IFERROR(INDEX('Annex 2 EHV charges'!$A$11:$A$22, MATCH(0, IF(ISBLANK('Annex 2 EHV charges'!$A$11:$A$22),1, COUNTIF(A$4:$A154, 'Annex 2 EHV charges'!$A$11:$A$22)), 0)),"")</f>
        <v/>
      </c>
      <c r="B155" s="103" t="str">
        <f>IF($A155="","",VLOOKUP($A155,'Annex 2 EHV charges'!$A:$O,2,0))</f>
        <v/>
      </c>
      <c r="C155" s="104" t="str">
        <f>IF($A155="","",VLOOKUP($A155,'Annex 2 EHV charges'!$A:$O,3,0))</f>
        <v/>
      </c>
      <c r="D155" s="103" t="str">
        <f>IF($A155="","",VLOOKUP($A155,'Annex 2 EHV charges'!$A:$O,7,0))</f>
        <v/>
      </c>
      <c r="E155" s="108" t="str">
        <f>IFERROR(IF(VLOOKUP($A155,'Annex 2 EHV charges'!$A:$P,9,FALSE)=0,"",VLOOKUP($A155,'Annex 2 EHV charges'!$A:$P,9,FALSE)),"")</f>
        <v/>
      </c>
      <c r="F155" s="109" t="str">
        <f>IFERROR(IF(VLOOKUP($A155,'Annex 2 EHV charges'!$A:$P,10,FALSE)=0,"",VLOOKUP($A155,'Annex 2 EHV charges'!$A:$P,10,FALSE)),"")</f>
        <v/>
      </c>
      <c r="G155" s="110" t="str">
        <f>IFERROR(IF(VLOOKUP($A155,'Annex 2 EHV charges'!$A:$P,11,FALSE)=0,"",VLOOKUP($A155,'Annex 2 EHV charges'!$A:$P,11,FALSE)),"")</f>
        <v/>
      </c>
      <c r="H155" s="110" t="str">
        <f>IFERROR(IF(VLOOKUP($A155,'Annex 2 EHV charges'!$A:$P,12,FALSE)=0,"",VLOOKUP($A155,'Annex 2 EHV charges'!$A:$P,12,FALSE)),"")</f>
        <v/>
      </c>
    </row>
    <row r="156" spans="1:8" x14ac:dyDescent="0.2">
      <c r="A156" s="103" t="str">
        <f t="array" ref="A156">IFERROR(INDEX('Annex 2 EHV charges'!$A$11:$A$22, MATCH(0, IF(ISBLANK('Annex 2 EHV charges'!$A$11:$A$22),1, COUNTIF(A$4:$A155, 'Annex 2 EHV charges'!$A$11:$A$22)), 0)),"")</f>
        <v/>
      </c>
      <c r="B156" s="103" t="str">
        <f>IF($A156="","",VLOOKUP($A156,'Annex 2 EHV charges'!$A:$O,2,0))</f>
        <v/>
      </c>
      <c r="C156" s="104" t="str">
        <f>IF($A156="","",VLOOKUP($A156,'Annex 2 EHV charges'!$A:$O,3,0))</f>
        <v/>
      </c>
      <c r="D156" s="103" t="str">
        <f>IF($A156="","",VLOOKUP($A156,'Annex 2 EHV charges'!$A:$O,7,0))</f>
        <v/>
      </c>
      <c r="E156" s="108" t="str">
        <f>IFERROR(IF(VLOOKUP($A156,'Annex 2 EHV charges'!$A:$P,9,FALSE)=0,"",VLOOKUP($A156,'Annex 2 EHV charges'!$A:$P,9,FALSE)),"")</f>
        <v/>
      </c>
      <c r="F156" s="109" t="str">
        <f>IFERROR(IF(VLOOKUP($A156,'Annex 2 EHV charges'!$A:$P,10,FALSE)=0,"",VLOOKUP($A156,'Annex 2 EHV charges'!$A:$P,10,FALSE)),"")</f>
        <v/>
      </c>
      <c r="G156" s="110" t="str">
        <f>IFERROR(IF(VLOOKUP($A156,'Annex 2 EHV charges'!$A:$P,11,FALSE)=0,"",VLOOKUP($A156,'Annex 2 EHV charges'!$A:$P,11,FALSE)),"")</f>
        <v/>
      </c>
      <c r="H156" s="110" t="str">
        <f>IFERROR(IF(VLOOKUP($A156,'Annex 2 EHV charges'!$A:$P,12,FALSE)=0,"",VLOOKUP($A156,'Annex 2 EHV charges'!$A:$P,12,FALSE)),"")</f>
        <v/>
      </c>
    </row>
    <row r="157" spans="1:8" x14ac:dyDescent="0.2">
      <c r="A157" s="103" t="str">
        <f t="array" ref="A157">IFERROR(INDEX('Annex 2 EHV charges'!$A$11:$A$22, MATCH(0, IF(ISBLANK('Annex 2 EHV charges'!$A$11:$A$22),1, COUNTIF(A$4:$A156, 'Annex 2 EHV charges'!$A$11:$A$22)), 0)),"")</f>
        <v/>
      </c>
      <c r="B157" s="103" t="str">
        <f>IF($A157="","",VLOOKUP($A157,'Annex 2 EHV charges'!$A:$O,2,0))</f>
        <v/>
      </c>
      <c r="C157" s="104" t="str">
        <f>IF($A157="","",VLOOKUP($A157,'Annex 2 EHV charges'!$A:$O,3,0))</f>
        <v/>
      </c>
      <c r="D157" s="103" t="str">
        <f>IF($A157="","",VLOOKUP($A157,'Annex 2 EHV charges'!$A:$O,7,0))</f>
        <v/>
      </c>
      <c r="E157" s="108" t="str">
        <f>IFERROR(IF(VLOOKUP($A157,'Annex 2 EHV charges'!$A:$P,9,FALSE)=0,"",VLOOKUP($A157,'Annex 2 EHV charges'!$A:$P,9,FALSE)),"")</f>
        <v/>
      </c>
      <c r="F157" s="109" t="str">
        <f>IFERROR(IF(VLOOKUP($A157,'Annex 2 EHV charges'!$A:$P,10,FALSE)=0,"",VLOOKUP($A157,'Annex 2 EHV charges'!$A:$P,10,FALSE)),"")</f>
        <v/>
      </c>
      <c r="G157" s="110" t="str">
        <f>IFERROR(IF(VLOOKUP($A157,'Annex 2 EHV charges'!$A:$P,11,FALSE)=0,"",VLOOKUP($A157,'Annex 2 EHV charges'!$A:$P,11,FALSE)),"")</f>
        <v/>
      </c>
      <c r="H157" s="110" t="str">
        <f>IFERROR(IF(VLOOKUP($A157,'Annex 2 EHV charges'!$A:$P,12,FALSE)=0,"",VLOOKUP($A157,'Annex 2 EHV charges'!$A:$P,12,FALSE)),"")</f>
        <v/>
      </c>
    </row>
    <row r="158" spans="1:8" x14ac:dyDescent="0.2">
      <c r="A158" s="103" t="str">
        <f t="array" ref="A158">IFERROR(INDEX('Annex 2 EHV charges'!$A$11:$A$22, MATCH(0, IF(ISBLANK('Annex 2 EHV charges'!$A$11:$A$22),1, COUNTIF(A$4:$A157, 'Annex 2 EHV charges'!$A$11:$A$22)), 0)),"")</f>
        <v/>
      </c>
      <c r="B158" s="103" t="str">
        <f>IF($A158="","",VLOOKUP($A158,'Annex 2 EHV charges'!$A:$O,2,0))</f>
        <v/>
      </c>
      <c r="C158" s="104" t="str">
        <f>IF($A158="","",VLOOKUP($A158,'Annex 2 EHV charges'!$A:$O,3,0))</f>
        <v/>
      </c>
      <c r="D158" s="103" t="str">
        <f>IF($A158="","",VLOOKUP($A158,'Annex 2 EHV charges'!$A:$O,7,0))</f>
        <v/>
      </c>
      <c r="E158" s="108" t="str">
        <f>IFERROR(IF(VLOOKUP($A158,'Annex 2 EHV charges'!$A:$P,9,FALSE)=0,"",VLOOKUP($A158,'Annex 2 EHV charges'!$A:$P,9,FALSE)),"")</f>
        <v/>
      </c>
      <c r="F158" s="109" t="str">
        <f>IFERROR(IF(VLOOKUP($A158,'Annex 2 EHV charges'!$A:$P,10,FALSE)=0,"",VLOOKUP($A158,'Annex 2 EHV charges'!$A:$P,10,FALSE)),"")</f>
        <v/>
      </c>
      <c r="G158" s="110" t="str">
        <f>IFERROR(IF(VLOOKUP($A158,'Annex 2 EHV charges'!$A:$P,11,FALSE)=0,"",VLOOKUP($A158,'Annex 2 EHV charges'!$A:$P,11,FALSE)),"")</f>
        <v/>
      </c>
      <c r="H158" s="110" t="str">
        <f>IFERROR(IF(VLOOKUP($A158,'Annex 2 EHV charges'!$A:$P,12,FALSE)=0,"",VLOOKUP($A158,'Annex 2 EHV charges'!$A:$P,12,FALSE)),"")</f>
        <v/>
      </c>
    </row>
    <row r="159" spans="1:8" x14ac:dyDescent="0.2">
      <c r="A159" s="103" t="str">
        <f t="array" ref="A159">IFERROR(INDEX('Annex 2 EHV charges'!$A$11:$A$22, MATCH(0, IF(ISBLANK('Annex 2 EHV charges'!$A$11:$A$22),1, COUNTIF(A$4:$A158, 'Annex 2 EHV charges'!$A$11:$A$22)), 0)),"")</f>
        <v/>
      </c>
      <c r="B159" s="103" t="str">
        <f>IF($A159="","",VLOOKUP($A159,'Annex 2 EHV charges'!$A:$O,2,0))</f>
        <v/>
      </c>
      <c r="C159" s="104" t="str">
        <f>IF($A159="","",VLOOKUP($A159,'Annex 2 EHV charges'!$A:$O,3,0))</f>
        <v/>
      </c>
      <c r="D159" s="103" t="str">
        <f>IF($A159="","",VLOOKUP($A159,'Annex 2 EHV charges'!$A:$O,7,0))</f>
        <v/>
      </c>
      <c r="E159" s="108" t="str">
        <f>IFERROR(IF(VLOOKUP($A159,'Annex 2 EHV charges'!$A:$P,9,FALSE)=0,"",VLOOKUP($A159,'Annex 2 EHV charges'!$A:$P,9,FALSE)),"")</f>
        <v/>
      </c>
      <c r="F159" s="109" t="str">
        <f>IFERROR(IF(VLOOKUP($A159,'Annex 2 EHV charges'!$A:$P,10,FALSE)=0,"",VLOOKUP($A159,'Annex 2 EHV charges'!$A:$P,10,FALSE)),"")</f>
        <v/>
      </c>
      <c r="G159" s="110" t="str">
        <f>IFERROR(IF(VLOOKUP($A159,'Annex 2 EHV charges'!$A:$P,11,FALSE)=0,"",VLOOKUP($A159,'Annex 2 EHV charges'!$A:$P,11,FALSE)),"")</f>
        <v/>
      </c>
      <c r="H159" s="110" t="str">
        <f>IFERROR(IF(VLOOKUP($A159,'Annex 2 EHV charges'!$A:$P,12,FALSE)=0,"",VLOOKUP($A159,'Annex 2 EHV charges'!$A:$P,12,FALSE)),"")</f>
        <v/>
      </c>
    </row>
    <row r="160" spans="1:8" x14ac:dyDescent="0.2">
      <c r="A160" s="103" t="str">
        <f t="array" ref="A160">IFERROR(INDEX('Annex 2 EHV charges'!$A$11:$A$22, MATCH(0, IF(ISBLANK('Annex 2 EHV charges'!$A$11:$A$22),1, COUNTIF(A$4:$A159, 'Annex 2 EHV charges'!$A$11:$A$22)), 0)),"")</f>
        <v/>
      </c>
      <c r="B160" s="103" t="str">
        <f>IF($A160="","",VLOOKUP($A160,'Annex 2 EHV charges'!$A:$O,2,0))</f>
        <v/>
      </c>
      <c r="C160" s="104" t="str">
        <f>IF($A160="","",VLOOKUP($A160,'Annex 2 EHV charges'!$A:$O,3,0))</f>
        <v/>
      </c>
      <c r="D160" s="103" t="str">
        <f>IF($A160="","",VLOOKUP($A160,'Annex 2 EHV charges'!$A:$O,7,0))</f>
        <v/>
      </c>
      <c r="E160" s="108" t="str">
        <f>IFERROR(IF(VLOOKUP($A160,'Annex 2 EHV charges'!$A:$P,9,FALSE)=0,"",VLOOKUP($A160,'Annex 2 EHV charges'!$A:$P,9,FALSE)),"")</f>
        <v/>
      </c>
      <c r="F160" s="109" t="str">
        <f>IFERROR(IF(VLOOKUP($A160,'Annex 2 EHV charges'!$A:$P,10,FALSE)=0,"",VLOOKUP($A160,'Annex 2 EHV charges'!$A:$P,10,FALSE)),"")</f>
        <v/>
      </c>
      <c r="G160" s="110" t="str">
        <f>IFERROR(IF(VLOOKUP($A160,'Annex 2 EHV charges'!$A:$P,11,FALSE)=0,"",VLOOKUP($A160,'Annex 2 EHV charges'!$A:$P,11,FALSE)),"")</f>
        <v/>
      </c>
      <c r="H160" s="110" t="str">
        <f>IFERROR(IF(VLOOKUP($A160,'Annex 2 EHV charges'!$A:$P,12,FALSE)=0,"",VLOOKUP($A160,'Annex 2 EHV charges'!$A:$P,12,FALSE)),"")</f>
        <v/>
      </c>
    </row>
    <row r="161" spans="1:8" x14ac:dyDescent="0.2">
      <c r="A161" s="103" t="str">
        <f t="array" ref="A161">IFERROR(INDEX('Annex 2 EHV charges'!$A$11:$A$22, MATCH(0, IF(ISBLANK('Annex 2 EHV charges'!$A$11:$A$22),1, COUNTIF(A$4:$A160, 'Annex 2 EHV charges'!$A$11:$A$22)), 0)),"")</f>
        <v/>
      </c>
      <c r="B161" s="103" t="str">
        <f>IF($A161="","",VLOOKUP($A161,'Annex 2 EHV charges'!$A:$O,2,0))</f>
        <v/>
      </c>
      <c r="C161" s="104" t="str">
        <f>IF($A161="","",VLOOKUP($A161,'Annex 2 EHV charges'!$A:$O,3,0))</f>
        <v/>
      </c>
      <c r="D161" s="103" t="str">
        <f>IF($A161="","",VLOOKUP($A161,'Annex 2 EHV charges'!$A:$O,7,0))</f>
        <v/>
      </c>
      <c r="E161" s="108" t="str">
        <f>IFERROR(IF(VLOOKUP($A161,'Annex 2 EHV charges'!$A:$P,9,FALSE)=0,"",VLOOKUP($A161,'Annex 2 EHV charges'!$A:$P,9,FALSE)),"")</f>
        <v/>
      </c>
      <c r="F161" s="109" t="str">
        <f>IFERROR(IF(VLOOKUP($A161,'Annex 2 EHV charges'!$A:$P,10,FALSE)=0,"",VLOOKUP($A161,'Annex 2 EHV charges'!$A:$P,10,FALSE)),"")</f>
        <v/>
      </c>
      <c r="G161" s="110" t="str">
        <f>IFERROR(IF(VLOOKUP($A161,'Annex 2 EHV charges'!$A:$P,11,FALSE)=0,"",VLOOKUP($A161,'Annex 2 EHV charges'!$A:$P,11,FALSE)),"")</f>
        <v/>
      </c>
      <c r="H161" s="110" t="str">
        <f>IFERROR(IF(VLOOKUP($A161,'Annex 2 EHV charges'!$A:$P,12,FALSE)=0,"",VLOOKUP($A161,'Annex 2 EHV charges'!$A:$P,12,FALSE)),"")</f>
        <v/>
      </c>
    </row>
    <row r="162" spans="1:8" x14ac:dyDescent="0.2">
      <c r="A162" s="103" t="str">
        <f t="array" ref="A162">IFERROR(INDEX('Annex 2 EHV charges'!$A$11:$A$22, MATCH(0, IF(ISBLANK('Annex 2 EHV charges'!$A$11:$A$22),1, COUNTIF(A$4:$A161, 'Annex 2 EHV charges'!$A$11:$A$22)), 0)),"")</f>
        <v/>
      </c>
      <c r="B162" s="103" t="str">
        <f>IF($A162="","",VLOOKUP($A162,'Annex 2 EHV charges'!$A:$O,2,0))</f>
        <v/>
      </c>
      <c r="C162" s="104" t="str">
        <f>IF($A162="","",VLOOKUP($A162,'Annex 2 EHV charges'!$A:$O,3,0))</f>
        <v/>
      </c>
      <c r="D162" s="103" t="str">
        <f>IF($A162="","",VLOOKUP($A162,'Annex 2 EHV charges'!$A:$O,7,0))</f>
        <v/>
      </c>
      <c r="E162" s="108" t="str">
        <f>IFERROR(IF(VLOOKUP($A162,'Annex 2 EHV charges'!$A:$P,9,FALSE)=0,"",VLOOKUP($A162,'Annex 2 EHV charges'!$A:$P,9,FALSE)),"")</f>
        <v/>
      </c>
      <c r="F162" s="109" t="str">
        <f>IFERROR(IF(VLOOKUP($A162,'Annex 2 EHV charges'!$A:$P,10,FALSE)=0,"",VLOOKUP($A162,'Annex 2 EHV charges'!$A:$P,10,FALSE)),"")</f>
        <v/>
      </c>
      <c r="G162" s="110" t="str">
        <f>IFERROR(IF(VLOOKUP($A162,'Annex 2 EHV charges'!$A:$P,11,FALSE)=0,"",VLOOKUP($A162,'Annex 2 EHV charges'!$A:$P,11,FALSE)),"")</f>
        <v/>
      </c>
      <c r="H162" s="110" t="str">
        <f>IFERROR(IF(VLOOKUP($A162,'Annex 2 EHV charges'!$A:$P,12,FALSE)=0,"",VLOOKUP($A162,'Annex 2 EHV charges'!$A:$P,12,FALSE)),"")</f>
        <v/>
      </c>
    </row>
    <row r="163" spans="1:8" x14ac:dyDescent="0.2">
      <c r="A163" s="103" t="str">
        <f t="array" ref="A163">IFERROR(INDEX('Annex 2 EHV charges'!$A$11:$A$22, MATCH(0, IF(ISBLANK('Annex 2 EHV charges'!$A$11:$A$22),1, COUNTIF(A$4:$A162, 'Annex 2 EHV charges'!$A$11:$A$22)), 0)),"")</f>
        <v/>
      </c>
      <c r="B163" s="103" t="str">
        <f>IF($A163="","",VLOOKUP($A163,'Annex 2 EHV charges'!$A:$O,2,0))</f>
        <v/>
      </c>
      <c r="C163" s="104" t="str">
        <f>IF($A163="","",VLOOKUP($A163,'Annex 2 EHV charges'!$A:$O,3,0))</f>
        <v/>
      </c>
      <c r="D163" s="103" t="str">
        <f>IF($A163="","",VLOOKUP($A163,'Annex 2 EHV charges'!$A:$O,7,0))</f>
        <v/>
      </c>
      <c r="E163" s="108" t="str">
        <f>IFERROR(IF(VLOOKUP($A163,'Annex 2 EHV charges'!$A:$P,9,FALSE)=0,"",VLOOKUP($A163,'Annex 2 EHV charges'!$A:$P,9,FALSE)),"")</f>
        <v/>
      </c>
      <c r="F163" s="109" t="str">
        <f>IFERROR(IF(VLOOKUP($A163,'Annex 2 EHV charges'!$A:$P,10,FALSE)=0,"",VLOOKUP($A163,'Annex 2 EHV charges'!$A:$P,10,FALSE)),"")</f>
        <v/>
      </c>
      <c r="G163" s="110" t="str">
        <f>IFERROR(IF(VLOOKUP($A163,'Annex 2 EHV charges'!$A:$P,11,FALSE)=0,"",VLOOKUP($A163,'Annex 2 EHV charges'!$A:$P,11,FALSE)),"")</f>
        <v/>
      </c>
      <c r="H163" s="110" t="str">
        <f>IFERROR(IF(VLOOKUP($A163,'Annex 2 EHV charges'!$A:$P,12,FALSE)=0,"",VLOOKUP($A163,'Annex 2 EHV charges'!$A:$P,12,FALSE)),"")</f>
        <v/>
      </c>
    </row>
    <row r="164" spans="1:8" x14ac:dyDescent="0.2">
      <c r="A164" s="103" t="str">
        <f t="array" ref="A164">IFERROR(INDEX('Annex 2 EHV charges'!$A$11:$A$22, MATCH(0, IF(ISBLANK('Annex 2 EHV charges'!$A$11:$A$22),1, COUNTIF(A$4:$A163, 'Annex 2 EHV charges'!$A$11:$A$22)), 0)),"")</f>
        <v/>
      </c>
      <c r="B164" s="103" t="str">
        <f>IF($A164="","",VLOOKUP($A164,'Annex 2 EHV charges'!$A:$O,2,0))</f>
        <v/>
      </c>
      <c r="C164" s="104" t="str">
        <f>IF($A164="","",VLOOKUP($A164,'Annex 2 EHV charges'!$A:$O,3,0))</f>
        <v/>
      </c>
      <c r="D164" s="103" t="str">
        <f>IF($A164="","",VLOOKUP($A164,'Annex 2 EHV charges'!$A:$O,7,0))</f>
        <v/>
      </c>
      <c r="E164" s="108" t="str">
        <f>IFERROR(IF(VLOOKUP($A164,'Annex 2 EHV charges'!$A:$P,9,FALSE)=0,"",VLOOKUP($A164,'Annex 2 EHV charges'!$A:$P,9,FALSE)),"")</f>
        <v/>
      </c>
      <c r="F164" s="109" t="str">
        <f>IFERROR(IF(VLOOKUP($A164,'Annex 2 EHV charges'!$A:$P,10,FALSE)=0,"",VLOOKUP($A164,'Annex 2 EHV charges'!$A:$P,10,FALSE)),"")</f>
        <v/>
      </c>
      <c r="G164" s="110" t="str">
        <f>IFERROR(IF(VLOOKUP($A164,'Annex 2 EHV charges'!$A:$P,11,FALSE)=0,"",VLOOKUP($A164,'Annex 2 EHV charges'!$A:$P,11,FALSE)),"")</f>
        <v/>
      </c>
      <c r="H164" s="110" t="str">
        <f>IFERROR(IF(VLOOKUP($A164,'Annex 2 EHV charges'!$A:$P,12,FALSE)=0,"",VLOOKUP($A164,'Annex 2 EHV charges'!$A:$P,12,FALSE)),"")</f>
        <v/>
      </c>
    </row>
    <row r="165" spans="1:8" x14ac:dyDescent="0.2">
      <c r="A165" s="103" t="str">
        <f t="array" ref="A165">IFERROR(INDEX('Annex 2 EHV charges'!$A$11:$A$22, MATCH(0, IF(ISBLANK('Annex 2 EHV charges'!$A$11:$A$22),1, COUNTIF(A$4:$A164, 'Annex 2 EHV charges'!$A$11:$A$22)), 0)),"")</f>
        <v/>
      </c>
      <c r="B165" s="103" t="str">
        <f>IF($A165="","",VLOOKUP($A165,'Annex 2 EHV charges'!$A:$O,2,0))</f>
        <v/>
      </c>
      <c r="C165" s="104" t="str">
        <f>IF($A165="","",VLOOKUP($A165,'Annex 2 EHV charges'!$A:$O,3,0))</f>
        <v/>
      </c>
      <c r="D165" s="103" t="str">
        <f>IF($A165="","",VLOOKUP($A165,'Annex 2 EHV charges'!$A:$O,7,0))</f>
        <v/>
      </c>
      <c r="E165" s="108" t="str">
        <f>IFERROR(IF(VLOOKUP($A165,'Annex 2 EHV charges'!$A:$P,9,FALSE)=0,"",VLOOKUP($A165,'Annex 2 EHV charges'!$A:$P,9,FALSE)),"")</f>
        <v/>
      </c>
      <c r="F165" s="109" t="str">
        <f>IFERROR(IF(VLOOKUP($A165,'Annex 2 EHV charges'!$A:$P,10,FALSE)=0,"",VLOOKUP($A165,'Annex 2 EHV charges'!$A:$P,10,FALSE)),"")</f>
        <v/>
      </c>
      <c r="G165" s="110" t="str">
        <f>IFERROR(IF(VLOOKUP($A165,'Annex 2 EHV charges'!$A:$P,11,FALSE)=0,"",VLOOKUP($A165,'Annex 2 EHV charges'!$A:$P,11,FALSE)),"")</f>
        <v/>
      </c>
      <c r="H165" s="110" t="str">
        <f>IFERROR(IF(VLOOKUP($A165,'Annex 2 EHV charges'!$A:$P,12,FALSE)=0,"",VLOOKUP($A165,'Annex 2 EHV charges'!$A:$P,12,FALSE)),"")</f>
        <v/>
      </c>
    </row>
    <row r="166" spans="1:8" x14ac:dyDescent="0.2">
      <c r="A166" s="103" t="str">
        <f t="array" ref="A166">IFERROR(INDEX('Annex 2 EHV charges'!$A$11:$A$22, MATCH(0, IF(ISBLANK('Annex 2 EHV charges'!$A$11:$A$22),1, COUNTIF(A$4:$A165, 'Annex 2 EHV charges'!$A$11:$A$22)), 0)),"")</f>
        <v/>
      </c>
      <c r="B166" s="103" t="str">
        <f>IF($A166="","",VLOOKUP($A166,'Annex 2 EHV charges'!$A:$O,2,0))</f>
        <v/>
      </c>
      <c r="C166" s="104" t="str">
        <f>IF($A166="","",VLOOKUP($A166,'Annex 2 EHV charges'!$A:$O,3,0))</f>
        <v/>
      </c>
      <c r="D166" s="103" t="str">
        <f>IF($A166="","",VLOOKUP($A166,'Annex 2 EHV charges'!$A:$O,7,0))</f>
        <v/>
      </c>
      <c r="E166" s="108" t="str">
        <f>IFERROR(IF(VLOOKUP($A166,'Annex 2 EHV charges'!$A:$P,9,FALSE)=0,"",VLOOKUP($A166,'Annex 2 EHV charges'!$A:$P,9,FALSE)),"")</f>
        <v/>
      </c>
      <c r="F166" s="109" t="str">
        <f>IFERROR(IF(VLOOKUP($A166,'Annex 2 EHV charges'!$A:$P,10,FALSE)=0,"",VLOOKUP($A166,'Annex 2 EHV charges'!$A:$P,10,FALSE)),"")</f>
        <v/>
      </c>
      <c r="G166" s="110" t="str">
        <f>IFERROR(IF(VLOOKUP($A166,'Annex 2 EHV charges'!$A:$P,11,FALSE)=0,"",VLOOKUP($A166,'Annex 2 EHV charges'!$A:$P,11,FALSE)),"")</f>
        <v/>
      </c>
      <c r="H166" s="110" t="str">
        <f>IFERROR(IF(VLOOKUP($A166,'Annex 2 EHV charges'!$A:$P,12,FALSE)=0,"",VLOOKUP($A166,'Annex 2 EHV charges'!$A:$P,12,FALSE)),"")</f>
        <v/>
      </c>
    </row>
    <row r="167" spans="1:8" x14ac:dyDescent="0.2">
      <c r="A167" s="103" t="str">
        <f t="array" ref="A167">IFERROR(INDEX('Annex 2 EHV charges'!$A$11:$A$22, MATCH(0, IF(ISBLANK('Annex 2 EHV charges'!$A$11:$A$22),1, COUNTIF(A$4:$A166, 'Annex 2 EHV charges'!$A$11:$A$22)), 0)),"")</f>
        <v/>
      </c>
      <c r="B167" s="103" t="str">
        <f>IF($A167="","",VLOOKUP($A167,'Annex 2 EHV charges'!$A:$O,2,0))</f>
        <v/>
      </c>
      <c r="C167" s="104" t="str">
        <f>IF($A167="","",VLOOKUP($A167,'Annex 2 EHV charges'!$A:$O,3,0))</f>
        <v/>
      </c>
      <c r="D167" s="103" t="str">
        <f>IF($A167="","",VLOOKUP($A167,'Annex 2 EHV charges'!$A:$O,7,0))</f>
        <v/>
      </c>
      <c r="E167" s="108" t="str">
        <f>IFERROR(IF(VLOOKUP($A167,'Annex 2 EHV charges'!$A:$P,9,FALSE)=0,"",VLOOKUP($A167,'Annex 2 EHV charges'!$A:$P,9,FALSE)),"")</f>
        <v/>
      </c>
      <c r="F167" s="109" t="str">
        <f>IFERROR(IF(VLOOKUP($A167,'Annex 2 EHV charges'!$A:$P,10,FALSE)=0,"",VLOOKUP($A167,'Annex 2 EHV charges'!$A:$P,10,FALSE)),"")</f>
        <v/>
      </c>
      <c r="G167" s="110" t="str">
        <f>IFERROR(IF(VLOOKUP($A167,'Annex 2 EHV charges'!$A:$P,11,FALSE)=0,"",VLOOKUP($A167,'Annex 2 EHV charges'!$A:$P,11,FALSE)),"")</f>
        <v/>
      </c>
      <c r="H167" s="110" t="str">
        <f>IFERROR(IF(VLOOKUP($A167,'Annex 2 EHV charges'!$A:$P,12,FALSE)=0,"",VLOOKUP($A167,'Annex 2 EHV charges'!$A:$P,12,FALSE)),"")</f>
        <v/>
      </c>
    </row>
    <row r="168" spans="1:8" x14ac:dyDescent="0.2">
      <c r="A168" s="103" t="str">
        <f t="array" ref="A168">IFERROR(INDEX('Annex 2 EHV charges'!$A$11:$A$22, MATCH(0, IF(ISBLANK('Annex 2 EHV charges'!$A$11:$A$22),1, COUNTIF(A$4:$A167, 'Annex 2 EHV charges'!$A$11:$A$22)), 0)),"")</f>
        <v/>
      </c>
      <c r="B168" s="103" t="str">
        <f>IF($A168="","",VLOOKUP($A168,'Annex 2 EHV charges'!$A:$O,2,0))</f>
        <v/>
      </c>
      <c r="C168" s="104" t="str">
        <f>IF($A168="","",VLOOKUP($A168,'Annex 2 EHV charges'!$A:$O,3,0))</f>
        <v/>
      </c>
      <c r="D168" s="103" t="str">
        <f>IF($A168="","",VLOOKUP($A168,'Annex 2 EHV charges'!$A:$O,7,0))</f>
        <v/>
      </c>
      <c r="E168" s="108" t="str">
        <f>IFERROR(IF(VLOOKUP($A168,'Annex 2 EHV charges'!$A:$P,9,FALSE)=0,"",VLOOKUP($A168,'Annex 2 EHV charges'!$A:$P,9,FALSE)),"")</f>
        <v/>
      </c>
      <c r="F168" s="109" t="str">
        <f>IFERROR(IF(VLOOKUP($A168,'Annex 2 EHV charges'!$A:$P,10,FALSE)=0,"",VLOOKUP($A168,'Annex 2 EHV charges'!$A:$P,10,FALSE)),"")</f>
        <v/>
      </c>
      <c r="G168" s="110" t="str">
        <f>IFERROR(IF(VLOOKUP($A168,'Annex 2 EHV charges'!$A:$P,11,FALSE)=0,"",VLOOKUP($A168,'Annex 2 EHV charges'!$A:$P,11,FALSE)),"")</f>
        <v/>
      </c>
      <c r="H168" s="110" t="str">
        <f>IFERROR(IF(VLOOKUP($A168,'Annex 2 EHV charges'!$A:$P,12,FALSE)=0,"",VLOOKUP($A168,'Annex 2 EHV charges'!$A:$P,12,FALSE)),"")</f>
        <v/>
      </c>
    </row>
    <row r="169" spans="1:8" x14ac:dyDescent="0.2">
      <c r="A169" s="103" t="str">
        <f t="array" ref="A169">IFERROR(INDEX('Annex 2 EHV charges'!$A$11:$A$22, MATCH(0, IF(ISBLANK('Annex 2 EHV charges'!$A$11:$A$22),1, COUNTIF(A$4:$A168, 'Annex 2 EHV charges'!$A$11:$A$22)), 0)),"")</f>
        <v/>
      </c>
      <c r="B169" s="103" t="str">
        <f>IF($A169="","",VLOOKUP($A169,'Annex 2 EHV charges'!$A:$O,2,0))</f>
        <v/>
      </c>
      <c r="C169" s="104" t="str">
        <f>IF($A169="","",VLOOKUP($A169,'Annex 2 EHV charges'!$A:$O,3,0))</f>
        <v/>
      </c>
      <c r="D169" s="103" t="str">
        <f>IF($A169="","",VLOOKUP($A169,'Annex 2 EHV charges'!$A:$O,7,0))</f>
        <v/>
      </c>
      <c r="E169" s="108" t="str">
        <f>IFERROR(IF(VLOOKUP($A169,'Annex 2 EHV charges'!$A:$P,9,FALSE)=0,"",VLOOKUP($A169,'Annex 2 EHV charges'!$A:$P,9,FALSE)),"")</f>
        <v/>
      </c>
      <c r="F169" s="109" t="str">
        <f>IFERROR(IF(VLOOKUP($A169,'Annex 2 EHV charges'!$A:$P,10,FALSE)=0,"",VLOOKUP($A169,'Annex 2 EHV charges'!$A:$P,10,FALSE)),"")</f>
        <v/>
      </c>
      <c r="G169" s="110" t="str">
        <f>IFERROR(IF(VLOOKUP($A169,'Annex 2 EHV charges'!$A:$P,11,FALSE)=0,"",VLOOKUP($A169,'Annex 2 EHV charges'!$A:$P,11,FALSE)),"")</f>
        <v/>
      </c>
      <c r="H169" s="110" t="str">
        <f>IFERROR(IF(VLOOKUP($A169,'Annex 2 EHV charges'!$A:$P,12,FALSE)=0,"",VLOOKUP($A169,'Annex 2 EHV charges'!$A:$P,12,FALSE)),"")</f>
        <v/>
      </c>
    </row>
    <row r="170" spans="1:8" x14ac:dyDescent="0.2">
      <c r="A170" s="103" t="str">
        <f t="array" ref="A170">IFERROR(INDEX('Annex 2 EHV charges'!$A$11:$A$22, MATCH(0, IF(ISBLANK('Annex 2 EHV charges'!$A$11:$A$22),1, COUNTIF(A$4:$A169, 'Annex 2 EHV charges'!$A$11:$A$22)), 0)),"")</f>
        <v/>
      </c>
      <c r="B170" s="103" t="str">
        <f>IF($A170="","",VLOOKUP($A170,'Annex 2 EHV charges'!$A:$O,2,0))</f>
        <v/>
      </c>
      <c r="C170" s="104" t="str">
        <f>IF($A170="","",VLOOKUP($A170,'Annex 2 EHV charges'!$A:$O,3,0))</f>
        <v/>
      </c>
      <c r="D170" s="103" t="str">
        <f>IF($A170="","",VLOOKUP($A170,'Annex 2 EHV charges'!$A:$O,7,0))</f>
        <v/>
      </c>
      <c r="E170" s="108" t="str">
        <f>IFERROR(IF(VLOOKUP($A170,'Annex 2 EHV charges'!$A:$P,9,FALSE)=0,"",VLOOKUP($A170,'Annex 2 EHV charges'!$A:$P,9,FALSE)),"")</f>
        <v/>
      </c>
      <c r="F170" s="109" t="str">
        <f>IFERROR(IF(VLOOKUP($A170,'Annex 2 EHV charges'!$A:$P,10,FALSE)=0,"",VLOOKUP($A170,'Annex 2 EHV charges'!$A:$P,10,FALSE)),"")</f>
        <v/>
      </c>
      <c r="G170" s="110" t="str">
        <f>IFERROR(IF(VLOOKUP($A170,'Annex 2 EHV charges'!$A:$P,11,FALSE)=0,"",VLOOKUP($A170,'Annex 2 EHV charges'!$A:$P,11,FALSE)),"")</f>
        <v/>
      </c>
      <c r="H170" s="110" t="str">
        <f>IFERROR(IF(VLOOKUP($A170,'Annex 2 EHV charges'!$A:$P,12,FALSE)=0,"",VLOOKUP($A170,'Annex 2 EHV charges'!$A:$P,12,FALSE)),"")</f>
        <v/>
      </c>
    </row>
    <row r="171" spans="1:8" x14ac:dyDescent="0.2">
      <c r="A171" s="103" t="str">
        <f t="array" ref="A171">IFERROR(INDEX('Annex 2 EHV charges'!$A$11:$A$22, MATCH(0, IF(ISBLANK('Annex 2 EHV charges'!$A$11:$A$22),1, COUNTIF(A$4:$A170, 'Annex 2 EHV charges'!$A$11:$A$22)), 0)),"")</f>
        <v/>
      </c>
      <c r="B171" s="103" t="str">
        <f>IF($A171="","",VLOOKUP($A171,'Annex 2 EHV charges'!$A:$O,2,0))</f>
        <v/>
      </c>
      <c r="C171" s="104" t="str">
        <f>IF($A171="","",VLOOKUP($A171,'Annex 2 EHV charges'!$A:$O,3,0))</f>
        <v/>
      </c>
      <c r="D171" s="103" t="str">
        <f>IF($A171="","",VLOOKUP($A171,'Annex 2 EHV charges'!$A:$O,7,0))</f>
        <v/>
      </c>
      <c r="E171" s="108" t="str">
        <f>IFERROR(IF(VLOOKUP($A171,'Annex 2 EHV charges'!$A:$P,9,FALSE)=0,"",VLOOKUP($A171,'Annex 2 EHV charges'!$A:$P,9,FALSE)),"")</f>
        <v/>
      </c>
      <c r="F171" s="109" t="str">
        <f>IFERROR(IF(VLOOKUP($A171,'Annex 2 EHV charges'!$A:$P,10,FALSE)=0,"",VLOOKUP($A171,'Annex 2 EHV charges'!$A:$P,10,FALSE)),"")</f>
        <v/>
      </c>
      <c r="G171" s="110" t="str">
        <f>IFERROR(IF(VLOOKUP($A171,'Annex 2 EHV charges'!$A:$P,11,FALSE)=0,"",VLOOKUP($A171,'Annex 2 EHV charges'!$A:$P,11,FALSE)),"")</f>
        <v/>
      </c>
      <c r="H171" s="110" t="str">
        <f>IFERROR(IF(VLOOKUP($A171,'Annex 2 EHV charges'!$A:$P,12,FALSE)=0,"",VLOOKUP($A171,'Annex 2 EHV charges'!$A:$P,12,FALSE)),"")</f>
        <v/>
      </c>
    </row>
    <row r="172" spans="1:8" x14ac:dyDescent="0.2">
      <c r="A172" s="103" t="str">
        <f t="array" ref="A172">IFERROR(INDEX('Annex 2 EHV charges'!$A$11:$A$22, MATCH(0, IF(ISBLANK('Annex 2 EHV charges'!$A$11:$A$22),1, COUNTIF(A$4:$A171, 'Annex 2 EHV charges'!$A$11:$A$22)), 0)),"")</f>
        <v/>
      </c>
      <c r="B172" s="103" t="str">
        <f>IF($A172="","",VLOOKUP($A172,'Annex 2 EHV charges'!$A:$O,2,0))</f>
        <v/>
      </c>
      <c r="C172" s="104" t="str">
        <f>IF($A172="","",VLOOKUP($A172,'Annex 2 EHV charges'!$A:$O,3,0))</f>
        <v/>
      </c>
      <c r="D172" s="103" t="str">
        <f>IF($A172="","",VLOOKUP($A172,'Annex 2 EHV charges'!$A:$O,7,0))</f>
        <v/>
      </c>
      <c r="E172" s="108" t="str">
        <f>IFERROR(IF(VLOOKUP($A172,'Annex 2 EHV charges'!$A:$P,9,FALSE)=0,"",VLOOKUP($A172,'Annex 2 EHV charges'!$A:$P,9,FALSE)),"")</f>
        <v/>
      </c>
      <c r="F172" s="109" t="str">
        <f>IFERROR(IF(VLOOKUP($A172,'Annex 2 EHV charges'!$A:$P,10,FALSE)=0,"",VLOOKUP($A172,'Annex 2 EHV charges'!$A:$P,10,FALSE)),"")</f>
        <v/>
      </c>
      <c r="G172" s="110" t="str">
        <f>IFERROR(IF(VLOOKUP($A172,'Annex 2 EHV charges'!$A:$P,11,FALSE)=0,"",VLOOKUP($A172,'Annex 2 EHV charges'!$A:$P,11,FALSE)),"")</f>
        <v/>
      </c>
      <c r="H172" s="110" t="str">
        <f>IFERROR(IF(VLOOKUP($A172,'Annex 2 EHV charges'!$A:$P,12,FALSE)=0,"",VLOOKUP($A172,'Annex 2 EHV charges'!$A:$P,12,FALSE)),"")</f>
        <v/>
      </c>
    </row>
    <row r="173" spans="1:8" x14ac:dyDescent="0.2">
      <c r="A173" s="103" t="str">
        <f t="array" ref="A173">IFERROR(INDEX('Annex 2 EHV charges'!$A$11:$A$22, MATCH(0, IF(ISBLANK('Annex 2 EHV charges'!$A$11:$A$22),1, COUNTIF(A$4:$A172, 'Annex 2 EHV charges'!$A$11:$A$22)), 0)),"")</f>
        <v/>
      </c>
      <c r="B173" s="103" t="str">
        <f>IF($A173="","",VLOOKUP($A173,'Annex 2 EHV charges'!$A:$O,2,0))</f>
        <v/>
      </c>
      <c r="C173" s="104" t="str">
        <f>IF($A173="","",VLOOKUP($A173,'Annex 2 EHV charges'!$A:$O,3,0))</f>
        <v/>
      </c>
      <c r="D173" s="103" t="str">
        <f>IF($A173="","",VLOOKUP($A173,'Annex 2 EHV charges'!$A:$O,7,0))</f>
        <v/>
      </c>
      <c r="E173" s="108" t="str">
        <f>IFERROR(IF(VLOOKUP($A173,'Annex 2 EHV charges'!$A:$P,9,FALSE)=0,"",VLOOKUP($A173,'Annex 2 EHV charges'!$A:$P,9,FALSE)),"")</f>
        <v/>
      </c>
      <c r="F173" s="109" t="str">
        <f>IFERROR(IF(VLOOKUP($A173,'Annex 2 EHV charges'!$A:$P,10,FALSE)=0,"",VLOOKUP($A173,'Annex 2 EHV charges'!$A:$P,10,FALSE)),"")</f>
        <v/>
      </c>
      <c r="G173" s="110" t="str">
        <f>IFERROR(IF(VLOOKUP($A173,'Annex 2 EHV charges'!$A:$P,11,FALSE)=0,"",VLOOKUP($A173,'Annex 2 EHV charges'!$A:$P,11,FALSE)),"")</f>
        <v/>
      </c>
      <c r="H173" s="110" t="str">
        <f>IFERROR(IF(VLOOKUP($A173,'Annex 2 EHV charges'!$A:$P,12,FALSE)=0,"",VLOOKUP($A173,'Annex 2 EHV charges'!$A:$P,12,FALSE)),"")</f>
        <v/>
      </c>
    </row>
    <row r="174" spans="1:8" x14ac:dyDescent="0.2">
      <c r="A174" s="103" t="str">
        <f t="array" ref="A174">IFERROR(INDEX('Annex 2 EHV charges'!$A$11:$A$22, MATCH(0, IF(ISBLANK('Annex 2 EHV charges'!$A$11:$A$22),1, COUNTIF(A$4:$A173, 'Annex 2 EHV charges'!$A$11:$A$22)), 0)),"")</f>
        <v/>
      </c>
      <c r="B174" s="103" t="str">
        <f>IF($A174="","",VLOOKUP($A174,'Annex 2 EHV charges'!$A:$O,2,0))</f>
        <v/>
      </c>
      <c r="C174" s="104" t="str">
        <f>IF($A174="","",VLOOKUP($A174,'Annex 2 EHV charges'!$A:$O,3,0))</f>
        <v/>
      </c>
      <c r="D174" s="103" t="str">
        <f>IF($A174="","",VLOOKUP($A174,'Annex 2 EHV charges'!$A:$O,7,0))</f>
        <v/>
      </c>
      <c r="E174" s="108" t="str">
        <f>IFERROR(IF(VLOOKUP($A174,'Annex 2 EHV charges'!$A:$P,9,FALSE)=0,"",VLOOKUP($A174,'Annex 2 EHV charges'!$A:$P,9,FALSE)),"")</f>
        <v/>
      </c>
      <c r="F174" s="109" t="str">
        <f>IFERROR(IF(VLOOKUP($A174,'Annex 2 EHV charges'!$A:$P,10,FALSE)=0,"",VLOOKUP($A174,'Annex 2 EHV charges'!$A:$P,10,FALSE)),"")</f>
        <v/>
      </c>
      <c r="G174" s="110" t="str">
        <f>IFERROR(IF(VLOOKUP($A174,'Annex 2 EHV charges'!$A:$P,11,FALSE)=0,"",VLOOKUP($A174,'Annex 2 EHV charges'!$A:$P,11,FALSE)),"")</f>
        <v/>
      </c>
      <c r="H174" s="110" t="str">
        <f>IFERROR(IF(VLOOKUP($A174,'Annex 2 EHV charges'!$A:$P,12,FALSE)=0,"",VLOOKUP($A174,'Annex 2 EHV charges'!$A:$P,12,FALSE)),"")</f>
        <v/>
      </c>
    </row>
    <row r="175" spans="1:8" x14ac:dyDescent="0.2">
      <c r="A175" s="103" t="str">
        <f t="array" ref="A175">IFERROR(INDEX('Annex 2 EHV charges'!$A$11:$A$22, MATCH(0, IF(ISBLANK('Annex 2 EHV charges'!$A$11:$A$22),1, COUNTIF(A$4:$A174, 'Annex 2 EHV charges'!$A$11:$A$22)), 0)),"")</f>
        <v/>
      </c>
      <c r="B175" s="103" t="str">
        <f>IF($A175="","",VLOOKUP($A175,'Annex 2 EHV charges'!$A:$O,2,0))</f>
        <v/>
      </c>
      <c r="C175" s="104" t="str">
        <f>IF($A175="","",VLOOKUP($A175,'Annex 2 EHV charges'!$A:$O,3,0))</f>
        <v/>
      </c>
      <c r="D175" s="103" t="str">
        <f>IF($A175="","",VLOOKUP($A175,'Annex 2 EHV charges'!$A:$O,7,0))</f>
        <v/>
      </c>
      <c r="E175" s="108" t="str">
        <f>IFERROR(IF(VLOOKUP($A175,'Annex 2 EHV charges'!$A:$P,9,FALSE)=0,"",VLOOKUP($A175,'Annex 2 EHV charges'!$A:$P,9,FALSE)),"")</f>
        <v/>
      </c>
      <c r="F175" s="109" t="str">
        <f>IFERROR(IF(VLOOKUP($A175,'Annex 2 EHV charges'!$A:$P,10,FALSE)=0,"",VLOOKUP($A175,'Annex 2 EHV charges'!$A:$P,10,FALSE)),"")</f>
        <v/>
      </c>
      <c r="G175" s="110" t="str">
        <f>IFERROR(IF(VLOOKUP($A175,'Annex 2 EHV charges'!$A:$P,11,FALSE)=0,"",VLOOKUP($A175,'Annex 2 EHV charges'!$A:$P,11,FALSE)),"")</f>
        <v/>
      </c>
      <c r="H175" s="110" t="str">
        <f>IFERROR(IF(VLOOKUP($A175,'Annex 2 EHV charges'!$A:$P,12,FALSE)=0,"",VLOOKUP($A175,'Annex 2 EHV charges'!$A:$P,12,FALSE)),"")</f>
        <v/>
      </c>
    </row>
    <row r="176" spans="1:8" x14ac:dyDescent="0.2">
      <c r="A176" s="103" t="str">
        <f t="array" ref="A176">IFERROR(INDEX('Annex 2 EHV charges'!$A$11:$A$22, MATCH(0, IF(ISBLANK('Annex 2 EHV charges'!$A$11:$A$22),1, COUNTIF(A$4:$A175, 'Annex 2 EHV charges'!$A$11:$A$22)), 0)),"")</f>
        <v/>
      </c>
      <c r="B176" s="103" t="str">
        <f>IF($A176="","",VLOOKUP($A176,'Annex 2 EHV charges'!$A:$O,2,0))</f>
        <v/>
      </c>
      <c r="C176" s="104" t="str">
        <f>IF($A176="","",VLOOKUP($A176,'Annex 2 EHV charges'!$A:$O,3,0))</f>
        <v/>
      </c>
      <c r="D176" s="103" t="str">
        <f>IF($A176="","",VLOOKUP($A176,'Annex 2 EHV charges'!$A:$O,7,0))</f>
        <v/>
      </c>
      <c r="E176" s="108" t="str">
        <f>IFERROR(IF(VLOOKUP($A176,'Annex 2 EHV charges'!$A:$P,9,FALSE)=0,"",VLOOKUP($A176,'Annex 2 EHV charges'!$A:$P,9,FALSE)),"")</f>
        <v/>
      </c>
      <c r="F176" s="109" t="str">
        <f>IFERROR(IF(VLOOKUP($A176,'Annex 2 EHV charges'!$A:$P,10,FALSE)=0,"",VLOOKUP($A176,'Annex 2 EHV charges'!$A:$P,10,FALSE)),"")</f>
        <v/>
      </c>
      <c r="G176" s="110" t="str">
        <f>IFERROR(IF(VLOOKUP($A176,'Annex 2 EHV charges'!$A:$P,11,FALSE)=0,"",VLOOKUP($A176,'Annex 2 EHV charges'!$A:$P,11,FALSE)),"")</f>
        <v/>
      </c>
      <c r="H176" s="110" t="str">
        <f>IFERROR(IF(VLOOKUP($A176,'Annex 2 EHV charges'!$A:$P,12,FALSE)=0,"",VLOOKUP($A176,'Annex 2 EHV charges'!$A:$P,12,FALSE)),"")</f>
        <v/>
      </c>
    </row>
    <row r="177" spans="1:8" x14ac:dyDescent="0.2">
      <c r="A177" s="103" t="str">
        <f t="array" ref="A177">IFERROR(INDEX('Annex 2 EHV charges'!$A$11:$A$22, MATCH(0, IF(ISBLANK('Annex 2 EHV charges'!$A$11:$A$22),1, COUNTIF(A$4:$A176, 'Annex 2 EHV charges'!$A$11:$A$22)), 0)),"")</f>
        <v/>
      </c>
      <c r="B177" s="103" t="str">
        <f>IF($A177="","",VLOOKUP($A177,'Annex 2 EHV charges'!$A:$O,2,0))</f>
        <v/>
      </c>
      <c r="C177" s="104" t="str">
        <f>IF($A177="","",VLOOKUP($A177,'Annex 2 EHV charges'!$A:$O,3,0))</f>
        <v/>
      </c>
      <c r="D177" s="103" t="str">
        <f>IF($A177="","",VLOOKUP($A177,'Annex 2 EHV charges'!$A:$O,7,0))</f>
        <v/>
      </c>
      <c r="E177" s="108" t="str">
        <f>IFERROR(IF(VLOOKUP($A177,'Annex 2 EHV charges'!$A:$P,9,FALSE)=0,"",VLOOKUP($A177,'Annex 2 EHV charges'!$A:$P,9,FALSE)),"")</f>
        <v/>
      </c>
      <c r="F177" s="109" t="str">
        <f>IFERROR(IF(VLOOKUP($A177,'Annex 2 EHV charges'!$A:$P,10,FALSE)=0,"",VLOOKUP($A177,'Annex 2 EHV charges'!$A:$P,10,FALSE)),"")</f>
        <v/>
      </c>
      <c r="G177" s="110" t="str">
        <f>IFERROR(IF(VLOOKUP($A177,'Annex 2 EHV charges'!$A:$P,11,FALSE)=0,"",VLOOKUP($A177,'Annex 2 EHV charges'!$A:$P,11,FALSE)),"")</f>
        <v/>
      </c>
      <c r="H177" s="110" t="str">
        <f>IFERROR(IF(VLOOKUP($A177,'Annex 2 EHV charges'!$A:$P,12,FALSE)=0,"",VLOOKUP($A177,'Annex 2 EHV charges'!$A:$P,12,FALSE)),"")</f>
        <v/>
      </c>
    </row>
    <row r="178" spans="1:8" x14ac:dyDescent="0.2">
      <c r="A178" s="103" t="str">
        <f t="array" ref="A178">IFERROR(INDEX('Annex 2 EHV charges'!$A$11:$A$22, MATCH(0, IF(ISBLANK('Annex 2 EHV charges'!$A$11:$A$22),1, COUNTIF(A$4:$A177, 'Annex 2 EHV charges'!$A$11:$A$22)), 0)),"")</f>
        <v/>
      </c>
      <c r="B178" s="103" t="str">
        <f>IF($A178="","",VLOOKUP($A178,'Annex 2 EHV charges'!$A:$O,2,0))</f>
        <v/>
      </c>
      <c r="C178" s="104" t="str">
        <f>IF($A178="","",VLOOKUP($A178,'Annex 2 EHV charges'!$A:$O,3,0))</f>
        <v/>
      </c>
      <c r="D178" s="103" t="str">
        <f>IF($A178="","",VLOOKUP($A178,'Annex 2 EHV charges'!$A:$O,7,0))</f>
        <v/>
      </c>
      <c r="E178" s="108" t="str">
        <f>IFERROR(IF(VLOOKUP($A178,'Annex 2 EHV charges'!$A:$P,9,FALSE)=0,"",VLOOKUP($A178,'Annex 2 EHV charges'!$A:$P,9,FALSE)),"")</f>
        <v/>
      </c>
      <c r="F178" s="109" t="str">
        <f>IFERROR(IF(VLOOKUP($A178,'Annex 2 EHV charges'!$A:$P,10,FALSE)=0,"",VLOOKUP($A178,'Annex 2 EHV charges'!$A:$P,10,FALSE)),"")</f>
        <v/>
      </c>
      <c r="G178" s="110" t="str">
        <f>IFERROR(IF(VLOOKUP($A178,'Annex 2 EHV charges'!$A:$P,11,FALSE)=0,"",VLOOKUP($A178,'Annex 2 EHV charges'!$A:$P,11,FALSE)),"")</f>
        <v/>
      </c>
      <c r="H178" s="110" t="str">
        <f>IFERROR(IF(VLOOKUP($A178,'Annex 2 EHV charges'!$A:$P,12,FALSE)=0,"",VLOOKUP($A178,'Annex 2 EHV charges'!$A:$P,12,FALSE)),"")</f>
        <v/>
      </c>
    </row>
    <row r="179" spans="1:8" x14ac:dyDescent="0.2">
      <c r="A179" s="103" t="str">
        <f t="array" ref="A179">IFERROR(INDEX('Annex 2 EHV charges'!$A$11:$A$22, MATCH(0, IF(ISBLANK('Annex 2 EHV charges'!$A$11:$A$22),1, COUNTIF(A$4:$A178, 'Annex 2 EHV charges'!$A$11:$A$22)), 0)),"")</f>
        <v/>
      </c>
      <c r="B179" s="103" t="str">
        <f>IF($A179="","",VLOOKUP($A179,'Annex 2 EHV charges'!$A:$O,2,0))</f>
        <v/>
      </c>
      <c r="C179" s="104" t="str">
        <f>IF($A179="","",VLOOKUP($A179,'Annex 2 EHV charges'!$A:$O,3,0))</f>
        <v/>
      </c>
      <c r="D179" s="103" t="str">
        <f>IF($A179="","",VLOOKUP($A179,'Annex 2 EHV charges'!$A:$O,7,0))</f>
        <v/>
      </c>
      <c r="E179" s="108" t="str">
        <f>IFERROR(IF(VLOOKUP($A179,'Annex 2 EHV charges'!$A:$P,9,FALSE)=0,"",VLOOKUP($A179,'Annex 2 EHV charges'!$A:$P,9,FALSE)),"")</f>
        <v/>
      </c>
      <c r="F179" s="109" t="str">
        <f>IFERROR(IF(VLOOKUP($A179,'Annex 2 EHV charges'!$A:$P,10,FALSE)=0,"",VLOOKUP($A179,'Annex 2 EHV charges'!$A:$P,10,FALSE)),"")</f>
        <v/>
      </c>
      <c r="G179" s="110" t="str">
        <f>IFERROR(IF(VLOOKUP($A179,'Annex 2 EHV charges'!$A:$P,11,FALSE)=0,"",VLOOKUP($A179,'Annex 2 EHV charges'!$A:$P,11,FALSE)),"")</f>
        <v/>
      </c>
      <c r="H179" s="110" t="str">
        <f>IFERROR(IF(VLOOKUP($A179,'Annex 2 EHV charges'!$A:$P,12,FALSE)=0,"",VLOOKUP($A179,'Annex 2 EHV charges'!$A:$P,12,FALSE)),"")</f>
        <v/>
      </c>
    </row>
    <row r="180" spans="1:8" x14ac:dyDescent="0.2">
      <c r="A180" s="103" t="str">
        <f t="array" ref="A180">IFERROR(INDEX('Annex 2 EHV charges'!$A$11:$A$22, MATCH(0, IF(ISBLANK('Annex 2 EHV charges'!$A$11:$A$22),1, COUNTIF(A$4:$A179, 'Annex 2 EHV charges'!$A$11:$A$22)), 0)),"")</f>
        <v/>
      </c>
      <c r="B180" s="103" t="str">
        <f>IF($A180="","",VLOOKUP($A180,'Annex 2 EHV charges'!$A:$O,2,0))</f>
        <v/>
      </c>
      <c r="C180" s="104" t="str">
        <f>IF($A180="","",VLOOKUP($A180,'Annex 2 EHV charges'!$A:$O,3,0))</f>
        <v/>
      </c>
      <c r="D180" s="103" t="str">
        <f>IF($A180="","",VLOOKUP($A180,'Annex 2 EHV charges'!$A:$O,7,0))</f>
        <v/>
      </c>
      <c r="E180" s="108" t="str">
        <f>IFERROR(IF(VLOOKUP($A180,'Annex 2 EHV charges'!$A:$P,9,FALSE)=0,"",VLOOKUP($A180,'Annex 2 EHV charges'!$A:$P,9,FALSE)),"")</f>
        <v/>
      </c>
      <c r="F180" s="109" t="str">
        <f>IFERROR(IF(VLOOKUP($A180,'Annex 2 EHV charges'!$A:$P,10,FALSE)=0,"",VLOOKUP($A180,'Annex 2 EHV charges'!$A:$P,10,FALSE)),"")</f>
        <v/>
      </c>
      <c r="G180" s="110" t="str">
        <f>IFERROR(IF(VLOOKUP($A180,'Annex 2 EHV charges'!$A:$P,11,FALSE)=0,"",VLOOKUP($A180,'Annex 2 EHV charges'!$A:$P,11,FALSE)),"")</f>
        <v/>
      </c>
      <c r="H180" s="110" t="str">
        <f>IFERROR(IF(VLOOKUP($A180,'Annex 2 EHV charges'!$A:$P,12,FALSE)=0,"",VLOOKUP($A180,'Annex 2 EHV charges'!$A:$P,12,FALSE)),"")</f>
        <v/>
      </c>
    </row>
    <row r="181" spans="1:8" x14ac:dyDescent="0.2">
      <c r="A181" s="103" t="str">
        <f t="array" ref="A181">IFERROR(INDEX('Annex 2 EHV charges'!$A$11:$A$22, MATCH(0, IF(ISBLANK('Annex 2 EHV charges'!$A$11:$A$22),1, COUNTIF(A$4:$A180, 'Annex 2 EHV charges'!$A$11:$A$22)), 0)),"")</f>
        <v/>
      </c>
      <c r="B181" s="103" t="str">
        <f>IF($A181="","",VLOOKUP($A181,'Annex 2 EHV charges'!$A:$O,2,0))</f>
        <v/>
      </c>
      <c r="C181" s="104" t="str">
        <f>IF($A181="","",VLOOKUP($A181,'Annex 2 EHV charges'!$A:$O,3,0))</f>
        <v/>
      </c>
      <c r="D181" s="103" t="str">
        <f>IF($A181="","",VLOOKUP($A181,'Annex 2 EHV charges'!$A:$O,7,0))</f>
        <v/>
      </c>
      <c r="E181" s="108" t="str">
        <f>IFERROR(IF(VLOOKUP($A181,'Annex 2 EHV charges'!$A:$P,9,FALSE)=0,"",VLOOKUP($A181,'Annex 2 EHV charges'!$A:$P,9,FALSE)),"")</f>
        <v/>
      </c>
      <c r="F181" s="109" t="str">
        <f>IFERROR(IF(VLOOKUP($A181,'Annex 2 EHV charges'!$A:$P,10,FALSE)=0,"",VLOOKUP($A181,'Annex 2 EHV charges'!$A:$P,10,FALSE)),"")</f>
        <v/>
      </c>
      <c r="G181" s="110" t="str">
        <f>IFERROR(IF(VLOOKUP($A181,'Annex 2 EHV charges'!$A:$P,11,FALSE)=0,"",VLOOKUP($A181,'Annex 2 EHV charges'!$A:$P,11,FALSE)),"")</f>
        <v/>
      </c>
      <c r="H181" s="110" t="str">
        <f>IFERROR(IF(VLOOKUP($A181,'Annex 2 EHV charges'!$A:$P,12,FALSE)=0,"",VLOOKUP($A181,'Annex 2 EHV charges'!$A:$P,12,FALSE)),"")</f>
        <v/>
      </c>
    </row>
    <row r="182" spans="1:8" x14ac:dyDescent="0.2">
      <c r="A182" s="103" t="str">
        <f t="array" ref="A182">IFERROR(INDEX('Annex 2 EHV charges'!$A$11:$A$22, MATCH(0, IF(ISBLANK('Annex 2 EHV charges'!$A$11:$A$22),1, COUNTIF(A$4:$A181, 'Annex 2 EHV charges'!$A$11:$A$22)), 0)),"")</f>
        <v/>
      </c>
      <c r="B182" s="103" t="str">
        <f>IF($A182="","",VLOOKUP($A182,'Annex 2 EHV charges'!$A:$O,2,0))</f>
        <v/>
      </c>
      <c r="C182" s="104" t="str">
        <f>IF($A182="","",VLOOKUP($A182,'Annex 2 EHV charges'!$A:$O,3,0))</f>
        <v/>
      </c>
      <c r="D182" s="103" t="str">
        <f>IF($A182="","",VLOOKUP($A182,'Annex 2 EHV charges'!$A:$O,7,0))</f>
        <v/>
      </c>
      <c r="E182" s="108" t="str">
        <f>IFERROR(IF(VLOOKUP($A182,'Annex 2 EHV charges'!$A:$P,9,FALSE)=0,"",VLOOKUP($A182,'Annex 2 EHV charges'!$A:$P,9,FALSE)),"")</f>
        <v/>
      </c>
      <c r="F182" s="109" t="str">
        <f>IFERROR(IF(VLOOKUP($A182,'Annex 2 EHV charges'!$A:$P,10,FALSE)=0,"",VLOOKUP($A182,'Annex 2 EHV charges'!$A:$P,10,FALSE)),"")</f>
        <v/>
      </c>
      <c r="G182" s="110" t="str">
        <f>IFERROR(IF(VLOOKUP($A182,'Annex 2 EHV charges'!$A:$P,11,FALSE)=0,"",VLOOKUP($A182,'Annex 2 EHV charges'!$A:$P,11,FALSE)),"")</f>
        <v/>
      </c>
      <c r="H182" s="110" t="str">
        <f>IFERROR(IF(VLOOKUP($A182,'Annex 2 EHV charges'!$A:$P,12,FALSE)=0,"",VLOOKUP($A182,'Annex 2 EHV charges'!$A:$P,12,FALSE)),"")</f>
        <v/>
      </c>
    </row>
    <row r="183" spans="1:8" x14ac:dyDescent="0.2">
      <c r="A183" s="103" t="str">
        <f t="array" ref="A183">IFERROR(INDEX('Annex 2 EHV charges'!$A$11:$A$22, MATCH(0, IF(ISBLANK('Annex 2 EHV charges'!$A$11:$A$22),1, COUNTIF(A$4:$A182, 'Annex 2 EHV charges'!$A$11:$A$22)), 0)),"")</f>
        <v/>
      </c>
      <c r="B183" s="103" t="str">
        <f>IF($A183="","",VLOOKUP($A183,'Annex 2 EHV charges'!$A:$O,2,0))</f>
        <v/>
      </c>
      <c r="C183" s="104" t="str">
        <f>IF($A183="","",VLOOKUP($A183,'Annex 2 EHV charges'!$A:$O,3,0))</f>
        <v/>
      </c>
      <c r="D183" s="103" t="str">
        <f>IF($A183="","",VLOOKUP($A183,'Annex 2 EHV charges'!$A:$O,7,0))</f>
        <v/>
      </c>
      <c r="E183" s="108" t="str">
        <f>IFERROR(IF(VLOOKUP($A183,'Annex 2 EHV charges'!$A:$P,9,FALSE)=0,"",VLOOKUP($A183,'Annex 2 EHV charges'!$A:$P,9,FALSE)),"")</f>
        <v/>
      </c>
      <c r="F183" s="109" t="str">
        <f>IFERROR(IF(VLOOKUP($A183,'Annex 2 EHV charges'!$A:$P,10,FALSE)=0,"",VLOOKUP($A183,'Annex 2 EHV charges'!$A:$P,10,FALSE)),"")</f>
        <v/>
      </c>
      <c r="G183" s="110" t="str">
        <f>IFERROR(IF(VLOOKUP($A183,'Annex 2 EHV charges'!$A:$P,11,FALSE)=0,"",VLOOKUP($A183,'Annex 2 EHV charges'!$A:$P,11,FALSE)),"")</f>
        <v/>
      </c>
      <c r="H183" s="110" t="str">
        <f>IFERROR(IF(VLOOKUP($A183,'Annex 2 EHV charges'!$A:$P,12,FALSE)=0,"",VLOOKUP($A183,'Annex 2 EHV charges'!$A:$P,12,FALSE)),"")</f>
        <v/>
      </c>
    </row>
    <row r="184" spans="1:8" x14ac:dyDescent="0.2">
      <c r="A184" s="103" t="str">
        <f t="array" ref="A184">IFERROR(INDEX('Annex 2 EHV charges'!$A$11:$A$22, MATCH(0, IF(ISBLANK('Annex 2 EHV charges'!$A$11:$A$22),1, COUNTIF(A$4:$A183, 'Annex 2 EHV charges'!$A$11:$A$22)), 0)),"")</f>
        <v/>
      </c>
      <c r="B184" s="103" t="str">
        <f>IF($A184="","",VLOOKUP($A184,'Annex 2 EHV charges'!$A:$O,2,0))</f>
        <v/>
      </c>
      <c r="C184" s="104" t="str">
        <f>IF($A184="","",VLOOKUP($A184,'Annex 2 EHV charges'!$A:$O,3,0))</f>
        <v/>
      </c>
      <c r="D184" s="103" t="str">
        <f>IF($A184="","",VLOOKUP($A184,'Annex 2 EHV charges'!$A:$O,7,0))</f>
        <v/>
      </c>
      <c r="E184" s="108" t="str">
        <f>IFERROR(IF(VLOOKUP($A184,'Annex 2 EHV charges'!$A:$P,9,FALSE)=0,"",VLOOKUP($A184,'Annex 2 EHV charges'!$A:$P,9,FALSE)),"")</f>
        <v/>
      </c>
      <c r="F184" s="109" t="str">
        <f>IFERROR(IF(VLOOKUP($A184,'Annex 2 EHV charges'!$A:$P,10,FALSE)=0,"",VLOOKUP($A184,'Annex 2 EHV charges'!$A:$P,10,FALSE)),"")</f>
        <v/>
      </c>
      <c r="G184" s="110" t="str">
        <f>IFERROR(IF(VLOOKUP($A184,'Annex 2 EHV charges'!$A:$P,11,FALSE)=0,"",VLOOKUP($A184,'Annex 2 EHV charges'!$A:$P,11,FALSE)),"")</f>
        <v/>
      </c>
      <c r="H184" s="110" t="str">
        <f>IFERROR(IF(VLOOKUP($A184,'Annex 2 EHV charges'!$A:$P,12,FALSE)=0,"",VLOOKUP($A184,'Annex 2 EHV charges'!$A:$P,12,FALSE)),"")</f>
        <v/>
      </c>
    </row>
    <row r="185" spans="1:8" x14ac:dyDescent="0.2">
      <c r="A185" s="103" t="str">
        <f t="array" ref="A185">IFERROR(INDEX('Annex 2 EHV charges'!$A$11:$A$22, MATCH(0, IF(ISBLANK('Annex 2 EHV charges'!$A$11:$A$22),1, COUNTIF(A$4:$A184, 'Annex 2 EHV charges'!$A$11:$A$22)), 0)),"")</f>
        <v/>
      </c>
      <c r="B185" s="103" t="str">
        <f>IF($A185="","",VLOOKUP($A185,'Annex 2 EHV charges'!$A:$O,2,0))</f>
        <v/>
      </c>
      <c r="C185" s="104" t="str">
        <f>IF($A185="","",VLOOKUP($A185,'Annex 2 EHV charges'!$A:$O,3,0))</f>
        <v/>
      </c>
      <c r="D185" s="103" t="str">
        <f>IF($A185="","",VLOOKUP($A185,'Annex 2 EHV charges'!$A:$O,7,0))</f>
        <v/>
      </c>
      <c r="E185" s="108" t="str">
        <f>IFERROR(IF(VLOOKUP($A185,'Annex 2 EHV charges'!$A:$P,9,FALSE)=0,"",VLOOKUP($A185,'Annex 2 EHV charges'!$A:$P,9,FALSE)),"")</f>
        <v/>
      </c>
      <c r="F185" s="109" t="str">
        <f>IFERROR(IF(VLOOKUP($A185,'Annex 2 EHV charges'!$A:$P,10,FALSE)=0,"",VLOOKUP($A185,'Annex 2 EHV charges'!$A:$P,10,FALSE)),"")</f>
        <v/>
      </c>
      <c r="G185" s="110" t="str">
        <f>IFERROR(IF(VLOOKUP($A185,'Annex 2 EHV charges'!$A:$P,11,FALSE)=0,"",VLOOKUP($A185,'Annex 2 EHV charges'!$A:$P,11,FALSE)),"")</f>
        <v/>
      </c>
      <c r="H185" s="110" t="str">
        <f>IFERROR(IF(VLOOKUP($A185,'Annex 2 EHV charges'!$A:$P,12,FALSE)=0,"",VLOOKUP($A185,'Annex 2 EHV charges'!$A:$P,12,FALSE)),"")</f>
        <v/>
      </c>
    </row>
    <row r="186" spans="1:8" x14ac:dyDescent="0.2">
      <c r="A186" s="103" t="str">
        <f t="array" ref="A186">IFERROR(INDEX('Annex 2 EHV charges'!$A$11:$A$22, MATCH(0, IF(ISBLANK('Annex 2 EHV charges'!$A$11:$A$22),1, COUNTIF(A$4:$A185, 'Annex 2 EHV charges'!$A$11:$A$22)), 0)),"")</f>
        <v/>
      </c>
      <c r="B186" s="103" t="str">
        <f>IF($A186="","",VLOOKUP($A186,'Annex 2 EHV charges'!$A:$O,2,0))</f>
        <v/>
      </c>
      <c r="C186" s="104" t="str">
        <f>IF($A186="","",VLOOKUP($A186,'Annex 2 EHV charges'!$A:$O,3,0))</f>
        <v/>
      </c>
      <c r="D186" s="103" t="str">
        <f>IF($A186="","",VLOOKUP($A186,'Annex 2 EHV charges'!$A:$O,7,0))</f>
        <v/>
      </c>
      <c r="E186" s="108" t="str">
        <f>IFERROR(IF(VLOOKUP($A186,'Annex 2 EHV charges'!$A:$P,9,FALSE)=0,"",VLOOKUP($A186,'Annex 2 EHV charges'!$A:$P,9,FALSE)),"")</f>
        <v/>
      </c>
      <c r="F186" s="109" t="str">
        <f>IFERROR(IF(VLOOKUP($A186,'Annex 2 EHV charges'!$A:$P,10,FALSE)=0,"",VLOOKUP($A186,'Annex 2 EHV charges'!$A:$P,10,FALSE)),"")</f>
        <v/>
      </c>
      <c r="G186" s="110" t="str">
        <f>IFERROR(IF(VLOOKUP($A186,'Annex 2 EHV charges'!$A:$P,11,FALSE)=0,"",VLOOKUP($A186,'Annex 2 EHV charges'!$A:$P,11,FALSE)),"")</f>
        <v/>
      </c>
      <c r="H186" s="110" t="str">
        <f>IFERROR(IF(VLOOKUP($A186,'Annex 2 EHV charges'!$A:$P,12,FALSE)=0,"",VLOOKUP($A186,'Annex 2 EHV charges'!$A:$P,12,FALSE)),"")</f>
        <v/>
      </c>
    </row>
    <row r="187" spans="1:8" x14ac:dyDescent="0.2">
      <c r="A187" s="103" t="str">
        <f t="array" ref="A187">IFERROR(INDEX('Annex 2 EHV charges'!$A$11:$A$22, MATCH(0, IF(ISBLANK('Annex 2 EHV charges'!$A$11:$A$22),1, COUNTIF(A$4:$A186, 'Annex 2 EHV charges'!$A$11:$A$22)), 0)),"")</f>
        <v/>
      </c>
      <c r="B187" s="103" t="str">
        <f>IF($A187="","",VLOOKUP($A187,'Annex 2 EHV charges'!$A:$O,2,0))</f>
        <v/>
      </c>
      <c r="C187" s="104" t="str">
        <f>IF($A187="","",VLOOKUP($A187,'Annex 2 EHV charges'!$A:$O,3,0))</f>
        <v/>
      </c>
      <c r="D187" s="103" t="str">
        <f>IF($A187="","",VLOOKUP($A187,'Annex 2 EHV charges'!$A:$O,7,0))</f>
        <v/>
      </c>
      <c r="E187" s="108" t="str">
        <f>IFERROR(IF(VLOOKUP($A187,'Annex 2 EHV charges'!$A:$P,9,FALSE)=0,"",VLOOKUP($A187,'Annex 2 EHV charges'!$A:$P,9,FALSE)),"")</f>
        <v/>
      </c>
      <c r="F187" s="109" t="str">
        <f>IFERROR(IF(VLOOKUP($A187,'Annex 2 EHV charges'!$A:$P,10,FALSE)=0,"",VLOOKUP($A187,'Annex 2 EHV charges'!$A:$P,10,FALSE)),"")</f>
        <v/>
      </c>
      <c r="G187" s="110" t="str">
        <f>IFERROR(IF(VLOOKUP($A187,'Annex 2 EHV charges'!$A:$P,11,FALSE)=0,"",VLOOKUP($A187,'Annex 2 EHV charges'!$A:$P,11,FALSE)),"")</f>
        <v/>
      </c>
      <c r="H187" s="110" t="str">
        <f>IFERROR(IF(VLOOKUP($A187,'Annex 2 EHV charges'!$A:$P,12,FALSE)=0,"",VLOOKUP($A187,'Annex 2 EHV charges'!$A:$P,12,FALSE)),"")</f>
        <v/>
      </c>
    </row>
    <row r="188" spans="1:8" x14ac:dyDescent="0.2">
      <c r="A188" s="103" t="str">
        <f t="array" ref="A188">IFERROR(INDEX('Annex 2 EHV charges'!$A$11:$A$22, MATCH(0, IF(ISBLANK('Annex 2 EHV charges'!$A$11:$A$22),1, COUNTIF(A$4:$A187, 'Annex 2 EHV charges'!$A$11:$A$22)), 0)),"")</f>
        <v/>
      </c>
      <c r="B188" s="103" t="str">
        <f>IF($A188="","",VLOOKUP($A188,'Annex 2 EHV charges'!$A:$O,2,0))</f>
        <v/>
      </c>
      <c r="C188" s="104" t="str">
        <f>IF($A188="","",VLOOKUP($A188,'Annex 2 EHV charges'!$A:$O,3,0))</f>
        <v/>
      </c>
      <c r="D188" s="103" t="str">
        <f>IF($A188="","",VLOOKUP($A188,'Annex 2 EHV charges'!$A:$O,7,0))</f>
        <v/>
      </c>
      <c r="E188" s="108" t="str">
        <f>IFERROR(IF(VLOOKUP($A188,'Annex 2 EHV charges'!$A:$P,9,FALSE)=0,"",VLOOKUP($A188,'Annex 2 EHV charges'!$A:$P,9,FALSE)),"")</f>
        <v/>
      </c>
      <c r="F188" s="109" t="str">
        <f>IFERROR(IF(VLOOKUP($A188,'Annex 2 EHV charges'!$A:$P,10,FALSE)=0,"",VLOOKUP($A188,'Annex 2 EHV charges'!$A:$P,10,FALSE)),"")</f>
        <v/>
      </c>
      <c r="G188" s="110" t="str">
        <f>IFERROR(IF(VLOOKUP($A188,'Annex 2 EHV charges'!$A:$P,11,FALSE)=0,"",VLOOKUP($A188,'Annex 2 EHV charges'!$A:$P,11,FALSE)),"")</f>
        <v/>
      </c>
      <c r="H188" s="110" t="str">
        <f>IFERROR(IF(VLOOKUP($A188,'Annex 2 EHV charges'!$A:$P,12,FALSE)=0,"",VLOOKUP($A188,'Annex 2 EHV charges'!$A:$P,12,FALSE)),"")</f>
        <v/>
      </c>
    </row>
    <row r="189" spans="1:8" x14ac:dyDescent="0.2">
      <c r="A189" s="103" t="str">
        <f t="array" ref="A189">IFERROR(INDEX('Annex 2 EHV charges'!$A$11:$A$22, MATCH(0, IF(ISBLANK('Annex 2 EHV charges'!$A$11:$A$22),1, COUNTIF(A$4:$A188, 'Annex 2 EHV charges'!$A$11:$A$22)), 0)),"")</f>
        <v/>
      </c>
      <c r="B189" s="103" t="str">
        <f>IF($A189="","",VLOOKUP($A189,'Annex 2 EHV charges'!$A:$O,2,0))</f>
        <v/>
      </c>
      <c r="C189" s="104" t="str">
        <f>IF($A189="","",VLOOKUP($A189,'Annex 2 EHV charges'!$A:$O,3,0))</f>
        <v/>
      </c>
      <c r="D189" s="103" t="str">
        <f>IF($A189="","",VLOOKUP($A189,'Annex 2 EHV charges'!$A:$O,7,0))</f>
        <v/>
      </c>
      <c r="E189" s="108" t="str">
        <f>IFERROR(IF(VLOOKUP($A189,'Annex 2 EHV charges'!$A:$P,9,FALSE)=0,"",VLOOKUP($A189,'Annex 2 EHV charges'!$A:$P,9,FALSE)),"")</f>
        <v/>
      </c>
      <c r="F189" s="109" t="str">
        <f>IFERROR(IF(VLOOKUP($A189,'Annex 2 EHV charges'!$A:$P,10,FALSE)=0,"",VLOOKUP($A189,'Annex 2 EHV charges'!$A:$P,10,FALSE)),"")</f>
        <v/>
      </c>
      <c r="G189" s="110" t="str">
        <f>IFERROR(IF(VLOOKUP($A189,'Annex 2 EHV charges'!$A:$P,11,FALSE)=0,"",VLOOKUP($A189,'Annex 2 EHV charges'!$A:$P,11,FALSE)),"")</f>
        <v/>
      </c>
      <c r="H189" s="110" t="str">
        <f>IFERROR(IF(VLOOKUP($A189,'Annex 2 EHV charges'!$A:$P,12,FALSE)=0,"",VLOOKUP($A189,'Annex 2 EHV charges'!$A:$P,12,FALSE)),"")</f>
        <v/>
      </c>
    </row>
    <row r="190" spans="1:8" x14ac:dyDescent="0.2">
      <c r="A190" s="103" t="str">
        <f t="array" ref="A190">IFERROR(INDEX('Annex 2 EHV charges'!$A$11:$A$22, MATCH(0, IF(ISBLANK('Annex 2 EHV charges'!$A$11:$A$22),1, COUNTIF(A$4:$A189, 'Annex 2 EHV charges'!$A$11:$A$22)), 0)),"")</f>
        <v/>
      </c>
      <c r="B190" s="103" t="str">
        <f>IF($A190="","",VLOOKUP($A190,'Annex 2 EHV charges'!$A:$O,2,0))</f>
        <v/>
      </c>
      <c r="C190" s="104" t="str">
        <f>IF($A190="","",VLOOKUP($A190,'Annex 2 EHV charges'!$A:$O,3,0))</f>
        <v/>
      </c>
      <c r="D190" s="103" t="str">
        <f>IF($A190="","",VLOOKUP($A190,'Annex 2 EHV charges'!$A:$O,7,0))</f>
        <v/>
      </c>
      <c r="E190" s="108" t="str">
        <f>IFERROR(IF(VLOOKUP($A190,'Annex 2 EHV charges'!$A:$P,9,FALSE)=0,"",VLOOKUP($A190,'Annex 2 EHV charges'!$A:$P,9,FALSE)),"")</f>
        <v/>
      </c>
      <c r="F190" s="109" t="str">
        <f>IFERROR(IF(VLOOKUP($A190,'Annex 2 EHV charges'!$A:$P,10,FALSE)=0,"",VLOOKUP($A190,'Annex 2 EHV charges'!$A:$P,10,FALSE)),"")</f>
        <v/>
      </c>
      <c r="G190" s="110" t="str">
        <f>IFERROR(IF(VLOOKUP($A190,'Annex 2 EHV charges'!$A:$P,11,FALSE)=0,"",VLOOKUP($A190,'Annex 2 EHV charges'!$A:$P,11,FALSE)),"")</f>
        <v/>
      </c>
      <c r="H190" s="110" t="str">
        <f>IFERROR(IF(VLOOKUP($A190,'Annex 2 EHV charges'!$A:$P,12,FALSE)=0,"",VLOOKUP($A190,'Annex 2 EHV charges'!$A:$P,12,FALSE)),"")</f>
        <v/>
      </c>
    </row>
    <row r="191" spans="1:8" x14ac:dyDescent="0.2">
      <c r="A191" s="103" t="str">
        <f t="array" ref="A191">IFERROR(INDEX('Annex 2 EHV charges'!$A$11:$A$22, MATCH(0, IF(ISBLANK('Annex 2 EHV charges'!$A$11:$A$22),1, COUNTIF(A$4:$A190, 'Annex 2 EHV charges'!$A$11:$A$22)), 0)),"")</f>
        <v/>
      </c>
      <c r="B191" s="103" t="str">
        <f>IF($A191="","",VLOOKUP($A191,'Annex 2 EHV charges'!$A:$O,2,0))</f>
        <v/>
      </c>
      <c r="C191" s="104" t="str">
        <f>IF($A191="","",VLOOKUP($A191,'Annex 2 EHV charges'!$A:$O,3,0))</f>
        <v/>
      </c>
      <c r="D191" s="103" t="str">
        <f>IF($A191="","",VLOOKUP($A191,'Annex 2 EHV charges'!$A:$O,7,0))</f>
        <v/>
      </c>
      <c r="E191" s="108" t="str">
        <f>IFERROR(IF(VLOOKUP($A191,'Annex 2 EHV charges'!$A:$P,9,FALSE)=0,"",VLOOKUP($A191,'Annex 2 EHV charges'!$A:$P,9,FALSE)),"")</f>
        <v/>
      </c>
      <c r="F191" s="109" t="str">
        <f>IFERROR(IF(VLOOKUP($A191,'Annex 2 EHV charges'!$A:$P,10,FALSE)=0,"",VLOOKUP($A191,'Annex 2 EHV charges'!$A:$P,10,FALSE)),"")</f>
        <v/>
      </c>
      <c r="G191" s="110" t="str">
        <f>IFERROR(IF(VLOOKUP($A191,'Annex 2 EHV charges'!$A:$P,11,FALSE)=0,"",VLOOKUP($A191,'Annex 2 EHV charges'!$A:$P,11,FALSE)),"")</f>
        <v/>
      </c>
      <c r="H191" s="110" t="str">
        <f>IFERROR(IF(VLOOKUP($A191,'Annex 2 EHV charges'!$A:$P,12,FALSE)=0,"",VLOOKUP($A191,'Annex 2 EHV charges'!$A:$P,12,FALSE)),"")</f>
        <v/>
      </c>
    </row>
    <row r="192" spans="1:8" x14ac:dyDescent="0.2">
      <c r="A192" s="103" t="str">
        <f t="array" ref="A192">IFERROR(INDEX('Annex 2 EHV charges'!$A$11:$A$22, MATCH(0, IF(ISBLANK('Annex 2 EHV charges'!$A$11:$A$22),1, COUNTIF(A$4:$A191, 'Annex 2 EHV charges'!$A$11:$A$22)), 0)),"")</f>
        <v/>
      </c>
      <c r="B192" s="103" t="str">
        <f>IF($A192="","",VLOOKUP($A192,'Annex 2 EHV charges'!$A:$O,2,0))</f>
        <v/>
      </c>
      <c r="C192" s="104" t="str">
        <f>IF($A192="","",VLOOKUP($A192,'Annex 2 EHV charges'!$A:$O,3,0))</f>
        <v/>
      </c>
      <c r="D192" s="103" t="str">
        <f>IF($A192="","",VLOOKUP($A192,'Annex 2 EHV charges'!$A:$O,7,0))</f>
        <v/>
      </c>
      <c r="E192" s="108" t="str">
        <f>IFERROR(IF(VLOOKUP($A192,'Annex 2 EHV charges'!$A:$P,9,FALSE)=0,"",VLOOKUP($A192,'Annex 2 EHV charges'!$A:$P,9,FALSE)),"")</f>
        <v/>
      </c>
      <c r="F192" s="109" t="str">
        <f>IFERROR(IF(VLOOKUP($A192,'Annex 2 EHV charges'!$A:$P,10,FALSE)=0,"",VLOOKUP($A192,'Annex 2 EHV charges'!$A:$P,10,FALSE)),"")</f>
        <v/>
      </c>
      <c r="G192" s="110" t="str">
        <f>IFERROR(IF(VLOOKUP($A192,'Annex 2 EHV charges'!$A:$P,11,FALSE)=0,"",VLOOKUP($A192,'Annex 2 EHV charges'!$A:$P,11,FALSE)),"")</f>
        <v/>
      </c>
      <c r="H192" s="110" t="str">
        <f>IFERROR(IF(VLOOKUP($A192,'Annex 2 EHV charges'!$A:$P,12,FALSE)=0,"",VLOOKUP($A192,'Annex 2 EHV charges'!$A:$P,12,FALSE)),"")</f>
        <v/>
      </c>
    </row>
    <row r="193" spans="1:8" x14ac:dyDescent="0.2">
      <c r="A193" s="103" t="str">
        <f t="array" ref="A193">IFERROR(INDEX('Annex 2 EHV charges'!$A$11:$A$22, MATCH(0, IF(ISBLANK('Annex 2 EHV charges'!$A$11:$A$22),1, COUNTIF(A$4:$A192, 'Annex 2 EHV charges'!$A$11:$A$22)), 0)),"")</f>
        <v/>
      </c>
      <c r="B193" s="103" t="str">
        <f>IF($A193="","",VLOOKUP($A193,'Annex 2 EHV charges'!$A:$O,2,0))</f>
        <v/>
      </c>
      <c r="C193" s="104" t="str">
        <f>IF($A193="","",VLOOKUP($A193,'Annex 2 EHV charges'!$A:$O,3,0))</f>
        <v/>
      </c>
      <c r="D193" s="103" t="str">
        <f>IF($A193="","",VLOOKUP($A193,'Annex 2 EHV charges'!$A:$O,7,0))</f>
        <v/>
      </c>
      <c r="E193" s="108" t="str">
        <f>IFERROR(IF(VLOOKUP($A193,'Annex 2 EHV charges'!$A:$P,9,FALSE)=0,"",VLOOKUP($A193,'Annex 2 EHV charges'!$A:$P,9,FALSE)),"")</f>
        <v/>
      </c>
      <c r="F193" s="109" t="str">
        <f>IFERROR(IF(VLOOKUP($A193,'Annex 2 EHV charges'!$A:$P,10,FALSE)=0,"",VLOOKUP($A193,'Annex 2 EHV charges'!$A:$P,10,FALSE)),"")</f>
        <v/>
      </c>
      <c r="G193" s="110" t="str">
        <f>IFERROR(IF(VLOOKUP($A193,'Annex 2 EHV charges'!$A:$P,11,FALSE)=0,"",VLOOKUP($A193,'Annex 2 EHV charges'!$A:$P,11,FALSE)),"")</f>
        <v/>
      </c>
      <c r="H193" s="110" t="str">
        <f>IFERROR(IF(VLOOKUP($A193,'Annex 2 EHV charges'!$A:$P,12,FALSE)=0,"",VLOOKUP($A193,'Annex 2 EHV charges'!$A:$P,12,FALSE)),"")</f>
        <v/>
      </c>
    </row>
    <row r="194" spans="1:8" x14ac:dyDescent="0.2">
      <c r="A194" s="103" t="str">
        <f t="array" ref="A194">IFERROR(INDEX('Annex 2 EHV charges'!$A$11:$A$22, MATCH(0, IF(ISBLANK('Annex 2 EHV charges'!$A$11:$A$22),1, COUNTIF(A$4:$A193, 'Annex 2 EHV charges'!$A$11:$A$22)), 0)),"")</f>
        <v/>
      </c>
      <c r="B194" s="103" t="str">
        <f>IF($A194="","",VLOOKUP($A194,'Annex 2 EHV charges'!$A:$O,2,0))</f>
        <v/>
      </c>
      <c r="C194" s="104" t="str">
        <f>IF($A194="","",VLOOKUP($A194,'Annex 2 EHV charges'!$A:$O,3,0))</f>
        <v/>
      </c>
      <c r="D194" s="103" t="str">
        <f>IF($A194="","",VLOOKUP($A194,'Annex 2 EHV charges'!$A:$O,7,0))</f>
        <v/>
      </c>
      <c r="E194" s="108" t="str">
        <f>IFERROR(IF(VLOOKUP($A194,'Annex 2 EHV charges'!$A:$P,9,FALSE)=0,"",VLOOKUP($A194,'Annex 2 EHV charges'!$A:$P,9,FALSE)),"")</f>
        <v/>
      </c>
      <c r="F194" s="109" t="str">
        <f>IFERROR(IF(VLOOKUP($A194,'Annex 2 EHV charges'!$A:$P,10,FALSE)=0,"",VLOOKUP($A194,'Annex 2 EHV charges'!$A:$P,10,FALSE)),"")</f>
        <v/>
      </c>
      <c r="G194" s="110" t="str">
        <f>IFERROR(IF(VLOOKUP($A194,'Annex 2 EHV charges'!$A:$P,11,FALSE)=0,"",VLOOKUP($A194,'Annex 2 EHV charges'!$A:$P,11,FALSE)),"")</f>
        <v/>
      </c>
      <c r="H194" s="110" t="str">
        <f>IFERROR(IF(VLOOKUP($A194,'Annex 2 EHV charges'!$A:$P,12,FALSE)=0,"",VLOOKUP($A194,'Annex 2 EHV charges'!$A:$P,12,FALSE)),"")</f>
        <v/>
      </c>
    </row>
    <row r="195" spans="1:8" x14ac:dyDescent="0.2">
      <c r="A195" s="103" t="str">
        <f t="array" ref="A195">IFERROR(INDEX('Annex 2 EHV charges'!$A$11:$A$22, MATCH(0, IF(ISBLANK('Annex 2 EHV charges'!$A$11:$A$22),1, COUNTIF(A$4:$A194, 'Annex 2 EHV charges'!$A$11:$A$22)), 0)),"")</f>
        <v/>
      </c>
      <c r="B195" s="103" t="str">
        <f>IF($A195="","",VLOOKUP($A195,'Annex 2 EHV charges'!$A:$O,2,0))</f>
        <v/>
      </c>
      <c r="C195" s="104" t="str">
        <f>IF($A195="","",VLOOKUP($A195,'Annex 2 EHV charges'!$A:$O,3,0))</f>
        <v/>
      </c>
      <c r="D195" s="103" t="str">
        <f>IF($A195="","",VLOOKUP($A195,'Annex 2 EHV charges'!$A:$O,7,0))</f>
        <v/>
      </c>
      <c r="E195" s="108" t="str">
        <f>IFERROR(IF(VLOOKUP($A195,'Annex 2 EHV charges'!$A:$P,9,FALSE)=0,"",VLOOKUP($A195,'Annex 2 EHV charges'!$A:$P,9,FALSE)),"")</f>
        <v/>
      </c>
      <c r="F195" s="109" t="str">
        <f>IFERROR(IF(VLOOKUP($A195,'Annex 2 EHV charges'!$A:$P,10,FALSE)=0,"",VLOOKUP($A195,'Annex 2 EHV charges'!$A:$P,10,FALSE)),"")</f>
        <v/>
      </c>
      <c r="G195" s="110" t="str">
        <f>IFERROR(IF(VLOOKUP($A195,'Annex 2 EHV charges'!$A:$P,11,FALSE)=0,"",VLOOKUP($A195,'Annex 2 EHV charges'!$A:$P,11,FALSE)),"")</f>
        <v/>
      </c>
      <c r="H195" s="110" t="str">
        <f>IFERROR(IF(VLOOKUP($A195,'Annex 2 EHV charges'!$A:$P,12,FALSE)=0,"",VLOOKUP($A195,'Annex 2 EHV charges'!$A:$P,12,FALSE)),"")</f>
        <v/>
      </c>
    </row>
    <row r="196" spans="1:8" x14ac:dyDescent="0.2">
      <c r="A196" s="103" t="str">
        <f t="array" ref="A196">IFERROR(INDEX('Annex 2 EHV charges'!$A$11:$A$22, MATCH(0, IF(ISBLANK('Annex 2 EHV charges'!$A$11:$A$22),1, COUNTIF(A$4:$A195, 'Annex 2 EHV charges'!$A$11:$A$22)), 0)),"")</f>
        <v/>
      </c>
      <c r="B196" s="103" t="str">
        <f>IF($A196="","",VLOOKUP($A196,'Annex 2 EHV charges'!$A:$O,2,0))</f>
        <v/>
      </c>
      <c r="C196" s="104" t="str">
        <f>IF($A196="","",VLOOKUP($A196,'Annex 2 EHV charges'!$A:$O,3,0))</f>
        <v/>
      </c>
      <c r="D196" s="103" t="str">
        <f>IF($A196="","",VLOOKUP($A196,'Annex 2 EHV charges'!$A:$O,7,0))</f>
        <v/>
      </c>
      <c r="E196" s="108" t="str">
        <f>IFERROR(IF(VLOOKUP($A196,'Annex 2 EHV charges'!$A:$P,9,FALSE)=0,"",VLOOKUP($A196,'Annex 2 EHV charges'!$A:$P,9,FALSE)),"")</f>
        <v/>
      </c>
      <c r="F196" s="109" t="str">
        <f>IFERROR(IF(VLOOKUP($A196,'Annex 2 EHV charges'!$A:$P,10,FALSE)=0,"",VLOOKUP($A196,'Annex 2 EHV charges'!$A:$P,10,FALSE)),"")</f>
        <v/>
      </c>
      <c r="G196" s="110" t="str">
        <f>IFERROR(IF(VLOOKUP($A196,'Annex 2 EHV charges'!$A:$P,11,FALSE)=0,"",VLOOKUP($A196,'Annex 2 EHV charges'!$A:$P,11,FALSE)),"")</f>
        <v/>
      </c>
      <c r="H196" s="110" t="str">
        <f>IFERROR(IF(VLOOKUP($A196,'Annex 2 EHV charges'!$A:$P,12,FALSE)=0,"",VLOOKUP($A196,'Annex 2 EHV charges'!$A:$P,12,FALSE)),"")</f>
        <v/>
      </c>
    </row>
    <row r="197" spans="1:8" x14ac:dyDescent="0.2">
      <c r="A197" s="103" t="str">
        <f t="array" ref="A197">IFERROR(INDEX('Annex 2 EHV charges'!$A$11:$A$22, MATCH(0, IF(ISBLANK('Annex 2 EHV charges'!$A$11:$A$22),1, COUNTIF(A$4:$A196, 'Annex 2 EHV charges'!$A$11:$A$22)), 0)),"")</f>
        <v/>
      </c>
      <c r="B197" s="103" t="str">
        <f>IF($A197="","",VLOOKUP($A197,'Annex 2 EHV charges'!$A:$O,2,0))</f>
        <v/>
      </c>
      <c r="C197" s="104" t="str">
        <f>IF($A197="","",VLOOKUP($A197,'Annex 2 EHV charges'!$A:$O,3,0))</f>
        <v/>
      </c>
      <c r="D197" s="103" t="str">
        <f>IF($A197="","",VLOOKUP($A197,'Annex 2 EHV charges'!$A:$O,7,0))</f>
        <v/>
      </c>
      <c r="E197" s="108" t="str">
        <f>IFERROR(IF(VLOOKUP($A197,'Annex 2 EHV charges'!$A:$P,9,FALSE)=0,"",VLOOKUP($A197,'Annex 2 EHV charges'!$A:$P,9,FALSE)),"")</f>
        <v/>
      </c>
      <c r="F197" s="109" t="str">
        <f>IFERROR(IF(VLOOKUP($A197,'Annex 2 EHV charges'!$A:$P,10,FALSE)=0,"",VLOOKUP($A197,'Annex 2 EHV charges'!$A:$P,10,FALSE)),"")</f>
        <v/>
      </c>
      <c r="G197" s="110" t="str">
        <f>IFERROR(IF(VLOOKUP($A197,'Annex 2 EHV charges'!$A:$P,11,FALSE)=0,"",VLOOKUP($A197,'Annex 2 EHV charges'!$A:$P,11,FALSE)),"")</f>
        <v/>
      </c>
      <c r="H197" s="110" t="str">
        <f>IFERROR(IF(VLOOKUP($A197,'Annex 2 EHV charges'!$A:$P,12,FALSE)=0,"",VLOOKUP($A197,'Annex 2 EHV charges'!$A:$P,12,FALSE)),"")</f>
        <v/>
      </c>
    </row>
    <row r="198" spans="1:8" x14ac:dyDescent="0.2">
      <c r="A198" s="103" t="str">
        <f t="array" ref="A198">IFERROR(INDEX('Annex 2 EHV charges'!$A$11:$A$22, MATCH(0, IF(ISBLANK('Annex 2 EHV charges'!$A$11:$A$22),1, COUNTIF(A$4:$A197, 'Annex 2 EHV charges'!$A$11:$A$22)), 0)),"")</f>
        <v/>
      </c>
      <c r="B198" s="103" t="str">
        <f>IF($A198="","",VLOOKUP($A198,'Annex 2 EHV charges'!$A:$O,2,0))</f>
        <v/>
      </c>
      <c r="C198" s="104" t="str">
        <f>IF($A198="","",VLOOKUP($A198,'Annex 2 EHV charges'!$A:$O,3,0))</f>
        <v/>
      </c>
      <c r="D198" s="103" t="str">
        <f>IF($A198="","",VLOOKUP($A198,'Annex 2 EHV charges'!$A:$O,7,0))</f>
        <v/>
      </c>
      <c r="E198" s="108" t="str">
        <f>IFERROR(IF(VLOOKUP($A198,'Annex 2 EHV charges'!$A:$P,9,FALSE)=0,"",VLOOKUP($A198,'Annex 2 EHV charges'!$A:$P,9,FALSE)),"")</f>
        <v/>
      </c>
      <c r="F198" s="109" t="str">
        <f>IFERROR(IF(VLOOKUP($A198,'Annex 2 EHV charges'!$A:$P,10,FALSE)=0,"",VLOOKUP($A198,'Annex 2 EHV charges'!$A:$P,10,FALSE)),"")</f>
        <v/>
      </c>
      <c r="G198" s="110" t="str">
        <f>IFERROR(IF(VLOOKUP($A198,'Annex 2 EHV charges'!$A:$P,11,FALSE)=0,"",VLOOKUP($A198,'Annex 2 EHV charges'!$A:$P,11,FALSE)),"")</f>
        <v/>
      </c>
      <c r="H198" s="110" t="str">
        <f>IFERROR(IF(VLOOKUP($A198,'Annex 2 EHV charges'!$A:$P,12,FALSE)=0,"",VLOOKUP($A198,'Annex 2 EHV charges'!$A:$P,12,FALSE)),"")</f>
        <v/>
      </c>
    </row>
    <row r="199" spans="1:8" x14ac:dyDescent="0.2">
      <c r="A199" s="103" t="str">
        <f t="array" ref="A199">IFERROR(INDEX('Annex 2 EHV charges'!$A$11:$A$22, MATCH(0, IF(ISBLANK('Annex 2 EHV charges'!$A$11:$A$22),1, COUNTIF(A$4:$A198, 'Annex 2 EHV charges'!$A$11:$A$22)), 0)),"")</f>
        <v/>
      </c>
      <c r="B199" s="103" t="str">
        <f>IF($A199="","",VLOOKUP($A199,'Annex 2 EHV charges'!$A:$O,2,0))</f>
        <v/>
      </c>
      <c r="C199" s="104" t="str">
        <f>IF($A199="","",VLOOKUP($A199,'Annex 2 EHV charges'!$A:$O,3,0))</f>
        <v/>
      </c>
      <c r="D199" s="103" t="str">
        <f>IF($A199="","",VLOOKUP($A199,'Annex 2 EHV charges'!$A:$O,7,0))</f>
        <v/>
      </c>
      <c r="E199" s="108" t="str">
        <f>IFERROR(IF(VLOOKUP($A199,'Annex 2 EHV charges'!$A:$P,9,FALSE)=0,"",VLOOKUP($A199,'Annex 2 EHV charges'!$A:$P,9,FALSE)),"")</f>
        <v/>
      </c>
      <c r="F199" s="109" t="str">
        <f>IFERROR(IF(VLOOKUP($A199,'Annex 2 EHV charges'!$A:$P,10,FALSE)=0,"",VLOOKUP($A199,'Annex 2 EHV charges'!$A:$P,10,FALSE)),"")</f>
        <v/>
      </c>
      <c r="G199" s="110" t="str">
        <f>IFERROR(IF(VLOOKUP($A199,'Annex 2 EHV charges'!$A:$P,11,FALSE)=0,"",VLOOKUP($A199,'Annex 2 EHV charges'!$A:$P,11,FALSE)),"")</f>
        <v/>
      </c>
      <c r="H199" s="110" t="str">
        <f>IFERROR(IF(VLOOKUP($A199,'Annex 2 EHV charges'!$A:$P,12,FALSE)=0,"",VLOOKUP($A199,'Annex 2 EHV charges'!$A:$P,12,FALSE)),"")</f>
        <v/>
      </c>
    </row>
    <row r="200" spans="1:8" x14ac:dyDescent="0.2">
      <c r="A200" s="103" t="str">
        <f t="array" ref="A200">IFERROR(INDEX('Annex 2 EHV charges'!$A$11:$A$22, MATCH(0, IF(ISBLANK('Annex 2 EHV charges'!$A$11:$A$22),1, COUNTIF(A$4:$A199, 'Annex 2 EHV charges'!$A$11:$A$22)), 0)),"")</f>
        <v/>
      </c>
      <c r="B200" s="103" t="str">
        <f>IF($A200="","",VLOOKUP($A200,'Annex 2 EHV charges'!$A:$O,2,0))</f>
        <v/>
      </c>
      <c r="C200" s="104" t="str">
        <f>IF($A200="","",VLOOKUP($A200,'Annex 2 EHV charges'!$A:$O,3,0))</f>
        <v/>
      </c>
      <c r="D200" s="103" t="str">
        <f>IF($A200="","",VLOOKUP($A200,'Annex 2 EHV charges'!$A:$O,7,0))</f>
        <v/>
      </c>
      <c r="E200" s="108" t="str">
        <f>IFERROR(IF(VLOOKUP($A200,'Annex 2 EHV charges'!$A:$P,9,FALSE)=0,"",VLOOKUP($A200,'Annex 2 EHV charges'!$A:$P,9,FALSE)),"")</f>
        <v/>
      </c>
      <c r="F200" s="109" t="str">
        <f>IFERROR(IF(VLOOKUP($A200,'Annex 2 EHV charges'!$A:$P,10,FALSE)=0,"",VLOOKUP($A200,'Annex 2 EHV charges'!$A:$P,10,FALSE)),"")</f>
        <v/>
      </c>
      <c r="G200" s="110" t="str">
        <f>IFERROR(IF(VLOOKUP($A200,'Annex 2 EHV charges'!$A:$P,11,FALSE)=0,"",VLOOKUP($A200,'Annex 2 EHV charges'!$A:$P,11,FALSE)),"")</f>
        <v/>
      </c>
      <c r="H200" s="110" t="str">
        <f>IFERROR(IF(VLOOKUP($A200,'Annex 2 EHV charges'!$A:$P,12,FALSE)=0,"",VLOOKUP($A200,'Annex 2 EHV charges'!$A:$P,12,FALSE)),"")</f>
        <v/>
      </c>
    </row>
    <row r="201" spans="1:8" x14ac:dyDescent="0.2">
      <c r="A201" s="103" t="str">
        <f t="array" ref="A201">IFERROR(INDEX('Annex 2 EHV charges'!$A$11:$A$22, MATCH(0, IF(ISBLANK('Annex 2 EHV charges'!$A$11:$A$22),1, COUNTIF(A$4:$A200, 'Annex 2 EHV charges'!$A$11:$A$22)), 0)),"")</f>
        <v/>
      </c>
      <c r="B201" s="103" t="str">
        <f>IF($A201="","",VLOOKUP($A201,'Annex 2 EHV charges'!$A:$O,2,0))</f>
        <v/>
      </c>
      <c r="C201" s="104" t="str">
        <f>IF($A201="","",VLOOKUP($A201,'Annex 2 EHV charges'!$A:$O,3,0))</f>
        <v/>
      </c>
      <c r="D201" s="103" t="str">
        <f>IF($A201="","",VLOOKUP($A201,'Annex 2 EHV charges'!$A:$O,7,0))</f>
        <v/>
      </c>
      <c r="E201" s="108" t="str">
        <f>IFERROR(IF(VLOOKUP($A201,'Annex 2 EHV charges'!$A:$P,9,FALSE)=0,"",VLOOKUP($A201,'Annex 2 EHV charges'!$A:$P,9,FALSE)),"")</f>
        <v/>
      </c>
      <c r="F201" s="109" t="str">
        <f>IFERROR(IF(VLOOKUP($A201,'Annex 2 EHV charges'!$A:$P,10,FALSE)=0,"",VLOOKUP($A201,'Annex 2 EHV charges'!$A:$P,10,FALSE)),"")</f>
        <v/>
      </c>
      <c r="G201" s="110" t="str">
        <f>IFERROR(IF(VLOOKUP($A201,'Annex 2 EHV charges'!$A:$P,11,FALSE)=0,"",VLOOKUP($A201,'Annex 2 EHV charges'!$A:$P,11,FALSE)),"")</f>
        <v/>
      </c>
      <c r="H201" s="110" t="str">
        <f>IFERROR(IF(VLOOKUP($A201,'Annex 2 EHV charges'!$A:$P,12,FALSE)=0,"",VLOOKUP($A201,'Annex 2 EHV charges'!$A:$P,12,FALSE)),"")</f>
        <v/>
      </c>
    </row>
    <row r="202" spans="1:8" x14ac:dyDescent="0.2">
      <c r="A202" s="103" t="str">
        <f t="array" ref="A202">IFERROR(INDEX('Annex 2 EHV charges'!$A$11:$A$22, MATCH(0, IF(ISBLANK('Annex 2 EHV charges'!$A$11:$A$22),1, COUNTIF(A$4:$A201, 'Annex 2 EHV charges'!$A$11:$A$22)), 0)),"")</f>
        <v/>
      </c>
      <c r="B202" s="103" t="str">
        <f>IF($A202="","",VLOOKUP($A202,'Annex 2 EHV charges'!$A:$O,2,0))</f>
        <v/>
      </c>
      <c r="C202" s="104" t="str">
        <f>IF($A202="","",VLOOKUP($A202,'Annex 2 EHV charges'!$A:$O,3,0))</f>
        <v/>
      </c>
      <c r="D202" s="103" t="str">
        <f>IF($A202="","",VLOOKUP($A202,'Annex 2 EHV charges'!$A:$O,7,0))</f>
        <v/>
      </c>
      <c r="E202" s="108" t="str">
        <f>IFERROR(IF(VLOOKUP($A202,'Annex 2 EHV charges'!$A:$P,9,FALSE)=0,"",VLOOKUP($A202,'Annex 2 EHV charges'!$A:$P,9,FALSE)),"")</f>
        <v/>
      </c>
      <c r="F202" s="109" t="str">
        <f>IFERROR(IF(VLOOKUP($A202,'Annex 2 EHV charges'!$A:$P,10,FALSE)=0,"",VLOOKUP($A202,'Annex 2 EHV charges'!$A:$P,10,FALSE)),"")</f>
        <v/>
      </c>
      <c r="G202" s="110" t="str">
        <f>IFERROR(IF(VLOOKUP($A202,'Annex 2 EHV charges'!$A:$P,11,FALSE)=0,"",VLOOKUP($A202,'Annex 2 EHV charges'!$A:$P,11,FALSE)),"")</f>
        <v/>
      </c>
      <c r="H202" s="110" t="str">
        <f>IFERROR(IF(VLOOKUP($A202,'Annex 2 EHV charges'!$A:$P,12,FALSE)=0,"",VLOOKUP($A202,'Annex 2 EHV charges'!$A:$P,12,FALSE)),"")</f>
        <v/>
      </c>
    </row>
    <row r="203" spans="1:8" x14ac:dyDescent="0.2">
      <c r="A203" s="103" t="str">
        <f t="array" ref="A203">IFERROR(INDEX('Annex 2 EHV charges'!$A$11:$A$22, MATCH(0, IF(ISBLANK('Annex 2 EHV charges'!$A$11:$A$22),1, COUNTIF(A$4:$A202, 'Annex 2 EHV charges'!$A$11:$A$22)), 0)),"")</f>
        <v/>
      </c>
      <c r="B203" s="103" t="str">
        <f>IF($A203="","",VLOOKUP($A203,'Annex 2 EHV charges'!$A:$O,2,0))</f>
        <v/>
      </c>
      <c r="C203" s="104" t="str">
        <f>IF($A203="","",VLOOKUP($A203,'Annex 2 EHV charges'!$A:$O,3,0))</f>
        <v/>
      </c>
      <c r="D203" s="103" t="str">
        <f>IF($A203="","",VLOOKUP($A203,'Annex 2 EHV charges'!$A:$O,7,0))</f>
        <v/>
      </c>
      <c r="E203" s="108" t="str">
        <f>IFERROR(IF(VLOOKUP($A203,'Annex 2 EHV charges'!$A:$P,9,FALSE)=0,"",VLOOKUP($A203,'Annex 2 EHV charges'!$A:$P,9,FALSE)),"")</f>
        <v/>
      </c>
      <c r="F203" s="109" t="str">
        <f>IFERROR(IF(VLOOKUP($A203,'Annex 2 EHV charges'!$A:$P,10,FALSE)=0,"",VLOOKUP($A203,'Annex 2 EHV charges'!$A:$P,10,FALSE)),"")</f>
        <v/>
      </c>
      <c r="G203" s="110" t="str">
        <f>IFERROR(IF(VLOOKUP($A203,'Annex 2 EHV charges'!$A:$P,11,FALSE)=0,"",VLOOKUP($A203,'Annex 2 EHV charges'!$A:$P,11,FALSE)),"")</f>
        <v/>
      </c>
      <c r="H203" s="110" t="str">
        <f>IFERROR(IF(VLOOKUP($A203,'Annex 2 EHV charges'!$A:$P,12,FALSE)=0,"",VLOOKUP($A203,'Annex 2 EHV charges'!$A:$P,12,FALSE)),"")</f>
        <v/>
      </c>
    </row>
    <row r="204" spans="1:8" x14ac:dyDescent="0.2">
      <c r="A204" s="103" t="str">
        <f t="array" ref="A204">IFERROR(INDEX('Annex 2 EHV charges'!$A$11:$A$22, MATCH(0, IF(ISBLANK('Annex 2 EHV charges'!$A$11:$A$22),1, COUNTIF(A$4:$A203, 'Annex 2 EHV charges'!$A$11:$A$22)), 0)),"")</f>
        <v/>
      </c>
      <c r="B204" s="103" t="str">
        <f>IF($A204="","",VLOOKUP($A204,'Annex 2 EHV charges'!$A:$O,2,0))</f>
        <v/>
      </c>
      <c r="C204" s="104" t="str">
        <f>IF($A204="","",VLOOKUP($A204,'Annex 2 EHV charges'!$A:$O,3,0))</f>
        <v/>
      </c>
      <c r="D204" s="103" t="str">
        <f>IF($A204="","",VLOOKUP($A204,'Annex 2 EHV charges'!$A:$O,7,0))</f>
        <v/>
      </c>
      <c r="E204" s="108" t="str">
        <f>IFERROR(IF(VLOOKUP($A204,'Annex 2 EHV charges'!$A:$P,9,FALSE)=0,"",VLOOKUP($A204,'Annex 2 EHV charges'!$A:$P,9,FALSE)),"")</f>
        <v/>
      </c>
      <c r="F204" s="109" t="str">
        <f>IFERROR(IF(VLOOKUP($A204,'Annex 2 EHV charges'!$A:$P,10,FALSE)=0,"",VLOOKUP($A204,'Annex 2 EHV charges'!$A:$P,10,FALSE)),"")</f>
        <v/>
      </c>
      <c r="G204" s="110" t="str">
        <f>IFERROR(IF(VLOOKUP($A204,'Annex 2 EHV charges'!$A:$P,11,FALSE)=0,"",VLOOKUP($A204,'Annex 2 EHV charges'!$A:$P,11,FALSE)),"")</f>
        <v/>
      </c>
      <c r="H204" s="110" t="str">
        <f>IFERROR(IF(VLOOKUP($A204,'Annex 2 EHV charges'!$A:$P,12,FALSE)=0,"",VLOOKUP($A204,'Annex 2 EHV charges'!$A:$P,12,FALSE)),"")</f>
        <v/>
      </c>
    </row>
    <row r="205" spans="1:8" x14ac:dyDescent="0.2">
      <c r="A205" s="103" t="str">
        <f t="array" ref="A205">IFERROR(INDEX('Annex 2 EHV charges'!$A$11:$A$22, MATCH(0, IF(ISBLANK('Annex 2 EHV charges'!$A$11:$A$22),1, COUNTIF(A$4:$A204, 'Annex 2 EHV charges'!$A$11:$A$22)), 0)),"")</f>
        <v/>
      </c>
      <c r="B205" s="103" t="str">
        <f>IF($A205="","",VLOOKUP($A205,'Annex 2 EHV charges'!$A:$O,2,0))</f>
        <v/>
      </c>
      <c r="C205" s="104" t="str">
        <f>IF($A205="","",VLOOKUP($A205,'Annex 2 EHV charges'!$A:$O,3,0))</f>
        <v/>
      </c>
      <c r="D205" s="103" t="str">
        <f>IF($A205="","",VLOOKUP($A205,'Annex 2 EHV charges'!$A:$O,7,0))</f>
        <v/>
      </c>
      <c r="E205" s="108" t="str">
        <f>IFERROR(IF(VLOOKUP($A205,'Annex 2 EHV charges'!$A:$P,9,FALSE)=0,"",VLOOKUP($A205,'Annex 2 EHV charges'!$A:$P,9,FALSE)),"")</f>
        <v/>
      </c>
      <c r="F205" s="109" t="str">
        <f>IFERROR(IF(VLOOKUP($A205,'Annex 2 EHV charges'!$A:$P,10,FALSE)=0,"",VLOOKUP($A205,'Annex 2 EHV charges'!$A:$P,10,FALSE)),"")</f>
        <v/>
      </c>
      <c r="G205" s="110" t="str">
        <f>IFERROR(IF(VLOOKUP($A205,'Annex 2 EHV charges'!$A:$P,11,FALSE)=0,"",VLOOKUP($A205,'Annex 2 EHV charges'!$A:$P,11,FALSE)),"")</f>
        <v/>
      </c>
      <c r="H205" s="110" t="str">
        <f>IFERROR(IF(VLOOKUP($A205,'Annex 2 EHV charges'!$A:$P,12,FALSE)=0,"",VLOOKUP($A205,'Annex 2 EHV charges'!$A:$P,12,FALSE)),"")</f>
        <v/>
      </c>
    </row>
    <row r="206" spans="1:8" x14ac:dyDescent="0.2">
      <c r="A206" s="103" t="str">
        <f t="array" ref="A206">IFERROR(INDEX('Annex 2 EHV charges'!$A$11:$A$22, MATCH(0, IF(ISBLANK('Annex 2 EHV charges'!$A$11:$A$22),1, COUNTIF(A$4:$A205, 'Annex 2 EHV charges'!$A$11:$A$22)), 0)),"")</f>
        <v/>
      </c>
      <c r="B206" s="103" t="str">
        <f>IF($A206="","",VLOOKUP($A206,'Annex 2 EHV charges'!$A:$O,2,0))</f>
        <v/>
      </c>
      <c r="C206" s="104" t="str">
        <f>IF($A206="","",VLOOKUP($A206,'Annex 2 EHV charges'!$A:$O,3,0))</f>
        <v/>
      </c>
      <c r="D206" s="103" t="str">
        <f>IF($A206="","",VLOOKUP($A206,'Annex 2 EHV charges'!$A:$O,7,0))</f>
        <v/>
      </c>
      <c r="E206" s="108" t="str">
        <f>IFERROR(IF(VLOOKUP($A206,'Annex 2 EHV charges'!$A:$P,9,FALSE)=0,"",VLOOKUP($A206,'Annex 2 EHV charges'!$A:$P,9,FALSE)),"")</f>
        <v/>
      </c>
      <c r="F206" s="109" t="str">
        <f>IFERROR(IF(VLOOKUP($A206,'Annex 2 EHV charges'!$A:$P,10,FALSE)=0,"",VLOOKUP($A206,'Annex 2 EHV charges'!$A:$P,10,FALSE)),"")</f>
        <v/>
      </c>
      <c r="G206" s="110" t="str">
        <f>IFERROR(IF(VLOOKUP($A206,'Annex 2 EHV charges'!$A:$P,11,FALSE)=0,"",VLOOKUP($A206,'Annex 2 EHV charges'!$A:$P,11,FALSE)),"")</f>
        <v/>
      </c>
      <c r="H206" s="110" t="str">
        <f>IFERROR(IF(VLOOKUP($A206,'Annex 2 EHV charges'!$A:$P,12,FALSE)=0,"",VLOOKUP($A206,'Annex 2 EHV charges'!$A:$P,12,FALSE)),"")</f>
        <v/>
      </c>
    </row>
    <row r="207" spans="1:8" x14ac:dyDescent="0.2">
      <c r="A207" s="103" t="str">
        <f t="array" ref="A207">IFERROR(INDEX('Annex 2 EHV charges'!$A$11:$A$22, MATCH(0, IF(ISBLANK('Annex 2 EHV charges'!$A$11:$A$22),1, COUNTIF(A$4:$A206, 'Annex 2 EHV charges'!$A$11:$A$22)), 0)),"")</f>
        <v/>
      </c>
      <c r="B207" s="103" t="str">
        <f>IF($A207="","",VLOOKUP($A207,'Annex 2 EHV charges'!$A:$O,2,0))</f>
        <v/>
      </c>
      <c r="C207" s="104" t="str">
        <f>IF($A207="","",VLOOKUP($A207,'Annex 2 EHV charges'!$A:$O,3,0))</f>
        <v/>
      </c>
      <c r="D207" s="103" t="str">
        <f>IF($A207="","",VLOOKUP($A207,'Annex 2 EHV charges'!$A:$O,7,0))</f>
        <v/>
      </c>
      <c r="E207" s="108" t="str">
        <f>IFERROR(IF(VLOOKUP($A207,'Annex 2 EHV charges'!$A:$P,9,FALSE)=0,"",VLOOKUP($A207,'Annex 2 EHV charges'!$A:$P,9,FALSE)),"")</f>
        <v/>
      </c>
      <c r="F207" s="109" t="str">
        <f>IFERROR(IF(VLOOKUP($A207,'Annex 2 EHV charges'!$A:$P,10,FALSE)=0,"",VLOOKUP($A207,'Annex 2 EHV charges'!$A:$P,10,FALSE)),"")</f>
        <v/>
      </c>
      <c r="G207" s="110" t="str">
        <f>IFERROR(IF(VLOOKUP($A207,'Annex 2 EHV charges'!$A:$P,11,FALSE)=0,"",VLOOKUP($A207,'Annex 2 EHV charges'!$A:$P,11,FALSE)),"")</f>
        <v/>
      </c>
      <c r="H207" s="110" t="str">
        <f>IFERROR(IF(VLOOKUP($A207,'Annex 2 EHV charges'!$A:$P,12,FALSE)=0,"",VLOOKUP($A207,'Annex 2 EHV charges'!$A:$P,12,FALSE)),"")</f>
        <v/>
      </c>
    </row>
    <row r="208" spans="1:8" x14ac:dyDescent="0.2">
      <c r="A208" s="103" t="str">
        <f t="array" ref="A208">IFERROR(INDEX('Annex 2 EHV charges'!$A$11:$A$22, MATCH(0, IF(ISBLANK('Annex 2 EHV charges'!$A$11:$A$22),1, COUNTIF(A$4:$A207, 'Annex 2 EHV charges'!$A$11:$A$22)), 0)),"")</f>
        <v/>
      </c>
      <c r="B208" s="103" t="str">
        <f>IF($A208="","",VLOOKUP($A208,'Annex 2 EHV charges'!$A:$O,2,0))</f>
        <v/>
      </c>
      <c r="C208" s="104" t="str">
        <f>IF($A208="","",VLOOKUP($A208,'Annex 2 EHV charges'!$A:$O,3,0))</f>
        <v/>
      </c>
      <c r="D208" s="103" t="str">
        <f>IF($A208="","",VLOOKUP($A208,'Annex 2 EHV charges'!$A:$O,7,0))</f>
        <v/>
      </c>
      <c r="E208" s="108" t="str">
        <f>IFERROR(IF(VLOOKUP($A208,'Annex 2 EHV charges'!$A:$P,9,FALSE)=0,"",VLOOKUP($A208,'Annex 2 EHV charges'!$A:$P,9,FALSE)),"")</f>
        <v/>
      </c>
      <c r="F208" s="109" t="str">
        <f>IFERROR(IF(VLOOKUP($A208,'Annex 2 EHV charges'!$A:$P,10,FALSE)=0,"",VLOOKUP($A208,'Annex 2 EHV charges'!$A:$P,10,FALSE)),"")</f>
        <v/>
      </c>
      <c r="G208" s="110" t="str">
        <f>IFERROR(IF(VLOOKUP($A208,'Annex 2 EHV charges'!$A:$P,11,FALSE)=0,"",VLOOKUP($A208,'Annex 2 EHV charges'!$A:$P,11,FALSE)),"")</f>
        <v/>
      </c>
      <c r="H208" s="110" t="str">
        <f>IFERROR(IF(VLOOKUP($A208,'Annex 2 EHV charges'!$A:$P,12,FALSE)=0,"",VLOOKUP($A208,'Annex 2 EHV charges'!$A:$P,12,FALSE)),"")</f>
        <v/>
      </c>
    </row>
    <row r="209" spans="1:8" x14ac:dyDescent="0.2">
      <c r="A209" s="103" t="str">
        <f t="array" ref="A209">IFERROR(INDEX('Annex 2 EHV charges'!$A$11:$A$22, MATCH(0, IF(ISBLANK('Annex 2 EHV charges'!$A$11:$A$22),1, COUNTIF(A$4:$A208, 'Annex 2 EHV charges'!$A$11:$A$22)), 0)),"")</f>
        <v/>
      </c>
      <c r="B209" s="103" t="str">
        <f>IF($A209="","",VLOOKUP($A209,'Annex 2 EHV charges'!$A:$O,2,0))</f>
        <v/>
      </c>
      <c r="C209" s="104" t="str">
        <f>IF($A209="","",VLOOKUP($A209,'Annex 2 EHV charges'!$A:$O,3,0))</f>
        <v/>
      </c>
      <c r="D209" s="103" t="str">
        <f>IF($A209="","",VLOOKUP($A209,'Annex 2 EHV charges'!$A:$O,7,0))</f>
        <v/>
      </c>
      <c r="E209" s="108" t="str">
        <f>IFERROR(IF(VLOOKUP($A209,'Annex 2 EHV charges'!$A:$P,9,FALSE)=0,"",VLOOKUP($A209,'Annex 2 EHV charges'!$A:$P,9,FALSE)),"")</f>
        <v/>
      </c>
      <c r="F209" s="109" t="str">
        <f>IFERROR(IF(VLOOKUP($A209,'Annex 2 EHV charges'!$A:$P,10,FALSE)=0,"",VLOOKUP($A209,'Annex 2 EHV charges'!$A:$P,10,FALSE)),"")</f>
        <v/>
      </c>
      <c r="G209" s="110" t="str">
        <f>IFERROR(IF(VLOOKUP($A209,'Annex 2 EHV charges'!$A:$P,11,FALSE)=0,"",VLOOKUP($A209,'Annex 2 EHV charges'!$A:$P,11,FALSE)),"")</f>
        <v/>
      </c>
      <c r="H209" s="110" t="str">
        <f>IFERROR(IF(VLOOKUP($A209,'Annex 2 EHV charges'!$A:$P,12,FALSE)=0,"",VLOOKUP($A209,'Annex 2 EHV charges'!$A:$P,12,FALSE)),"")</f>
        <v/>
      </c>
    </row>
    <row r="210" spans="1:8" x14ac:dyDescent="0.2">
      <c r="A210" s="103" t="str">
        <f t="array" ref="A210">IFERROR(INDEX('Annex 2 EHV charges'!$A$11:$A$22, MATCH(0, IF(ISBLANK('Annex 2 EHV charges'!$A$11:$A$22),1, COUNTIF(A$4:$A209, 'Annex 2 EHV charges'!$A$11:$A$22)), 0)),"")</f>
        <v/>
      </c>
      <c r="B210" s="103" t="str">
        <f>IF($A210="","",VLOOKUP($A210,'Annex 2 EHV charges'!$A:$O,2,0))</f>
        <v/>
      </c>
      <c r="C210" s="104" t="str">
        <f>IF($A210="","",VLOOKUP($A210,'Annex 2 EHV charges'!$A:$O,3,0))</f>
        <v/>
      </c>
      <c r="D210" s="103" t="str">
        <f>IF($A210="","",VLOOKUP($A210,'Annex 2 EHV charges'!$A:$O,7,0))</f>
        <v/>
      </c>
      <c r="E210" s="108" t="str">
        <f>IFERROR(IF(VLOOKUP($A210,'Annex 2 EHV charges'!$A:$P,9,FALSE)=0,"",VLOOKUP($A210,'Annex 2 EHV charges'!$A:$P,9,FALSE)),"")</f>
        <v/>
      </c>
      <c r="F210" s="109" t="str">
        <f>IFERROR(IF(VLOOKUP($A210,'Annex 2 EHV charges'!$A:$P,10,FALSE)=0,"",VLOOKUP($A210,'Annex 2 EHV charges'!$A:$P,10,FALSE)),"")</f>
        <v/>
      </c>
      <c r="G210" s="110" t="str">
        <f>IFERROR(IF(VLOOKUP($A210,'Annex 2 EHV charges'!$A:$P,11,FALSE)=0,"",VLOOKUP($A210,'Annex 2 EHV charges'!$A:$P,11,FALSE)),"")</f>
        <v/>
      </c>
      <c r="H210" s="110" t="str">
        <f>IFERROR(IF(VLOOKUP($A210,'Annex 2 EHV charges'!$A:$P,12,FALSE)=0,"",VLOOKUP($A210,'Annex 2 EHV charges'!$A:$P,12,FALSE)),"")</f>
        <v/>
      </c>
    </row>
    <row r="211" spans="1:8" x14ac:dyDescent="0.2">
      <c r="A211" s="103" t="str">
        <f t="array" ref="A211">IFERROR(INDEX('Annex 2 EHV charges'!$A$11:$A$22, MATCH(0, IF(ISBLANK('Annex 2 EHV charges'!$A$11:$A$22),1, COUNTIF(A$4:$A210, 'Annex 2 EHV charges'!$A$11:$A$22)), 0)),"")</f>
        <v/>
      </c>
      <c r="B211" s="103" t="str">
        <f>IF($A211="","",VLOOKUP($A211,'Annex 2 EHV charges'!$A:$O,2,0))</f>
        <v/>
      </c>
      <c r="C211" s="104" t="str">
        <f>IF($A211="","",VLOOKUP($A211,'Annex 2 EHV charges'!$A:$O,3,0))</f>
        <v/>
      </c>
      <c r="D211" s="103" t="str">
        <f>IF($A211="","",VLOOKUP($A211,'Annex 2 EHV charges'!$A:$O,7,0))</f>
        <v/>
      </c>
      <c r="E211" s="108" t="str">
        <f>IFERROR(IF(VLOOKUP($A211,'Annex 2 EHV charges'!$A:$P,9,FALSE)=0,"",VLOOKUP($A211,'Annex 2 EHV charges'!$A:$P,9,FALSE)),"")</f>
        <v/>
      </c>
      <c r="F211" s="109" t="str">
        <f>IFERROR(IF(VLOOKUP($A211,'Annex 2 EHV charges'!$A:$P,10,FALSE)=0,"",VLOOKUP($A211,'Annex 2 EHV charges'!$A:$P,10,FALSE)),"")</f>
        <v/>
      </c>
      <c r="G211" s="110" t="str">
        <f>IFERROR(IF(VLOOKUP($A211,'Annex 2 EHV charges'!$A:$P,11,FALSE)=0,"",VLOOKUP($A211,'Annex 2 EHV charges'!$A:$P,11,FALSE)),"")</f>
        <v/>
      </c>
      <c r="H211" s="110" t="str">
        <f>IFERROR(IF(VLOOKUP($A211,'Annex 2 EHV charges'!$A:$P,12,FALSE)=0,"",VLOOKUP($A211,'Annex 2 EHV charges'!$A:$P,12,FALSE)),"")</f>
        <v/>
      </c>
    </row>
    <row r="212" spans="1:8" x14ac:dyDescent="0.2">
      <c r="A212" s="103" t="str">
        <f t="array" ref="A212">IFERROR(INDEX('Annex 2 EHV charges'!$A$11:$A$22, MATCH(0, IF(ISBLANK('Annex 2 EHV charges'!$A$11:$A$22),1, COUNTIF(A$4:$A211, 'Annex 2 EHV charges'!$A$11:$A$22)), 0)),"")</f>
        <v/>
      </c>
      <c r="B212" s="103" t="str">
        <f>IF($A212="","",VLOOKUP($A212,'Annex 2 EHV charges'!$A:$O,2,0))</f>
        <v/>
      </c>
      <c r="C212" s="104" t="str">
        <f>IF($A212="","",VLOOKUP($A212,'Annex 2 EHV charges'!$A:$O,3,0))</f>
        <v/>
      </c>
      <c r="D212" s="103" t="str">
        <f>IF($A212="","",VLOOKUP($A212,'Annex 2 EHV charges'!$A:$O,7,0))</f>
        <v/>
      </c>
      <c r="E212" s="108" t="str">
        <f>IFERROR(IF(VLOOKUP($A212,'Annex 2 EHV charges'!$A:$P,9,FALSE)=0,"",VLOOKUP($A212,'Annex 2 EHV charges'!$A:$P,9,FALSE)),"")</f>
        <v/>
      </c>
      <c r="F212" s="109" t="str">
        <f>IFERROR(IF(VLOOKUP($A212,'Annex 2 EHV charges'!$A:$P,10,FALSE)=0,"",VLOOKUP($A212,'Annex 2 EHV charges'!$A:$P,10,FALSE)),"")</f>
        <v/>
      </c>
      <c r="G212" s="110" t="str">
        <f>IFERROR(IF(VLOOKUP($A212,'Annex 2 EHV charges'!$A:$P,11,FALSE)=0,"",VLOOKUP($A212,'Annex 2 EHV charges'!$A:$P,11,FALSE)),"")</f>
        <v/>
      </c>
      <c r="H212" s="110" t="str">
        <f>IFERROR(IF(VLOOKUP($A212,'Annex 2 EHV charges'!$A:$P,12,FALSE)=0,"",VLOOKUP($A212,'Annex 2 EHV charges'!$A:$P,12,FALSE)),"")</f>
        <v/>
      </c>
    </row>
    <row r="213" spans="1:8" x14ac:dyDescent="0.2">
      <c r="A213" s="103" t="str">
        <f t="array" ref="A213">IFERROR(INDEX('Annex 2 EHV charges'!$A$11:$A$22, MATCH(0, IF(ISBLANK('Annex 2 EHV charges'!$A$11:$A$22),1, COUNTIF(A$4:$A212, 'Annex 2 EHV charges'!$A$11:$A$22)), 0)),"")</f>
        <v/>
      </c>
      <c r="B213" s="103" t="str">
        <f>IF($A213="","",VLOOKUP($A213,'Annex 2 EHV charges'!$A:$O,2,0))</f>
        <v/>
      </c>
      <c r="C213" s="104" t="str">
        <f>IF($A213="","",VLOOKUP($A213,'Annex 2 EHV charges'!$A:$O,3,0))</f>
        <v/>
      </c>
      <c r="D213" s="103" t="str">
        <f>IF($A213="","",VLOOKUP($A213,'Annex 2 EHV charges'!$A:$O,7,0))</f>
        <v/>
      </c>
      <c r="E213" s="108" t="str">
        <f>IFERROR(IF(VLOOKUP($A213,'Annex 2 EHV charges'!$A:$P,9,FALSE)=0,"",VLOOKUP($A213,'Annex 2 EHV charges'!$A:$P,9,FALSE)),"")</f>
        <v/>
      </c>
      <c r="F213" s="109" t="str">
        <f>IFERROR(IF(VLOOKUP($A213,'Annex 2 EHV charges'!$A:$P,10,FALSE)=0,"",VLOOKUP($A213,'Annex 2 EHV charges'!$A:$P,10,FALSE)),"")</f>
        <v/>
      </c>
      <c r="G213" s="110" t="str">
        <f>IFERROR(IF(VLOOKUP($A213,'Annex 2 EHV charges'!$A:$P,11,FALSE)=0,"",VLOOKUP($A213,'Annex 2 EHV charges'!$A:$P,11,FALSE)),"")</f>
        <v/>
      </c>
      <c r="H213" s="110" t="str">
        <f>IFERROR(IF(VLOOKUP($A213,'Annex 2 EHV charges'!$A:$P,12,FALSE)=0,"",VLOOKUP($A213,'Annex 2 EHV charges'!$A:$P,12,FALSE)),"")</f>
        <v/>
      </c>
    </row>
    <row r="214" spans="1:8" x14ac:dyDescent="0.2">
      <c r="A214" s="103" t="str">
        <f t="array" ref="A214">IFERROR(INDEX('Annex 2 EHV charges'!$A$11:$A$22, MATCH(0, IF(ISBLANK('Annex 2 EHV charges'!$A$11:$A$22),1, COUNTIF(A$4:$A213, 'Annex 2 EHV charges'!$A$11:$A$22)), 0)),"")</f>
        <v/>
      </c>
      <c r="B214" s="103" t="str">
        <f>IF($A214="","",VLOOKUP($A214,'Annex 2 EHV charges'!$A:$O,2,0))</f>
        <v/>
      </c>
      <c r="C214" s="104" t="str">
        <f>IF($A214="","",VLOOKUP($A214,'Annex 2 EHV charges'!$A:$O,3,0))</f>
        <v/>
      </c>
      <c r="D214" s="103" t="str">
        <f>IF($A214="","",VLOOKUP($A214,'Annex 2 EHV charges'!$A:$O,7,0))</f>
        <v/>
      </c>
      <c r="E214" s="108" t="str">
        <f>IFERROR(IF(VLOOKUP($A214,'Annex 2 EHV charges'!$A:$P,9,FALSE)=0,"",VLOOKUP($A214,'Annex 2 EHV charges'!$A:$P,9,FALSE)),"")</f>
        <v/>
      </c>
      <c r="F214" s="109" t="str">
        <f>IFERROR(IF(VLOOKUP($A214,'Annex 2 EHV charges'!$A:$P,10,FALSE)=0,"",VLOOKUP($A214,'Annex 2 EHV charges'!$A:$P,10,FALSE)),"")</f>
        <v/>
      </c>
      <c r="G214" s="110" t="str">
        <f>IFERROR(IF(VLOOKUP($A214,'Annex 2 EHV charges'!$A:$P,11,FALSE)=0,"",VLOOKUP($A214,'Annex 2 EHV charges'!$A:$P,11,FALSE)),"")</f>
        <v/>
      </c>
      <c r="H214" s="110" t="str">
        <f>IFERROR(IF(VLOOKUP($A214,'Annex 2 EHV charges'!$A:$P,12,FALSE)=0,"",VLOOKUP($A214,'Annex 2 EHV charges'!$A:$P,12,FALSE)),"")</f>
        <v/>
      </c>
    </row>
    <row r="215" spans="1:8" x14ac:dyDescent="0.2">
      <c r="A215" s="103" t="str">
        <f t="array" ref="A215">IFERROR(INDEX('Annex 2 EHV charges'!$A$11:$A$22, MATCH(0, IF(ISBLANK('Annex 2 EHV charges'!$A$11:$A$22),1, COUNTIF(A$4:$A214, 'Annex 2 EHV charges'!$A$11:$A$22)), 0)),"")</f>
        <v/>
      </c>
      <c r="B215" s="103" t="str">
        <f>IF($A215="","",VLOOKUP($A215,'Annex 2 EHV charges'!$A:$O,2,0))</f>
        <v/>
      </c>
      <c r="C215" s="104" t="str">
        <f>IF($A215="","",VLOOKUP($A215,'Annex 2 EHV charges'!$A:$O,3,0))</f>
        <v/>
      </c>
      <c r="D215" s="103" t="str">
        <f>IF($A215="","",VLOOKUP($A215,'Annex 2 EHV charges'!$A:$O,7,0))</f>
        <v/>
      </c>
      <c r="E215" s="108" t="str">
        <f>IFERROR(IF(VLOOKUP($A215,'Annex 2 EHV charges'!$A:$P,9,FALSE)=0,"",VLOOKUP($A215,'Annex 2 EHV charges'!$A:$P,9,FALSE)),"")</f>
        <v/>
      </c>
      <c r="F215" s="109" t="str">
        <f>IFERROR(IF(VLOOKUP($A215,'Annex 2 EHV charges'!$A:$P,10,FALSE)=0,"",VLOOKUP($A215,'Annex 2 EHV charges'!$A:$P,10,FALSE)),"")</f>
        <v/>
      </c>
      <c r="G215" s="110" t="str">
        <f>IFERROR(IF(VLOOKUP($A215,'Annex 2 EHV charges'!$A:$P,11,FALSE)=0,"",VLOOKUP($A215,'Annex 2 EHV charges'!$A:$P,11,FALSE)),"")</f>
        <v/>
      </c>
      <c r="H215" s="110" t="str">
        <f>IFERROR(IF(VLOOKUP($A215,'Annex 2 EHV charges'!$A:$P,12,FALSE)=0,"",VLOOKUP($A215,'Annex 2 EHV charges'!$A:$P,12,FALSE)),"")</f>
        <v/>
      </c>
    </row>
    <row r="216" spans="1:8" x14ac:dyDescent="0.2">
      <c r="A216" s="103" t="str">
        <f t="array" ref="A216">IFERROR(INDEX('Annex 2 EHV charges'!$A$11:$A$22, MATCH(0, IF(ISBLANK('Annex 2 EHV charges'!$A$11:$A$22),1, COUNTIF(A$4:$A215, 'Annex 2 EHV charges'!$A$11:$A$22)), 0)),"")</f>
        <v/>
      </c>
      <c r="B216" s="103" t="str">
        <f>IF($A216="","",VLOOKUP($A216,'Annex 2 EHV charges'!$A:$O,2,0))</f>
        <v/>
      </c>
      <c r="C216" s="104" t="str">
        <f>IF($A216="","",VLOOKUP($A216,'Annex 2 EHV charges'!$A:$O,3,0))</f>
        <v/>
      </c>
      <c r="D216" s="103" t="str">
        <f>IF($A216="","",VLOOKUP($A216,'Annex 2 EHV charges'!$A:$O,7,0))</f>
        <v/>
      </c>
      <c r="E216" s="108" t="str">
        <f>IFERROR(IF(VLOOKUP($A216,'Annex 2 EHV charges'!$A:$P,9,FALSE)=0,"",VLOOKUP($A216,'Annex 2 EHV charges'!$A:$P,9,FALSE)),"")</f>
        <v/>
      </c>
      <c r="F216" s="109" t="str">
        <f>IFERROR(IF(VLOOKUP($A216,'Annex 2 EHV charges'!$A:$P,10,FALSE)=0,"",VLOOKUP($A216,'Annex 2 EHV charges'!$A:$P,10,FALSE)),"")</f>
        <v/>
      </c>
      <c r="G216" s="110" t="str">
        <f>IFERROR(IF(VLOOKUP($A216,'Annex 2 EHV charges'!$A:$P,11,FALSE)=0,"",VLOOKUP($A216,'Annex 2 EHV charges'!$A:$P,11,FALSE)),"")</f>
        <v/>
      </c>
      <c r="H216" s="110" t="str">
        <f>IFERROR(IF(VLOOKUP($A216,'Annex 2 EHV charges'!$A:$P,12,FALSE)=0,"",VLOOKUP($A216,'Annex 2 EHV charges'!$A:$P,12,FALSE)),"")</f>
        <v/>
      </c>
    </row>
    <row r="217" spans="1:8" x14ac:dyDescent="0.2">
      <c r="A217" s="103" t="str">
        <f t="array" ref="A217">IFERROR(INDEX('Annex 2 EHV charges'!$A$11:$A$22, MATCH(0, IF(ISBLANK('Annex 2 EHV charges'!$A$11:$A$22),1, COUNTIF(A$4:$A216, 'Annex 2 EHV charges'!$A$11:$A$22)), 0)),"")</f>
        <v/>
      </c>
      <c r="B217" s="103" t="str">
        <f>IF($A217="","",VLOOKUP($A217,'Annex 2 EHV charges'!$A:$O,2,0))</f>
        <v/>
      </c>
      <c r="C217" s="104" t="str">
        <f>IF($A217="","",VLOOKUP($A217,'Annex 2 EHV charges'!$A:$O,3,0))</f>
        <v/>
      </c>
      <c r="D217" s="103" t="str">
        <f>IF($A217="","",VLOOKUP($A217,'Annex 2 EHV charges'!$A:$O,7,0))</f>
        <v/>
      </c>
      <c r="E217" s="108" t="str">
        <f>IFERROR(IF(VLOOKUP($A217,'Annex 2 EHV charges'!$A:$P,9,FALSE)=0,"",VLOOKUP($A217,'Annex 2 EHV charges'!$A:$P,9,FALSE)),"")</f>
        <v/>
      </c>
      <c r="F217" s="109" t="str">
        <f>IFERROR(IF(VLOOKUP($A217,'Annex 2 EHV charges'!$A:$P,10,FALSE)=0,"",VLOOKUP($A217,'Annex 2 EHV charges'!$A:$P,10,FALSE)),"")</f>
        <v/>
      </c>
      <c r="G217" s="110" t="str">
        <f>IFERROR(IF(VLOOKUP($A217,'Annex 2 EHV charges'!$A:$P,11,FALSE)=0,"",VLOOKUP($A217,'Annex 2 EHV charges'!$A:$P,11,FALSE)),"")</f>
        <v/>
      </c>
      <c r="H217" s="110" t="str">
        <f>IFERROR(IF(VLOOKUP($A217,'Annex 2 EHV charges'!$A:$P,12,FALSE)=0,"",VLOOKUP($A217,'Annex 2 EHV charges'!$A:$P,12,FALSE)),"")</f>
        <v/>
      </c>
    </row>
    <row r="218" spans="1:8" x14ac:dyDescent="0.2">
      <c r="A218" s="103" t="str">
        <f t="array" ref="A218">IFERROR(INDEX('Annex 2 EHV charges'!$A$11:$A$22, MATCH(0, IF(ISBLANK('Annex 2 EHV charges'!$A$11:$A$22),1, COUNTIF(A$4:$A217, 'Annex 2 EHV charges'!$A$11:$A$22)), 0)),"")</f>
        <v/>
      </c>
      <c r="B218" s="103" t="str">
        <f>IF($A218="","",VLOOKUP($A218,'Annex 2 EHV charges'!$A:$O,2,0))</f>
        <v/>
      </c>
      <c r="C218" s="104" t="str">
        <f>IF($A218="","",VLOOKUP($A218,'Annex 2 EHV charges'!$A:$O,3,0))</f>
        <v/>
      </c>
      <c r="D218" s="103" t="str">
        <f>IF($A218="","",VLOOKUP($A218,'Annex 2 EHV charges'!$A:$O,7,0))</f>
        <v/>
      </c>
      <c r="E218" s="108" t="str">
        <f>IFERROR(IF(VLOOKUP($A218,'Annex 2 EHV charges'!$A:$P,9,FALSE)=0,"",VLOOKUP($A218,'Annex 2 EHV charges'!$A:$P,9,FALSE)),"")</f>
        <v/>
      </c>
      <c r="F218" s="109" t="str">
        <f>IFERROR(IF(VLOOKUP($A218,'Annex 2 EHV charges'!$A:$P,10,FALSE)=0,"",VLOOKUP($A218,'Annex 2 EHV charges'!$A:$P,10,FALSE)),"")</f>
        <v/>
      </c>
      <c r="G218" s="110" t="str">
        <f>IFERROR(IF(VLOOKUP($A218,'Annex 2 EHV charges'!$A:$P,11,FALSE)=0,"",VLOOKUP($A218,'Annex 2 EHV charges'!$A:$P,11,FALSE)),"")</f>
        <v/>
      </c>
      <c r="H218" s="110" t="str">
        <f>IFERROR(IF(VLOOKUP($A218,'Annex 2 EHV charges'!$A:$P,12,FALSE)=0,"",VLOOKUP($A218,'Annex 2 EHV charges'!$A:$P,12,FALSE)),"")</f>
        <v/>
      </c>
    </row>
    <row r="219" spans="1:8" x14ac:dyDescent="0.2">
      <c r="A219" s="103" t="str">
        <f t="array" ref="A219">IFERROR(INDEX('Annex 2 EHV charges'!$A$11:$A$22, MATCH(0, IF(ISBLANK('Annex 2 EHV charges'!$A$11:$A$22),1, COUNTIF(A$4:$A218, 'Annex 2 EHV charges'!$A$11:$A$22)), 0)),"")</f>
        <v/>
      </c>
      <c r="B219" s="103" t="str">
        <f>IF($A219="","",VLOOKUP($A219,'Annex 2 EHV charges'!$A:$O,2,0))</f>
        <v/>
      </c>
      <c r="C219" s="104" t="str">
        <f>IF($A219="","",VLOOKUP($A219,'Annex 2 EHV charges'!$A:$O,3,0))</f>
        <v/>
      </c>
      <c r="D219" s="103" t="str">
        <f>IF($A219="","",VLOOKUP($A219,'Annex 2 EHV charges'!$A:$O,7,0))</f>
        <v/>
      </c>
      <c r="E219" s="108" t="str">
        <f>IFERROR(IF(VLOOKUP($A219,'Annex 2 EHV charges'!$A:$P,9,FALSE)=0,"",VLOOKUP($A219,'Annex 2 EHV charges'!$A:$P,9,FALSE)),"")</f>
        <v/>
      </c>
      <c r="F219" s="109" t="str">
        <f>IFERROR(IF(VLOOKUP($A219,'Annex 2 EHV charges'!$A:$P,10,FALSE)=0,"",VLOOKUP($A219,'Annex 2 EHV charges'!$A:$P,10,FALSE)),"")</f>
        <v/>
      </c>
      <c r="G219" s="110" t="str">
        <f>IFERROR(IF(VLOOKUP($A219,'Annex 2 EHV charges'!$A:$P,11,FALSE)=0,"",VLOOKUP($A219,'Annex 2 EHV charges'!$A:$P,11,FALSE)),"")</f>
        <v/>
      </c>
      <c r="H219" s="110" t="str">
        <f>IFERROR(IF(VLOOKUP($A219,'Annex 2 EHV charges'!$A:$P,12,FALSE)=0,"",VLOOKUP($A219,'Annex 2 EHV charges'!$A:$P,12,FALSE)),"")</f>
        <v/>
      </c>
    </row>
    <row r="220" spans="1:8" x14ac:dyDescent="0.2">
      <c r="A220" s="103" t="str">
        <f t="array" ref="A220">IFERROR(INDEX('Annex 2 EHV charges'!$A$11:$A$22, MATCH(0, IF(ISBLANK('Annex 2 EHV charges'!$A$11:$A$22),1, COUNTIF(A$4:$A219, 'Annex 2 EHV charges'!$A$11:$A$22)), 0)),"")</f>
        <v/>
      </c>
      <c r="B220" s="103" t="str">
        <f>IF($A220="","",VLOOKUP($A220,'Annex 2 EHV charges'!$A:$O,2,0))</f>
        <v/>
      </c>
      <c r="C220" s="104" t="str">
        <f>IF($A220="","",VLOOKUP($A220,'Annex 2 EHV charges'!$A:$O,3,0))</f>
        <v/>
      </c>
      <c r="D220" s="103" t="str">
        <f>IF($A220="","",VLOOKUP($A220,'Annex 2 EHV charges'!$A:$O,7,0))</f>
        <v/>
      </c>
      <c r="E220" s="108" t="str">
        <f>IFERROR(IF(VLOOKUP($A220,'Annex 2 EHV charges'!$A:$P,9,FALSE)=0,"",VLOOKUP($A220,'Annex 2 EHV charges'!$A:$P,9,FALSE)),"")</f>
        <v/>
      </c>
      <c r="F220" s="109" t="str">
        <f>IFERROR(IF(VLOOKUP($A220,'Annex 2 EHV charges'!$A:$P,10,FALSE)=0,"",VLOOKUP($A220,'Annex 2 EHV charges'!$A:$P,10,FALSE)),"")</f>
        <v/>
      </c>
      <c r="G220" s="110" t="str">
        <f>IFERROR(IF(VLOOKUP($A220,'Annex 2 EHV charges'!$A:$P,11,FALSE)=0,"",VLOOKUP($A220,'Annex 2 EHV charges'!$A:$P,11,FALSE)),"")</f>
        <v/>
      </c>
      <c r="H220" s="110" t="str">
        <f>IFERROR(IF(VLOOKUP($A220,'Annex 2 EHV charges'!$A:$P,12,FALSE)=0,"",VLOOKUP($A220,'Annex 2 EHV charges'!$A:$P,12,FALSE)),"")</f>
        <v/>
      </c>
    </row>
    <row r="221" spans="1:8" x14ac:dyDescent="0.2">
      <c r="A221" s="103" t="str">
        <f t="array" ref="A221">IFERROR(INDEX('Annex 2 EHV charges'!$A$11:$A$22, MATCH(0, IF(ISBLANK('Annex 2 EHV charges'!$A$11:$A$22),1, COUNTIF(A$4:$A220, 'Annex 2 EHV charges'!$A$11:$A$22)), 0)),"")</f>
        <v/>
      </c>
      <c r="B221" s="103" t="str">
        <f>IF($A221="","",VLOOKUP($A221,'Annex 2 EHV charges'!$A:$O,2,0))</f>
        <v/>
      </c>
      <c r="C221" s="104" t="str">
        <f>IF($A221="","",VLOOKUP($A221,'Annex 2 EHV charges'!$A:$O,3,0))</f>
        <v/>
      </c>
      <c r="D221" s="103" t="str">
        <f>IF($A221="","",VLOOKUP($A221,'Annex 2 EHV charges'!$A:$O,7,0))</f>
        <v/>
      </c>
      <c r="E221" s="108" t="str">
        <f>IFERROR(IF(VLOOKUP($A221,'Annex 2 EHV charges'!$A:$P,9,FALSE)=0,"",VLOOKUP($A221,'Annex 2 EHV charges'!$A:$P,9,FALSE)),"")</f>
        <v/>
      </c>
      <c r="F221" s="109" t="str">
        <f>IFERROR(IF(VLOOKUP($A221,'Annex 2 EHV charges'!$A:$P,10,FALSE)=0,"",VLOOKUP($A221,'Annex 2 EHV charges'!$A:$P,10,FALSE)),"")</f>
        <v/>
      </c>
      <c r="G221" s="110" t="str">
        <f>IFERROR(IF(VLOOKUP($A221,'Annex 2 EHV charges'!$A:$P,11,FALSE)=0,"",VLOOKUP($A221,'Annex 2 EHV charges'!$A:$P,11,FALSE)),"")</f>
        <v/>
      </c>
      <c r="H221" s="110" t="str">
        <f>IFERROR(IF(VLOOKUP($A221,'Annex 2 EHV charges'!$A:$P,12,FALSE)=0,"",VLOOKUP($A221,'Annex 2 EHV charges'!$A:$P,12,FALSE)),"")</f>
        <v/>
      </c>
    </row>
    <row r="222" spans="1:8" x14ac:dyDescent="0.2">
      <c r="A222" s="103" t="str">
        <f t="array" ref="A222">IFERROR(INDEX('Annex 2 EHV charges'!$A$11:$A$22, MATCH(0, IF(ISBLANK('Annex 2 EHV charges'!$A$11:$A$22),1, COUNTIF(A$4:$A221, 'Annex 2 EHV charges'!$A$11:$A$22)), 0)),"")</f>
        <v/>
      </c>
      <c r="B222" s="103" t="str">
        <f>IF($A222="","",VLOOKUP($A222,'Annex 2 EHV charges'!$A:$O,2,0))</f>
        <v/>
      </c>
      <c r="C222" s="104" t="str">
        <f>IF($A222="","",VLOOKUP($A222,'Annex 2 EHV charges'!$A:$O,3,0))</f>
        <v/>
      </c>
      <c r="D222" s="103" t="str">
        <f>IF($A222="","",VLOOKUP($A222,'Annex 2 EHV charges'!$A:$O,7,0))</f>
        <v/>
      </c>
      <c r="E222" s="108" t="str">
        <f>IFERROR(IF(VLOOKUP($A222,'Annex 2 EHV charges'!$A:$P,9,FALSE)=0,"",VLOOKUP($A222,'Annex 2 EHV charges'!$A:$P,9,FALSE)),"")</f>
        <v/>
      </c>
      <c r="F222" s="109" t="str">
        <f>IFERROR(IF(VLOOKUP($A222,'Annex 2 EHV charges'!$A:$P,10,FALSE)=0,"",VLOOKUP($A222,'Annex 2 EHV charges'!$A:$P,10,FALSE)),"")</f>
        <v/>
      </c>
      <c r="G222" s="110" t="str">
        <f>IFERROR(IF(VLOOKUP($A222,'Annex 2 EHV charges'!$A:$P,11,FALSE)=0,"",VLOOKUP($A222,'Annex 2 EHV charges'!$A:$P,11,FALSE)),"")</f>
        <v/>
      </c>
      <c r="H222" s="110" t="str">
        <f>IFERROR(IF(VLOOKUP($A222,'Annex 2 EHV charges'!$A:$P,12,FALSE)=0,"",VLOOKUP($A222,'Annex 2 EHV charges'!$A:$P,12,FALSE)),"")</f>
        <v/>
      </c>
    </row>
    <row r="223" spans="1:8" x14ac:dyDescent="0.2">
      <c r="A223" s="103" t="str">
        <f t="array" ref="A223">IFERROR(INDEX('Annex 2 EHV charges'!$A$11:$A$22, MATCH(0, IF(ISBLANK('Annex 2 EHV charges'!$A$11:$A$22),1, COUNTIF(A$4:$A222, 'Annex 2 EHV charges'!$A$11:$A$22)), 0)),"")</f>
        <v/>
      </c>
      <c r="B223" s="103" t="str">
        <f>IF($A223="","",VLOOKUP($A223,'Annex 2 EHV charges'!$A:$O,2,0))</f>
        <v/>
      </c>
      <c r="C223" s="104" t="str">
        <f>IF($A223="","",VLOOKUP($A223,'Annex 2 EHV charges'!$A:$O,3,0))</f>
        <v/>
      </c>
      <c r="D223" s="103" t="str">
        <f>IF($A223="","",VLOOKUP($A223,'Annex 2 EHV charges'!$A:$O,7,0))</f>
        <v/>
      </c>
      <c r="E223" s="108" t="str">
        <f>IFERROR(IF(VLOOKUP($A223,'Annex 2 EHV charges'!$A:$P,9,FALSE)=0,"",VLOOKUP($A223,'Annex 2 EHV charges'!$A:$P,9,FALSE)),"")</f>
        <v/>
      </c>
      <c r="F223" s="109" t="str">
        <f>IFERROR(IF(VLOOKUP($A223,'Annex 2 EHV charges'!$A:$P,10,FALSE)=0,"",VLOOKUP($A223,'Annex 2 EHV charges'!$A:$P,10,FALSE)),"")</f>
        <v/>
      </c>
      <c r="G223" s="110" t="str">
        <f>IFERROR(IF(VLOOKUP($A223,'Annex 2 EHV charges'!$A:$P,11,FALSE)=0,"",VLOOKUP($A223,'Annex 2 EHV charges'!$A:$P,11,FALSE)),"")</f>
        <v/>
      </c>
      <c r="H223" s="110" t="str">
        <f>IFERROR(IF(VLOOKUP($A223,'Annex 2 EHV charges'!$A:$P,12,FALSE)=0,"",VLOOKUP($A223,'Annex 2 EHV charges'!$A:$P,12,FALSE)),"")</f>
        <v/>
      </c>
    </row>
    <row r="224" spans="1:8" x14ac:dyDescent="0.2">
      <c r="A224" s="103" t="str">
        <f t="array" ref="A224">IFERROR(INDEX('Annex 2 EHV charges'!$A$11:$A$22, MATCH(0, IF(ISBLANK('Annex 2 EHV charges'!$A$11:$A$22),1, COUNTIF(A$4:$A223, 'Annex 2 EHV charges'!$A$11:$A$22)), 0)),"")</f>
        <v/>
      </c>
      <c r="B224" s="103" t="str">
        <f>IF($A224="","",VLOOKUP($A224,'Annex 2 EHV charges'!$A:$O,2,0))</f>
        <v/>
      </c>
      <c r="C224" s="104" t="str">
        <f>IF($A224="","",VLOOKUP($A224,'Annex 2 EHV charges'!$A:$O,3,0))</f>
        <v/>
      </c>
      <c r="D224" s="103" t="str">
        <f>IF($A224="","",VLOOKUP($A224,'Annex 2 EHV charges'!$A:$O,7,0))</f>
        <v/>
      </c>
      <c r="E224" s="108" t="str">
        <f>IFERROR(IF(VLOOKUP($A224,'Annex 2 EHV charges'!$A:$P,9,FALSE)=0,"",VLOOKUP($A224,'Annex 2 EHV charges'!$A:$P,9,FALSE)),"")</f>
        <v/>
      </c>
      <c r="F224" s="109" t="str">
        <f>IFERROR(IF(VLOOKUP($A224,'Annex 2 EHV charges'!$A:$P,10,FALSE)=0,"",VLOOKUP($A224,'Annex 2 EHV charges'!$A:$P,10,FALSE)),"")</f>
        <v/>
      </c>
      <c r="G224" s="110" t="str">
        <f>IFERROR(IF(VLOOKUP($A224,'Annex 2 EHV charges'!$A:$P,11,FALSE)=0,"",VLOOKUP($A224,'Annex 2 EHV charges'!$A:$P,11,FALSE)),"")</f>
        <v/>
      </c>
      <c r="H224" s="110" t="str">
        <f>IFERROR(IF(VLOOKUP($A224,'Annex 2 EHV charges'!$A:$P,12,FALSE)=0,"",VLOOKUP($A224,'Annex 2 EHV charges'!$A:$P,12,FALSE)),"")</f>
        <v/>
      </c>
    </row>
    <row r="225" spans="1:8" x14ac:dyDescent="0.2">
      <c r="A225" s="103" t="str">
        <f t="array" ref="A225">IFERROR(INDEX('Annex 2 EHV charges'!$A$11:$A$22, MATCH(0, IF(ISBLANK('Annex 2 EHV charges'!$A$11:$A$22),1, COUNTIF(A$4:$A224, 'Annex 2 EHV charges'!$A$11:$A$22)), 0)),"")</f>
        <v/>
      </c>
      <c r="B225" s="103" t="str">
        <f>IF($A225="","",VLOOKUP($A225,'Annex 2 EHV charges'!$A:$O,2,0))</f>
        <v/>
      </c>
      <c r="C225" s="104" t="str">
        <f>IF($A225="","",VLOOKUP($A225,'Annex 2 EHV charges'!$A:$O,3,0))</f>
        <v/>
      </c>
      <c r="D225" s="103" t="str">
        <f>IF($A225="","",VLOOKUP($A225,'Annex 2 EHV charges'!$A:$O,7,0))</f>
        <v/>
      </c>
      <c r="E225" s="108" t="str">
        <f>IFERROR(IF(VLOOKUP($A225,'Annex 2 EHV charges'!$A:$P,9,FALSE)=0,"",VLOOKUP($A225,'Annex 2 EHV charges'!$A:$P,9,FALSE)),"")</f>
        <v/>
      </c>
      <c r="F225" s="109" t="str">
        <f>IFERROR(IF(VLOOKUP($A225,'Annex 2 EHV charges'!$A:$P,10,FALSE)=0,"",VLOOKUP($A225,'Annex 2 EHV charges'!$A:$P,10,FALSE)),"")</f>
        <v/>
      </c>
      <c r="G225" s="110" t="str">
        <f>IFERROR(IF(VLOOKUP($A225,'Annex 2 EHV charges'!$A:$P,11,FALSE)=0,"",VLOOKUP($A225,'Annex 2 EHV charges'!$A:$P,11,FALSE)),"")</f>
        <v/>
      </c>
      <c r="H225" s="110" t="str">
        <f>IFERROR(IF(VLOOKUP($A225,'Annex 2 EHV charges'!$A:$P,12,FALSE)=0,"",VLOOKUP($A225,'Annex 2 EHV charges'!$A:$P,12,FALSE)),"")</f>
        <v/>
      </c>
    </row>
    <row r="226" spans="1:8" x14ac:dyDescent="0.2">
      <c r="A226" s="103" t="str">
        <f t="array" ref="A226">IFERROR(INDEX('Annex 2 EHV charges'!$A$11:$A$22, MATCH(0, IF(ISBLANK('Annex 2 EHV charges'!$A$11:$A$22),1, COUNTIF(A$4:$A225, 'Annex 2 EHV charges'!$A$11:$A$22)), 0)),"")</f>
        <v/>
      </c>
      <c r="B226" s="103" t="str">
        <f>IF($A226="","",VLOOKUP($A226,'Annex 2 EHV charges'!$A:$O,2,0))</f>
        <v/>
      </c>
      <c r="C226" s="104" t="str">
        <f>IF($A226="","",VLOOKUP($A226,'Annex 2 EHV charges'!$A:$O,3,0))</f>
        <v/>
      </c>
      <c r="D226" s="103" t="str">
        <f>IF($A226="","",VLOOKUP($A226,'Annex 2 EHV charges'!$A:$O,7,0))</f>
        <v/>
      </c>
      <c r="E226" s="108" t="str">
        <f>IFERROR(IF(VLOOKUP($A226,'Annex 2 EHV charges'!$A:$P,9,FALSE)=0,"",VLOOKUP($A226,'Annex 2 EHV charges'!$A:$P,9,FALSE)),"")</f>
        <v/>
      </c>
      <c r="F226" s="109" t="str">
        <f>IFERROR(IF(VLOOKUP($A226,'Annex 2 EHV charges'!$A:$P,10,FALSE)=0,"",VLOOKUP($A226,'Annex 2 EHV charges'!$A:$P,10,FALSE)),"")</f>
        <v/>
      </c>
      <c r="G226" s="110" t="str">
        <f>IFERROR(IF(VLOOKUP($A226,'Annex 2 EHV charges'!$A:$P,11,FALSE)=0,"",VLOOKUP($A226,'Annex 2 EHV charges'!$A:$P,11,FALSE)),"")</f>
        <v/>
      </c>
      <c r="H226" s="110" t="str">
        <f>IFERROR(IF(VLOOKUP($A226,'Annex 2 EHV charges'!$A:$P,12,FALSE)=0,"",VLOOKUP($A226,'Annex 2 EHV charges'!$A:$P,12,FALSE)),"")</f>
        <v/>
      </c>
    </row>
    <row r="227" spans="1:8" x14ac:dyDescent="0.2">
      <c r="A227" s="103" t="str">
        <f t="array" ref="A227">IFERROR(INDEX('Annex 2 EHV charges'!$A$11:$A$22, MATCH(0, IF(ISBLANK('Annex 2 EHV charges'!$A$11:$A$22),1, COUNTIF(A$4:$A226, 'Annex 2 EHV charges'!$A$11:$A$22)), 0)),"")</f>
        <v/>
      </c>
      <c r="B227" s="103" t="str">
        <f>IF($A227="","",VLOOKUP($A227,'Annex 2 EHV charges'!$A:$O,2,0))</f>
        <v/>
      </c>
      <c r="C227" s="104" t="str">
        <f>IF($A227="","",VLOOKUP($A227,'Annex 2 EHV charges'!$A:$O,3,0))</f>
        <v/>
      </c>
      <c r="D227" s="103" t="str">
        <f>IF($A227="","",VLOOKUP($A227,'Annex 2 EHV charges'!$A:$O,7,0))</f>
        <v/>
      </c>
      <c r="E227" s="108" t="str">
        <f>IFERROR(IF(VLOOKUP($A227,'Annex 2 EHV charges'!$A:$P,9,FALSE)=0,"",VLOOKUP($A227,'Annex 2 EHV charges'!$A:$P,9,FALSE)),"")</f>
        <v/>
      </c>
      <c r="F227" s="109" t="str">
        <f>IFERROR(IF(VLOOKUP($A227,'Annex 2 EHV charges'!$A:$P,10,FALSE)=0,"",VLOOKUP($A227,'Annex 2 EHV charges'!$A:$P,10,FALSE)),"")</f>
        <v/>
      </c>
      <c r="G227" s="110" t="str">
        <f>IFERROR(IF(VLOOKUP($A227,'Annex 2 EHV charges'!$A:$P,11,FALSE)=0,"",VLOOKUP($A227,'Annex 2 EHV charges'!$A:$P,11,FALSE)),"")</f>
        <v/>
      </c>
      <c r="H227" s="110" t="str">
        <f>IFERROR(IF(VLOOKUP($A227,'Annex 2 EHV charges'!$A:$P,12,FALSE)=0,"",VLOOKUP($A227,'Annex 2 EHV charges'!$A:$P,12,FALSE)),"")</f>
        <v/>
      </c>
    </row>
    <row r="228" spans="1:8" x14ac:dyDescent="0.2">
      <c r="A228" s="103" t="str">
        <f t="array" ref="A228">IFERROR(INDEX('Annex 2 EHV charges'!$A$11:$A$22, MATCH(0, IF(ISBLANK('Annex 2 EHV charges'!$A$11:$A$22),1, COUNTIF(A$4:$A227, 'Annex 2 EHV charges'!$A$11:$A$22)), 0)),"")</f>
        <v/>
      </c>
      <c r="B228" s="103" t="str">
        <f>IF($A228="","",VLOOKUP($A228,'Annex 2 EHV charges'!$A:$O,2,0))</f>
        <v/>
      </c>
      <c r="C228" s="104" t="str">
        <f>IF($A228="","",VLOOKUP($A228,'Annex 2 EHV charges'!$A:$O,3,0))</f>
        <v/>
      </c>
      <c r="D228" s="103" t="str">
        <f>IF($A228="","",VLOOKUP($A228,'Annex 2 EHV charges'!$A:$O,7,0))</f>
        <v/>
      </c>
      <c r="E228" s="108" t="str">
        <f>IFERROR(IF(VLOOKUP($A228,'Annex 2 EHV charges'!$A:$P,9,FALSE)=0,"",VLOOKUP($A228,'Annex 2 EHV charges'!$A:$P,9,FALSE)),"")</f>
        <v/>
      </c>
      <c r="F228" s="109" t="str">
        <f>IFERROR(IF(VLOOKUP($A228,'Annex 2 EHV charges'!$A:$P,10,FALSE)=0,"",VLOOKUP($A228,'Annex 2 EHV charges'!$A:$P,10,FALSE)),"")</f>
        <v/>
      </c>
      <c r="G228" s="110" t="str">
        <f>IFERROR(IF(VLOOKUP($A228,'Annex 2 EHV charges'!$A:$P,11,FALSE)=0,"",VLOOKUP($A228,'Annex 2 EHV charges'!$A:$P,11,FALSE)),"")</f>
        <v/>
      </c>
      <c r="H228" s="110" t="str">
        <f>IFERROR(IF(VLOOKUP($A228,'Annex 2 EHV charges'!$A:$P,12,FALSE)=0,"",VLOOKUP($A228,'Annex 2 EHV charges'!$A:$P,12,FALSE)),"")</f>
        <v/>
      </c>
    </row>
    <row r="229" spans="1:8" x14ac:dyDescent="0.2">
      <c r="A229" s="103" t="str">
        <f t="array" ref="A229">IFERROR(INDEX('Annex 2 EHV charges'!$A$11:$A$22, MATCH(0, IF(ISBLANK('Annex 2 EHV charges'!$A$11:$A$22),1, COUNTIF(A$4:$A228, 'Annex 2 EHV charges'!$A$11:$A$22)), 0)),"")</f>
        <v/>
      </c>
      <c r="B229" s="103" t="str">
        <f>IF($A229="","",VLOOKUP($A229,'Annex 2 EHV charges'!$A:$O,2,0))</f>
        <v/>
      </c>
      <c r="C229" s="104" t="str">
        <f>IF($A229="","",VLOOKUP($A229,'Annex 2 EHV charges'!$A:$O,3,0))</f>
        <v/>
      </c>
      <c r="D229" s="103" t="str">
        <f>IF($A229="","",VLOOKUP($A229,'Annex 2 EHV charges'!$A:$O,7,0))</f>
        <v/>
      </c>
      <c r="E229" s="108" t="str">
        <f>IFERROR(IF(VLOOKUP($A229,'Annex 2 EHV charges'!$A:$P,9,FALSE)=0,"",VLOOKUP($A229,'Annex 2 EHV charges'!$A:$P,9,FALSE)),"")</f>
        <v/>
      </c>
      <c r="F229" s="109" t="str">
        <f>IFERROR(IF(VLOOKUP($A229,'Annex 2 EHV charges'!$A:$P,10,FALSE)=0,"",VLOOKUP($A229,'Annex 2 EHV charges'!$A:$P,10,FALSE)),"")</f>
        <v/>
      </c>
      <c r="G229" s="110" t="str">
        <f>IFERROR(IF(VLOOKUP($A229,'Annex 2 EHV charges'!$A:$P,11,FALSE)=0,"",VLOOKUP($A229,'Annex 2 EHV charges'!$A:$P,11,FALSE)),"")</f>
        <v/>
      </c>
      <c r="H229" s="110" t="str">
        <f>IFERROR(IF(VLOOKUP($A229,'Annex 2 EHV charges'!$A:$P,12,FALSE)=0,"",VLOOKUP($A229,'Annex 2 EHV charges'!$A:$P,12,FALSE)),"")</f>
        <v/>
      </c>
    </row>
    <row r="230" spans="1:8" x14ac:dyDescent="0.2">
      <c r="A230" s="103" t="str">
        <f t="array" ref="A230">IFERROR(INDEX('Annex 2 EHV charges'!$A$11:$A$22, MATCH(0, IF(ISBLANK('Annex 2 EHV charges'!$A$11:$A$22),1, COUNTIF(A$4:$A229, 'Annex 2 EHV charges'!$A$11:$A$22)), 0)),"")</f>
        <v/>
      </c>
      <c r="B230" s="103" t="str">
        <f>IF($A230="","",VLOOKUP($A230,'Annex 2 EHV charges'!$A:$O,2,0))</f>
        <v/>
      </c>
      <c r="C230" s="104" t="str">
        <f>IF($A230="","",VLOOKUP($A230,'Annex 2 EHV charges'!$A:$O,3,0))</f>
        <v/>
      </c>
      <c r="D230" s="103" t="str">
        <f>IF($A230="","",VLOOKUP($A230,'Annex 2 EHV charges'!$A:$O,7,0))</f>
        <v/>
      </c>
      <c r="E230" s="108" t="str">
        <f>IFERROR(IF(VLOOKUP($A230,'Annex 2 EHV charges'!$A:$P,9,FALSE)=0,"",VLOOKUP($A230,'Annex 2 EHV charges'!$A:$P,9,FALSE)),"")</f>
        <v/>
      </c>
      <c r="F230" s="109" t="str">
        <f>IFERROR(IF(VLOOKUP($A230,'Annex 2 EHV charges'!$A:$P,10,FALSE)=0,"",VLOOKUP($A230,'Annex 2 EHV charges'!$A:$P,10,FALSE)),"")</f>
        <v/>
      </c>
      <c r="G230" s="110" t="str">
        <f>IFERROR(IF(VLOOKUP($A230,'Annex 2 EHV charges'!$A:$P,11,FALSE)=0,"",VLOOKUP($A230,'Annex 2 EHV charges'!$A:$P,11,FALSE)),"")</f>
        <v/>
      </c>
      <c r="H230" s="110" t="str">
        <f>IFERROR(IF(VLOOKUP($A230,'Annex 2 EHV charges'!$A:$P,12,FALSE)=0,"",VLOOKUP($A230,'Annex 2 EHV charges'!$A:$P,12,FALSE)),"")</f>
        <v/>
      </c>
    </row>
    <row r="231" spans="1:8" x14ac:dyDescent="0.2">
      <c r="A231" s="103" t="str">
        <f t="array" ref="A231">IFERROR(INDEX('Annex 2 EHV charges'!$A$11:$A$22, MATCH(0, IF(ISBLANK('Annex 2 EHV charges'!$A$11:$A$22),1, COUNTIF(A$4:$A230, 'Annex 2 EHV charges'!$A$11:$A$22)), 0)),"")</f>
        <v/>
      </c>
      <c r="B231" s="103" t="str">
        <f>IF($A231="","",VLOOKUP($A231,'Annex 2 EHV charges'!$A:$O,2,0))</f>
        <v/>
      </c>
      <c r="C231" s="104" t="str">
        <f>IF($A231="","",VLOOKUP($A231,'Annex 2 EHV charges'!$A:$O,3,0))</f>
        <v/>
      </c>
      <c r="D231" s="103" t="str">
        <f>IF($A231="","",VLOOKUP($A231,'Annex 2 EHV charges'!$A:$O,7,0))</f>
        <v/>
      </c>
      <c r="E231" s="108" t="str">
        <f>IFERROR(IF(VLOOKUP($A231,'Annex 2 EHV charges'!$A:$P,9,FALSE)=0,"",VLOOKUP($A231,'Annex 2 EHV charges'!$A:$P,9,FALSE)),"")</f>
        <v/>
      </c>
      <c r="F231" s="109" t="str">
        <f>IFERROR(IF(VLOOKUP($A231,'Annex 2 EHV charges'!$A:$P,10,FALSE)=0,"",VLOOKUP($A231,'Annex 2 EHV charges'!$A:$P,10,FALSE)),"")</f>
        <v/>
      </c>
      <c r="G231" s="110" t="str">
        <f>IFERROR(IF(VLOOKUP($A231,'Annex 2 EHV charges'!$A:$P,11,FALSE)=0,"",VLOOKUP($A231,'Annex 2 EHV charges'!$A:$P,11,FALSE)),"")</f>
        <v/>
      </c>
      <c r="H231" s="110" t="str">
        <f>IFERROR(IF(VLOOKUP($A231,'Annex 2 EHV charges'!$A:$P,12,FALSE)=0,"",VLOOKUP($A231,'Annex 2 EHV charges'!$A:$P,12,FALSE)),"")</f>
        <v/>
      </c>
    </row>
    <row r="232" spans="1:8" x14ac:dyDescent="0.2">
      <c r="A232" s="103" t="str">
        <f t="array" ref="A232">IFERROR(INDEX('Annex 2 EHV charges'!$A$11:$A$22, MATCH(0, IF(ISBLANK('Annex 2 EHV charges'!$A$11:$A$22),1, COUNTIF(A$4:$A231, 'Annex 2 EHV charges'!$A$11:$A$22)), 0)),"")</f>
        <v/>
      </c>
      <c r="B232" s="103" t="str">
        <f>IF($A232="","",VLOOKUP($A232,'Annex 2 EHV charges'!$A:$O,2,0))</f>
        <v/>
      </c>
      <c r="C232" s="104" t="str">
        <f>IF($A232="","",VLOOKUP($A232,'Annex 2 EHV charges'!$A:$O,3,0))</f>
        <v/>
      </c>
      <c r="D232" s="103" t="str">
        <f>IF($A232="","",VLOOKUP($A232,'Annex 2 EHV charges'!$A:$O,7,0))</f>
        <v/>
      </c>
      <c r="E232" s="108" t="str">
        <f>IFERROR(IF(VLOOKUP($A232,'Annex 2 EHV charges'!$A:$P,9,FALSE)=0,"",VLOOKUP($A232,'Annex 2 EHV charges'!$A:$P,9,FALSE)),"")</f>
        <v/>
      </c>
      <c r="F232" s="109" t="str">
        <f>IFERROR(IF(VLOOKUP($A232,'Annex 2 EHV charges'!$A:$P,10,FALSE)=0,"",VLOOKUP($A232,'Annex 2 EHV charges'!$A:$P,10,FALSE)),"")</f>
        <v/>
      </c>
      <c r="G232" s="110" t="str">
        <f>IFERROR(IF(VLOOKUP($A232,'Annex 2 EHV charges'!$A:$P,11,FALSE)=0,"",VLOOKUP($A232,'Annex 2 EHV charges'!$A:$P,11,FALSE)),"")</f>
        <v/>
      </c>
      <c r="H232" s="110" t="str">
        <f>IFERROR(IF(VLOOKUP($A232,'Annex 2 EHV charges'!$A:$P,12,FALSE)=0,"",VLOOKUP($A232,'Annex 2 EHV charges'!$A:$P,12,FALSE)),"")</f>
        <v/>
      </c>
    </row>
    <row r="233" spans="1:8" x14ac:dyDescent="0.2">
      <c r="A233" s="103" t="str">
        <f t="array" ref="A233">IFERROR(INDEX('Annex 2 EHV charges'!$A$11:$A$22, MATCH(0, IF(ISBLANK('Annex 2 EHV charges'!$A$11:$A$22),1, COUNTIF(A$4:$A232, 'Annex 2 EHV charges'!$A$11:$A$22)), 0)),"")</f>
        <v/>
      </c>
      <c r="B233" s="103" t="str">
        <f>IF($A233="","",VLOOKUP($A233,'Annex 2 EHV charges'!$A:$O,2,0))</f>
        <v/>
      </c>
      <c r="C233" s="104" t="str">
        <f>IF($A233="","",VLOOKUP($A233,'Annex 2 EHV charges'!$A:$O,3,0))</f>
        <v/>
      </c>
      <c r="D233" s="103" t="str">
        <f>IF($A233="","",VLOOKUP($A233,'Annex 2 EHV charges'!$A:$O,7,0))</f>
        <v/>
      </c>
      <c r="E233" s="108" t="str">
        <f>IFERROR(IF(VLOOKUP($A233,'Annex 2 EHV charges'!$A:$P,9,FALSE)=0,"",VLOOKUP($A233,'Annex 2 EHV charges'!$A:$P,9,FALSE)),"")</f>
        <v/>
      </c>
      <c r="F233" s="109" t="str">
        <f>IFERROR(IF(VLOOKUP($A233,'Annex 2 EHV charges'!$A:$P,10,FALSE)=0,"",VLOOKUP($A233,'Annex 2 EHV charges'!$A:$P,10,FALSE)),"")</f>
        <v/>
      </c>
      <c r="G233" s="110" t="str">
        <f>IFERROR(IF(VLOOKUP($A233,'Annex 2 EHV charges'!$A:$P,11,FALSE)=0,"",VLOOKUP($A233,'Annex 2 EHV charges'!$A:$P,11,FALSE)),"")</f>
        <v/>
      </c>
      <c r="H233" s="110" t="str">
        <f>IFERROR(IF(VLOOKUP($A233,'Annex 2 EHV charges'!$A:$P,12,FALSE)=0,"",VLOOKUP($A233,'Annex 2 EHV charges'!$A:$P,12,FALSE)),"")</f>
        <v/>
      </c>
    </row>
    <row r="234" spans="1:8" x14ac:dyDescent="0.2">
      <c r="A234" s="103" t="str">
        <f t="array" ref="A234">IFERROR(INDEX('Annex 2 EHV charges'!$A$11:$A$22, MATCH(0, IF(ISBLANK('Annex 2 EHV charges'!$A$11:$A$22),1, COUNTIF(A$4:$A233, 'Annex 2 EHV charges'!$A$11:$A$22)), 0)),"")</f>
        <v/>
      </c>
      <c r="B234" s="103" t="str">
        <f>IF($A234="","",VLOOKUP($A234,'Annex 2 EHV charges'!$A:$O,2,0))</f>
        <v/>
      </c>
      <c r="C234" s="104" t="str">
        <f>IF($A234="","",VLOOKUP($A234,'Annex 2 EHV charges'!$A:$O,3,0))</f>
        <v/>
      </c>
      <c r="D234" s="103" t="str">
        <f>IF($A234="","",VLOOKUP($A234,'Annex 2 EHV charges'!$A:$O,7,0))</f>
        <v/>
      </c>
      <c r="E234" s="108" t="str">
        <f>IFERROR(IF(VLOOKUP($A234,'Annex 2 EHV charges'!$A:$P,9,FALSE)=0,"",VLOOKUP($A234,'Annex 2 EHV charges'!$A:$P,9,FALSE)),"")</f>
        <v/>
      </c>
      <c r="F234" s="109" t="str">
        <f>IFERROR(IF(VLOOKUP($A234,'Annex 2 EHV charges'!$A:$P,10,FALSE)=0,"",VLOOKUP($A234,'Annex 2 EHV charges'!$A:$P,10,FALSE)),"")</f>
        <v/>
      </c>
      <c r="G234" s="110" t="str">
        <f>IFERROR(IF(VLOOKUP($A234,'Annex 2 EHV charges'!$A:$P,11,FALSE)=0,"",VLOOKUP($A234,'Annex 2 EHV charges'!$A:$P,11,FALSE)),"")</f>
        <v/>
      </c>
      <c r="H234" s="110" t="str">
        <f>IFERROR(IF(VLOOKUP($A234,'Annex 2 EHV charges'!$A:$P,12,FALSE)=0,"",VLOOKUP($A234,'Annex 2 EHV charges'!$A:$P,12,FALSE)),"")</f>
        <v/>
      </c>
    </row>
    <row r="235" spans="1:8" x14ac:dyDescent="0.2">
      <c r="A235" s="103" t="str">
        <f t="array" ref="A235">IFERROR(INDEX('Annex 2 EHV charges'!$A$11:$A$22, MATCH(0, IF(ISBLANK('Annex 2 EHV charges'!$A$11:$A$22),1, COUNTIF(A$4:$A234, 'Annex 2 EHV charges'!$A$11:$A$22)), 0)),"")</f>
        <v/>
      </c>
      <c r="B235" s="103" t="str">
        <f>IF($A235="","",VLOOKUP($A235,'Annex 2 EHV charges'!$A:$O,2,0))</f>
        <v/>
      </c>
      <c r="C235" s="104" t="str">
        <f>IF($A235="","",VLOOKUP($A235,'Annex 2 EHV charges'!$A:$O,3,0))</f>
        <v/>
      </c>
      <c r="D235" s="103" t="str">
        <f>IF($A235="","",VLOOKUP($A235,'Annex 2 EHV charges'!$A:$O,7,0))</f>
        <v/>
      </c>
      <c r="E235" s="108" t="str">
        <f>IFERROR(IF(VLOOKUP($A235,'Annex 2 EHV charges'!$A:$P,9,FALSE)=0,"",VLOOKUP($A235,'Annex 2 EHV charges'!$A:$P,9,FALSE)),"")</f>
        <v/>
      </c>
      <c r="F235" s="109" t="str">
        <f>IFERROR(IF(VLOOKUP($A235,'Annex 2 EHV charges'!$A:$P,10,FALSE)=0,"",VLOOKUP($A235,'Annex 2 EHV charges'!$A:$P,10,FALSE)),"")</f>
        <v/>
      </c>
      <c r="G235" s="110" t="str">
        <f>IFERROR(IF(VLOOKUP($A235,'Annex 2 EHV charges'!$A:$P,11,FALSE)=0,"",VLOOKUP($A235,'Annex 2 EHV charges'!$A:$P,11,FALSE)),"")</f>
        <v/>
      </c>
      <c r="H235" s="110" t="str">
        <f>IFERROR(IF(VLOOKUP($A235,'Annex 2 EHV charges'!$A:$P,12,FALSE)=0,"",VLOOKUP($A235,'Annex 2 EHV charges'!$A:$P,12,FALSE)),"")</f>
        <v/>
      </c>
    </row>
    <row r="236" spans="1:8" x14ac:dyDescent="0.2">
      <c r="A236" s="103" t="str">
        <f t="array" ref="A236">IFERROR(INDEX('Annex 2 EHV charges'!$A$11:$A$22, MATCH(0, IF(ISBLANK('Annex 2 EHV charges'!$A$11:$A$22),1, COUNTIF(A$4:$A235, 'Annex 2 EHV charges'!$A$11:$A$22)), 0)),"")</f>
        <v/>
      </c>
      <c r="B236" s="103" t="str">
        <f>IF($A236="","",VLOOKUP($A236,'Annex 2 EHV charges'!$A:$O,2,0))</f>
        <v/>
      </c>
      <c r="C236" s="104" t="str">
        <f>IF($A236="","",VLOOKUP($A236,'Annex 2 EHV charges'!$A:$O,3,0))</f>
        <v/>
      </c>
      <c r="D236" s="103" t="str">
        <f>IF($A236="","",VLOOKUP($A236,'Annex 2 EHV charges'!$A:$O,7,0))</f>
        <v/>
      </c>
      <c r="E236" s="108" t="str">
        <f>IFERROR(IF(VLOOKUP($A236,'Annex 2 EHV charges'!$A:$P,9,FALSE)=0,"",VLOOKUP($A236,'Annex 2 EHV charges'!$A:$P,9,FALSE)),"")</f>
        <v/>
      </c>
      <c r="F236" s="109" t="str">
        <f>IFERROR(IF(VLOOKUP($A236,'Annex 2 EHV charges'!$A:$P,10,FALSE)=0,"",VLOOKUP($A236,'Annex 2 EHV charges'!$A:$P,10,FALSE)),"")</f>
        <v/>
      </c>
      <c r="G236" s="110" t="str">
        <f>IFERROR(IF(VLOOKUP($A236,'Annex 2 EHV charges'!$A:$P,11,FALSE)=0,"",VLOOKUP($A236,'Annex 2 EHV charges'!$A:$P,11,FALSE)),"")</f>
        <v/>
      </c>
      <c r="H236" s="110" t="str">
        <f>IFERROR(IF(VLOOKUP($A236,'Annex 2 EHV charges'!$A:$P,12,FALSE)=0,"",VLOOKUP($A236,'Annex 2 EHV charges'!$A:$P,12,FALSE)),"")</f>
        <v/>
      </c>
    </row>
    <row r="237" spans="1:8" x14ac:dyDescent="0.2">
      <c r="A237" s="103" t="str">
        <f t="array" ref="A237">IFERROR(INDEX('Annex 2 EHV charges'!$A$11:$A$22, MATCH(0, IF(ISBLANK('Annex 2 EHV charges'!$A$11:$A$22),1, COUNTIF(A$4:$A236, 'Annex 2 EHV charges'!$A$11:$A$22)), 0)),"")</f>
        <v/>
      </c>
      <c r="B237" s="103" t="str">
        <f>IF($A237="","",VLOOKUP($A237,'Annex 2 EHV charges'!$A:$O,2,0))</f>
        <v/>
      </c>
      <c r="C237" s="104" t="str">
        <f>IF($A237="","",VLOOKUP($A237,'Annex 2 EHV charges'!$A:$O,3,0))</f>
        <v/>
      </c>
      <c r="D237" s="103" t="str">
        <f>IF($A237="","",VLOOKUP($A237,'Annex 2 EHV charges'!$A:$O,7,0))</f>
        <v/>
      </c>
      <c r="E237" s="108" t="str">
        <f>IFERROR(IF(VLOOKUP($A237,'Annex 2 EHV charges'!$A:$P,9,FALSE)=0,"",VLOOKUP($A237,'Annex 2 EHV charges'!$A:$P,9,FALSE)),"")</f>
        <v/>
      </c>
      <c r="F237" s="109" t="str">
        <f>IFERROR(IF(VLOOKUP($A237,'Annex 2 EHV charges'!$A:$P,10,FALSE)=0,"",VLOOKUP($A237,'Annex 2 EHV charges'!$A:$P,10,FALSE)),"")</f>
        <v/>
      </c>
      <c r="G237" s="110" t="str">
        <f>IFERROR(IF(VLOOKUP($A237,'Annex 2 EHV charges'!$A:$P,11,FALSE)=0,"",VLOOKUP($A237,'Annex 2 EHV charges'!$A:$P,11,FALSE)),"")</f>
        <v/>
      </c>
      <c r="H237" s="110" t="str">
        <f>IFERROR(IF(VLOOKUP($A237,'Annex 2 EHV charges'!$A:$P,12,FALSE)=0,"",VLOOKUP($A237,'Annex 2 EHV charges'!$A:$P,12,FALSE)),"")</f>
        <v/>
      </c>
    </row>
    <row r="238" spans="1:8" x14ac:dyDescent="0.2">
      <c r="A238" s="103" t="str">
        <f t="array" ref="A238">IFERROR(INDEX('Annex 2 EHV charges'!$A$11:$A$22, MATCH(0, IF(ISBLANK('Annex 2 EHV charges'!$A$11:$A$22),1, COUNTIF(A$4:$A237, 'Annex 2 EHV charges'!$A$11:$A$22)), 0)),"")</f>
        <v/>
      </c>
      <c r="B238" s="103" t="str">
        <f>IF($A238="","",VLOOKUP($A238,'Annex 2 EHV charges'!$A:$O,2,0))</f>
        <v/>
      </c>
      <c r="C238" s="104" t="str">
        <f>IF($A238="","",VLOOKUP($A238,'Annex 2 EHV charges'!$A:$O,3,0))</f>
        <v/>
      </c>
      <c r="D238" s="103" t="str">
        <f>IF($A238="","",VLOOKUP($A238,'Annex 2 EHV charges'!$A:$O,7,0))</f>
        <v/>
      </c>
      <c r="E238" s="108" t="str">
        <f>IFERROR(IF(VLOOKUP($A238,'Annex 2 EHV charges'!$A:$P,9,FALSE)=0,"",VLOOKUP($A238,'Annex 2 EHV charges'!$A:$P,9,FALSE)),"")</f>
        <v/>
      </c>
      <c r="F238" s="109" t="str">
        <f>IFERROR(IF(VLOOKUP($A238,'Annex 2 EHV charges'!$A:$P,10,FALSE)=0,"",VLOOKUP($A238,'Annex 2 EHV charges'!$A:$P,10,FALSE)),"")</f>
        <v/>
      </c>
      <c r="G238" s="110" t="str">
        <f>IFERROR(IF(VLOOKUP($A238,'Annex 2 EHV charges'!$A:$P,11,FALSE)=0,"",VLOOKUP($A238,'Annex 2 EHV charges'!$A:$P,11,FALSE)),"")</f>
        <v/>
      </c>
      <c r="H238" s="110" t="str">
        <f>IFERROR(IF(VLOOKUP($A238,'Annex 2 EHV charges'!$A:$P,12,FALSE)=0,"",VLOOKUP($A238,'Annex 2 EHV charges'!$A:$P,12,FALSE)),"")</f>
        <v/>
      </c>
    </row>
    <row r="239" spans="1:8" x14ac:dyDescent="0.2">
      <c r="A239" s="103" t="str">
        <f t="array" ref="A239">IFERROR(INDEX('Annex 2 EHV charges'!$A$11:$A$22, MATCH(0, IF(ISBLANK('Annex 2 EHV charges'!$A$11:$A$22),1, COUNTIF(A$4:$A238, 'Annex 2 EHV charges'!$A$11:$A$22)), 0)),"")</f>
        <v/>
      </c>
      <c r="B239" s="103" t="str">
        <f>IF($A239="","",VLOOKUP($A239,'Annex 2 EHV charges'!$A:$O,2,0))</f>
        <v/>
      </c>
      <c r="C239" s="104" t="str">
        <f>IF($A239="","",VLOOKUP($A239,'Annex 2 EHV charges'!$A:$O,3,0))</f>
        <v/>
      </c>
      <c r="D239" s="103" t="str">
        <f>IF($A239="","",VLOOKUP($A239,'Annex 2 EHV charges'!$A:$O,7,0))</f>
        <v/>
      </c>
      <c r="E239" s="108" t="str">
        <f>IFERROR(IF(VLOOKUP($A239,'Annex 2 EHV charges'!$A:$P,9,FALSE)=0,"",VLOOKUP($A239,'Annex 2 EHV charges'!$A:$P,9,FALSE)),"")</f>
        <v/>
      </c>
      <c r="F239" s="109" t="str">
        <f>IFERROR(IF(VLOOKUP($A239,'Annex 2 EHV charges'!$A:$P,10,FALSE)=0,"",VLOOKUP($A239,'Annex 2 EHV charges'!$A:$P,10,FALSE)),"")</f>
        <v/>
      </c>
      <c r="G239" s="110" t="str">
        <f>IFERROR(IF(VLOOKUP($A239,'Annex 2 EHV charges'!$A:$P,11,FALSE)=0,"",VLOOKUP($A239,'Annex 2 EHV charges'!$A:$P,11,FALSE)),"")</f>
        <v/>
      </c>
      <c r="H239" s="110" t="str">
        <f>IFERROR(IF(VLOOKUP($A239,'Annex 2 EHV charges'!$A:$P,12,FALSE)=0,"",VLOOKUP($A239,'Annex 2 EHV charges'!$A:$P,12,FALSE)),"")</f>
        <v/>
      </c>
    </row>
    <row r="240" spans="1:8" x14ac:dyDescent="0.2">
      <c r="A240" s="103" t="str">
        <f t="array" ref="A240">IFERROR(INDEX('Annex 2 EHV charges'!$A$11:$A$22, MATCH(0, IF(ISBLANK('Annex 2 EHV charges'!$A$11:$A$22),1, COUNTIF(A$4:$A239, 'Annex 2 EHV charges'!$A$11:$A$22)), 0)),"")</f>
        <v/>
      </c>
      <c r="B240" s="103" t="str">
        <f>IF($A240="","",VLOOKUP($A240,'Annex 2 EHV charges'!$A:$O,2,0))</f>
        <v/>
      </c>
      <c r="C240" s="104" t="str">
        <f>IF($A240="","",VLOOKUP($A240,'Annex 2 EHV charges'!$A:$O,3,0))</f>
        <v/>
      </c>
      <c r="D240" s="103" t="str">
        <f>IF($A240="","",VLOOKUP($A240,'Annex 2 EHV charges'!$A:$O,7,0))</f>
        <v/>
      </c>
      <c r="E240" s="108" t="str">
        <f>IFERROR(IF(VLOOKUP($A240,'Annex 2 EHV charges'!$A:$P,9,FALSE)=0,"",VLOOKUP($A240,'Annex 2 EHV charges'!$A:$P,9,FALSE)),"")</f>
        <v/>
      </c>
      <c r="F240" s="109" t="str">
        <f>IFERROR(IF(VLOOKUP($A240,'Annex 2 EHV charges'!$A:$P,10,FALSE)=0,"",VLOOKUP($A240,'Annex 2 EHV charges'!$A:$P,10,FALSE)),"")</f>
        <v/>
      </c>
      <c r="G240" s="110" t="str">
        <f>IFERROR(IF(VLOOKUP($A240,'Annex 2 EHV charges'!$A:$P,11,FALSE)=0,"",VLOOKUP($A240,'Annex 2 EHV charges'!$A:$P,11,FALSE)),"")</f>
        <v/>
      </c>
      <c r="H240" s="110" t="str">
        <f>IFERROR(IF(VLOOKUP($A240,'Annex 2 EHV charges'!$A:$P,12,FALSE)=0,"",VLOOKUP($A240,'Annex 2 EHV charges'!$A:$P,12,FALSE)),"")</f>
        <v/>
      </c>
    </row>
    <row r="241" spans="1:8" x14ac:dyDescent="0.2">
      <c r="A241" s="103" t="str">
        <f t="array" ref="A241">IFERROR(INDEX('Annex 2 EHV charges'!$A$11:$A$22, MATCH(0, IF(ISBLANK('Annex 2 EHV charges'!$A$11:$A$22),1, COUNTIF(A$4:$A240, 'Annex 2 EHV charges'!$A$11:$A$22)), 0)),"")</f>
        <v/>
      </c>
      <c r="B241" s="103" t="str">
        <f>IF($A241="","",VLOOKUP($A241,'Annex 2 EHV charges'!$A:$O,2,0))</f>
        <v/>
      </c>
      <c r="C241" s="104" t="str">
        <f>IF($A241="","",VLOOKUP($A241,'Annex 2 EHV charges'!$A:$O,3,0))</f>
        <v/>
      </c>
      <c r="D241" s="103" t="str">
        <f>IF($A241="","",VLOOKUP($A241,'Annex 2 EHV charges'!$A:$O,7,0))</f>
        <v/>
      </c>
      <c r="E241" s="108" t="str">
        <f>IFERROR(IF(VLOOKUP($A241,'Annex 2 EHV charges'!$A:$P,9,FALSE)=0,"",VLOOKUP($A241,'Annex 2 EHV charges'!$A:$P,9,FALSE)),"")</f>
        <v/>
      </c>
      <c r="F241" s="109" t="str">
        <f>IFERROR(IF(VLOOKUP($A241,'Annex 2 EHV charges'!$A:$P,10,FALSE)=0,"",VLOOKUP($A241,'Annex 2 EHV charges'!$A:$P,10,FALSE)),"")</f>
        <v/>
      </c>
      <c r="G241" s="110" t="str">
        <f>IFERROR(IF(VLOOKUP($A241,'Annex 2 EHV charges'!$A:$P,11,FALSE)=0,"",VLOOKUP($A241,'Annex 2 EHV charges'!$A:$P,11,FALSE)),"")</f>
        <v/>
      </c>
      <c r="H241" s="110" t="str">
        <f>IFERROR(IF(VLOOKUP($A241,'Annex 2 EHV charges'!$A:$P,12,FALSE)=0,"",VLOOKUP($A241,'Annex 2 EHV charges'!$A:$P,12,FALSE)),"")</f>
        <v/>
      </c>
    </row>
    <row r="242" spans="1:8" x14ac:dyDescent="0.2">
      <c r="A242" s="103" t="str">
        <f t="array" ref="A242">IFERROR(INDEX('Annex 2 EHV charges'!$A$11:$A$22, MATCH(0, IF(ISBLANK('Annex 2 EHV charges'!$A$11:$A$22),1, COUNTIF(A$4:$A241, 'Annex 2 EHV charges'!$A$11:$A$22)), 0)),"")</f>
        <v/>
      </c>
      <c r="B242" s="103" t="str">
        <f>IF($A242="","",VLOOKUP($A242,'Annex 2 EHV charges'!$A:$O,2,0))</f>
        <v/>
      </c>
      <c r="C242" s="104" t="str">
        <f>IF($A242="","",VLOOKUP($A242,'Annex 2 EHV charges'!$A:$O,3,0))</f>
        <v/>
      </c>
      <c r="D242" s="103" t="str">
        <f>IF($A242="","",VLOOKUP($A242,'Annex 2 EHV charges'!$A:$O,7,0))</f>
        <v/>
      </c>
      <c r="E242" s="108" t="str">
        <f>IFERROR(IF(VLOOKUP($A242,'Annex 2 EHV charges'!$A:$P,9,FALSE)=0,"",VLOOKUP($A242,'Annex 2 EHV charges'!$A:$P,9,FALSE)),"")</f>
        <v/>
      </c>
      <c r="F242" s="109" t="str">
        <f>IFERROR(IF(VLOOKUP($A242,'Annex 2 EHV charges'!$A:$P,10,FALSE)=0,"",VLOOKUP($A242,'Annex 2 EHV charges'!$A:$P,10,FALSE)),"")</f>
        <v/>
      </c>
      <c r="G242" s="110" t="str">
        <f>IFERROR(IF(VLOOKUP($A242,'Annex 2 EHV charges'!$A:$P,11,FALSE)=0,"",VLOOKUP($A242,'Annex 2 EHV charges'!$A:$P,11,FALSE)),"")</f>
        <v/>
      </c>
      <c r="H242" s="110" t="str">
        <f>IFERROR(IF(VLOOKUP($A242,'Annex 2 EHV charges'!$A:$P,12,FALSE)=0,"",VLOOKUP($A242,'Annex 2 EHV charges'!$A:$P,12,FALSE)),"")</f>
        <v/>
      </c>
    </row>
    <row r="243" spans="1:8" x14ac:dyDescent="0.2">
      <c r="A243" s="103" t="str">
        <f t="array" ref="A243">IFERROR(INDEX('Annex 2 EHV charges'!$A$11:$A$22, MATCH(0, IF(ISBLANK('Annex 2 EHV charges'!$A$11:$A$22),1, COUNTIF(A$4:$A242, 'Annex 2 EHV charges'!$A$11:$A$22)), 0)),"")</f>
        <v/>
      </c>
      <c r="B243" s="103" t="str">
        <f>IF($A243="","",VLOOKUP($A243,'Annex 2 EHV charges'!$A:$O,2,0))</f>
        <v/>
      </c>
      <c r="C243" s="104" t="str">
        <f>IF($A243="","",VLOOKUP($A243,'Annex 2 EHV charges'!$A:$O,3,0))</f>
        <v/>
      </c>
      <c r="D243" s="103" t="str">
        <f>IF($A243="","",VLOOKUP($A243,'Annex 2 EHV charges'!$A:$O,7,0))</f>
        <v/>
      </c>
      <c r="E243" s="108" t="str">
        <f>IFERROR(IF(VLOOKUP($A243,'Annex 2 EHV charges'!$A:$P,9,FALSE)=0,"",VLOOKUP($A243,'Annex 2 EHV charges'!$A:$P,9,FALSE)),"")</f>
        <v/>
      </c>
      <c r="F243" s="109" t="str">
        <f>IFERROR(IF(VLOOKUP($A243,'Annex 2 EHV charges'!$A:$P,10,FALSE)=0,"",VLOOKUP($A243,'Annex 2 EHV charges'!$A:$P,10,FALSE)),"")</f>
        <v/>
      </c>
      <c r="G243" s="110" t="str">
        <f>IFERROR(IF(VLOOKUP($A243,'Annex 2 EHV charges'!$A:$P,11,FALSE)=0,"",VLOOKUP($A243,'Annex 2 EHV charges'!$A:$P,11,FALSE)),"")</f>
        <v/>
      </c>
      <c r="H243" s="110" t="str">
        <f>IFERROR(IF(VLOOKUP($A243,'Annex 2 EHV charges'!$A:$P,12,FALSE)=0,"",VLOOKUP($A243,'Annex 2 EHV charges'!$A:$P,12,FALSE)),"")</f>
        <v/>
      </c>
    </row>
    <row r="244" spans="1:8" x14ac:dyDescent="0.2">
      <c r="A244" s="103" t="str">
        <f t="array" ref="A244">IFERROR(INDEX('Annex 2 EHV charges'!$A$11:$A$22, MATCH(0, IF(ISBLANK('Annex 2 EHV charges'!$A$11:$A$22),1, COUNTIF(A$4:$A243, 'Annex 2 EHV charges'!$A$11:$A$22)), 0)),"")</f>
        <v/>
      </c>
      <c r="B244" s="103" t="str">
        <f>IF($A244="","",VLOOKUP($A244,'Annex 2 EHV charges'!$A:$O,2,0))</f>
        <v/>
      </c>
      <c r="C244" s="104" t="str">
        <f>IF($A244="","",VLOOKUP($A244,'Annex 2 EHV charges'!$A:$O,3,0))</f>
        <v/>
      </c>
      <c r="D244" s="103" t="str">
        <f>IF($A244="","",VLOOKUP($A244,'Annex 2 EHV charges'!$A:$O,7,0))</f>
        <v/>
      </c>
      <c r="E244" s="108" t="str">
        <f>IFERROR(IF(VLOOKUP($A244,'Annex 2 EHV charges'!$A:$P,9,FALSE)=0,"",VLOOKUP($A244,'Annex 2 EHV charges'!$A:$P,9,FALSE)),"")</f>
        <v/>
      </c>
      <c r="F244" s="109" t="str">
        <f>IFERROR(IF(VLOOKUP($A244,'Annex 2 EHV charges'!$A:$P,10,FALSE)=0,"",VLOOKUP($A244,'Annex 2 EHV charges'!$A:$P,10,FALSE)),"")</f>
        <v/>
      </c>
      <c r="G244" s="110" t="str">
        <f>IFERROR(IF(VLOOKUP($A244,'Annex 2 EHV charges'!$A:$P,11,FALSE)=0,"",VLOOKUP($A244,'Annex 2 EHV charges'!$A:$P,11,FALSE)),"")</f>
        <v/>
      </c>
      <c r="H244" s="110" t="str">
        <f>IFERROR(IF(VLOOKUP($A244,'Annex 2 EHV charges'!$A:$P,12,FALSE)=0,"",VLOOKUP($A244,'Annex 2 EHV charges'!$A:$P,12,FALSE)),"")</f>
        <v/>
      </c>
    </row>
    <row r="245" spans="1:8" x14ac:dyDescent="0.2">
      <c r="A245" s="103" t="str">
        <f t="array" ref="A245">IFERROR(INDEX('Annex 2 EHV charges'!$A$11:$A$22, MATCH(0, IF(ISBLANK('Annex 2 EHV charges'!$A$11:$A$22),1, COUNTIF(A$4:$A244, 'Annex 2 EHV charges'!$A$11:$A$22)), 0)),"")</f>
        <v/>
      </c>
      <c r="B245" s="103" t="str">
        <f>IF($A245="","",VLOOKUP($A245,'Annex 2 EHV charges'!$A:$O,2,0))</f>
        <v/>
      </c>
      <c r="C245" s="104" t="str">
        <f>IF($A245="","",VLOOKUP($A245,'Annex 2 EHV charges'!$A:$O,3,0))</f>
        <v/>
      </c>
      <c r="D245" s="103" t="str">
        <f>IF($A245="","",VLOOKUP($A245,'Annex 2 EHV charges'!$A:$O,7,0))</f>
        <v/>
      </c>
      <c r="E245" s="108" t="str">
        <f>IFERROR(IF(VLOOKUP($A245,'Annex 2 EHV charges'!$A:$P,9,FALSE)=0,"",VLOOKUP($A245,'Annex 2 EHV charges'!$A:$P,9,FALSE)),"")</f>
        <v/>
      </c>
      <c r="F245" s="109" t="str">
        <f>IFERROR(IF(VLOOKUP($A245,'Annex 2 EHV charges'!$A:$P,10,FALSE)=0,"",VLOOKUP($A245,'Annex 2 EHV charges'!$A:$P,10,FALSE)),"")</f>
        <v/>
      </c>
      <c r="G245" s="110" t="str">
        <f>IFERROR(IF(VLOOKUP($A245,'Annex 2 EHV charges'!$A:$P,11,FALSE)=0,"",VLOOKUP($A245,'Annex 2 EHV charges'!$A:$P,11,FALSE)),"")</f>
        <v/>
      </c>
      <c r="H245" s="110" t="str">
        <f>IFERROR(IF(VLOOKUP($A245,'Annex 2 EHV charges'!$A:$P,12,FALSE)=0,"",VLOOKUP($A245,'Annex 2 EHV charges'!$A:$P,12,FALSE)),"")</f>
        <v/>
      </c>
    </row>
    <row r="246" spans="1:8" x14ac:dyDescent="0.2">
      <c r="A246" s="103" t="str">
        <f t="array" ref="A246">IFERROR(INDEX('Annex 2 EHV charges'!$A$11:$A$22, MATCH(0, IF(ISBLANK('Annex 2 EHV charges'!$A$11:$A$22),1, COUNTIF(A$4:$A245, 'Annex 2 EHV charges'!$A$11:$A$22)), 0)),"")</f>
        <v/>
      </c>
      <c r="B246" s="103" t="str">
        <f>IF($A246="","",VLOOKUP($A246,'Annex 2 EHV charges'!$A:$O,2,0))</f>
        <v/>
      </c>
      <c r="C246" s="104" t="str">
        <f>IF($A246="","",VLOOKUP($A246,'Annex 2 EHV charges'!$A:$O,3,0))</f>
        <v/>
      </c>
      <c r="D246" s="103" t="str">
        <f>IF($A246="","",VLOOKUP($A246,'Annex 2 EHV charges'!$A:$O,7,0))</f>
        <v/>
      </c>
      <c r="E246" s="108" t="str">
        <f>IFERROR(IF(VLOOKUP($A246,'Annex 2 EHV charges'!$A:$P,9,FALSE)=0,"",VLOOKUP($A246,'Annex 2 EHV charges'!$A:$P,9,FALSE)),"")</f>
        <v/>
      </c>
      <c r="F246" s="109" t="str">
        <f>IFERROR(IF(VLOOKUP($A246,'Annex 2 EHV charges'!$A:$P,10,FALSE)=0,"",VLOOKUP($A246,'Annex 2 EHV charges'!$A:$P,10,FALSE)),"")</f>
        <v/>
      </c>
      <c r="G246" s="110" t="str">
        <f>IFERROR(IF(VLOOKUP($A246,'Annex 2 EHV charges'!$A:$P,11,FALSE)=0,"",VLOOKUP($A246,'Annex 2 EHV charges'!$A:$P,11,FALSE)),"")</f>
        <v/>
      </c>
      <c r="H246" s="110" t="str">
        <f>IFERROR(IF(VLOOKUP($A246,'Annex 2 EHV charges'!$A:$P,12,FALSE)=0,"",VLOOKUP($A246,'Annex 2 EHV charges'!$A:$P,12,FALSE)),"")</f>
        <v/>
      </c>
    </row>
    <row r="247" spans="1:8" x14ac:dyDescent="0.2">
      <c r="A247" s="103" t="str">
        <f t="array" ref="A247">IFERROR(INDEX('Annex 2 EHV charges'!$A$11:$A$22, MATCH(0, IF(ISBLANK('Annex 2 EHV charges'!$A$11:$A$22),1, COUNTIF(A$4:$A246, 'Annex 2 EHV charges'!$A$11:$A$22)), 0)),"")</f>
        <v/>
      </c>
      <c r="B247" s="103" t="str">
        <f>IF($A247="","",VLOOKUP($A247,'Annex 2 EHV charges'!$A:$O,2,0))</f>
        <v/>
      </c>
      <c r="C247" s="104" t="str">
        <f>IF($A247="","",VLOOKUP($A247,'Annex 2 EHV charges'!$A:$O,3,0))</f>
        <v/>
      </c>
      <c r="D247" s="103" t="str">
        <f>IF($A247="","",VLOOKUP($A247,'Annex 2 EHV charges'!$A:$O,7,0))</f>
        <v/>
      </c>
      <c r="E247" s="108" t="str">
        <f>IFERROR(IF(VLOOKUP($A247,'Annex 2 EHV charges'!$A:$P,9,FALSE)=0,"",VLOOKUP($A247,'Annex 2 EHV charges'!$A:$P,9,FALSE)),"")</f>
        <v/>
      </c>
      <c r="F247" s="109" t="str">
        <f>IFERROR(IF(VLOOKUP($A247,'Annex 2 EHV charges'!$A:$P,10,FALSE)=0,"",VLOOKUP($A247,'Annex 2 EHV charges'!$A:$P,10,FALSE)),"")</f>
        <v/>
      </c>
      <c r="G247" s="110" t="str">
        <f>IFERROR(IF(VLOOKUP($A247,'Annex 2 EHV charges'!$A:$P,11,FALSE)=0,"",VLOOKUP($A247,'Annex 2 EHV charges'!$A:$P,11,FALSE)),"")</f>
        <v/>
      </c>
      <c r="H247" s="110" t="str">
        <f>IFERROR(IF(VLOOKUP($A247,'Annex 2 EHV charges'!$A:$P,12,FALSE)=0,"",VLOOKUP($A247,'Annex 2 EHV charges'!$A:$P,12,FALSE)),"")</f>
        <v/>
      </c>
    </row>
    <row r="248" spans="1:8" x14ac:dyDescent="0.2">
      <c r="A248" s="103" t="str">
        <f t="array" ref="A248">IFERROR(INDEX('Annex 2 EHV charges'!$A$11:$A$22, MATCH(0, IF(ISBLANK('Annex 2 EHV charges'!$A$11:$A$22),1, COUNTIF(A$4:$A247, 'Annex 2 EHV charges'!$A$11:$A$22)), 0)),"")</f>
        <v/>
      </c>
      <c r="B248" s="103" t="str">
        <f>IF($A248="","",VLOOKUP($A248,'Annex 2 EHV charges'!$A:$O,2,0))</f>
        <v/>
      </c>
      <c r="C248" s="104" t="str">
        <f>IF($A248="","",VLOOKUP($A248,'Annex 2 EHV charges'!$A:$O,3,0))</f>
        <v/>
      </c>
      <c r="D248" s="103" t="str">
        <f>IF($A248="","",VLOOKUP($A248,'Annex 2 EHV charges'!$A:$O,7,0))</f>
        <v/>
      </c>
      <c r="E248" s="108" t="str">
        <f>IFERROR(IF(VLOOKUP($A248,'Annex 2 EHV charges'!$A:$P,9,FALSE)=0,"",VLOOKUP($A248,'Annex 2 EHV charges'!$A:$P,9,FALSE)),"")</f>
        <v/>
      </c>
      <c r="F248" s="109" t="str">
        <f>IFERROR(IF(VLOOKUP($A248,'Annex 2 EHV charges'!$A:$P,10,FALSE)=0,"",VLOOKUP($A248,'Annex 2 EHV charges'!$A:$P,10,FALSE)),"")</f>
        <v/>
      </c>
      <c r="G248" s="110" t="str">
        <f>IFERROR(IF(VLOOKUP($A248,'Annex 2 EHV charges'!$A:$P,11,FALSE)=0,"",VLOOKUP($A248,'Annex 2 EHV charges'!$A:$P,11,FALSE)),"")</f>
        <v/>
      </c>
      <c r="H248" s="110" t="str">
        <f>IFERROR(IF(VLOOKUP($A248,'Annex 2 EHV charges'!$A:$P,12,FALSE)=0,"",VLOOKUP($A248,'Annex 2 EHV charges'!$A:$P,12,FALSE)),"")</f>
        <v/>
      </c>
    </row>
    <row r="249" spans="1:8" x14ac:dyDescent="0.2">
      <c r="A249" s="103" t="str">
        <f t="array" ref="A249">IFERROR(INDEX('Annex 2 EHV charges'!$A$11:$A$22, MATCH(0, IF(ISBLANK('Annex 2 EHV charges'!$A$11:$A$22),1, COUNTIF(A$4:$A248, 'Annex 2 EHV charges'!$A$11:$A$22)), 0)),"")</f>
        <v/>
      </c>
      <c r="B249" s="103" t="str">
        <f>IF($A249="","",VLOOKUP($A249,'Annex 2 EHV charges'!$A:$O,2,0))</f>
        <v/>
      </c>
      <c r="C249" s="104" t="str">
        <f>IF($A249="","",VLOOKUP($A249,'Annex 2 EHV charges'!$A:$O,3,0))</f>
        <v/>
      </c>
      <c r="D249" s="103" t="str">
        <f>IF($A249="","",VLOOKUP($A249,'Annex 2 EHV charges'!$A:$O,7,0))</f>
        <v/>
      </c>
      <c r="E249" s="108" t="str">
        <f>IFERROR(IF(VLOOKUP($A249,'Annex 2 EHV charges'!$A:$P,9,FALSE)=0,"",VLOOKUP($A249,'Annex 2 EHV charges'!$A:$P,9,FALSE)),"")</f>
        <v/>
      </c>
      <c r="F249" s="109" t="str">
        <f>IFERROR(IF(VLOOKUP($A249,'Annex 2 EHV charges'!$A:$P,10,FALSE)=0,"",VLOOKUP($A249,'Annex 2 EHV charges'!$A:$P,10,FALSE)),"")</f>
        <v/>
      </c>
      <c r="G249" s="110" t="str">
        <f>IFERROR(IF(VLOOKUP($A249,'Annex 2 EHV charges'!$A:$P,11,FALSE)=0,"",VLOOKUP($A249,'Annex 2 EHV charges'!$A:$P,11,FALSE)),"")</f>
        <v/>
      </c>
      <c r="H249" s="110" t="str">
        <f>IFERROR(IF(VLOOKUP($A249,'Annex 2 EHV charges'!$A:$P,12,FALSE)=0,"",VLOOKUP($A249,'Annex 2 EHV charges'!$A:$P,12,FALSE)),"")</f>
        <v/>
      </c>
    </row>
    <row r="250" spans="1:8" x14ac:dyDescent="0.2">
      <c r="A250" s="103" t="str">
        <f t="array" ref="A250">IFERROR(INDEX('Annex 2 EHV charges'!$A$11:$A$22, MATCH(0, IF(ISBLANK('Annex 2 EHV charges'!$A$11:$A$22),1, COUNTIF(A$4:$A249, 'Annex 2 EHV charges'!$A$11:$A$22)), 0)),"")</f>
        <v/>
      </c>
      <c r="B250" s="103" t="str">
        <f>IF($A250="","",VLOOKUP($A250,'Annex 2 EHV charges'!$A:$O,2,0))</f>
        <v/>
      </c>
      <c r="C250" s="104" t="str">
        <f>IF($A250="","",VLOOKUP($A250,'Annex 2 EHV charges'!$A:$O,3,0))</f>
        <v/>
      </c>
      <c r="D250" s="103" t="str">
        <f>IF($A250="","",VLOOKUP($A250,'Annex 2 EHV charges'!$A:$O,7,0))</f>
        <v/>
      </c>
      <c r="E250" s="108" t="str">
        <f>IFERROR(IF(VLOOKUP($A250,'Annex 2 EHV charges'!$A:$P,9,FALSE)=0,"",VLOOKUP($A250,'Annex 2 EHV charges'!$A:$P,9,FALSE)),"")</f>
        <v/>
      </c>
      <c r="F250" s="109" t="str">
        <f>IFERROR(IF(VLOOKUP($A250,'Annex 2 EHV charges'!$A:$P,10,FALSE)=0,"",VLOOKUP($A250,'Annex 2 EHV charges'!$A:$P,10,FALSE)),"")</f>
        <v/>
      </c>
      <c r="G250" s="110" t="str">
        <f>IFERROR(IF(VLOOKUP($A250,'Annex 2 EHV charges'!$A:$P,11,FALSE)=0,"",VLOOKUP($A250,'Annex 2 EHV charges'!$A:$P,11,FALSE)),"")</f>
        <v/>
      </c>
      <c r="H250" s="110" t="str">
        <f>IFERROR(IF(VLOOKUP($A250,'Annex 2 EHV charges'!$A:$P,12,FALSE)=0,"",VLOOKUP($A250,'Annex 2 EHV charges'!$A:$P,12,FALSE)),"")</f>
        <v/>
      </c>
    </row>
    <row r="251" spans="1:8" x14ac:dyDescent="0.2">
      <c r="A251" s="103" t="str">
        <f t="array" ref="A251">IFERROR(INDEX('Annex 2 EHV charges'!$A$11:$A$22, MATCH(0, IF(ISBLANK('Annex 2 EHV charges'!$A$11:$A$22),1, COUNTIF(A$4:$A250, 'Annex 2 EHV charges'!$A$11:$A$22)), 0)),"")</f>
        <v/>
      </c>
      <c r="B251" s="103" t="str">
        <f>IF($A251="","",VLOOKUP($A251,'Annex 2 EHV charges'!$A:$O,2,0))</f>
        <v/>
      </c>
      <c r="C251" s="104" t="str">
        <f>IF($A251="","",VLOOKUP($A251,'Annex 2 EHV charges'!$A:$O,3,0))</f>
        <v/>
      </c>
      <c r="D251" s="103" t="str">
        <f>IF($A251="","",VLOOKUP($A251,'Annex 2 EHV charges'!$A:$O,7,0))</f>
        <v/>
      </c>
      <c r="E251" s="108" t="str">
        <f>IFERROR(IF(VLOOKUP($A251,'Annex 2 EHV charges'!$A:$P,9,FALSE)=0,"",VLOOKUP($A251,'Annex 2 EHV charges'!$A:$P,9,FALSE)),"")</f>
        <v/>
      </c>
      <c r="F251" s="109" t="str">
        <f>IFERROR(IF(VLOOKUP($A251,'Annex 2 EHV charges'!$A:$P,10,FALSE)=0,"",VLOOKUP($A251,'Annex 2 EHV charges'!$A:$P,10,FALSE)),"")</f>
        <v/>
      </c>
      <c r="G251" s="110" t="str">
        <f>IFERROR(IF(VLOOKUP($A251,'Annex 2 EHV charges'!$A:$P,11,FALSE)=0,"",VLOOKUP($A251,'Annex 2 EHV charges'!$A:$P,11,FALSE)),"")</f>
        <v/>
      </c>
      <c r="H251" s="110" t="str">
        <f>IFERROR(IF(VLOOKUP($A251,'Annex 2 EHV charges'!$A:$P,12,FALSE)=0,"",VLOOKUP($A251,'Annex 2 EHV charges'!$A:$P,12,FALSE)),"")</f>
        <v/>
      </c>
    </row>
    <row r="252" spans="1:8" x14ac:dyDescent="0.2">
      <c r="A252" s="103" t="str">
        <f t="array" ref="A252">IFERROR(INDEX('Annex 2 EHV charges'!$A$11:$A$22, MATCH(0, IF(ISBLANK('Annex 2 EHV charges'!$A$11:$A$22),1, COUNTIF(A$4:$A251, 'Annex 2 EHV charges'!$A$11:$A$22)), 0)),"")</f>
        <v/>
      </c>
      <c r="B252" s="103" t="str">
        <f>IF($A252="","",VLOOKUP($A252,'Annex 2 EHV charges'!$A:$O,2,0))</f>
        <v/>
      </c>
      <c r="C252" s="104" t="str">
        <f>IF($A252="","",VLOOKUP($A252,'Annex 2 EHV charges'!$A:$O,3,0))</f>
        <v/>
      </c>
      <c r="D252" s="103" t="str">
        <f>IF($A252="","",VLOOKUP($A252,'Annex 2 EHV charges'!$A:$O,7,0))</f>
        <v/>
      </c>
      <c r="E252" s="108" t="str">
        <f>IFERROR(IF(VLOOKUP($A252,'Annex 2 EHV charges'!$A:$P,9,FALSE)=0,"",VLOOKUP($A252,'Annex 2 EHV charges'!$A:$P,9,FALSE)),"")</f>
        <v/>
      </c>
      <c r="F252" s="109" t="str">
        <f>IFERROR(IF(VLOOKUP($A252,'Annex 2 EHV charges'!$A:$P,10,FALSE)=0,"",VLOOKUP($A252,'Annex 2 EHV charges'!$A:$P,10,FALSE)),"")</f>
        <v/>
      </c>
      <c r="G252" s="110" t="str">
        <f>IFERROR(IF(VLOOKUP($A252,'Annex 2 EHV charges'!$A:$P,11,FALSE)=0,"",VLOOKUP($A252,'Annex 2 EHV charges'!$A:$P,11,FALSE)),"")</f>
        <v/>
      </c>
      <c r="H252" s="110" t="str">
        <f>IFERROR(IF(VLOOKUP($A252,'Annex 2 EHV charges'!$A:$P,12,FALSE)=0,"",VLOOKUP($A252,'Annex 2 EHV charges'!$A:$P,12,FALSE)),"")</f>
        <v/>
      </c>
    </row>
    <row r="253" spans="1:8" x14ac:dyDescent="0.2">
      <c r="A253" s="103" t="str">
        <f t="array" ref="A253">IFERROR(INDEX('Annex 2 EHV charges'!$A$11:$A$22, MATCH(0, IF(ISBLANK('Annex 2 EHV charges'!$A$11:$A$22),1, COUNTIF(A$4:$A252, 'Annex 2 EHV charges'!$A$11:$A$22)), 0)),"")</f>
        <v/>
      </c>
      <c r="B253" s="103" t="str">
        <f>IF($A253="","",VLOOKUP($A253,'Annex 2 EHV charges'!$A:$O,2,0))</f>
        <v/>
      </c>
      <c r="C253" s="104" t="str">
        <f>IF($A253="","",VLOOKUP($A253,'Annex 2 EHV charges'!$A:$O,3,0))</f>
        <v/>
      </c>
      <c r="D253" s="103" t="str">
        <f>IF($A253="","",VLOOKUP($A253,'Annex 2 EHV charges'!$A:$O,7,0))</f>
        <v/>
      </c>
      <c r="E253" s="108" t="str">
        <f>IFERROR(IF(VLOOKUP($A253,'Annex 2 EHV charges'!$A:$P,9,FALSE)=0,"",VLOOKUP($A253,'Annex 2 EHV charges'!$A:$P,9,FALSE)),"")</f>
        <v/>
      </c>
      <c r="F253" s="109" t="str">
        <f>IFERROR(IF(VLOOKUP($A253,'Annex 2 EHV charges'!$A:$P,10,FALSE)=0,"",VLOOKUP($A253,'Annex 2 EHV charges'!$A:$P,10,FALSE)),"")</f>
        <v/>
      </c>
      <c r="G253" s="110" t="str">
        <f>IFERROR(IF(VLOOKUP($A253,'Annex 2 EHV charges'!$A:$P,11,FALSE)=0,"",VLOOKUP($A253,'Annex 2 EHV charges'!$A:$P,11,FALSE)),"")</f>
        <v/>
      </c>
      <c r="H253" s="110" t="str">
        <f>IFERROR(IF(VLOOKUP($A253,'Annex 2 EHV charges'!$A:$P,12,FALSE)=0,"",VLOOKUP($A253,'Annex 2 EHV charges'!$A:$P,12,FALSE)),"")</f>
        <v/>
      </c>
    </row>
    <row r="254" spans="1:8" x14ac:dyDescent="0.2">
      <c r="A254" s="103" t="str">
        <f t="array" ref="A254">IFERROR(INDEX('Annex 2 EHV charges'!$A$11:$A$22, MATCH(0, IF(ISBLANK('Annex 2 EHV charges'!$A$11:$A$22),1, COUNTIF(A$4:$A253, 'Annex 2 EHV charges'!$A$11:$A$22)), 0)),"")</f>
        <v/>
      </c>
      <c r="B254" s="103" t="str">
        <f>IF($A254="","",VLOOKUP($A254,'Annex 2 EHV charges'!$A:$O,2,0))</f>
        <v/>
      </c>
      <c r="C254" s="104" t="str">
        <f>IF($A254="","",VLOOKUP($A254,'Annex 2 EHV charges'!$A:$O,3,0))</f>
        <v/>
      </c>
      <c r="D254" s="103" t="str">
        <f>IF($A254="","",VLOOKUP($A254,'Annex 2 EHV charges'!$A:$O,7,0))</f>
        <v/>
      </c>
      <c r="E254" s="108" t="str">
        <f>IFERROR(IF(VLOOKUP($A254,'Annex 2 EHV charges'!$A:$P,9,FALSE)=0,"",VLOOKUP($A254,'Annex 2 EHV charges'!$A:$P,9,FALSE)),"")</f>
        <v/>
      </c>
      <c r="F254" s="109" t="str">
        <f>IFERROR(IF(VLOOKUP($A254,'Annex 2 EHV charges'!$A:$P,10,FALSE)=0,"",VLOOKUP($A254,'Annex 2 EHV charges'!$A:$P,10,FALSE)),"")</f>
        <v/>
      </c>
      <c r="G254" s="110" t="str">
        <f>IFERROR(IF(VLOOKUP($A254,'Annex 2 EHV charges'!$A:$P,11,FALSE)=0,"",VLOOKUP($A254,'Annex 2 EHV charges'!$A:$P,11,FALSE)),"")</f>
        <v/>
      </c>
      <c r="H254" s="110"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D111" sqref="D111"/>
    </sheetView>
  </sheetViews>
  <sheetFormatPr defaultRowHeight="12.75" x14ac:dyDescent="0.2"/>
  <cols>
    <col min="1" max="1" width="14.7109375" style="54" customWidth="1"/>
    <col min="2" max="2" width="8.7109375" style="54" customWidth="1"/>
    <col min="3" max="3" width="15.7109375" style="62" bestFit="1" customWidth="1"/>
    <col min="4" max="4" width="50.7109375" style="62" customWidth="1"/>
    <col min="5" max="5" width="14.7109375" style="63" customWidth="1"/>
    <col min="6" max="7" width="14.7109375" style="64" customWidth="1"/>
    <col min="8" max="8" width="14.7109375" style="54" customWidth="1"/>
    <col min="9" max="9" width="15.5703125" style="54" customWidth="1"/>
    <col min="10" max="16384" width="9.140625" style="54"/>
  </cols>
  <sheetData>
    <row r="1" spans="1:15" ht="66.75" customHeight="1" x14ac:dyDescent="0.2">
      <c r="A1" s="277" t="s">
        <v>71</v>
      </c>
      <c r="B1" s="277"/>
      <c r="C1" s="277"/>
      <c r="D1" s="277"/>
      <c r="E1" s="277"/>
      <c r="F1" s="277"/>
      <c r="G1" s="277"/>
      <c r="H1" s="277"/>
    </row>
    <row r="2" spans="1:15" s="55" customFormat="1" ht="25.5" customHeight="1" x14ac:dyDescent="0.2">
      <c r="A2" s="274" t="str">
        <f>Overview!B4&amp; " - Effective from "&amp;Overview!D4&amp;" - "&amp;Overview!E4&amp;" EDCM export charges"</f>
        <v>Vattenfall Networks Limited - GSP D - Effective from 1 April 2023 - Final EDCM export charges</v>
      </c>
      <c r="B2" s="275"/>
      <c r="C2" s="275"/>
      <c r="D2" s="275"/>
      <c r="E2" s="275"/>
      <c r="F2" s="275"/>
      <c r="G2" s="275"/>
      <c r="H2" s="276"/>
    </row>
    <row r="3" spans="1:15" s="90" customFormat="1" ht="18" x14ac:dyDescent="0.2">
      <c r="A3" s="94"/>
      <c r="B3" s="94"/>
      <c r="C3" s="94"/>
      <c r="D3" s="95"/>
      <c r="E3" s="96"/>
      <c r="F3" s="96"/>
      <c r="G3" s="97"/>
      <c r="H3" s="97"/>
      <c r="I3" s="87"/>
      <c r="J3" s="87"/>
      <c r="K3" s="87"/>
      <c r="L3" s="87"/>
      <c r="M3" s="87"/>
      <c r="N3" s="87"/>
      <c r="O3" s="87"/>
    </row>
    <row r="4" spans="1:15" ht="60.75" customHeight="1" x14ac:dyDescent="0.2">
      <c r="A4" s="56" t="s">
        <v>55</v>
      </c>
      <c r="B4" s="57" t="s">
        <v>40</v>
      </c>
      <c r="C4" s="56" t="s">
        <v>42</v>
      </c>
      <c r="D4" s="58" t="s">
        <v>34</v>
      </c>
      <c r="E4" s="58" t="str">
        <f>'Annex 2 EHV charges'!M10</f>
        <v>Export
Super Red
unit charge
(p/kWh)</v>
      </c>
      <c r="F4" s="58" t="str">
        <f>'Annex 2 EHV charges'!N10</f>
        <v>Export
fixed charge
(p/day)</v>
      </c>
      <c r="G4" s="58" t="str">
        <f>'Annex 2 EHV charges'!O10</f>
        <v>Export
capacity charge
(p/kVA/day)</v>
      </c>
      <c r="H4" s="58" t="str">
        <f>'Annex 2 EHV charges'!P10</f>
        <v>Export
exceeded capacity charge
(p/kVA/day)</v>
      </c>
    </row>
    <row r="5" spans="1:15" ht="12.75" customHeight="1" x14ac:dyDescent="0.2">
      <c r="A5" s="104" t="str">
        <f t="array" ref="A5">IFERROR(INDEX('Annex 2 EHV charges'!$D$11:$D$22, MATCH(0, IF(ISBLANK('Annex 2 EHV charges'!$D$11:$D$22),1, COUNTIF(A$4:$A4, 'Annex 2 EHV charges'!$D$11:$D$22)), 0)),"")</f>
        <v/>
      </c>
      <c r="B5" s="103" t="str">
        <f>IF($A5="","",VLOOKUP($A5,'Annex 2 EHV charges'!$D:$O,2,0))</f>
        <v/>
      </c>
      <c r="C5" s="104" t="str">
        <f>IF($A5="","",VLOOKUP($A5,'Annex 2 EHV charges'!$D:$O,3,0))</f>
        <v/>
      </c>
      <c r="D5" s="103" t="str">
        <f>IF($A5="","",VLOOKUP($A5,'Annex 2 EHV charges'!$D:$O,4,0))</f>
        <v/>
      </c>
      <c r="E5" s="105" t="str">
        <f>IFERROR(IF(VLOOKUP($A5,'Annex 2 EHV charges'!$D:$P,10,FALSE)=0,"",VLOOKUP($A5,'Annex 2 EHV charges'!$D:$P,10,FALSE)),"")</f>
        <v/>
      </c>
      <c r="F5" s="106" t="str">
        <f>IFERROR(IF(VLOOKUP($A5,'Annex 2 EHV charges'!$D:$P,11,FALSE)=0,"",VLOOKUP($A5,'Annex 2 EHV charges'!$D:$P,11,FALSE)),"")</f>
        <v/>
      </c>
      <c r="G5" s="107" t="str">
        <f>IFERROR(IF(VLOOKUP($A5,'Annex 2 EHV charges'!$D:$P,12,FALSE)=0,"",VLOOKUP($A5,'Annex 2 EHV charges'!$D:$P,12,FALSE)),"")</f>
        <v/>
      </c>
      <c r="H5" s="107" t="str">
        <f>IFERROR(IF(VLOOKUP($A5,'Annex 2 EHV charges'!$D:$P,13,FALSE)=0,"",VLOOKUP($A5,'Annex 2 EHV charges'!$D:$P,13,FALSE)),"")</f>
        <v/>
      </c>
    </row>
    <row r="6" spans="1:15" ht="12.75" customHeight="1" x14ac:dyDescent="0.2">
      <c r="A6" s="104" t="str">
        <f t="array" ref="A6">IFERROR(INDEX('Annex 2 EHV charges'!$D$11:$D$22, MATCH(0, IF(ISBLANK('Annex 2 EHV charges'!$D$11:$D$22),1, COUNTIF(A$4:$A5, 'Annex 2 EHV charges'!$D$11:$D$22)), 0)),"")</f>
        <v/>
      </c>
      <c r="B6" s="103" t="str">
        <f>IF($A6="","",VLOOKUP($A6,'Annex 2 EHV charges'!$D:$O,2,0))</f>
        <v/>
      </c>
      <c r="C6" s="104" t="str">
        <f>IF($A6="","",VLOOKUP($A6,'Annex 2 EHV charges'!$D:$O,3,0))</f>
        <v/>
      </c>
      <c r="D6" s="103" t="str">
        <f>IF($A6="","",VLOOKUP($A6,'Annex 2 EHV charges'!$D:$O,4,0))</f>
        <v/>
      </c>
      <c r="E6" s="105" t="str">
        <f>IFERROR(IF(VLOOKUP($A6,'Annex 2 EHV charges'!$D:$P,10,FALSE)=0,"",VLOOKUP($A6,'Annex 2 EHV charges'!$D:$P,10,FALSE)),"")</f>
        <v/>
      </c>
      <c r="F6" s="106" t="str">
        <f>IFERROR(IF(VLOOKUP($A6,'Annex 2 EHV charges'!$D:$P,11,FALSE)=0,"",VLOOKUP($A6,'Annex 2 EHV charges'!$D:$P,11,FALSE)),"")</f>
        <v/>
      </c>
      <c r="G6" s="107" t="str">
        <f>IFERROR(IF(VLOOKUP($A6,'Annex 2 EHV charges'!$D:$P,12,FALSE)=0,"",VLOOKUP($A6,'Annex 2 EHV charges'!$D:$P,12,FALSE)),"")</f>
        <v/>
      </c>
      <c r="H6" s="107" t="str">
        <f>IFERROR(IF(VLOOKUP($A6,'Annex 2 EHV charges'!$D:$P,13,FALSE)=0,"",VLOOKUP($A6,'Annex 2 EHV charges'!$D:$P,13,FALSE)),"")</f>
        <v/>
      </c>
    </row>
    <row r="7" spans="1:15" ht="12.75" customHeight="1" x14ac:dyDescent="0.2">
      <c r="A7" s="104" t="str">
        <f t="array" ref="A7">IFERROR(INDEX('Annex 2 EHV charges'!$D$11:$D$22, MATCH(0, IF(ISBLANK('Annex 2 EHV charges'!$D$11:$D$22),1, COUNTIF(A$4:$A6, 'Annex 2 EHV charges'!$D$11:$D$22)), 0)),"")</f>
        <v/>
      </c>
      <c r="B7" s="103" t="str">
        <f>IF($A7="","",VLOOKUP($A7,'Annex 2 EHV charges'!$D:$O,2,0))</f>
        <v/>
      </c>
      <c r="C7" s="104" t="str">
        <f>IF($A7="","",VLOOKUP($A7,'Annex 2 EHV charges'!$D:$O,3,0))</f>
        <v/>
      </c>
      <c r="D7" s="103" t="str">
        <f>IF($A7="","",VLOOKUP($A7,'Annex 2 EHV charges'!$D:$O,4,0))</f>
        <v/>
      </c>
      <c r="E7" s="105" t="str">
        <f>IFERROR(IF(VLOOKUP($A7,'Annex 2 EHV charges'!$D:$P,10,FALSE)=0,"",VLOOKUP($A7,'Annex 2 EHV charges'!$D:$P,10,FALSE)),"")</f>
        <v/>
      </c>
      <c r="F7" s="106" t="str">
        <f>IFERROR(IF(VLOOKUP($A7,'Annex 2 EHV charges'!$D:$P,11,FALSE)=0,"",VLOOKUP($A7,'Annex 2 EHV charges'!$D:$P,11,FALSE)),"")</f>
        <v/>
      </c>
      <c r="G7" s="107" t="str">
        <f>IFERROR(IF(VLOOKUP($A7,'Annex 2 EHV charges'!$D:$P,12,FALSE)=0,"",VLOOKUP($A7,'Annex 2 EHV charges'!$D:$P,12,FALSE)),"")</f>
        <v/>
      </c>
      <c r="H7" s="107" t="str">
        <f>IFERROR(IF(VLOOKUP($A7,'Annex 2 EHV charges'!$D:$P,13,FALSE)=0,"",VLOOKUP($A7,'Annex 2 EHV charges'!$D:$P,13,FALSE)),"")</f>
        <v/>
      </c>
    </row>
    <row r="8" spans="1:15" ht="12.75" customHeight="1" x14ac:dyDescent="0.2">
      <c r="A8" s="104" t="str">
        <f t="array" ref="A8">IFERROR(INDEX('Annex 2 EHV charges'!$D$11:$D$22, MATCH(0, IF(ISBLANK('Annex 2 EHV charges'!$D$11:$D$22),1, COUNTIF(A$4:$A7, 'Annex 2 EHV charges'!$D$11:$D$22)), 0)),"")</f>
        <v/>
      </c>
      <c r="B8" s="103" t="str">
        <f>IF($A8="","",VLOOKUP($A8,'Annex 2 EHV charges'!$D:$O,2,0))</f>
        <v/>
      </c>
      <c r="C8" s="104" t="str">
        <f>IF($A8="","",VLOOKUP($A8,'Annex 2 EHV charges'!$D:$O,3,0))</f>
        <v/>
      </c>
      <c r="D8" s="103" t="str">
        <f>IF($A8="","",VLOOKUP($A8,'Annex 2 EHV charges'!$D:$O,4,0))</f>
        <v/>
      </c>
      <c r="E8" s="105" t="str">
        <f>IFERROR(IF(VLOOKUP($A8,'Annex 2 EHV charges'!$D:$P,10,FALSE)=0,"",VLOOKUP($A8,'Annex 2 EHV charges'!$D:$P,10,FALSE)),"")</f>
        <v/>
      </c>
      <c r="F8" s="106" t="str">
        <f>IFERROR(IF(VLOOKUP($A8,'Annex 2 EHV charges'!$D:$P,11,FALSE)=0,"",VLOOKUP($A8,'Annex 2 EHV charges'!$D:$P,11,FALSE)),"")</f>
        <v/>
      </c>
      <c r="G8" s="107" t="str">
        <f>IFERROR(IF(VLOOKUP($A8,'Annex 2 EHV charges'!$D:$P,12,FALSE)=0,"",VLOOKUP($A8,'Annex 2 EHV charges'!$D:$P,12,FALSE)),"")</f>
        <v/>
      </c>
      <c r="H8" s="107" t="str">
        <f>IFERROR(IF(VLOOKUP($A8,'Annex 2 EHV charges'!$D:$P,13,FALSE)=0,"",VLOOKUP($A8,'Annex 2 EHV charges'!$D:$P,13,FALSE)),"")</f>
        <v/>
      </c>
    </row>
    <row r="9" spans="1:15" ht="12.75" customHeight="1" x14ac:dyDescent="0.2">
      <c r="A9" s="104" t="str">
        <f t="array" ref="A9">IFERROR(INDEX('Annex 2 EHV charges'!$D$11:$D$22, MATCH(0, IF(ISBLANK('Annex 2 EHV charges'!$D$11:$D$22),1, COUNTIF(A$4:$A8, 'Annex 2 EHV charges'!$D$11:$D$22)), 0)),"")</f>
        <v/>
      </c>
      <c r="B9" s="103" t="str">
        <f>IF($A9="","",VLOOKUP($A9,'Annex 2 EHV charges'!$D:$O,2,0))</f>
        <v/>
      </c>
      <c r="C9" s="104" t="str">
        <f>IF($A9="","",VLOOKUP($A9,'Annex 2 EHV charges'!$D:$O,3,0))</f>
        <v/>
      </c>
      <c r="D9" s="103" t="str">
        <f>IF($A9="","",VLOOKUP($A9,'Annex 2 EHV charges'!$D:$O,4,0))</f>
        <v/>
      </c>
      <c r="E9" s="105" t="str">
        <f>IFERROR(IF(VLOOKUP($A9,'Annex 2 EHV charges'!$D:$P,10,FALSE)=0,"",VLOOKUP($A9,'Annex 2 EHV charges'!$D:$P,10,FALSE)),"")</f>
        <v/>
      </c>
      <c r="F9" s="106" t="str">
        <f>IFERROR(IF(VLOOKUP($A9,'Annex 2 EHV charges'!$D:$P,11,FALSE)=0,"",VLOOKUP($A9,'Annex 2 EHV charges'!$D:$P,11,FALSE)),"")</f>
        <v/>
      </c>
      <c r="G9" s="107" t="str">
        <f>IFERROR(IF(VLOOKUP($A9,'Annex 2 EHV charges'!$D:$P,12,FALSE)=0,"",VLOOKUP($A9,'Annex 2 EHV charges'!$D:$P,12,FALSE)),"")</f>
        <v/>
      </c>
      <c r="H9" s="107" t="str">
        <f>IFERROR(IF(VLOOKUP($A9,'Annex 2 EHV charges'!$D:$P,13,FALSE)=0,"",VLOOKUP($A9,'Annex 2 EHV charges'!$D:$P,13,FALSE)),"")</f>
        <v/>
      </c>
    </row>
    <row r="10" spans="1:15" ht="12.75" customHeight="1" x14ac:dyDescent="0.2">
      <c r="A10" s="104" t="str">
        <f t="array" ref="A10">IFERROR(INDEX('Annex 2 EHV charges'!$D$11:$D$22, MATCH(0, IF(ISBLANK('Annex 2 EHV charges'!$D$11:$D$22),1, COUNTIF(A$4:$A9, 'Annex 2 EHV charges'!$D$11:$D$22)), 0)),"")</f>
        <v/>
      </c>
      <c r="B10" s="103" t="str">
        <f>IF($A10="","",VLOOKUP($A10,'Annex 2 EHV charges'!$D:$O,2,0))</f>
        <v/>
      </c>
      <c r="C10" s="104" t="str">
        <f>IF($A10="","",VLOOKUP($A10,'Annex 2 EHV charges'!$D:$O,3,0))</f>
        <v/>
      </c>
      <c r="D10" s="103" t="str">
        <f>IF($A10="","",VLOOKUP($A10,'Annex 2 EHV charges'!$D:$O,4,0))</f>
        <v/>
      </c>
      <c r="E10" s="105" t="str">
        <f>IFERROR(IF(VLOOKUP($A10,'Annex 2 EHV charges'!$D:$P,10,FALSE)=0,"",VLOOKUP($A10,'Annex 2 EHV charges'!$D:$P,10,FALSE)),"")</f>
        <v/>
      </c>
      <c r="F10" s="106" t="str">
        <f>IFERROR(IF(VLOOKUP($A10,'Annex 2 EHV charges'!$D:$P,11,FALSE)=0,"",VLOOKUP($A10,'Annex 2 EHV charges'!$D:$P,11,FALSE)),"")</f>
        <v/>
      </c>
      <c r="G10" s="107" t="str">
        <f>IFERROR(IF(VLOOKUP($A10,'Annex 2 EHV charges'!$D:$P,12,FALSE)=0,"",VLOOKUP($A10,'Annex 2 EHV charges'!$D:$P,12,FALSE)),"")</f>
        <v/>
      </c>
      <c r="H10" s="107" t="str">
        <f>IFERROR(IF(VLOOKUP($A10,'Annex 2 EHV charges'!$D:$P,13,FALSE)=0,"",VLOOKUP($A10,'Annex 2 EHV charges'!$D:$P,13,FALSE)),"")</f>
        <v/>
      </c>
    </row>
    <row r="11" spans="1:15" ht="12.75" customHeight="1" x14ac:dyDescent="0.2">
      <c r="A11" s="104" t="str">
        <f t="array" ref="A11">IFERROR(INDEX('Annex 2 EHV charges'!$D$11:$D$22, MATCH(0, IF(ISBLANK('Annex 2 EHV charges'!$D$11:$D$22),1, COUNTIF(A$4:$A10, 'Annex 2 EHV charges'!$D$11:$D$22)), 0)),"")</f>
        <v/>
      </c>
      <c r="B11" s="103" t="str">
        <f>IF($A11="","",VLOOKUP($A11,'Annex 2 EHV charges'!$D:$O,2,0))</f>
        <v/>
      </c>
      <c r="C11" s="104" t="str">
        <f>IF($A11="","",VLOOKUP($A11,'Annex 2 EHV charges'!$D:$O,3,0))</f>
        <v/>
      </c>
      <c r="D11" s="103" t="str">
        <f>IF($A11="","",VLOOKUP($A11,'Annex 2 EHV charges'!$D:$O,4,0))</f>
        <v/>
      </c>
      <c r="E11" s="105" t="str">
        <f>IFERROR(IF(VLOOKUP($A11,'Annex 2 EHV charges'!$D:$P,10,FALSE)=0,"",VLOOKUP($A11,'Annex 2 EHV charges'!$D:$P,10,FALSE)),"")</f>
        <v/>
      </c>
      <c r="F11" s="106" t="str">
        <f>IFERROR(IF(VLOOKUP($A11,'Annex 2 EHV charges'!$D:$P,11,FALSE)=0,"",VLOOKUP($A11,'Annex 2 EHV charges'!$D:$P,11,FALSE)),"")</f>
        <v/>
      </c>
      <c r="G11" s="107" t="str">
        <f>IFERROR(IF(VLOOKUP($A11,'Annex 2 EHV charges'!$D:$P,12,FALSE)=0,"",VLOOKUP($A11,'Annex 2 EHV charges'!$D:$P,12,FALSE)),"")</f>
        <v/>
      </c>
      <c r="H11" s="107" t="str">
        <f>IFERROR(IF(VLOOKUP($A11,'Annex 2 EHV charges'!$D:$P,13,FALSE)=0,"",VLOOKUP($A11,'Annex 2 EHV charges'!$D:$P,13,FALSE)),"")</f>
        <v/>
      </c>
    </row>
    <row r="12" spans="1:15" ht="12.75" customHeight="1" x14ac:dyDescent="0.2">
      <c r="A12" s="104" t="str">
        <f t="array" ref="A12">IFERROR(INDEX('Annex 2 EHV charges'!$D$11:$D$22, MATCH(0, IF(ISBLANK('Annex 2 EHV charges'!$D$11:$D$22),1, COUNTIF(A$4:$A11, 'Annex 2 EHV charges'!$D$11:$D$22)), 0)),"")</f>
        <v/>
      </c>
      <c r="B12" s="103" t="str">
        <f>IF($A12="","",VLOOKUP($A12,'Annex 2 EHV charges'!$D:$O,2,0))</f>
        <v/>
      </c>
      <c r="C12" s="104" t="str">
        <f>IF($A12="","",VLOOKUP($A12,'Annex 2 EHV charges'!$D:$O,3,0))</f>
        <v/>
      </c>
      <c r="D12" s="103" t="str">
        <f>IF($A12="","",VLOOKUP($A12,'Annex 2 EHV charges'!$D:$O,4,0))</f>
        <v/>
      </c>
      <c r="E12" s="105" t="str">
        <f>IFERROR(IF(VLOOKUP($A12,'Annex 2 EHV charges'!$D:$P,10,FALSE)=0,"",VLOOKUP($A12,'Annex 2 EHV charges'!$D:$P,10,FALSE)),"")</f>
        <v/>
      </c>
      <c r="F12" s="106" t="str">
        <f>IFERROR(IF(VLOOKUP($A12,'Annex 2 EHV charges'!$D:$P,11,FALSE)=0,"",VLOOKUP($A12,'Annex 2 EHV charges'!$D:$P,11,FALSE)),"")</f>
        <v/>
      </c>
      <c r="G12" s="107" t="str">
        <f>IFERROR(IF(VLOOKUP($A12,'Annex 2 EHV charges'!$D:$P,12,FALSE)=0,"",VLOOKUP($A12,'Annex 2 EHV charges'!$D:$P,12,FALSE)),"")</f>
        <v/>
      </c>
      <c r="H12" s="107" t="str">
        <f>IFERROR(IF(VLOOKUP($A12,'Annex 2 EHV charges'!$D:$P,13,FALSE)=0,"",VLOOKUP($A12,'Annex 2 EHV charges'!$D:$P,13,FALSE)),"")</f>
        <v/>
      </c>
    </row>
    <row r="13" spans="1:15" ht="12.75" customHeight="1" x14ac:dyDescent="0.2">
      <c r="A13" s="104" t="str">
        <f t="array" ref="A13">IFERROR(INDEX('Annex 2 EHV charges'!$D$11:$D$22, MATCH(0, IF(ISBLANK('Annex 2 EHV charges'!$D$11:$D$22),1, COUNTIF(A$4:$A12, 'Annex 2 EHV charges'!$D$11:$D$22)), 0)),"")</f>
        <v/>
      </c>
      <c r="B13" s="103" t="str">
        <f>IF($A13="","",VLOOKUP($A13,'Annex 2 EHV charges'!$D:$O,2,0))</f>
        <v/>
      </c>
      <c r="C13" s="104" t="str">
        <f>IF($A13="","",VLOOKUP($A13,'Annex 2 EHV charges'!$D:$O,3,0))</f>
        <v/>
      </c>
      <c r="D13" s="103" t="str">
        <f>IF($A13="","",VLOOKUP($A13,'Annex 2 EHV charges'!$D:$O,4,0))</f>
        <v/>
      </c>
      <c r="E13" s="105" t="str">
        <f>IFERROR(IF(VLOOKUP($A13,'Annex 2 EHV charges'!$D:$P,10,FALSE)=0,"",VLOOKUP($A13,'Annex 2 EHV charges'!$D:$P,10,FALSE)),"")</f>
        <v/>
      </c>
      <c r="F13" s="106" t="str">
        <f>IFERROR(IF(VLOOKUP($A13,'Annex 2 EHV charges'!$D:$P,11,FALSE)=0,"",VLOOKUP($A13,'Annex 2 EHV charges'!$D:$P,11,FALSE)),"")</f>
        <v/>
      </c>
      <c r="G13" s="107" t="str">
        <f>IFERROR(IF(VLOOKUP($A13,'Annex 2 EHV charges'!$D:$P,12,FALSE)=0,"",VLOOKUP($A13,'Annex 2 EHV charges'!$D:$P,12,FALSE)),"")</f>
        <v/>
      </c>
      <c r="H13" s="107" t="str">
        <f>IFERROR(IF(VLOOKUP($A13,'Annex 2 EHV charges'!$D:$P,13,FALSE)=0,"",VLOOKUP($A13,'Annex 2 EHV charges'!$D:$P,13,FALSE)),"")</f>
        <v/>
      </c>
    </row>
    <row r="14" spans="1:15" ht="12.75" customHeight="1" x14ac:dyDescent="0.2">
      <c r="A14" s="104" t="str">
        <f t="array" ref="A14">IFERROR(INDEX('Annex 2 EHV charges'!$D$11:$D$22, MATCH(0, IF(ISBLANK('Annex 2 EHV charges'!$D$11:$D$22),1, COUNTIF(A$4:$A13, 'Annex 2 EHV charges'!$D$11:$D$22)), 0)),"")</f>
        <v/>
      </c>
      <c r="B14" s="103" t="str">
        <f>IF($A14="","",VLOOKUP($A14,'Annex 2 EHV charges'!$D:$O,2,0))</f>
        <v/>
      </c>
      <c r="C14" s="104" t="str">
        <f>IF($A14="","",VLOOKUP($A14,'Annex 2 EHV charges'!$D:$O,3,0))</f>
        <v/>
      </c>
      <c r="D14" s="103" t="str">
        <f>IF($A14="","",VLOOKUP($A14,'Annex 2 EHV charges'!$D:$O,4,0))</f>
        <v/>
      </c>
      <c r="E14" s="105" t="str">
        <f>IFERROR(IF(VLOOKUP($A14,'Annex 2 EHV charges'!$D:$P,10,FALSE)=0,"",VLOOKUP($A14,'Annex 2 EHV charges'!$D:$P,10,FALSE)),"")</f>
        <v/>
      </c>
      <c r="F14" s="106" t="str">
        <f>IFERROR(IF(VLOOKUP($A14,'Annex 2 EHV charges'!$D:$P,11,FALSE)=0,"",VLOOKUP($A14,'Annex 2 EHV charges'!$D:$P,11,FALSE)),"")</f>
        <v/>
      </c>
      <c r="G14" s="107" t="str">
        <f>IFERROR(IF(VLOOKUP($A14,'Annex 2 EHV charges'!$D:$P,12,FALSE)=0,"",VLOOKUP($A14,'Annex 2 EHV charges'!$D:$P,12,FALSE)),"")</f>
        <v/>
      </c>
      <c r="H14" s="107" t="str">
        <f>IFERROR(IF(VLOOKUP($A14,'Annex 2 EHV charges'!$D:$P,13,FALSE)=0,"",VLOOKUP($A14,'Annex 2 EHV charges'!$D:$P,13,FALSE)),"")</f>
        <v/>
      </c>
    </row>
    <row r="15" spans="1:15" ht="12.75" customHeight="1" x14ac:dyDescent="0.2">
      <c r="A15" s="104" t="str">
        <f t="array" ref="A15">IFERROR(INDEX('Annex 2 EHV charges'!$D$11:$D$22, MATCH(0, IF(ISBLANK('Annex 2 EHV charges'!$D$11:$D$22),1, COUNTIF(A$4:$A14, 'Annex 2 EHV charges'!$D$11:$D$22)), 0)),"")</f>
        <v/>
      </c>
      <c r="B15" s="103" t="str">
        <f>IF($A15="","",VLOOKUP($A15,'Annex 2 EHV charges'!$D:$O,2,0))</f>
        <v/>
      </c>
      <c r="C15" s="104" t="str">
        <f>IF($A15="","",VLOOKUP($A15,'Annex 2 EHV charges'!$D:$O,3,0))</f>
        <v/>
      </c>
      <c r="D15" s="103" t="str">
        <f>IF($A15="","",VLOOKUP($A15,'Annex 2 EHV charges'!$D:$O,4,0))</f>
        <v/>
      </c>
      <c r="E15" s="105" t="str">
        <f>IFERROR(IF(VLOOKUP($A15,'Annex 2 EHV charges'!$D:$P,10,FALSE)=0,"",VLOOKUP($A15,'Annex 2 EHV charges'!$D:$P,10,FALSE)),"")</f>
        <v/>
      </c>
      <c r="F15" s="106" t="str">
        <f>IFERROR(IF(VLOOKUP($A15,'Annex 2 EHV charges'!$D:$P,11,FALSE)=0,"",VLOOKUP($A15,'Annex 2 EHV charges'!$D:$P,11,FALSE)),"")</f>
        <v/>
      </c>
      <c r="G15" s="107" t="str">
        <f>IFERROR(IF(VLOOKUP($A15,'Annex 2 EHV charges'!$D:$P,12,FALSE)=0,"",VLOOKUP($A15,'Annex 2 EHV charges'!$D:$P,12,FALSE)),"")</f>
        <v/>
      </c>
      <c r="H15" s="107" t="str">
        <f>IFERROR(IF(VLOOKUP($A15,'Annex 2 EHV charges'!$D:$P,13,FALSE)=0,"",VLOOKUP($A15,'Annex 2 EHV charges'!$D:$P,13,FALSE)),"")</f>
        <v/>
      </c>
    </row>
    <row r="16" spans="1:15" ht="12.75" customHeight="1" x14ac:dyDescent="0.2">
      <c r="A16" s="104" t="str">
        <f t="array" ref="A16">IFERROR(INDEX('Annex 2 EHV charges'!$D$11:$D$22, MATCH(0, IF(ISBLANK('Annex 2 EHV charges'!$D$11:$D$22),1, COUNTIF(A$4:$A15, 'Annex 2 EHV charges'!$D$11:$D$22)), 0)),"")</f>
        <v/>
      </c>
      <c r="B16" s="103" t="str">
        <f>IF($A16="","",VLOOKUP($A16,'Annex 2 EHV charges'!$D:$O,2,0))</f>
        <v/>
      </c>
      <c r="C16" s="104" t="str">
        <f>IF($A16="","",VLOOKUP($A16,'Annex 2 EHV charges'!$D:$O,3,0))</f>
        <v/>
      </c>
      <c r="D16" s="103" t="str">
        <f>IF($A16="","",VLOOKUP($A16,'Annex 2 EHV charges'!$D:$O,4,0))</f>
        <v/>
      </c>
      <c r="E16" s="105" t="str">
        <f>IFERROR(IF(VLOOKUP($A16,'Annex 2 EHV charges'!$D:$P,10,FALSE)=0,"",VLOOKUP($A16,'Annex 2 EHV charges'!$D:$P,10,FALSE)),"")</f>
        <v/>
      </c>
      <c r="F16" s="106" t="str">
        <f>IFERROR(IF(VLOOKUP($A16,'Annex 2 EHV charges'!$D:$P,11,FALSE)=0,"",VLOOKUP($A16,'Annex 2 EHV charges'!$D:$P,11,FALSE)),"")</f>
        <v/>
      </c>
      <c r="G16" s="107" t="str">
        <f>IFERROR(IF(VLOOKUP($A16,'Annex 2 EHV charges'!$D:$P,12,FALSE)=0,"",VLOOKUP($A16,'Annex 2 EHV charges'!$D:$P,12,FALSE)),"")</f>
        <v/>
      </c>
      <c r="H16" s="107" t="str">
        <f>IFERROR(IF(VLOOKUP($A16,'Annex 2 EHV charges'!$D:$P,13,FALSE)=0,"",VLOOKUP($A16,'Annex 2 EHV charges'!$D:$P,13,FALSE)),"")</f>
        <v/>
      </c>
    </row>
    <row r="17" spans="1:8" ht="12.75" customHeight="1" x14ac:dyDescent="0.2">
      <c r="A17" s="104" t="str">
        <f t="array" ref="A17">IFERROR(INDEX('Annex 2 EHV charges'!$D$11:$D$22, MATCH(0, IF(ISBLANK('Annex 2 EHV charges'!$D$11:$D$22),1, COUNTIF(A$4:$A16, 'Annex 2 EHV charges'!$D$11:$D$22)), 0)),"")</f>
        <v/>
      </c>
      <c r="B17" s="103" t="str">
        <f>IF($A17="","",VLOOKUP($A17,'Annex 2 EHV charges'!$D:$O,2,0))</f>
        <v/>
      </c>
      <c r="C17" s="104" t="str">
        <f>IF($A17="","",VLOOKUP($A17,'Annex 2 EHV charges'!$D:$O,3,0))</f>
        <v/>
      </c>
      <c r="D17" s="103" t="str">
        <f>IF($A17="","",VLOOKUP($A17,'Annex 2 EHV charges'!$D:$O,4,0))</f>
        <v/>
      </c>
      <c r="E17" s="105" t="str">
        <f>IFERROR(IF(VLOOKUP($A17,'Annex 2 EHV charges'!$D:$P,10,FALSE)=0,"",VLOOKUP($A17,'Annex 2 EHV charges'!$D:$P,10,FALSE)),"")</f>
        <v/>
      </c>
      <c r="F17" s="106" t="str">
        <f>IFERROR(IF(VLOOKUP($A17,'Annex 2 EHV charges'!$D:$P,11,FALSE)=0,"",VLOOKUP($A17,'Annex 2 EHV charges'!$D:$P,11,FALSE)),"")</f>
        <v/>
      </c>
      <c r="G17" s="107" t="str">
        <f>IFERROR(IF(VLOOKUP($A17,'Annex 2 EHV charges'!$D:$P,12,FALSE)=0,"",VLOOKUP($A17,'Annex 2 EHV charges'!$D:$P,12,FALSE)),"")</f>
        <v/>
      </c>
      <c r="H17" s="107" t="str">
        <f>IFERROR(IF(VLOOKUP($A17,'Annex 2 EHV charges'!$D:$P,13,FALSE)=0,"",VLOOKUP($A17,'Annex 2 EHV charges'!$D:$P,13,FALSE)),"")</f>
        <v/>
      </c>
    </row>
    <row r="18" spans="1:8" ht="12.75" customHeight="1" x14ac:dyDescent="0.2">
      <c r="A18" s="104" t="str">
        <f t="array" ref="A18">IFERROR(INDEX('Annex 2 EHV charges'!$D$11:$D$22, MATCH(0, IF(ISBLANK('Annex 2 EHV charges'!$D$11:$D$22),1, COUNTIF(A$4:$A17, 'Annex 2 EHV charges'!$D$11:$D$22)), 0)),"")</f>
        <v/>
      </c>
      <c r="B18" s="103" t="str">
        <f>IF($A18="","",VLOOKUP($A18,'Annex 2 EHV charges'!$D:$O,2,0))</f>
        <v/>
      </c>
      <c r="C18" s="104" t="str">
        <f>IF($A18="","",VLOOKUP($A18,'Annex 2 EHV charges'!$D:$O,3,0))</f>
        <v/>
      </c>
      <c r="D18" s="103" t="str">
        <f>IF($A18="","",VLOOKUP($A18,'Annex 2 EHV charges'!$D:$O,4,0))</f>
        <v/>
      </c>
      <c r="E18" s="105" t="str">
        <f>IFERROR(IF(VLOOKUP($A18,'Annex 2 EHV charges'!$D:$P,10,FALSE)=0,"",VLOOKUP($A18,'Annex 2 EHV charges'!$D:$P,10,FALSE)),"")</f>
        <v/>
      </c>
      <c r="F18" s="106" t="str">
        <f>IFERROR(IF(VLOOKUP($A18,'Annex 2 EHV charges'!$D:$P,11,FALSE)=0,"",VLOOKUP($A18,'Annex 2 EHV charges'!$D:$P,11,FALSE)),"")</f>
        <v/>
      </c>
      <c r="G18" s="107" t="str">
        <f>IFERROR(IF(VLOOKUP($A18,'Annex 2 EHV charges'!$D:$P,12,FALSE)=0,"",VLOOKUP($A18,'Annex 2 EHV charges'!$D:$P,12,FALSE)),"")</f>
        <v/>
      </c>
      <c r="H18" s="107" t="str">
        <f>IFERROR(IF(VLOOKUP($A18,'Annex 2 EHV charges'!$D:$P,13,FALSE)=0,"",VLOOKUP($A18,'Annex 2 EHV charges'!$D:$P,13,FALSE)),"")</f>
        <v/>
      </c>
    </row>
    <row r="19" spans="1:8" ht="12.75" customHeight="1" x14ac:dyDescent="0.2">
      <c r="A19" s="104" t="str">
        <f t="array" ref="A19">IFERROR(INDEX('Annex 2 EHV charges'!$D$11:$D$22, MATCH(0, IF(ISBLANK('Annex 2 EHV charges'!$D$11:$D$22),1, COUNTIF(A$4:$A18, 'Annex 2 EHV charges'!$D$11:$D$22)), 0)),"")</f>
        <v/>
      </c>
      <c r="B19" s="103" t="str">
        <f>IF($A19="","",VLOOKUP($A19,'Annex 2 EHV charges'!$D:$O,2,0))</f>
        <v/>
      </c>
      <c r="C19" s="104" t="str">
        <f>IF($A19="","",VLOOKUP($A19,'Annex 2 EHV charges'!$D:$O,3,0))</f>
        <v/>
      </c>
      <c r="D19" s="103" t="str">
        <f>IF($A19="","",VLOOKUP($A19,'Annex 2 EHV charges'!$D:$O,4,0))</f>
        <v/>
      </c>
      <c r="E19" s="105" t="str">
        <f>IFERROR(IF(VLOOKUP($A19,'Annex 2 EHV charges'!$D:$P,10,FALSE)=0,"",VLOOKUP($A19,'Annex 2 EHV charges'!$D:$P,10,FALSE)),"")</f>
        <v/>
      </c>
      <c r="F19" s="106" t="str">
        <f>IFERROR(IF(VLOOKUP($A19,'Annex 2 EHV charges'!$D:$P,11,FALSE)=0,"",VLOOKUP($A19,'Annex 2 EHV charges'!$D:$P,11,FALSE)),"")</f>
        <v/>
      </c>
      <c r="G19" s="107" t="str">
        <f>IFERROR(IF(VLOOKUP($A19,'Annex 2 EHV charges'!$D:$P,12,FALSE)=0,"",VLOOKUP($A19,'Annex 2 EHV charges'!$D:$P,12,FALSE)),"")</f>
        <v/>
      </c>
      <c r="H19" s="107" t="str">
        <f>IFERROR(IF(VLOOKUP($A19,'Annex 2 EHV charges'!$D:$P,13,FALSE)=0,"",VLOOKUP($A19,'Annex 2 EHV charges'!$D:$P,13,FALSE)),"")</f>
        <v/>
      </c>
    </row>
    <row r="20" spans="1:8" ht="12.75" customHeight="1" x14ac:dyDescent="0.2">
      <c r="A20" s="104" t="str">
        <f t="array" ref="A20">IFERROR(INDEX('Annex 2 EHV charges'!$D$11:$D$22, MATCH(0, IF(ISBLANK('Annex 2 EHV charges'!$D$11:$D$22),1, COUNTIF(A$4:$A19, 'Annex 2 EHV charges'!$D$11:$D$22)), 0)),"")</f>
        <v/>
      </c>
      <c r="B20" s="103" t="str">
        <f>IF($A20="","",VLOOKUP($A20,'Annex 2 EHV charges'!$D:$O,2,0))</f>
        <v/>
      </c>
      <c r="C20" s="104" t="str">
        <f>IF($A20="","",VLOOKUP($A20,'Annex 2 EHV charges'!$D:$O,3,0))</f>
        <v/>
      </c>
      <c r="D20" s="103" t="str">
        <f>IF($A20="","",VLOOKUP($A20,'Annex 2 EHV charges'!$D:$O,4,0))</f>
        <v/>
      </c>
      <c r="E20" s="105" t="str">
        <f>IFERROR(IF(VLOOKUP($A20,'Annex 2 EHV charges'!$D:$P,10,FALSE)=0,"",VLOOKUP($A20,'Annex 2 EHV charges'!$D:$P,10,FALSE)),"")</f>
        <v/>
      </c>
      <c r="F20" s="106" t="str">
        <f>IFERROR(IF(VLOOKUP($A20,'Annex 2 EHV charges'!$D:$P,11,FALSE)=0,"",VLOOKUP($A20,'Annex 2 EHV charges'!$D:$P,11,FALSE)),"")</f>
        <v/>
      </c>
      <c r="G20" s="107" t="str">
        <f>IFERROR(IF(VLOOKUP($A20,'Annex 2 EHV charges'!$D:$P,12,FALSE)=0,"",VLOOKUP($A20,'Annex 2 EHV charges'!$D:$P,12,FALSE)),"")</f>
        <v/>
      </c>
      <c r="H20" s="107" t="str">
        <f>IFERROR(IF(VLOOKUP($A20,'Annex 2 EHV charges'!$D:$P,13,FALSE)=0,"",VLOOKUP($A20,'Annex 2 EHV charges'!$D:$P,13,FALSE)),"")</f>
        <v/>
      </c>
    </row>
    <row r="21" spans="1:8" ht="12.75" customHeight="1" x14ac:dyDescent="0.2">
      <c r="A21" s="104" t="str">
        <f t="array" ref="A21">IFERROR(INDEX('Annex 2 EHV charges'!$D$11:$D$22, MATCH(0, IF(ISBLANK('Annex 2 EHV charges'!$D$11:$D$22),1, COUNTIF(A$4:$A20, 'Annex 2 EHV charges'!$D$11:$D$22)), 0)),"")</f>
        <v/>
      </c>
      <c r="B21" s="103" t="str">
        <f>IF($A21="","",VLOOKUP($A21,'Annex 2 EHV charges'!$D:$O,2,0))</f>
        <v/>
      </c>
      <c r="C21" s="104" t="str">
        <f>IF($A21="","",VLOOKUP($A21,'Annex 2 EHV charges'!$D:$O,3,0))</f>
        <v/>
      </c>
      <c r="D21" s="103" t="str">
        <f>IF($A21="","",VLOOKUP($A21,'Annex 2 EHV charges'!$D:$O,4,0))</f>
        <v/>
      </c>
      <c r="E21" s="105" t="str">
        <f>IFERROR(IF(VLOOKUP($A21,'Annex 2 EHV charges'!$D:$P,10,FALSE)=0,"",VLOOKUP($A21,'Annex 2 EHV charges'!$D:$P,10,FALSE)),"")</f>
        <v/>
      </c>
      <c r="F21" s="106" t="str">
        <f>IFERROR(IF(VLOOKUP($A21,'Annex 2 EHV charges'!$D:$P,11,FALSE)=0,"",VLOOKUP($A21,'Annex 2 EHV charges'!$D:$P,11,FALSE)),"")</f>
        <v/>
      </c>
      <c r="G21" s="107" t="str">
        <f>IFERROR(IF(VLOOKUP($A21,'Annex 2 EHV charges'!$D:$P,12,FALSE)=0,"",VLOOKUP($A21,'Annex 2 EHV charges'!$D:$P,12,FALSE)),"")</f>
        <v/>
      </c>
      <c r="H21" s="107" t="str">
        <f>IFERROR(IF(VLOOKUP($A21,'Annex 2 EHV charges'!$D:$P,13,FALSE)=0,"",VLOOKUP($A21,'Annex 2 EHV charges'!$D:$P,13,FALSE)),"")</f>
        <v/>
      </c>
    </row>
    <row r="22" spans="1:8" ht="12.75" customHeight="1" x14ac:dyDescent="0.2">
      <c r="A22" s="104" t="str">
        <f t="array" ref="A22">IFERROR(INDEX('Annex 2 EHV charges'!$D$11:$D$22, MATCH(0, IF(ISBLANK('Annex 2 EHV charges'!$D$11:$D$22),1, COUNTIF(A$4:$A21, 'Annex 2 EHV charges'!$D$11:$D$22)), 0)),"")</f>
        <v/>
      </c>
      <c r="B22" s="103" t="str">
        <f>IF($A22="","",VLOOKUP($A22,'Annex 2 EHV charges'!$D:$O,2,0))</f>
        <v/>
      </c>
      <c r="C22" s="104" t="str">
        <f>IF($A22="","",VLOOKUP($A22,'Annex 2 EHV charges'!$D:$O,3,0))</f>
        <v/>
      </c>
      <c r="D22" s="103" t="str">
        <f>IF($A22="","",VLOOKUP($A22,'Annex 2 EHV charges'!$D:$O,4,0))</f>
        <v/>
      </c>
      <c r="E22" s="105" t="str">
        <f>IFERROR(IF(VLOOKUP($A22,'Annex 2 EHV charges'!$D:$P,10,FALSE)=0,"",VLOOKUP($A22,'Annex 2 EHV charges'!$D:$P,10,FALSE)),"")</f>
        <v/>
      </c>
      <c r="F22" s="106" t="str">
        <f>IFERROR(IF(VLOOKUP($A22,'Annex 2 EHV charges'!$D:$P,11,FALSE)=0,"",VLOOKUP($A22,'Annex 2 EHV charges'!$D:$P,11,FALSE)),"")</f>
        <v/>
      </c>
      <c r="G22" s="107" t="str">
        <f>IFERROR(IF(VLOOKUP($A22,'Annex 2 EHV charges'!$D:$P,12,FALSE)=0,"",VLOOKUP($A22,'Annex 2 EHV charges'!$D:$P,12,FALSE)),"")</f>
        <v/>
      </c>
      <c r="H22" s="107" t="str">
        <f>IFERROR(IF(VLOOKUP($A22,'Annex 2 EHV charges'!$D:$P,13,FALSE)=0,"",VLOOKUP($A22,'Annex 2 EHV charges'!$D:$P,13,FALSE)),"")</f>
        <v/>
      </c>
    </row>
    <row r="23" spans="1:8" ht="12.75" customHeight="1" x14ac:dyDescent="0.2">
      <c r="A23" s="104" t="str">
        <f t="array" ref="A23">IFERROR(INDEX('Annex 2 EHV charges'!$D$11:$D$22, MATCH(0, IF(ISBLANK('Annex 2 EHV charges'!$D$11:$D$22),1, COUNTIF(A$4:$A22, 'Annex 2 EHV charges'!$D$11:$D$22)), 0)),"")</f>
        <v/>
      </c>
      <c r="B23" s="103" t="str">
        <f>IF($A23="","",VLOOKUP($A23,'Annex 2 EHV charges'!$D:$O,2,0))</f>
        <v/>
      </c>
      <c r="C23" s="104" t="str">
        <f>IF($A23="","",VLOOKUP($A23,'Annex 2 EHV charges'!$D:$O,3,0))</f>
        <v/>
      </c>
      <c r="D23" s="103" t="str">
        <f>IF($A23="","",VLOOKUP($A23,'Annex 2 EHV charges'!$D:$O,4,0))</f>
        <v/>
      </c>
      <c r="E23" s="105" t="str">
        <f>IFERROR(IF(VLOOKUP($A23,'Annex 2 EHV charges'!$D:$P,10,FALSE)=0,"",VLOOKUP($A23,'Annex 2 EHV charges'!$D:$P,10,FALSE)),"")</f>
        <v/>
      </c>
      <c r="F23" s="106" t="str">
        <f>IFERROR(IF(VLOOKUP($A23,'Annex 2 EHV charges'!$D:$P,11,FALSE)=0,"",VLOOKUP($A23,'Annex 2 EHV charges'!$D:$P,11,FALSE)),"")</f>
        <v/>
      </c>
      <c r="G23" s="107" t="str">
        <f>IFERROR(IF(VLOOKUP($A23,'Annex 2 EHV charges'!$D:$P,12,FALSE)=0,"",VLOOKUP($A23,'Annex 2 EHV charges'!$D:$P,12,FALSE)),"")</f>
        <v/>
      </c>
      <c r="H23" s="107" t="str">
        <f>IFERROR(IF(VLOOKUP($A23,'Annex 2 EHV charges'!$D:$P,13,FALSE)=0,"",VLOOKUP($A23,'Annex 2 EHV charges'!$D:$P,13,FALSE)),"")</f>
        <v/>
      </c>
    </row>
    <row r="24" spans="1:8" ht="12.75" customHeight="1" x14ac:dyDescent="0.2">
      <c r="A24" s="104" t="str">
        <f t="array" ref="A24">IFERROR(INDEX('Annex 2 EHV charges'!$D$11:$D$22, MATCH(0, IF(ISBLANK('Annex 2 EHV charges'!$D$11:$D$22),1, COUNTIF(A$4:$A23, 'Annex 2 EHV charges'!$D$11:$D$22)), 0)),"")</f>
        <v/>
      </c>
      <c r="B24" s="103" t="str">
        <f>IF($A24="","",VLOOKUP($A24,'Annex 2 EHV charges'!$D:$O,2,0))</f>
        <v/>
      </c>
      <c r="C24" s="104" t="str">
        <f>IF($A24="","",VLOOKUP($A24,'Annex 2 EHV charges'!$D:$O,3,0))</f>
        <v/>
      </c>
      <c r="D24" s="103" t="str">
        <f>IF($A24="","",VLOOKUP($A24,'Annex 2 EHV charges'!$D:$O,4,0))</f>
        <v/>
      </c>
      <c r="E24" s="105" t="str">
        <f>IFERROR(IF(VLOOKUP($A24,'Annex 2 EHV charges'!$D:$P,10,FALSE)=0,"",VLOOKUP($A24,'Annex 2 EHV charges'!$D:$P,10,FALSE)),"")</f>
        <v/>
      </c>
      <c r="F24" s="106" t="str">
        <f>IFERROR(IF(VLOOKUP($A24,'Annex 2 EHV charges'!$D:$P,11,FALSE)=0,"",VLOOKUP($A24,'Annex 2 EHV charges'!$D:$P,11,FALSE)),"")</f>
        <v/>
      </c>
      <c r="G24" s="107" t="str">
        <f>IFERROR(IF(VLOOKUP($A24,'Annex 2 EHV charges'!$D:$P,12,FALSE)=0,"",VLOOKUP($A24,'Annex 2 EHV charges'!$D:$P,12,FALSE)),"")</f>
        <v/>
      </c>
      <c r="H24" s="107" t="str">
        <f>IFERROR(IF(VLOOKUP($A24,'Annex 2 EHV charges'!$D:$P,13,FALSE)=0,"",VLOOKUP($A24,'Annex 2 EHV charges'!$D:$P,13,FALSE)),"")</f>
        <v/>
      </c>
    </row>
    <row r="25" spans="1:8" ht="12.75" customHeight="1" x14ac:dyDescent="0.2">
      <c r="A25" s="104" t="str">
        <f t="array" ref="A25">IFERROR(INDEX('Annex 2 EHV charges'!$D$11:$D$22, MATCH(0, IF(ISBLANK('Annex 2 EHV charges'!$D$11:$D$22),1, COUNTIF(A$4:$A24, 'Annex 2 EHV charges'!$D$11:$D$22)), 0)),"")</f>
        <v/>
      </c>
      <c r="B25" s="103" t="str">
        <f>IF($A25="","",VLOOKUP($A25,'Annex 2 EHV charges'!$D:$O,2,0))</f>
        <v/>
      </c>
      <c r="C25" s="104" t="str">
        <f>IF($A25="","",VLOOKUP($A25,'Annex 2 EHV charges'!$D:$O,3,0))</f>
        <v/>
      </c>
      <c r="D25" s="103" t="str">
        <f>IF($A25="","",VLOOKUP($A25,'Annex 2 EHV charges'!$D:$O,4,0))</f>
        <v/>
      </c>
      <c r="E25" s="105" t="str">
        <f>IFERROR(IF(VLOOKUP($A25,'Annex 2 EHV charges'!$D:$P,10,FALSE)=0,"",VLOOKUP($A25,'Annex 2 EHV charges'!$D:$P,10,FALSE)),"")</f>
        <v/>
      </c>
      <c r="F25" s="106" t="str">
        <f>IFERROR(IF(VLOOKUP($A25,'Annex 2 EHV charges'!$D:$P,11,FALSE)=0,"",VLOOKUP($A25,'Annex 2 EHV charges'!$D:$P,11,FALSE)),"")</f>
        <v/>
      </c>
      <c r="G25" s="107" t="str">
        <f>IFERROR(IF(VLOOKUP($A25,'Annex 2 EHV charges'!$D:$P,12,FALSE)=0,"",VLOOKUP($A25,'Annex 2 EHV charges'!$D:$P,12,FALSE)),"")</f>
        <v/>
      </c>
      <c r="H25" s="107" t="str">
        <f>IFERROR(IF(VLOOKUP($A25,'Annex 2 EHV charges'!$D:$P,13,FALSE)=0,"",VLOOKUP($A25,'Annex 2 EHV charges'!$D:$P,13,FALSE)),"")</f>
        <v/>
      </c>
    </row>
    <row r="26" spans="1:8" ht="12.75" customHeight="1" x14ac:dyDescent="0.2">
      <c r="A26" s="104" t="str">
        <f t="array" ref="A26">IFERROR(INDEX('Annex 2 EHV charges'!$D$11:$D$22, MATCH(0, IF(ISBLANK('Annex 2 EHV charges'!$D$11:$D$22),1, COUNTIF(A$4:$A25, 'Annex 2 EHV charges'!$D$11:$D$22)), 0)),"")</f>
        <v/>
      </c>
      <c r="B26" s="103" t="str">
        <f>IF($A26="","",VLOOKUP($A26,'Annex 2 EHV charges'!$D:$O,2,0))</f>
        <v/>
      </c>
      <c r="C26" s="104" t="str">
        <f>IF($A26="","",VLOOKUP($A26,'Annex 2 EHV charges'!$D:$O,3,0))</f>
        <v/>
      </c>
      <c r="D26" s="103" t="str">
        <f>IF($A26="","",VLOOKUP($A26,'Annex 2 EHV charges'!$D:$O,4,0))</f>
        <v/>
      </c>
      <c r="E26" s="105" t="str">
        <f>IFERROR(IF(VLOOKUP($A26,'Annex 2 EHV charges'!$D:$P,10,FALSE)=0,"",VLOOKUP($A26,'Annex 2 EHV charges'!$D:$P,10,FALSE)),"")</f>
        <v/>
      </c>
      <c r="F26" s="106" t="str">
        <f>IFERROR(IF(VLOOKUP($A26,'Annex 2 EHV charges'!$D:$P,11,FALSE)=0,"",VLOOKUP($A26,'Annex 2 EHV charges'!$D:$P,11,FALSE)),"")</f>
        <v/>
      </c>
      <c r="G26" s="107" t="str">
        <f>IFERROR(IF(VLOOKUP($A26,'Annex 2 EHV charges'!$D:$P,12,FALSE)=0,"",VLOOKUP($A26,'Annex 2 EHV charges'!$D:$P,12,FALSE)),"")</f>
        <v/>
      </c>
      <c r="H26" s="107" t="str">
        <f>IFERROR(IF(VLOOKUP($A26,'Annex 2 EHV charges'!$D:$P,13,FALSE)=0,"",VLOOKUP($A26,'Annex 2 EHV charges'!$D:$P,13,FALSE)),"")</f>
        <v/>
      </c>
    </row>
    <row r="27" spans="1:8" ht="12.75" customHeight="1" x14ac:dyDescent="0.2">
      <c r="A27" s="104" t="str">
        <f t="array" ref="A27">IFERROR(INDEX('Annex 2 EHV charges'!$D$11:$D$22, MATCH(0, IF(ISBLANK('Annex 2 EHV charges'!$D$11:$D$22),1, COUNTIF(A$4:$A26, 'Annex 2 EHV charges'!$D$11:$D$22)), 0)),"")</f>
        <v/>
      </c>
      <c r="B27" s="103" t="str">
        <f>IF($A27="","",VLOOKUP($A27,'Annex 2 EHV charges'!$D:$O,2,0))</f>
        <v/>
      </c>
      <c r="C27" s="104" t="str">
        <f>IF($A27="","",VLOOKUP($A27,'Annex 2 EHV charges'!$D:$O,3,0))</f>
        <v/>
      </c>
      <c r="D27" s="103" t="str">
        <f>IF($A27="","",VLOOKUP($A27,'Annex 2 EHV charges'!$D:$O,4,0))</f>
        <v/>
      </c>
      <c r="E27" s="105" t="str">
        <f>IFERROR(IF(VLOOKUP($A27,'Annex 2 EHV charges'!$D:$P,10,FALSE)=0,"",VLOOKUP($A27,'Annex 2 EHV charges'!$D:$P,10,FALSE)),"")</f>
        <v/>
      </c>
      <c r="F27" s="106" t="str">
        <f>IFERROR(IF(VLOOKUP($A27,'Annex 2 EHV charges'!$D:$P,11,FALSE)=0,"",VLOOKUP($A27,'Annex 2 EHV charges'!$D:$P,11,FALSE)),"")</f>
        <v/>
      </c>
      <c r="G27" s="107" t="str">
        <f>IFERROR(IF(VLOOKUP($A27,'Annex 2 EHV charges'!$D:$P,12,FALSE)=0,"",VLOOKUP($A27,'Annex 2 EHV charges'!$D:$P,12,FALSE)),"")</f>
        <v/>
      </c>
      <c r="H27" s="107" t="str">
        <f>IFERROR(IF(VLOOKUP($A27,'Annex 2 EHV charges'!$D:$P,13,FALSE)=0,"",VLOOKUP($A27,'Annex 2 EHV charges'!$D:$P,13,FALSE)),"")</f>
        <v/>
      </c>
    </row>
    <row r="28" spans="1:8" ht="12.75" customHeight="1" x14ac:dyDescent="0.2">
      <c r="A28" s="104" t="str">
        <f t="array" ref="A28">IFERROR(INDEX('Annex 2 EHV charges'!$D$11:$D$22, MATCH(0, IF(ISBLANK('Annex 2 EHV charges'!$D$11:$D$22),1, COUNTIF(A$4:$A27, 'Annex 2 EHV charges'!$D$11:$D$22)), 0)),"")</f>
        <v/>
      </c>
      <c r="B28" s="103" t="str">
        <f>IF($A28="","",VLOOKUP($A28,'Annex 2 EHV charges'!$D:$O,2,0))</f>
        <v/>
      </c>
      <c r="C28" s="104" t="str">
        <f>IF($A28="","",VLOOKUP($A28,'Annex 2 EHV charges'!$D:$O,3,0))</f>
        <v/>
      </c>
      <c r="D28" s="103" t="str">
        <f>IF($A28="","",VLOOKUP($A28,'Annex 2 EHV charges'!$D:$O,4,0))</f>
        <v/>
      </c>
      <c r="E28" s="105" t="str">
        <f>IFERROR(IF(VLOOKUP($A28,'Annex 2 EHV charges'!$D:$P,10,FALSE)=0,"",VLOOKUP($A28,'Annex 2 EHV charges'!$D:$P,10,FALSE)),"")</f>
        <v/>
      </c>
      <c r="F28" s="106" t="str">
        <f>IFERROR(IF(VLOOKUP($A28,'Annex 2 EHV charges'!$D:$P,11,FALSE)=0,"",VLOOKUP($A28,'Annex 2 EHV charges'!$D:$P,11,FALSE)),"")</f>
        <v/>
      </c>
      <c r="G28" s="107" t="str">
        <f>IFERROR(IF(VLOOKUP($A28,'Annex 2 EHV charges'!$D:$P,12,FALSE)=0,"",VLOOKUP($A28,'Annex 2 EHV charges'!$D:$P,12,FALSE)),"")</f>
        <v/>
      </c>
      <c r="H28" s="107" t="str">
        <f>IFERROR(IF(VLOOKUP($A28,'Annex 2 EHV charges'!$D:$P,13,FALSE)=0,"",VLOOKUP($A28,'Annex 2 EHV charges'!$D:$P,13,FALSE)),"")</f>
        <v/>
      </c>
    </row>
    <row r="29" spans="1:8" ht="12.75" customHeight="1" x14ac:dyDescent="0.2">
      <c r="A29" s="104" t="str">
        <f t="array" ref="A29">IFERROR(INDEX('Annex 2 EHV charges'!$D$11:$D$22, MATCH(0, IF(ISBLANK('Annex 2 EHV charges'!$D$11:$D$22),1, COUNTIF(A$4:$A28, 'Annex 2 EHV charges'!$D$11:$D$22)), 0)),"")</f>
        <v/>
      </c>
      <c r="B29" s="103" t="str">
        <f>IF($A29="","",VLOOKUP($A29,'Annex 2 EHV charges'!$D:$O,2,0))</f>
        <v/>
      </c>
      <c r="C29" s="104" t="str">
        <f>IF($A29="","",VLOOKUP($A29,'Annex 2 EHV charges'!$D:$O,3,0))</f>
        <v/>
      </c>
      <c r="D29" s="103" t="str">
        <f>IF($A29="","",VLOOKUP($A29,'Annex 2 EHV charges'!$D:$O,4,0))</f>
        <v/>
      </c>
      <c r="E29" s="105" t="str">
        <f>IFERROR(IF(VLOOKUP($A29,'Annex 2 EHV charges'!$D:$P,10,FALSE)=0,"",VLOOKUP($A29,'Annex 2 EHV charges'!$D:$P,10,FALSE)),"")</f>
        <v/>
      </c>
      <c r="F29" s="106" t="str">
        <f>IFERROR(IF(VLOOKUP($A29,'Annex 2 EHV charges'!$D:$P,11,FALSE)=0,"",VLOOKUP($A29,'Annex 2 EHV charges'!$D:$P,11,FALSE)),"")</f>
        <v/>
      </c>
      <c r="G29" s="107" t="str">
        <f>IFERROR(IF(VLOOKUP($A29,'Annex 2 EHV charges'!$D:$P,12,FALSE)=0,"",VLOOKUP($A29,'Annex 2 EHV charges'!$D:$P,12,FALSE)),"")</f>
        <v/>
      </c>
      <c r="H29" s="107" t="str">
        <f>IFERROR(IF(VLOOKUP($A29,'Annex 2 EHV charges'!$D:$P,13,FALSE)=0,"",VLOOKUP($A29,'Annex 2 EHV charges'!$D:$P,13,FALSE)),"")</f>
        <v/>
      </c>
    </row>
    <row r="30" spans="1:8" ht="12.75" customHeight="1" x14ac:dyDescent="0.2">
      <c r="A30" s="104" t="str">
        <f t="array" ref="A30">IFERROR(INDEX('Annex 2 EHV charges'!$D$11:$D$22, MATCH(0, IF(ISBLANK('Annex 2 EHV charges'!$D$11:$D$22),1, COUNTIF(A$4:$A29, 'Annex 2 EHV charges'!$D$11:$D$22)), 0)),"")</f>
        <v/>
      </c>
      <c r="B30" s="103" t="str">
        <f>IF($A30="","",VLOOKUP($A30,'Annex 2 EHV charges'!$D:$O,2,0))</f>
        <v/>
      </c>
      <c r="C30" s="104" t="str">
        <f>IF($A30="","",VLOOKUP($A30,'Annex 2 EHV charges'!$D:$O,3,0))</f>
        <v/>
      </c>
      <c r="D30" s="103" t="str">
        <f>IF($A30="","",VLOOKUP($A30,'Annex 2 EHV charges'!$D:$O,4,0))</f>
        <v/>
      </c>
      <c r="E30" s="105" t="str">
        <f>IFERROR(IF(VLOOKUP($A30,'Annex 2 EHV charges'!$D:$P,10,FALSE)=0,"",VLOOKUP($A30,'Annex 2 EHV charges'!$D:$P,10,FALSE)),"")</f>
        <v/>
      </c>
      <c r="F30" s="106" t="str">
        <f>IFERROR(IF(VLOOKUP($A30,'Annex 2 EHV charges'!$D:$P,11,FALSE)=0,"",VLOOKUP($A30,'Annex 2 EHV charges'!$D:$P,11,FALSE)),"")</f>
        <v/>
      </c>
      <c r="G30" s="107" t="str">
        <f>IFERROR(IF(VLOOKUP($A30,'Annex 2 EHV charges'!$D:$P,12,FALSE)=0,"",VLOOKUP($A30,'Annex 2 EHV charges'!$D:$P,12,FALSE)),"")</f>
        <v/>
      </c>
      <c r="H30" s="107" t="str">
        <f>IFERROR(IF(VLOOKUP($A30,'Annex 2 EHV charges'!$D:$P,13,FALSE)=0,"",VLOOKUP($A30,'Annex 2 EHV charges'!$D:$P,13,FALSE)),"")</f>
        <v/>
      </c>
    </row>
    <row r="31" spans="1:8" ht="12.75" customHeight="1" x14ac:dyDescent="0.2">
      <c r="A31" s="104" t="str">
        <f t="array" ref="A31">IFERROR(INDEX('Annex 2 EHV charges'!$D$11:$D$22, MATCH(0, IF(ISBLANK('Annex 2 EHV charges'!$D$11:$D$22),1, COUNTIF(A$4:$A30, 'Annex 2 EHV charges'!$D$11:$D$22)), 0)),"")</f>
        <v/>
      </c>
      <c r="B31" s="103" t="str">
        <f>IF($A31="","",VLOOKUP($A31,'Annex 2 EHV charges'!$D:$O,2,0))</f>
        <v/>
      </c>
      <c r="C31" s="104" t="str">
        <f>IF($A31="","",VLOOKUP($A31,'Annex 2 EHV charges'!$D:$O,3,0))</f>
        <v/>
      </c>
      <c r="D31" s="103" t="str">
        <f>IF($A31="","",VLOOKUP($A31,'Annex 2 EHV charges'!$D:$O,4,0))</f>
        <v/>
      </c>
      <c r="E31" s="105" t="str">
        <f>IFERROR(IF(VLOOKUP($A31,'Annex 2 EHV charges'!$D:$P,10,FALSE)=0,"",VLOOKUP($A31,'Annex 2 EHV charges'!$D:$P,10,FALSE)),"")</f>
        <v/>
      </c>
      <c r="F31" s="106" t="str">
        <f>IFERROR(IF(VLOOKUP($A31,'Annex 2 EHV charges'!$D:$P,11,FALSE)=0,"",VLOOKUP($A31,'Annex 2 EHV charges'!$D:$P,11,FALSE)),"")</f>
        <v/>
      </c>
      <c r="G31" s="107" t="str">
        <f>IFERROR(IF(VLOOKUP($A31,'Annex 2 EHV charges'!$D:$P,12,FALSE)=0,"",VLOOKUP($A31,'Annex 2 EHV charges'!$D:$P,12,FALSE)),"")</f>
        <v/>
      </c>
      <c r="H31" s="107" t="str">
        <f>IFERROR(IF(VLOOKUP($A31,'Annex 2 EHV charges'!$D:$P,13,FALSE)=0,"",VLOOKUP($A31,'Annex 2 EHV charges'!$D:$P,13,FALSE)),"")</f>
        <v/>
      </c>
    </row>
    <row r="32" spans="1:8" ht="12.75" customHeight="1" x14ac:dyDescent="0.2">
      <c r="A32" s="104" t="str">
        <f t="array" ref="A32">IFERROR(INDEX('Annex 2 EHV charges'!$D$11:$D$22, MATCH(0, IF(ISBLANK('Annex 2 EHV charges'!$D$11:$D$22),1, COUNTIF(A$4:$A31, 'Annex 2 EHV charges'!$D$11:$D$22)), 0)),"")</f>
        <v/>
      </c>
      <c r="B32" s="103" t="str">
        <f>IF($A32="","",VLOOKUP($A32,'Annex 2 EHV charges'!$D:$O,2,0))</f>
        <v/>
      </c>
      <c r="C32" s="104" t="str">
        <f>IF($A32="","",VLOOKUP($A32,'Annex 2 EHV charges'!$D:$O,3,0))</f>
        <v/>
      </c>
      <c r="D32" s="103" t="str">
        <f>IF($A32="","",VLOOKUP($A32,'Annex 2 EHV charges'!$D:$O,4,0))</f>
        <v/>
      </c>
      <c r="E32" s="105" t="str">
        <f>IFERROR(IF(VLOOKUP($A32,'Annex 2 EHV charges'!$D:$P,10,FALSE)=0,"",VLOOKUP($A32,'Annex 2 EHV charges'!$D:$P,10,FALSE)),"")</f>
        <v/>
      </c>
      <c r="F32" s="106" t="str">
        <f>IFERROR(IF(VLOOKUP($A32,'Annex 2 EHV charges'!$D:$P,11,FALSE)=0,"",VLOOKUP($A32,'Annex 2 EHV charges'!$D:$P,11,FALSE)),"")</f>
        <v/>
      </c>
      <c r="G32" s="107" t="str">
        <f>IFERROR(IF(VLOOKUP($A32,'Annex 2 EHV charges'!$D:$P,12,FALSE)=0,"",VLOOKUP($A32,'Annex 2 EHV charges'!$D:$P,12,FALSE)),"")</f>
        <v/>
      </c>
      <c r="H32" s="107" t="str">
        <f>IFERROR(IF(VLOOKUP($A32,'Annex 2 EHV charges'!$D:$P,13,FALSE)=0,"",VLOOKUP($A32,'Annex 2 EHV charges'!$D:$P,13,FALSE)),"")</f>
        <v/>
      </c>
    </row>
    <row r="33" spans="1:8" ht="12.75" customHeight="1" x14ac:dyDescent="0.2">
      <c r="A33" s="104" t="str">
        <f t="array" ref="A33">IFERROR(INDEX('Annex 2 EHV charges'!$D$11:$D$22, MATCH(0, IF(ISBLANK('Annex 2 EHV charges'!$D$11:$D$22),1, COUNTIF(A$4:$A32, 'Annex 2 EHV charges'!$D$11:$D$22)), 0)),"")</f>
        <v/>
      </c>
      <c r="B33" s="103" t="str">
        <f>IF($A33="","",VLOOKUP($A33,'Annex 2 EHV charges'!$D:$O,2,0))</f>
        <v/>
      </c>
      <c r="C33" s="104" t="str">
        <f>IF($A33="","",VLOOKUP($A33,'Annex 2 EHV charges'!$D:$O,3,0))</f>
        <v/>
      </c>
      <c r="D33" s="103" t="str">
        <f>IF($A33="","",VLOOKUP($A33,'Annex 2 EHV charges'!$D:$O,4,0))</f>
        <v/>
      </c>
      <c r="E33" s="105" t="str">
        <f>IFERROR(IF(VLOOKUP($A33,'Annex 2 EHV charges'!$D:$P,10,FALSE)=0,"",VLOOKUP($A33,'Annex 2 EHV charges'!$D:$P,10,FALSE)),"")</f>
        <v/>
      </c>
      <c r="F33" s="106" t="str">
        <f>IFERROR(IF(VLOOKUP($A33,'Annex 2 EHV charges'!$D:$P,11,FALSE)=0,"",VLOOKUP($A33,'Annex 2 EHV charges'!$D:$P,11,FALSE)),"")</f>
        <v/>
      </c>
      <c r="G33" s="107" t="str">
        <f>IFERROR(IF(VLOOKUP($A33,'Annex 2 EHV charges'!$D:$P,12,FALSE)=0,"",VLOOKUP($A33,'Annex 2 EHV charges'!$D:$P,12,FALSE)),"")</f>
        <v/>
      </c>
      <c r="H33" s="107" t="str">
        <f>IFERROR(IF(VLOOKUP($A33,'Annex 2 EHV charges'!$D:$P,13,FALSE)=0,"",VLOOKUP($A33,'Annex 2 EHV charges'!$D:$P,13,FALSE)),"")</f>
        <v/>
      </c>
    </row>
    <row r="34" spans="1:8" ht="12.75" customHeight="1" x14ac:dyDescent="0.2">
      <c r="A34" s="104" t="str">
        <f t="array" ref="A34">IFERROR(INDEX('Annex 2 EHV charges'!$D$11:$D$22, MATCH(0, IF(ISBLANK('Annex 2 EHV charges'!$D$11:$D$22),1, COUNTIF(A$4:$A33, 'Annex 2 EHV charges'!$D$11:$D$22)), 0)),"")</f>
        <v/>
      </c>
      <c r="B34" s="103" t="str">
        <f>IF($A34="","",VLOOKUP($A34,'Annex 2 EHV charges'!$D:$O,2,0))</f>
        <v/>
      </c>
      <c r="C34" s="104" t="str">
        <f>IF($A34="","",VLOOKUP($A34,'Annex 2 EHV charges'!$D:$O,3,0))</f>
        <v/>
      </c>
      <c r="D34" s="103" t="str">
        <f>IF($A34="","",VLOOKUP($A34,'Annex 2 EHV charges'!$D:$O,4,0))</f>
        <v/>
      </c>
      <c r="E34" s="105" t="str">
        <f>IFERROR(IF(VLOOKUP($A34,'Annex 2 EHV charges'!$D:$P,10,FALSE)=0,"",VLOOKUP($A34,'Annex 2 EHV charges'!$D:$P,10,FALSE)),"")</f>
        <v/>
      </c>
      <c r="F34" s="106" t="str">
        <f>IFERROR(IF(VLOOKUP($A34,'Annex 2 EHV charges'!$D:$P,11,FALSE)=0,"",VLOOKUP($A34,'Annex 2 EHV charges'!$D:$P,11,FALSE)),"")</f>
        <v/>
      </c>
      <c r="G34" s="107" t="str">
        <f>IFERROR(IF(VLOOKUP($A34,'Annex 2 EHV charges'!$D:$P,12,FALSE)=0,"",VLOOKUP($A34,'Annex 2 EHV charges'!$D:$P,12,FALSE)),"")</f>
        <v/>
      </c>
      <c r="H34" s="107" t="str">
        <f>IFERROR(IF(VLOOKUP($A34,'Annex 2 EHV charges'!$D:$P,13,FALSE)=0,"",VLOOKUP($A34,'Annex 2 EHV charges'!$D:$P,13,FALSE)),"")</f>
        <v/>
      </c>
    </row>
    <row r="35" spans="1:8" ht="12.75" customHeight="1" x14ac:dyDescent="0.2">
      <c r="A35" s="104" t="str">
        <f t="array" ref="A35">IFERROR(INDEX('Annex 2 EHV charges'!$D$11:$D$22, MATCH(0, IF(ISBLANK('Annex 2 EHV charges'!$D$11:$D$22),1, COUNTIF(A$4:$A34, 'Annex 2 EHV charges'!$D$11:$D$22)), 0)),"")</f>
        <v/>
      </c>
      <c r="B35" s="103" t="str">
        <f>IF($A35="","",VLOOKUP($A35,'Annex 2 EHV charges'!$D:$O,2,0))</f>
        <v/>
      </c>
      <c r="C35" s="104" t="str">
        <f>IF($A35="","",VLOOKUP($A35,'Annex 2 EHV charges'!$D:$O,3,0))</f>
        <v/>
      </c>
      <c r="D35" s="103" t="str">
        <f>IF($A35="","",VLOOKUP($A35,'Annex 2 EHV charges'!$D:$O,4,0))</f>
        <v/>
      </c>
      <c r="E35" s="105" t="str">
        <f>IFERROR(IF(VLOOKUP($A35,'Annex 2 EHV charges'!$D:$P,10,FALSE)=0,"",VLOOKUP($A35,'Annex 2 EHV charges'!$D:$P,10,FALSE)),"")</f>
        <v/>
      </c>
      <c r="F35" s="106" t="str">
        <f>IFERROR(IF(VLOOKUP($A35,'Annex 2 EHV charges'!$D:$P,11,FALSE)=0,"",VLOOKUP($A35,'Annex 2 EHV charges'!$D:$P,11,FALSE)),"")</f>
        <v/>
      </c>
      <c r="G35" s="107" t="str">
        <f>IFERROR(IF(VLOOKUP($A35,'Annex 2 EHV charges'!$D:$P,12,FALSE)=0,"",VLOOKUP($A35,'Annex 2 EHV charges'!$D:$P,12,FALSE)),"")</f>
        <v/>
      </c>
      <c r="H35" s="107" t="str">
        <f>IFERROR(IF(VLOOKUP($A35,'Annex 2 EHV charges'!$D:$P,13,FALSE)=0,"",VLOOKUP($A35,'Annex 2 EHV charges'!$D:$P,13,FALSE)),"")</f>
        <v/>
      </c>
    </row>
    <row r="36" spans="1:8" ht="12.75" customHeight="1" x14ac:dyDescent="0.2">
      <c r="A36" s="104" t="str">
        <f t="array" ref="A36">IFERROR(INDEX('Annex 2 EHV charges'!$D$11:$D$22, MATCH(0, IF(ISBLANK('Annex 2 EHV charges'!$D$11:$D$22),1, COUNTIF(A$4:$A35, 'Annex 2 EHV charges'!$D$11:$D$22)), 0)),"")</f>
        <v/>
      </c>
      <c r="B36" s="103" t="str">
        <f>IF($A36="","",VLOOKUP($A36,'Annex 2 EHV charges'!$D:$O,2,0))</f>
        <v/>
      </c>
      <c r="C36" s="104" t="str">
        <f>IF($A36="","",VLOOKUP($A36,'Annex 2 EHV charges'!$D:$O,3,0))</f>
        <v/>
      </c>
      <c r="D36" s="103" t="str">
        <f>IF($A36="","",VLOOKUP($A36,'Annex 2 EHV charges'!$D:$O,4,0))</f>
        <v/>
      </c>
      <c r="E36" s="105" t="str">
        <f>IFERROR(IF(VLOOKUP($A36,'Annex 2 EHV charges'!$D:$P,10,FALSE)=0,"",VLOOKUP($A36,'Annex 2 EHV charges'!$D:$P,10,FALSE)),"")</f>
        <v/>
      </c>
      <c r="F36" s="106" t="str">
        <f>IFERROR(IF(VLOOKUP($A36,'Annex 2 EHV charges'!$D:$P,11,FALSE)=0,"",VLOOKUP($A36,'Annex 2 EHV charges'!$D:$P,11,FALSE)),"")</f>
        <v/>
      </c>
      <c r="G36" s="107" t="str">
        <f>IFERROR(IF(VLOOKUP($A36,'Annex 2 EHV charges'!$D:$P,12,FALSE)=0,"",VLOOKUP($A36,'Annex 2 EHV charges'!$D:$P,12,FALSE)),"")</f>
        <v/>
      </c>
      <c r="H36" s="107" t="str">
        <f>IFERROR(IF(VLOOKUP($A36,'Annex 2 EHV charges'!$D:$P,13,FALSE)=0,"",VLOOKUP($A36,'Annex 2 EHV charges'!$D:$P,13,FALSE)),"")</f>
        <v/>
      </c>
    </row>
    <row r="37" spans="1:8" ht="12.75" customHeight="1" x14ac:dyDescent="0.2">
      <c r="A37" s="104" t="str">
        <f t="array" ref="A37">IFERROR(INDEX('Annex 2 EHV charges'!$D$11:$D$22, MATCH(0, IF(ISBLANK('Annex 2 EHV charges'!$D$11:$D$22),1, COUNTIF(A$4:$A36, 'Annex 2 EHV charges'!$D$11:$D$22)), 0)),"")</f>
        <v/>
      </c>
      <c r="B37" s="103" t="str">
        <f>IF($A37="","",VLOOKUP($A37,'Annex 2 EHV charges'!$D:$O,2,0))</f>
        <v/>
      </c>
      <c r="C37" s="104" t="str">
        <f>IF($A37="","",VLOOKUP($A37,'Annex 2 EHV charges'!$D:$O,3,0))</f>
        <v/>
      </c>
      <c r="D37" s="103" t="str">
        <f>IF($A37="","",VLOOKUP($A37,'Annex 2 EHV charges'!$D:$O,4,0))</f>
        <v/>
      </c>
      <c r="E37" s="105" t="str">
        <f>IFERROR(IF(VLOOKUP($A37,'Annex 2 EHV charges'!$D:$P,10,FALSE)=0,"",VLOOKUP($A37,'Annex 2 EHV charges'!$D:$P,10,FALSE)),"")</f>
        <v/>
      </c>
      <c r="F37" s="106" t="str">
        <f>IFERROR(IF(VLOOKUP($A37,'Annex 2 EHV charges'!$D:$P,11,FALSE)=0,"",VLOOKUP($A37,'Annex 2 EHV charges'!$D:$P,11,FALSE)),"")</f>
        <v/>
      </c>
      <c r="G37" s="107" t="str">
        <f>IFERROR(IF(VLOOKUP($A37,'Annex 2 EHV charges'!$D:$P,12,FALSE)=0,"",VLOOKUP($A37,'Annex 2 EHV charges'!$D:$P,12,FALSE)),"")</f>
        <v/>
      </c>
      <c r="H37" s="107" t="str">
        <f>IFERROR(IF(VLOOKUP($A37,'Annex 2 EHV charges'!$D:$P,13,FALSE)=0,"",VLOOKUP($A37,'Annex 2 EHV charges'!$D:$P,13,FALSE)),"")</f>
        <v/>
      </c>
    </row>
    <row r="38" spans="1:8" ht="12.75" customHeight="1" x14ac:dyDescent="0.2">
      <c r="A38" s="104" t="str">
        <f t="array" ref="A38">IFERROR(INDEX('Annex 2 EHV charges'!$D$11:$D$22, MATCH(0, IF(ISBLANK('Annex 2 EHV charges'!$D$11:$D$22),1, COUNTIF(A$4:$A37, 'Annex 2 EHV charges'!$D$11:$D$22)), 0)),"")</f>
        <v/>
      </c>
      <c r="B38" s="103" t="str">
        <f>IF($A38="","",VLOOKUP($A38,'Annex 2 EHV charges'!$D:$O,2,0))</f>
        <v/>
      </c>
      <c r="C38" s="104" t="str">
        <f>IF($A38="","",VLOOKUP($A38,'Annex 2 EHV charges'!$D:$O,3,0))</f>
        <v/>
      </c>
      <c r="D38" s="103" t="str">
        <f>IF($A38="","",VLOOKUP($A38,'Annex 2 EHV charges'!$D:$O,4,0))</f>
        <v/>
      </c>
      <c r="E38" s="105" t="str">
        <f>IFERROR(IF(VLOOKUP($A38,'Annex 2 EHV charges'!$D:$P,10,FALSE)=0,"",VLOOKUP($A38,'Annex 2 EHV charges'!$D:$P,10,FALSE)),"")</f>
        <v/>
      </c>
      <c r="F38" s="106" t="str">
        <f>IFERROR(IF(VLOOKUP($A38,'Annex 2 EHV charges'!$D:$P,11,FALSE)=0,"",VLOOKUP($A38,'Annex 2 EHV charges'!$D:$P,11,FALSE)),"")</f>
        <v/>
      </c>
      <c r="G38" s="107" t="str">
        <f>IFERROR(IF(VLOOKUP($A38,'Annex 2 EHV charges'!$D:$P,12,FALSE)=0,"",VLOOKUP($A38,'Annex 2 EHV charges'!$D:$P,12,FALSE)),"")</f>
        <v/>
      </c>
      <c r="H38" s="107" t="str">
        <f>IFERROR(IF(VLOOKUP($A38,'Annex 2 EHV charges'!$D:$P,13,FALSE)=0,"",VLOOKUP($A38,'Annex 2 EHV charges'!$D:$P,13,FALSE)),"")</f>
        <v/>
      </c>
    </row>
    <row r="39" spans="1:8" ht="12.75" customHeight="1" x14ac:dyDescent="0.2">
      <c r="A39" s="104" t="str">
        <f t="array" ref="A39">IFERROR(INDEX('Annex 2 EHV charges'!$D$11:$D$22, MATCH(0, IF(ISBLANK('Annex 2 EHV charges'!$D$11:$D$22),1, COUNTIF(A$4:$A38, 'Annex 2 EHV charges'!$D$11:$D$22)), 0)),"")</f>
        <v/>
      </c>
      <c r="B39" s="103" t="str">
        <f>IF($A39="","",VLOOKUP($A39,'Annex 2 EHV charges'!$D:$O,2,0))</f>
        <v/>
      </c>
      <c r="C39" s="104" t="str">
        <f>IF($A39="","",VLOOKUP($A39,'Annex 2 EHV charges'!$D:$O,3,0))</f>
        <v/>
      </c>
      <c r="D39" s="103" t="str">
        <f>IF($A39="","",VLOOKUP($A39,'Annex 2 EHV charges'!$D:$O,4,0))</f>
        <v/>
      </c>
      <c r="E39" s="105" t="str">
        <f>IFERROR(IF(VLOOKUP($A39,'Annex 2 EHV charges'!$D:$P,10,FALSE)=0,"",VLOOKUP($A39,'Annex 2 EHV charges'!$D:$P,10,FALSE)),"")</f>
        <v/>
      </c>
      <c r="F39" s="106" t="str">
        <f>IFERROR(IF(VLOOKUP($A39,'Annex 2 EHV charges'!$D:$P,11,FALSE)=0,"",VLOOKUP($A39,'Annex 2 EHV charges'!$D:$P,11,FALSE)),"")</f>
        <v/>
      </c>
      <c r="G39" s="107" t="str">
        <f>IFERROR(IF(VLOOKUP($A39,'Annex 2 EHV charges'!$D:$P,12,FALSE)=0,"",VLOOKUP($A39,'Annex 2 EHV charges'!$D:$P,12,FALSE)),"")</f>
        <v/>
      </c>
      <c r="H39" s="107" t="str">
        <f>IFERROR(IF(VLOOKUP($A39,'Annex 2 EHV charges'!$D:$P,13,FALSE)=0,"",VLOOKUP($A39,'Annex 2 EHV charges'!$D:$P,13,FALSE)),"")</f>
        <v/>
      </c>
    </row>
    <row r="40" spans="1:8" ht="12.75" customHeight="1" x14ac:dyDescent="0.2">
      <c r="A40" s="104" t="str">
        <f t="array" ref="A40">IFERROR(INDEX('Annex 2 EHV charges'!$D$11:$D$22, MATCH(0, IF(ISBLANK('Annex 2 EHV charges'!$D$11:$D$22),1, COUNTIF(A$4:$A39, 'Annex 2 EHV charges'!$D$11:$D$22)), 0)),"")</f>
        <v/>
      </c>
      <c r="B40" s="103" t="str">
        <f>IF($A40="","",VLOOKUP($A40,'Annex 2 EHV charges'!$D:$O,2,0))</f>
        <v/>
      </c>
      <c r="C40" s="104" t="str">
        <f>IF($A40="","",VLOOKUP($A40,'Annex 2 EHV charges'!$D:$O,3,0))</f>
        <v/>
      </c>
      <c r="D40" s="103" t="str">
        <f>IF($A40="","",VLOOKUP($A40,'Annex 2 EHV charges'!$D:$O,4,0))</f>
        <v/>
      </c>
      <c r="E40" s="105" t="str">
        <f>IFERROR(IF(VLOOKUP($A40,'Annex 2 EHV charges'!$D:$P,10,FALSE)=0,"",VLOOKUP($A40,'Annex 2 EHV charges'!$D:$P,10,FALSE)),"")</f>
        <v/>
      </c>
      <c r="F40" s="106" t="str">
        <f>IFERROR(IF(VLOOKUP($A40,'Annex 2 EHV charges'!$D:$P,11,FALSE)=0,"",VLOOKUP($A40,'Annex 2 EHV charges'!$D:$P,11,FALSE)),"")</f>
        <v/>
      </c>
      <c r="G40" s="107" t="str">
        <f>IFERROR(IF(VLOOKUP($A40,'Annex 2 EHV charges'!$D:$P,12,FALSE)=0,"",VLOOKUP($A40,'Annex 2 EHV charges'!$D:$P,12,FALSE)),"")</f>
        <v/>
      </c>
      <c r="H40" s="107" t="str">
        <f>IFERROR(IF(VLOOKUP($A40,'Annex 2 EHV charges'!$D:$P,13,FALSE)=0,"",VLOOKUP($A40,'Annex 2 EHV charges'!$D:$P,13,FALSE)),"")</f>
        <v/>
      </c>
    </row>
    <row r="41" spans="1:8" ht="12.75" customHeight="1" x14ac:dyDescent="0.2">
      <c r="A41" s="104" t="str">
        <f t="array" ref="A41">IFERROR(INDEX('Annex 2 EHV charges'!$D$11:$D$22, MATCH(0, IF(ISBLANK('Annex 2 EHV charges'!$D$11:$D$22),1, COUNTIF(A$4:$A40, 'Annex 2 EHV charges'!$D$11:$D$22)), 0)),"")</f>
        <v/>
      </c>
      <c r="B41" s="103" t="str">
        <f>IF($A41="","",VLOOKUP($A41,'Annex 2 EHV charges'!$D:$O,2,0))</f>
        <v/>
      </c>
      <c r="C41" s="104" t="str">
        <f>IF($A41="","",VLOOKUP($A41,'Annex 2 EHV charges'!$D:$O,3,0))</f>
        <v/>
      </c>
      <c r="D41" s="103" t="str">
        <f>IF($A41="","",VLOOKUP($A41,'Annex 2 EHV charges'!$D:$O,4,0))</f>
        <v/>
      </c>
      <c r="E41" s="105" t="str">
        <f>IFERROR(IF(VLOOKUP($A41,'Annex 2 EHV charges'!$D:$P,10,FALSE)=0,"",VLOOKUP($A41,'Annex 2 EHV charges'!$D:$P,10,FALSE)),"")</f>
        <v/>
      </c>
      <c r="F41" s="106" t="str">
        <f>IFERROR(IF(VLOOKUP($A41,'Annex 2 EHV charges'!$D:$P,11,FALSE)=0,"",VLOOKUP($A41,'Annex 2 EHV charges'!$D:$P,11,FALSE)),"")</f>
        <v/>
      </c>
      <c r="G41" s="107" t="str">
        <f>IFERROR(IF(VLOOKUP($A41,'Annex 2 EHV charges'!$D:$P,12,FALSE)=0,"",VLOOKUP($A41,'Annex 2 EHV charges'!$D:$P,12,FALSE)),"")</f>
        <v/>
      </c>
      <c r="H41" s="107" t="str">
        <f>IFERROR(IF(VLOOKUP($A41,'Annex 2 EHV charges'!$D:$P,13,FALSE)=0,"",VLOOKUP($A41,'Annex 2 EHV charges'!$D:$P,13,FALSE)),"")</f>
        <v/>
      </c>
    </row>
    <row r="42" spans="1:8" ht="12.75" customHeight="1" x14ac:dyDescent="0.2">
      <c r="A42" s="104" t="str">
        <f t="array" ref="A42">IFERROR(INDEX('Annex 2 EHV charges'!$D$11:$D$22, MATCH(0, IF(ISBLANK('Annex 2 EHV charges'!$D$11:$D$22),1, COUNTIF(A$4:$A41, 'Annex 2 EHV charges'!$D$11:$D$22)), 0)),"")</f>
        <v/>
      </c>
      <c r="B42" s="103" t="str">
        <f>IF($A42="","",VLOOKUP($A42,'Annex 2 EHV charges'!$D:$O,2,0))</f>
        <v/>
      </c>
      <c r="C42" s="104" t="str">
        <f>IF($A42="","",VLOOKUP($A42,'Annex 2 EHV charges'!$D:$O,3,0))</f>
        <v/>
      </c>
      <c r="D42" s="103" t="str">
        <f>IF($A42="","",VLOOKUP($A42,'Annex 2 EHV charges'!$D:$O,4,0))</f>
        <v/>
      </c>
      <c r="E42" s="105" t="str">
        <f>IFERROR(IF(VLOOKUP($A42,'Annex 2 EHV charges'!$D:$P,10,FALSE)=0,"",VLOOKUP($A42,'Annex 2 EHV charges'!$D:$P,10,FALSE)),"")</f>
        <v/>
      </c>
      <c r="F42" s="106" t="str">
        <f>IFERROR(IF(VLOOKUP($A42,'Annex 2 EHV charges'!$D:$P,11,FALSE)=0,"",VLOOKUP($A42,'Annex 2 EHV charges'!$D:$P,11,FALSE)),"")</f>
        <v/>
      </c>
      <c r="G42" s="107" t="str">
        <f>IFERROR(IF(VLOOKUP($A42,'Annex 2 EHV charges'!$D:$P,12,FALSE)=0,"",VLOOKUP($A42,'Annex 2 EHV charges'!$D:$P,12,FALSE)),"")</f>
        <v/>
      </c>
      <c r="H42" s="107" t="str">
        <f>IFERROR(IF(VLOOKUP($A42,'Annex 2 EHV charges'!$D:$P,13,FALSE)=0,"",VLOOKUP($A42,'Annex 2 EHV charges'!$D:$P,13,FALSE)),"")</f>
        <v/>
      </c>
    </row>
    <row r="43" spans="1:8" ht="12.75" customHeight="1" x14ac:dyDescent="0.2">
      <c r="A43" s="104" t="str">
        <f t="array" ref="A43">IFERROR(INDEX('Annex 2 EHV charges'!$D$11:$D$22, MATCH(0, IF(ISBLANK('Annex 2 EHV charges'!$D$11:$D$22),1, COUNTIF(A$4:$A42, 'Annex 2 EHV charges'!$D$11:$D$22)), 0)),"")</f>
        <v/>
      </c>
      <c r="B43" s="103" t="str">
        <f>IF($A43="","",VLOOKUP($A43,'Annex 2 EHV charges'!$D:$O,2,0))</f>
        <v/>
      </c>
      <c r="C43" s="104" t="str">
        <f>IF($A43="","",VLOOKUP($A43,'Annex 2 EHV charges'!$D:$O,3,0))</f>
        <v/>
      </c>
      <c r="D43" s="103" t="str">
        <f>IF($A43="","",VLOOKUP($A43,'Annex 2 EHV charges'!$D:$O,4,0))</f>
        <v/>
      </c>
      <c r="E43" s="105" t="str">
        <f>IFERROR(IF(VLOOKUP($A43,'Annex 2 EHV charges'!$D:$P,10,FALSE)=0,"",VLOOKUP($A43,'Annex 2 EHV charges'!$D:$P,10,FALSE)),"")</f>
        <v/>
      </c>
      <c r="F43" s="106" t="str">
        <f>IFERROR(IF(VLOOKUP($A43,'Annex 2 EHV charges'!$D:$P,11,FALSE)=0,"",VLOOKUP($A43,'Annex 2 EHV charges'!$D:$P,11,FALSE)),"")</f>
        <v/>
      </c>
      <c r="G43" s="107" t="str">
        <f>IFERROR(IF(VLOOKUP($A43,'Annex 2 EHV charges'!$D:$P,12,FALSE)=0,"",VLOOKUP($A43,'Annex 2 EHV charges'!$D:$P,12,FALSE)),"")</f>
        <v/>
      </c>
      <c r="H43" s="107" t="str">
        <f>IFERROR(IF(VLOOKUP($A43,'Annex 2 EHV charges'!$D:$P,13,FALSE)=0,"",VLOOKUP($A43,'Annex 2 EHV charges'!$D:$P,13,FALSE)),"")</f>
        <v/>
      </c>
    </row>
    <row r="44" spans="1:8" ht="12.75" customHeight="1" x14ac:dyDescent="0.2">
      <c r="A44" s="104" t="str">
        <f t="array" ref="A44">IFERROR(INDEX('Annex 2 EHV charges'!$D$11:$D$22, MATCH(0, IF(ISBLANK('Annex 2 EHV charges'!$D$11:$D$22),1, COUNTIF(A$4:$A43, 'Annex 2 EHV charges'!$D$11:$D$22)), 0)),"")</f>
        <v/>
      </c>
      <c r="B44" s="103" t="str">
        <f>IF($A44="","",VLOOKUP($A44,'Annex 2 EHV charges'!$D:$O,2,0))</f>
        <v/>
      </c>
      <c r="C44" s="104" t="str">
        <f>IF($A44="","",VLOOKUP($A44,'Annex 2 EHV charges'!$D:$O,3,0))</f>
        <v/>
      </c>
      <c r="D44" s="103" t="str">
        <f>IF($A44="","",VLOOKUP($A44,'Annex 2 EHV charges'!$D:$O,4,0))</f>
        <v/>
      </c>
      <c r="E44" s="105" t="str">
        <f>IFERROR(IF(VLOOKUP($A44,'Annex 2 EHV charges'!$D:$P,10,FALSE)=0,"",VLOOKUP($A44,'Annex 2 EHV charges'!$D:$P,10,FALSE)),"")</f>
        <v/>
      </c>
      <c r="F44" s="106" t="str">
        <f>IFERROR(IF(VLOOKUP($A44,'Annex 2 EHV charges'!$D:$P,11,FALSE)=0,"",VLOOKUP($A44,'Annex 2 EHV charges'!$D:$P,11,FALSE)),"")</f>
        <v/>
      </c>
      <c r="G44" s="107" t="str">
        <f>IFERROR(IF(VLOOKUP($A44,'Annex 2 EHV charges'!$D:$P,12,FALSE)=0,"",VLOOKUP($A44,'Annex 2 EHV charges'!$D:$P,12,FALSE)),"")</f>
        <v/>
      </c>
      <c r="H44" s="107" t="str">
        <f>IFERROR(IF(VLOOKUP($A44,'Annex 2 EHV charges'!$D:$P,13,FALSE)=0,"",VLOOKUP($A44,'Annex 2 EHV charges'!$D:$P,13,FALSE)),"")</f>
        <v/>
      </c>
    </row>
    <row r="45" spans="1:8" ht="12.75" customHeight="1" x14ac:dyDescent="0.2">
      <c r="A45" s="104" t="str">
        <f t="array" ref="A45">IFERROR(INDEX('Annex 2 EHV charges'!$D$11:$D$22, MATCH(0, IF(ISBLANK('Annex 2 EHV charges'!$D$11:$D$22),1, COUNTIF(A$4:$A44, 'Annex 2 EHV charges'!$D$11:$D$22)), 0)),"")</f>
        <v/>
      </c>
      <c r="B45" s="103" t="str">
        <f>IF($A45="","",VLOOKUP($A45,'Annex 2 EHV charges'!$D:$O,2,0))</f>
        <v/>
      </c>
      <c r="C45" s="104" t="str">
        <f>IF($A45="","",VLOOKUP($A45,'Annex 2 EHV charges'!$D:$O,3,0))</f>
        <v/>
      </c>
      <c r="D45" s="103" t="str">
        <f>IF($A45="","",VLOOKUP($A45,'Annex 2 EHV charges'!$D:$O,4,0))</f>
        <v/>
      </c>
      <c r="E45" s="105" t="str">
        <f>IFERROR(IF(VLOOKUP($A45,'Annex 2 EHV charges'!$D:$P,10,FALSE)=0,"",VLOOKUP($A45,'Annex 2 EHV charges'!$D:$P,10,FALSE)),"")</f>
        <v/>
      </c>
      <c r="F45" s="106" t="str">
        <f>IFERROR(IF(VLOOKUP($A45,'Annex 2 EHV charges'!$D:$P,11,FALSE)=0,"",VLOOKUP($A45,'Annex 2 EHV charges'!$D:$P,11,FALSE)),"")</f>
        <v/>
      </c>
      <c r="G45" s="107" t="str">
        <f>IFERROR(IF(VLOOKUP($A45,'Annex 2 EHV charges'!$D:$P,12,FALSE)=0,"",VLOOKUP($A45,'Annex 2 EHV charges'!$D:$P,12,FALSE)),"")</f>
        <v/>
      </c>
      <c r="H45" s="107" t="str">
        <f>IFERROR(IF(VLOOKUP($A45,'Annex 2 EHV charges'!$D:$P,13,FALSE)=0,"",VLOOKUP($A45,'Annex 2 EHV charges'!$D:$P,13,FALSE)),"")</f>
        <v/>
      </c>
    </row>
    <row r="46" spans="1:8" ht="12.75" customHeight="1" x14ac:dyDescent="0.2">
      <c r="A46" s="104" t="str">
        <f t="array" ref="A46">IFERROR(INDEX('Annex 2 EHV charges'!$D$11:$D$22, MATCH(0, IF(ISBLANK('Annex 2 EHV charges'!$D$11:$D$22),1, COUNTIF(A$4:$A45, 'Annex 2 EHV charges'!$D$11:$D$22)), 0)),"")</f>
        <v/>
      </c>
      <c r="B46" s="103" t="str">
        <f>IF($A46="","",VLOOKUP($A46,'Annex 2 EHV charges'!$D:$O,2,0))</f>
        <v/>
      </c>
      <c r="C46" s="104" t="str">
        <f>IF($A46="","",VLOOKUP($A46,'Annex 2 EHV charges'!$D:$O,3,0))</f>
        <v/>
      </c>
      <c r="D46" s="103" t="str">
        <f>IF($A46="","",VLOOKUP($A46,'Annex 2 EHV charges'!$D:$O,4,0))</f>
        <v/>
      </c>
      <c r="E46" s="105" t="str">
        <f>IFERROR(IF(VLOOKUP($A46,'Annex 2 EHV charges'!$D:$P,10,FALSE)=0,"",VLOOKUP($A46,'Annex 2 EHV charges'!$D:$P,10,FALSE)),"")</f>
        <v/>
      </c>
      <c r="F46" s="106" t="str">
        <f>IFERROR(IF(VLOOKUP($A46,'Annex 2 EHV charges'!$D:$P,11,FALSE)=0,"",VLOOKUP($A46,'Annex 2 EHV charges'!$D:$P,11,FALSE)),"")</f>
        <v/>
      </c>
      <c r="G46" s="107" t="str">
        <f>IFERROR(IF(VLOOKUP($A46,'Annex 2 EHV charges'!$D:$P,12,FALSE)=0,"",VLOOKUP($A46,'Annex 2 EHV charges'!$D:$P,12,FALSE)),"")</f>
        <v/>
      </c>
      <c r="H46" s="107" t="str">
        <f>IFERROR(IF(VLOOKUP($A46,'Annex 2 EHV charges'!$D:$P,13,FALSE)=0,"",VLOOKUP($A46,'Annex 2 EHV charges'!$D:$P,13,FALSE)),"")</f>
        <v/>
      </c>
    </row>
    <row r="47" spans="1:8" ht="12.75" customHeight="1" x14ac:dyDescent="0.2">
      <c r="A47" s="104" t="str">
        <f t="array" ref="A47">IFERROR(INDEX('Annex 2 EHV charges'!$D$11:$D$22, MATCH(0, IF(ISBLANK('Annex 2 EHV charges'!$D$11:$D$22),1, COUNTIF(A$4:$A46, 'Annex 2 EHV charges'!$D$11:$D$22)), 0)),"")</f>
        <v/>
      </c>
      <c r="B47" s="103" t="str">
        <f>IF($A47="","",VLOOKUP($A47,'Annex 2 EHV charges'!$D:$O,2,0))</f>
        <v/>
      </c>
      <c r="C47" s="104" t="str">
        <f>IF($A47="","",VLOOKUP($A47,'Annex 2 EHV charges'!$D:$O,3,0))</f>
        <v/>
      </c>
      <c r="D47" s="103" t="str">
        <f>IF($A47="","",VLOOKUP($A47,'Annex 2 EHV charges'!$D:$O,4,0))</f>
        <v/>
      </c>
      <c r="E47" s="105" t="str">
        <f>IFERROR(IF(VLOOKUP($A47,'Annex 2 EHV charges'!$D:$P,10,FALSE)=0,"",VLOOKUP($A47,'Annex 2 EHV charges'!$D:$P,10,FALSE)),"")</f>
        <v/>
      </c>
      <c r="F47" s="106" t="str">
        <f>IFERROR(IF(VLOOKUP($A47,'Annex 2 EHV charges'!$D:$P,11,FALSE)=0,"",VLOOKUP($A47,'Annex 2 EHV charges'!$D:$P,11,FALSE)),"")</f>
        <v/>
      </c>
      <c r="G47" s="107" t="str">
        <f>IFERROR(IF(VLOOKUP($A47,'Annex 2 EHV charges'!$D:$P,12,FALSE)=0,"",VLOOKUP($A47,'Annex 2 EHV charges'!$D:$P,12,FALSE)),"")</f>
        <v/>
      </c>
      <c r="H47" s="107" t="str">
        <f>IFERROR(IF(VLOOKUP($A47,'Annex 2 EHV charges'!$D:$P,13,FALSE)=0,"",VLOOKUP($A47,'Annex 2 EHV charges'!$D:$P,13,FALSE)),"")</f>
        <v/>
      </c>
    </row>
    <row r="48" spans="1:8" ht="12.75" customHeight="1" x14ac:dyDescent="0.2">
      <c r="A48" s="104" t="str">
        <f t="array" ref="A48">IFERROR(INDEX('Annex 2 EHV charges'!$D$11:$D$22, MATCH(0, IF(ISBLANK('Annex 2 EHV charges'!$D$11:$D$22),1, COUNTIF(A$4:$A47, 'Annex 2 EHV charges'!$D$11:$D$22)), 0)),"")</f>
        <v/>
      </c>
      <c r="B48" s="103" t="str">
        <f>IF($A48="","",VLOOKUP($A48,'Annex 2 EHV charges'!$D:$O,2,0))</f>
        <v/>
      </c>
      <c r="C48" s="104" t="str">
        <f>IF($A48="","",VLOOKUP($A48,'Annex 2 EHV charges'!$D:$O,3,0))</f>
        <v/>
      </c>
      <c r="D48" s="103" t="str">
        <f>IF($A48="","",VLOOKUP($A48,'Annex 2 EHV charges'!$D:$O,4,0))</f>
        <v/>
      </c>
      <c r="E48" s="105" t="str">
        <f>IFERROR(IF(VLOOKUP($A48,'Annex 2 EHV charges'!$D:$P,10,FALSE)=0,"",VLOOKUP($A48,'Annex 2 EHV charges'!$D:$P,10,FALSE)),"")</f>
        <v/>
      </c>
      <c r="F48" s="106" t="str">
        <f>IFERROR(IF(VLOOKUP($A48,'Annex 2 EHV charges'!$D:$P,11,FALSE)=0,"",VLOOKUP($A48,'Annex 2 EHV charges'!$D:$P,11,FALSE)),"")</f>
        <v/>
      </c>
      <c r="G48" s="107" t="str">
        <f>IFERROR(IF(VLOOKUP($A48,'Annex 2 EHV charges'!$D:$P,12,FALSE)=0,"",VLOOKUP($A48,'Annex 2 EHV charges'!$D:$P,12,FALSE)),"")</f>
        <v/>
      </c>
      <c r="H48" s="107" t="str">
        <f>IFERROR(IF(VLOOKUP($A48,'Annex 2 EHV charges'!$D:$P,13,FALSE)=0,"",VLOOKUP($A48,'Annex 2 EHV charges'!$D:$P,13,FALSE)),"")</f>
        <v/>
      </c>
    </row>
    <row r="49" spans="1:8" ht="12.75" customHeight="1" x14ac:dyDescent="0.2">
      <c r="A49" s="104" t="str">
        <f t="array" ref="A49">IFERROR(INDEX('Annex 2 EHV charges'!$D$11:$D$22, MATCH(0, IF(ISBLANK('Annex 2 EHV charges'!$D$11:$D$22),1, COUNTIF(A$4:$A48, 'Annex 2 EHV charges'!$D$11:$D$22)), 0)),"")</f>
        <v/>
      </c>
      <c r="B49" s="103" t="str">
        <f>IF($A49="","",VLOOKUP($A49,'Annex 2 EHV charges'!$D:$O,2,0))</f>
        <v/>
      </c>
      <c r="C49" s="104" t="str">
        <f>IF($A49="","",VLOOKUP($A49,'Annex 2 EHV charges'!$D:$O,3,0))</f>
        <v/>
      </c>
      <c r="D49" s="103" t="str">
        <f>IF($A49="","",VLOOKUP($A49,'Annex 2 EHV charges'!$D:$O,4,0))</f>
        <v/>
      </c>
      <c r="E49" s="105" t="str">
        <f>IFERROR(IF(VLOOKUP($A49,'Annex 2 EHV charges'!$D:$P,10,FALSE)=0,"",VLOOKUP($A49,'Annex 2 EHV charges'!$D:$P,10,FALSE)),"")</f>
        <v/>
      </c>
      <c r="F49" s="106" t="str">
        <f>IFERROR(IF(VLOOKUP($A49,'Annex 2 EHV charges'!$D:$P,11,FALSE)=0,"",VLOOKUP($A49,'Annex 2 EHV charges'!$D:$P,11,FALSE)),"")</f>
        <v/>
      </c>
      <c r="G49" s="107" t="str">
        <f>IFERROR(IF(VLOOKUP($A49,'Annex 2 EHV charges'!$D:$P,12,FALSE)=0,"",VLOOKUP($A49,'Annex 2 EHV charges'!$D:$P,12,FALSE)),"")</f>
        <v/>
      </c>
      <c r="H49" s="107" t="str">
        <f>IFERROR(IF(VLOOKUP($A49,'Annex 2 EHV charges'!$D:$P,13,FALSE)=0,"",VLOOKUP($A49,'Annex 2 EHV charges'!$D:$P,13,FALSE)),"")</f>
        <v/>
      </c>
    </row>
    <row r="50" spans="1:8" ht="12.75" customHeight="1" x14ac:dyDescent="0.2">
      <c r="A50" s="104" t="str">
        <f t="array" ref="A50">IFERROR(INDEX('Annex 2 EHV charges'!$D$11:$D$22, MATCH(0, IF(ISBLANK('Annex 2 EHV charges'!$D$11:$D$22),1, COUNTIF(A$4:$A49, 'Annex 2 EHV charges'!$D$11:$D$22)), 0)),"")</f>
        <v/>
      </c>
      <c r="B50" s="103" t="str">
        <f>IF($A50="","",VLOOKUP($A50,'Annex 2 EHV charges'!$D:$O,2,0))</f>
        <v/>
      </c>
      <c r="C50" s="104" t="str">
        <f>IF($A50="","",VLOOKUP($A50,'Annex 2 EHV charges'!$D:$O,3,0))</f>
        <v/>
      </c>
      <c r="D50" s="103" t="str">
        <f>IF($A50="","",VLOOKUP($A50,'Annex 2 EHV charges'!$D:$O,4,0))</f>
        <v/>
      </c>
      <c r="E50" s="105" t="str">
        <f>IFERROR(IF(VLOOKUP($A50,'Annex 2 EHV charges'!$D:$P,10,FALSE)=0,"",VLOOKUP($A50,'Annex 2 EHV charges'!$D:$P,10,FALSE)),"")</f>
        <v/>
      </c>
      <c r="F50" s="106" t="str">
        <f>IFERROR(IF(VLOOKUP($A50,'Annex 2 EHV charges'!$D:$P,11,FALSE)=0,"",VLOOKUP($A50,'Annex 2 EHV charges'!$D:$P,11,FALSE)),"")</f>
        <v/>
      </c>
      <c r="G50" s="107" t="str">
        <f>IFERROR(IF(VLOOKUP($A50,'Annex 2 EHV charges'!$D:$P,12,FALSE)=0,"",VLOOKUP($A50,'Annex 2 EHV charges'!$D:$P,12,FALSE)),"")</f>
        <v/>
      </c>
      <c r="H50" s="107" t="str">
        <f>IFERROR(IF(VLOOKUP($A50,'Annex 2 EHV charges'!$D:$P,13,FALSE)=0,"",VLOOKUP($A50,'Annex 2 EHV charges'!$D:$P,13,FALSE)),"")</f>
        <v/>
      </c>
    </row>
    <row r="51" spans="1:8" ht="12.75" customHeight="1" x14ac:dyDescent="0.2">
      <c r="A51" s="104" t="str">
        <f t="array" ref="A51">IFERROR(INDEX('Annex 2 EHV charges'!$D$11:$D$22, MATCH(0, IF(ISBLANK('Annex 2 EHV charges'!$D$11:$D$22),1, COUNTIF(A$4:$A50, 'Annex 2 EHV charges'!$D$11:$D$22)), 0)),"")</f>
        <v/>
      </c>
      <c r="B51" s="103" t="str">
        <f>IF($A51="","",VLOOKUP($A51,'Annex 2 EHV charges'!$D:$O,2,0))</f>
        <v/>
      </c>
      <c r="C51" s="104" t="str">
        <f>IF($A51="","",VLOOKUP($A51,'Annex 2 EHV charges'!$D:$O,3,0))</f>
        <v/>
      </c>
      <c r="D51" s="103" t="str">
        <f>IF($A51="","",VLOOKUP($A51,'Annex 2 EHV charges'!$D:$O,4,0))</f>
        <v/>
      </c>
      <c r="E51" s="105" t="str">
        <f>IFERROR(IF(VLOOKUP($A51,'Annex 2 EHV charges'!$D:$P,10,FALSE)=0,"",VLOOKUP($A51,'Annex 2 EHV charges'!$D:$P,10,FALSE)),"")</f>
        <v/>
      </c>
      <c r="F51" s="106" t="str">
        <f>IFERROR(IF(VLOOKUP($A51,'Annex 2 EHV charges'!$D:$P,11,FALSE)=0,"",VLOOKUP($A51,'Annex 2 EHV charges'!$D:$P,11,FALSE)),"")</f>
        <v/>
      </c>
      <c r="G51" s="107" t="str">
        <f>IFERROR(IF(VLOOKUP($A51,'Annex 2 EHV charges'!$D:$P,12,FALSE)=0,"",VLOOKUP($A51,'Annex 2 EHV charges'!$D:$P,12,FALSE)),"")</f>
        <v/>
      </c>
      <c r="H51" s="107" t="str">
        <f>IFERROR(IF(VLOOKUP($A51,'Annex 2 EHV charges'!$D:$P,13,FALSE)=0,"",VLOOKUP($A51,'Annex 2 EHV charges'!$D:$P,13,FALSE)),"")</f>
        <v/>
      </c>
    </row>
    <row r="52" spans="1:8" ht="12.75" customHeight="1" x14ac:dyDescent="0.2">
      <c r="A52" s="104" t="str">
        <f t="array" ref="A52">IFERROR(INDEX('Annex 2 EHV charges'!$D$11:$D$22, MATCH(0, IF(ISBLANK('Annex 2 EHV charges'!$D$11:$D$22),1, COUNTIF(A$4:$A51, 'Annex 2 EHV charges'!$D$11:$D$22)), 0)),"")</f>
        <v/>
      </c>
      <c r="B52" s="103" t="str">
        <f>IF($A52="","",VLOOKUP($A52,'Annex 2 EHV charges'!$D:$O,2,0))</f>
        <v/>
      </c>
      <c r="C52" s="104" t="str">
        <f>IF($A52="","",VLOOKUP($A52,'Annex 2 EHV charges'!$D:$O,3,0))</f>
        <v/>
      </c>
      <c r="D52" s="103" t="str">
        <f>IF($A52="","",VLOOKUP($A52,'Annex 2 EHV charges'!$D:$O,4,0))</f>
        <v/>
      </c>
      <c r="E52" s="105" t="str">
        <f>IFERROR(IF(VLOOKUP($A52,'Annex 2 EHV charges'!$D:$P,10,FALSE)=0,"",VLOOKUP($A52,'Annex 2 EHV charges'!$D:$P,10,FALSE)),"")</f>
        <v/>
      </c>
      <c r="F52" s="106" t="str">
        <f>IFERROR(IF(VLOOKUP($A52,'Annex 2 EHV charges'!$D:$P,11,FALSE)=0,"",VLOOKUP($A52,'Annex 2 EHV charges'!$D:$P,11,FALSE)),"")</f>
        <v/>
      </c>
      <c r="G52" s="107" t="str">
        <f>IFERROR(IF(VLOOKUP($A52,'Annex 2 EHV charges'!$D:$P,12,FALSE)=0,"",VLOOKUP($A52,'Annex 2 EHV charges'!$D:$P,12,FALSE)),"")</f>
        <v/>
      </c>
      <c r="H52" s="107" t="str">
        <f>IFERROR(IF(VLOOKUP($A52,'Annex 2 EHV charges'!$D:$P,13,FALSE)=0,"",VLOOKUP($A52,'Annex 2 EHV charges'!$D:$P,13,FALSE)),"")</f>
        <v/>
      </c>
    </row>
    <row r="53" spans="1:8" ht="12.75" customHeight="1" x14ac:dyDescent="0.2">
      <c r="A53" s="104" t="str">
        <f t="array" ref="A53">IFERROR(INDEX('Annex 2 EHV charges'!$D$11:$D$22, MATCH(0, IF(ISBLANK('Annex 2 EHV charges'!$D$11:$D$22),1, COUNTIF(A$4:$A52, 'Annex 2 EHV charges'!$D$11:$D$22)), 0)),"")</f>
        <v/>
      </c>
      <c r="B53" s="103" t="str">
        <f>IF($A53="","",VLOOKUP($A53,'Annex 2 EHV charges'!$D:$O,2,0))</f>
        <v/>
      </c>
      <c r="C53" s="104" t="str">
        <f>IF($A53="","",VLOOKUP($A53,'Annex 2 EHV charges'!$D:$O,3,0))</f>
        <v/>
      </c>
      <c r="D53" s="103" t="str">
        <f>IF($A53="","",VLOOKUP($A53,'Annex 2 EHV charges'!$D:$O,4,0))</f>
        <v/>
      </c>
      <c r="E53" s="105" t="str">
        <f>IFERROR(IF(VLOOKUP($A53,'Annex 2 EHV charges'!$D:$P,10,FALSE)=0,"",VLOOKUP($A53,'Annex 2 EHV charges'!$D:$P,10,FALSE)),"")</f>
        <v/>
      </c>
      <c r="F53" s="106" t="str">
        <f>IFERROR(IF(VLOOKUP($A53,'Annex 2 EHV charges'!$D:$P,11,FALSE)=0,"",VLOOKUP($A53,'Annex 2 EHV charges'!$D:$P,11,FALSE)),"")</f>
        <v/>
      </c>
      <c r="G53" s="107" t="str">
        <f>IFERROR(IF(VLOOKUP($A53,'Annex 2 EHV charges'!$D:$P,12,FALSE)=0,"",VLOOKUP($A53,'Annex 2 EHV charges'!$D:$P,12,FALSE)),"")</f>
        <v/>
      </c>
      <c r="H53" s="107" t="str">
        <f>IFERROR(IF(VLOOKUP($A53,'Annex 2 EHV charges'!$D:$P,13,FALSE)=0,"",VLOOKUP($A53,'Annex 2 EHV charges'!$D:$P,13,FALSE)),"")</f>
        <v/>
      </c>
    </row>
    <row r="54" spans="1:8" ht="12.75" customHeight="1" x14ac:dyDescent="0.2">
      <c r="A54" s="104" t="str">
        <f t="array" ref="A54">IFERROR(INDEX('Annex 2 EHV charges'!$D$11:$D$22, MATCH(0, IF(ISBLANK('Annex 2 EHV charges'!$D$11:$D$22),1, COUNTIF(A$4:$A53, 'Annex 2 EHV charges'!$D$11:$D$22)), 0)),"")</f>
        <v/>
      </c>
      <c r="B54" s="103" t="str">
        <f>IF($A54="","",VLOOKUP($A54,'Annex 2 EHV charges'!$D:$O,2,0))</f>
        <v/>
      </c>
      <c r="C54" s="104" t="str">
        <f>IF($A54="","",VLOOKUP($A54,'Annex 2 EHV charges'!$D:$O,3,0))</f>
        <v/>
      </c>
      <c r="D54" s="103" t="str">
        <f>IF($A54="","",VLOOKUP($A54,'Annex 2 EHV charges'!$D:$O,4,0))</f>
        <v/>
      </c>
      <c r="E54" s="105" t="str">
        <f>IFERROR(IF(VLOOKUP($A54,'Annex 2 EHV charges'!$D:$P,10,FALSE)=0,"",VLOOKUP($A54,'Annex 2 EHV charges'!$D:$P,10,FALSE)),"")</f>
        <v/>
      </c>
      <c r="F54" s="106" t="str">
        <f>IFERROR(IF(VLOOKUP($A54,'Annex 2 EHV charges'!$D:$P,11,FALSE)=0,"",VLOOKUP($A54,'Annex 2 EHV charges'!$D:$P,11,FALSE)),"")</f>
        <v/>
      </c>
      <c r="G54" s="107" t="str">
        <f>IFERROR(IF(VLOOKUP($A54,'Annex 2 EHV charges'!$D:$P,12,FALSE)=0,"",VLOOKUP($A54,'Annex 2 EHV charges'!$D:$P,12,FALSE)),"")</f>
        <v/>
      </c>
      <c r="H54" s="107" t="str">
        <f>IFERROR(IF(VLOOKUP($A54,'Annex 2 EHV charges'!$D:$P,13,FALSE)=0,"",VLOOKUP($A54,'Annex 2 EHV charges'!$D:$P,13,FALSE)),"")</f>
        <v/>
      </c>
    </row>
    <row r="55" spans="1:8" ht="12.75" customHeight="1" x14ac:dyDescent="0.2">
      <c r="A55" s="104" t="str">
        <f t="array" ref="A55">IFERROR(INDEX('Annex 2 EHV charges'!$D$11:$D$22, MATCH(0, IF(ISBLANK('Annex 2 EHV charges'!$D$11:$D$22),1, COUNTIF(A$4:$A54, 'Annex 2 EHV charges'!$D$11:$D$22)), 0)),"")</f>
        <v/>
      </c>
      <c r="B55" s="103" t="str">
        <f>IF($A55="","",VLOOKUP($A55,'Annex 2 EHV charges'!$D:$O,2,0))</f>
        <v/>
      </c>
      <c r="C55" s="104" t="str">
        <f>IF($A55="","",VLOOKUP($A55,'Annex 2 EHV charges'!$D:$O,3,0))</f>
        <v/>
      </c>
      <c r="D55" s="103" t="str">
        <f>IF($A55="","",VLOOKUP($A55,'Annex 2 EHV charges'!$D:$O,4,0))</f>
        <v/>
      </c>
      <c r="E55" s="105" t="str">
        <f>IFERROR(IF(VLOOKUP($A55,'Annex 2 EHV charges'!$D:$P,10,FALSE)=0,"",VLOOKUP($A55,'Annex 2 EHV charges'!$D:$P,10,FALSE)),"")</f>
        <v/>
      </c>
      <c r="F55" s="106" t="str">
        <f>IFERROR(IF(VLOOKUP($A55,'Annex 2 EHV charges'!$D:$P,11,FALSE)=0,"",VLOOKUP($A55,'Annex 2 EHV charges'!$D:$P,11,FALSE)),"")</f>
        <v/>
      </c>
      <c r="G55" s="107" t="str">
        <f>IFERROR(IF(VLOOKUP($A55,'Annex 2 EHV charges'!$D:$P,12,FALSE)=0,"",VLOOKUP($A55,'Annex 2 EHV charges'!$D:$P,12,FALSE)),"")</f>
        <v/>
      </c>
      <c r="H55" s="107" t="str">
        <f>IFERROR(IF(VLOOKUP($A55,'Annex 2 EHV charges'!$D:$P,13,FALSE)=0,"",VLOOKUP($A55,'Annex 2 EHV charges'!$D:$P,13,FALSE)),"")</f>
        <v/>
      </c>
    </row>
    <row r="56" spans="1:8" ht="12.75" customHeight="1" x14ac:dyDescent="0.2">
      <c r="A56" s="104" t="str">
        <f t="array" ref="A56">IFERROR(INDEX('Annex 2 EHV charges'!$D$11:$D$22, MATCH(0, IF(ISBLANK('Annex 2 EHV charges'!$D$11:$D$22),1, COUNTIF(A$4:$A55, 'Annex 2 EHV charges'!$D$11:$D$22)), 0)),"")</f>
        <v/>
      </c>
      <c r="B56" s="103" t="str">
        <f>IF($A56="","",VLOOKUP($A56,'Annex 2 EHV charges'!$D:$O,2,0))</f>
        <v/>
      </c>
      <c r="C56" s="104" t="str">
        <f>IF($A56="","",VLOOKUP($A56,'Annex 2 EHV charges'!$D:$O,3,0))</f>
        <v/>
      </c>
      <c r="D56" s="103" t="str">
        <f>IF($A56="","",VLOOKUP($A56,'Annex 2 EHV charges'!$D:$O,4,0))</f>
        <v/>
      </c>
      <c r="E56" s="105" t="str">
        <f>IFERROR(IF(VLOOKUP($A56,'Annex 2 EHV charges'!$D:$P,10,FALSE)=0,"",VLOOKUP($A56,'Annex 2 EHV charges'!$D:$P,10,FALSE)),"")</f>
        <v/>
      </c>
      <c r="F56" s="106" t="str">
        <f>IFERROR(IF(VLOOKUP($A56,'Annex 2 EHV charges'!$D:$P,11,FALSE)=0,"",VLOOKUP($A56,'Annex 2 EHV charges'!$D:$P,11,FALSE)),"")</f>
        <v/>
      </c>
      <c r="G56" s="107" t="str">
        <f>IFERROR(IF(VLOOKUP($A56,'Annex 2 EHV charges'!$D:$P,12,FALSE)=0,"",VLOOKUP($A56,'Annex 2 EHV charges'!$D:$P,12,FALSE)),"")</f>
        <v/>
      </c>
      <c r="H56" s="107" t="str">
        <f>IFERROR(IF(VLOOKUP($A56,'Annex 2 EHV charges'!$D:$P,13,FALSE)=0,"",VLOOKUP($A56,'Annex 2 EHV charges'!$D:$P,13,FALSE)),"")</f>
        <v/>
      </c>
    </row>
    <row r="57" spans="1:8" ht="12.75" customHeight="1" x14ac:dyDescent="0.2">
      <c r="A57" s="104" t="str">
        <f t="array" ref="A57">IFERROR(INDEX('Annex 2 EHV charges'!$D$11:$D$22, MATCH(0, IF(ISBLANK('Annex 2 EHV charges'!$D$11:$D$22),1, COUNTIF(A$4:$A56, 'Annex 2 EHV charges'!$D$11:$D$22)), 0)),"")</f>
        <v/>
      </c>
      <c r="B57" s="103" t="str">
        <f>IF($A57="","",VLOOKUP($A57,'Annex 2 EHV charges'!$D:$O,2,0))</f>
        <v/>
      </c>
      <c r="C57" s="104" t="str">
        <f>IF($A57="","",VLOOKUP($A57,'Annex 2 EHV charges'!$D:$O,3,0))</f>
        <v/>
      </c>
      <c r="D57" s="103" t="str">
        <f>IF($A57="","",VLOOKUP($A57,'Annex 2 EHV charges'!$D:$O,4,0))</f>
        <v/>
      </c>
      <c r="E57" s="105" t="str">
        <f>IFERROR(IF(VLOOKUP($A57,'Annex 2 EHV charges'!$D:$P,10,FALSE)=0,"",VLOOKUP($A57,'Annex 2 EHV charges'!$D:$P,10,FALSE)),"")</f>
        <v/>
      </c>
      <c r="F57" s="106" t="str">
        <f>IFERROR(IF(VLOOKUP($A57,'Annex 2 EHV charges'!$D:$P,11,FALSE)=0,"",VLOOKUP($A57,'Annex 2 EHV charges'!$D:$P,11,FALSE)),"")</f>
        <v/>
      </c>
      <c r="G57" s="107" t="str">
        <f>IFERROR(IF(VLOOKUP($A57,'Annex 2 EHV charges'!$D:$P,12,FALSE)=0,"",VLOOKUP($A57,'Annex 2 EHV charges'!$D:$P,12,FALSE)),"")</f>
        <v/>
      </c>
      <c r="H57" s="107" t="str">
        <f>IFERROR(IF(VLOOKUP($A57,'Annex 2 EHV charges'!$D:$P,13,FALSE)=0,"",VLOOKUP($A57,'Annex 2 EHV charges'!$D:$P,13,FALSE)),"")</f>
        <v/>
      </c>
    </row>
    <row r="58" spans="1:8" ht="12.75" customHeight="1" x14ac:dyDescent="0.2">
      <c r="A58" s="104" t="str">
        <f t="array" ref="A58">IFERROR(INDEX('Annex 2 EHV charges'!$D$11:$D$22, MATCH(0, IF(ISBLANK('Annex 2 EHV charges'!$D$11:$D$22),1, COUNTIF(A$4:$A57, 'Annex 2 EHV charges'!$D$11:$D$22)), 0)),"")</f>
        <v/>
      </c>
      <c r="B58" s="103" t="str">
        <f>IF($A58="","",VLOOKUP($A58,'Annex 2 EHV charges'!$D:$O,2,0))</f>
        <v/>
      </c>
      <c r="C58" s="104" t="str">
        <f>IF($A58="","",VLOOKUP($A58,'Annex 2 EHV charges'!$D:$O,3,0))</f>
        <v/>
      </c>
      <c r="D58" s="103" t="str">
        <f>IF($A58="","",VLOOKUP($A58,'Annex 2 EHV charges'!$D:$O,4,0))</f>
        <v/>
      </c>
      <c r="E58" s="105" t="str">
        <f>IFERROR(IF(VLOOKUP($A58,'Annex 2 EHV charges'!$D:$P,10,FALSE)=0,"",VLOOKUP($A58,'Annex 2 EHV charges'!$D:$P,10,FALSE)),"")</f>
        <v/>
      </c>
      <c r="F58" s="106" t="str">
        <f>IFERROR(IF(VLOOKUP($A58,'Annex 2 EHV charges'!$D:$P,11,FALSE)=0,"",VLOOKUP($A58,'Annex 2 EHV charges'!$D:$P,11,FALSE)),"")</f>
        <v/>
      </c>
      <c r="G58" s="107" t="str">
        <f>IFERROR(IF(VLOOKUP($A58,'Annex 2 EHV charges'!$D:$P,12,FALSE)=0,"",VLOOKUP($A58,'Annex 2 EHV charges'!$D:$P,12,FALSE)),"")</f>
        <v/>
      </c>
      <c r="H58" s="107" t="str">
        <f>IFERROR(IF(VLOOKUP($A58,'Annex 2 EHV charges'!$D:$P,13,FALSE)=0,"",VLOOKUP($A58,'Annex 2 EHV charges'!$D:$P,13,FALSE)),"")</f>
        <v/>
      </c>
    </row>
    <row r="59" spans="1:8" ht="12.75" customHeight="1" x14ac:dyDescent="0.2">
      <c r="A59" s="104" t="str">
        <f t="array" ref="A59">IFERROR(INDEX('Annex 2 EHV charges'!$D$11:$D$22, MATCH(0, IF(ISBLANK('Annex 2 EHV charges'!$D$11:$D$22),1, COUNTIF(A$4:$A58, 'Annex 2 EHV charges'!$D$11:$D$22)), 0)),"")</f>
        <v/>
      </c>
      <c r="B59" s="103" t="str">
        <f>IF($A59="","",VLOOKUP($A59,'Annex 2 EHV charges'!$D:$O,2,0))</f>
        <v/>
      </c>
      <c r="C59" s="104" t="str">
        <f>IF($A59="","",VLOOKUP($A59,'Annex 2 EHV charges'!$D:$O,3,0))</f>
        <v/>
      </c>
      <c r="D59" s="103" t="str">
        <f>IF($A59="","",VLOOKUP($A59,'Annex 2 EHV charges'!$D:$O,4,0))</f>
        <v/>
      </c>
      <c r="E59" s="105" t="str">
        <f>IFERROR(IF(VLOOKUP($A59,'Annex 2 EHV charges'!$D:$P,10,FALSE)=0,"",VLOOKUP($A59,'Annex 2 EHV charges'!$D:$P,10,FALSE)),"")</f>
        <v/>
      </c>
      <c r="F59" s="106" t="str">
        <f>IFERROR(IF(VLOOKUP($A59,'Annex 2 EHV charges'!$D:$P,11,FALSE)=0,"",VLOOKUP($A59,'Annex 2 EHV charges'!$D:$P,11,FALSE)),"")</f>
        <v/>
      </c>
      <c r="G59" s="107" t="str">
        <f>IFERROR(IF(VLOOKUP($A59,'Annex 2 EHV charges'!$D:$P,12,FALSE)=0,"",VLOOKUP($A59,'Annex 2 EHV charges'!$D:$P,12,FALSE)),"")</f>
        <v/>
      </c>
      <c r="H59" s="107" t="str">
        <f>IFERROR(IF(VLOOKUP($A59,'Annex 2 EHV charges'!$D:$P,13,FALSE)=0,"",VLOOKUP($A59,'Annex 2 EHV charges'!$D:$P,13,FALSE)),"")</f>
        <v/>
      </c>
    </row>
    <row r="60" spans="1:8" ht="12.75" customHeight="1" x14ac:dyDescent="0.2">
      <c r="A60" s="104" t="str">
        <f t="array" ref="A60">IFERROR(INDEX('Annex 2 EHV charges'!$D$11:$D$22, MATCH(0, IF(ISBLANK('Annex 2 EHV charges'!$D$11:$D$22),1, COUNTIF(A$4:$A59, 'Annex 2 EHV charges'!$D$11:$D$22)), 0)),"")</f>
        <v/>
      </c>
      <c r="B60" s="103" t="str">
        <f>IF($A60="","",VLOOKUP($A60,'Annex 2 EHV charges'!$D:$O,2,0))</f>
        <v/>
      </c>
      <c r="C60" s="104" t="str">
        <f>IF($A60="","",VLOOKUP($A60,'Annex 2 EHV charges'!$D:$O,3,0))</f>
        <v/>
      </c>
      <c r="D60" s="103" t="str">
        <f>IF($A60="","",VLOOKUP($A60,'Annex 2 EHV charges'!$D:$O,4,0))</f>
        <v/>
      </c>
      <c r="E60" s="105" t="str">
        <f>IFERROR(IF(VLOOKUP($A60,'Annex 2 EHV charges'!$D:$P,10,FALSE)=0,"",VLOOKUP($A60,'Annex 2 EHV charges'!$D:$P,10,FALSE)),"")</f>
        <v/>
      </c>
      <c r="F60" s="106" t="str">
        <f>IFERROR(IF(VLOOKUP($A60,'Annex 2 EHV charges'!$D:$P,11,FALSE)=0,"",VLOOKUP($A60,'Annex 2 EHV charges'!$D:$P,11,FALSE)),"")</f>
        <v/>
      </c>
      <c r="G60" s="107" t="str">
        <f>IFERROR(IF(VLOOKUP($A60,'Annex 2 EHV charges'!$D:$P,12,FALSE)=0,"",VLOOKUP($A60,'Annex 2 EHV charges'!$D:$P,12,FALSE)),"")</f>
        <v/>
      </c>
      <c r="H60" s="107" t="str">
        <f>IFERROR(IF(VLOOKUP($A60,'Annex 2 EHV charges'!$D:$P,13,FALSE)=0,"",VLOOKUP($A60,'Annex 2 EHV charges'!$D:$P,13,FALSE)),"")</f>
        <v/>
      </c>
    </row>
    <row r="61" spans="1:8" ht="12.75" customHeight="1" x14ac:dyDescent="0.2">
      <c r="A61" s="104" t="str">
        <f t="array" ref="A61">IFERROR(INDEX('Annex 2 EHV charges'!$D$11:$D$22, MATCH(0, IF(ISBLANK('Annex 2 EHV charges'!$D$11:$D$22),1, COUNTIF(A$4:$A60, 'Annex 2 EHV charges'!$D$11:$D$22)), 0)),"")</f>
        <v/>
      </c>
      <c r="B61" s="103" t="str">
        <f>IF($A61="","",VLOOKUP($A61,'Annex 2 EHV charges'!$D:$O,2,0))</f>
        <v/>
      </c>
      <c r="C61" s="104" t="str">
        <f>IF($A61="","",VLOOKUP($A61,'Annex 2 EHV charges'!$D:$O,3,0))</f>
        <v/>
      </c>
      <c r="D61" s="103" t="str">
        <f>IF($A61="","",VLOOKUP($A61,'Annex 2 EHV charges'!$D:$O,4,0))</f>
        <v/>
      </c>
      <c r="E61" s="105" t="str">
        <f>IFERROR(IF(VLOOKUP($A61,'Annex 2 EHV charges'!$D:$P,10,FALSE)=0,"",VLOOKUP($A61,'Annex 2 EHV charges'!$D:$P,10,FALSE)),"")</f>
        <v/>
      </c>
      <c r="F61" s="106" t="str">
        <f>IFERROR(IF(VLOOKUP($A61,'Annex 2 EHV charges'!$D:$P,11,FALSE)=0,"",VLOOKUP($A61,'Annex 2 EHV charges'!$D:$P,11,FALSE)),"")</f>
        <v/>
      </c>
      <c r="G61" s="107" t="str">
        <f>IFERROR(IF(VLOOKUP($A61,'Annex 2 EHV charges'!$D:$P,12,FALSE)=0,"",VLOOKUP($A61,'Annex 2 EHV charges'!$D:$P,12,FALSE)),"")</f>
        <v/>
      </c>
      <c r="H61" s="107" t="str">
        <f>IFERROR(IF(VLOOKUP($A61,'Annex 2 EHV charges'!$D:$P,13,FALSE)=0,"",VLOOKUP($A61,'Annex 2 EHV charges'!$D:$P,13,FALSE)),"")</f>
        <v/>
      </c>
    </row>
    <row r="62" spans="1:8" ht="12.75" customHeight="1" x14ac:dyDescent="0.2">
      <c r="A62" s="104" t="str">
        <f t="array" ref="A62">IFERROR(INDEX('Annex 2 EHV charges'!$D$11:$D$22, MATCH(0, IF(ISBLANK('Annex 2 EHV charges'!$D$11:$D$22),1, COUNTIF(A$4:$A61, 'Annex 2 EHV charges'!$D$11:$D$22)), 0)),"")</f>
        <v/>
      </c>
      <c r="B62" s="103" t="str">
        <f>IF($A62="","",VLOOKUP($A62,'Annex 2 EHV charges'!$D:$O,2,0))</f>
        <v/>
      </c>
      <c r="C62" s="104" t="str">
        <f>IF($A62="","",VLOOKUP($A62,'Annex 2 EHV charges'!$D:$O,3,0))</f>
        <v/>
      </c>
      <c r="D62" s="103" t="str">
        <f>IF($A62="","",VLOOKUP($A62,'Annex 2 EHV charges'!$D:$O,4,0))</f>
        <v/>
      </c>
      <c r="E62" s="105" t="str">
        <f>IFERROR(IF(VLOOKUP($A62,'Annex 2 EHV charges'!$D:$P,10,FALSE)=0,"",VLOOKUP($A62,'Annex 2 EHV charges'!$D:$P,10,FALSE)),"")</f>
        <v/>
      </c>
      <c r="F62" s="106" t="str">
        <f>IFERROR(IF(VLOOKUP($A62,'Annex 2 EHV charges'!$D:$P,11,FALSE)=0,"",VLOOKUP($A62,'Annex 2 EHV charges'!$D:$P,11,FALSE)),"")</f>
        <v/>
      </c>
      <c r="G62" s="107" t="str">
        <f>IFERROR(IF(VLOOKUP($A62,'Annex 2 EHV charges'!$D:$P,12,FALSE)=0,"",VLOOKUP($A62,'Annex 2 EHV charges'!$D:$P,12,FALSE)),"")</f>
        <v/>
      </c>
      <c r="H62" s="107" t="str">
        <f>IFERROR(IF(VLOOKUP($A62,'Annex 2 EHV charges'!$D:$P,13,FALSE)=0,"",VLOOKUP($A62,'Annex 2 EHV charges'!$D:$P,13,FALSE)),"")</f>
        <v/>
      </c>
    </row>
    <row r="63" spans="1:8" ht="12.75" customHeight="1" x14ac:dyDescent="0.2">
      <c r="A63" s="104" t="str">
        <f t="array" ref="A63">IFERROR(INDEX('Annex 2 EHV charges'!$D$11:$D$22, MATCH(0, IF(ISBLANK('Annex 2 EHV charges'!$D$11:$D$22),1, COUNTIF(A$4:$A62, 'Annex 2 EHV charges'!$D$11:$D$22)), 0)),"")</f>
        <v/>
      </c>
      <c r="B63" s="103" t="str">
        <f>IF($A63="","",VLOOKUP($A63,'Annex 2 EHV charges'!$D:$O,2,0))</f>
        <v/>
      </c>
      <c r="C63" s="104" t="str">
        <f>IF($A63="","",VLOOKUP($A63,'Annex 2 EHV charges'!$D:$O,3,0))</f>
        <v/>
      </c>
      <c r="D63" s="103" t="str">
        <f>IF($A63="","",VLOOKUP($A63,'Annex 2 EHV charges'!$D:$O,4,0))</f>
        <v/>
      </c>
      <c r="E63" s="105" t="str">
        <f>IFERROR(IF(VLOOKUP($A63,'Annex 2 EHV charges'!$D:$P,10,FALSE)=0,"",VLOOKUP($A63,'Annex 2 EHV charges'!$D:$P,10,FALSE)),"")</f>
        <v/>
      </c>
      <c r="F63" s="106" t="str">
        <f>IFERROR(IF(VLOOKUP($A63,'Annex 2 EHV charges'!$D:$P,11,FALSE)=0,"",VLOOKUP($A63,'Annex 2 EHV charges'!$D:$P,11,FALSE)),"")</f>
        <v/>
      </c>
      <c r="G63" s="107" t="str">
        <f>IFERROR(IF(VLOOKUP($A63,'Annex 2 EHV charges'!$D:$P,12,FALSE)=0,"",VLOOKUP($A63,'Annex 2 EHV charges'!$D:$P,12,FALSE)),"")</f>
        <v/>
      </c>
      <c r="H63" s="107" t="str">
        <f>IFERROR(IF(VLOOKUP($A63,'Annex 2 EHV charges'!$D:$P,13,FALSE)=0,"",VLOOKUP($A63,'Annex 2 EHV charges'!$D:$P,13,FALSE)),"")</f>
        <v/>
      </c>
    </row>
    <row r="64" spans="1:8" ht="12.75" customHeight="1" x14ac:dyDescent="0.2">
      <c r="A64" s="104" t="str">
        <f t="array" ref="A64">IFERROR(INDEX('Annex 2 EHV charges'!$D$11:$D$22, MATCH(0, IF(ISBLANK('Annex 2 EHV charges'!$D$11:$D$22),1, COUNTIF(A$4:$A63, 'Annex 2 EHV charges'!$D$11:$D$22)), 0)),"")</f>
        <v/>
      </c>
      <c r="B64" s="103" t="str">
        <f>IF($A64="","",VLOOKUP($A64,'Annex 2 EHV charges'!$D:$O,2,0))</f>
        <v/>
      </c>
      <c r="C64" s="104" t="str">
        <f>IF($A64="","",VLOOKUP($A64,'Annex 2 EHV charges'!$D:$O,3,0))</f>
        <v/>
      </c>
      <c r="D64" s="103" t="str">
        <f>IF($A64="","",VLOOKUP($A64,'Annex 2 EHV charges'!$D:$O,4,0))</f>
        <v/>
      </c>
      <c r="E64" s="105" t="str">
        <f>IFERROR(IF(VLOOKUP($A64,'Annex 2 EHV charges'!$D:$P,10,FALSE)=0,"",VLOOKUP($A64,'Annex 2 EHV charges'!$D:$P,10,FALSE)),"")</f>
        <v/>
      </c>
      <c r="F64" s="106" t="str">
        <f>IFERROR(IF(VLOOKUP($A64,'Annex 2 EHV charges'!$D:$P,11,FALSE)=0,"",VLOOKUP($A64,'Annex 2 EHV charges'!$D:$P,11,FALSE)),"")</f>
        <v/>
      </c>
      <c r="G64" s="107" t="str">
        <f>IFERROR(IF(VLOOKUP($A64,'Annex 2 EHV charges'!$D:$P,12,FALSE)=0,"",VLOOKUP($A64,'Annex 2 EHV charges'!$D:$P,12,FALSE)),"")</f>
        <v/>
      </c>
      <c r="H64" s="107" t="str">
        <f>IFERROR(IF(VLOOKUP($A64,'Annex 2 EHV charges'!$D:$P,13,FALSE)=0,"",VLOOKUP($A64,'Annex 2 EHV charges'!$D:$P,13,FALSE)),"")</f>
        <v/>
      </c>
    </row>
    <row r="65" spans="1:8" ht="12.75" customHeight="1" x14ac:dyDescent="0.2">
      <c r="A65" s="104" t="str">
        <f t="array" ref="A65">IFERROR(INDEX('Annex 2 EHV charges'!$D$11:$D$22, MATCH(0, IF(ISBLANK('Annex 2 EHV charges'!$D$11:$D$22),1, COUNTIF(A$4:$A64, 'Annex 2 EHV charges'!$D$11:$D$22)), 0)),"")</f>
        <v/>
      </c>
      <c r="B65" s="103" t="str">
        <f>IF($A65="","",VLOOKUP($A65,'Annex 2 EHV charges'!$D:$O,2,0))</f>
        <v/>
      </c>
      <c r="C65" s="104" t="str">
        <f>IF($A65="","",VLOOKUP($A65,'Annex 2 EHV charges'!$D:$O,3,0))</f>
        <v/>
      </c>
      <c r="D65" s="103" t="str">
        <f>IF($A65="","",VLOOKUP($A65,'Annex 2 EHV charges'!$D:$O,4,0))</f>
        <v/>
      </c>
      <c r="E65" s="105" t="str">
        <f>IFERROR(IF(VLOOKUP($A65,'Annex 2 EHV charges'!$D:$P,10,FALSE)=0,"",VLOOKUP($A65,'Annex 2 EHV charges'!$D:$P,10,FALSE)),"")</f>
        <v/>
      </c>
      <c r="F65" s="106" t="str">
        <f>IFERROR(IF(VLOOKUP($A65,'Annex 2 EHV charges'!$D:$P,11,FALSE)=0,"",VLOOKUP($A65,'Annex 2 EHV charges'!$D:$P,11,FALSE)),"")</f>
        <v/>
      </c>
      <c r="G65" s="107" t="str">
        <f>IFERROR(IF(VLOOKUP($A65,'Annex 2 EHV charges'!$D:$P,12,FALSE)=0,"",VLOOKUP($A65,'Annex 2 EHV charges'!$D:$P,12,FALSE)),"")</f>
        <v/>
      </c>
      <c r="H65" s="107" t="str">
        <f>IFERROR(IF(VLOOKUP($A65,'Annex 2 EHV charges'!$D:$P,13,FALSE)=0,"",VLOOKUP($A65,'Annex 2 EHV charges'!$D:$P,13,FALSE)),"")</f>
        <v/>
      </c>
    </row>
    <row r="66" spans="1:8" ht="12.75" customHeight="1" x14ac:dyDescent="0.2">
      <c r="A66" s="104" t="str">
        <f t="array" ref="A66">IFERROR(INDEX('Annex 2 EHV charges'!$D$11:$D$22, MATCH(0, IF(ISBLANK('Annex 2 EHV charges'!$D$11:$D$22),1, COUNTIF(A$4:$A65, 'Annex 2 EHV charges'!$D$11:$D$22)), 0)),"")</f>
        <v/>
      </c>
      <c r="B66" s="103" t="str">
        <f>IF($A66="","",VLOOKUP($A66,'Annex 2 EHV charges'!$D:$O,2,0))</f>
        <v/>
      </c>
      <c r="C66" s="104" t="str">
        <f>IF($A66="","",VLOOKUP($A66,'Annex 2 EHV charges'!$D:$O,3,0))</f>
        <v/>
      </c>
      <c r="D66" s="103" t="str">
        <f>IF($A66="","",VLOOKUP($A66,'Annex 2 EHV charges'!$D:$O,4,0))</f>
        <v/>
      </c>
      <c r="E66" s="105" t="str">
        <f>IFERROR(IF(VLOOKUP($A66,'Annex 2 EHV charges'!$D:$P,10,FALSE)=0,"",VLOOKUP($A66,'Annex 2 EHV charges'!$D:$P,10,FALSE)),"")</f>
        <v/>
      </c>
      <c r="F66" s="106" t="str">
        <f>IFERROR(IF(VLOOKUP($A66,'Annex 2 EHV charges'!$D:$P,11,FALSE)=0,"",VLOOKUP($A66,'Annex 2 EHV charges'!$D:$P,11,FALSE)),"")</f>
        <v/>
      </c>
      <c r="G66" s="107" t="str">
        <f>IFERROR(IF(VLOOKUP($A66,'Annex 2 EHV charges'!$D:$P,12,FALSE)=0,"",VLOOKUP($A66,'Annex 2 EHV charges'!$D:$P,12,FALSE)),"")</f>
        <v/>
      </c>
      <c r="H66" s="107" t="str">
        <f>IFERROR(IF(VLOOKUP($A66,'Annex 2 EHV charges'!$D:$P,13,FALSE)=0,"",VLOOKUP($A66,'Annex 2 EHV charges'!$D:$P,13,FALSE)),"")</f>
        <v/>
      </c>
    </row>
    <row r="67" spans="1:8" ht="12.75" customHeight="1" x14ac:dyDescent="0.2">
      <c r="A67" s="104" t="str">
        <f t="array" ref="A67">IFERROR(INDEX('Annex 2 EHV charges'!$D$11:$D$22, MATCH(0, IF(ISBLANK('Annex 2 EHV charges'!$D$11:$D$22),1, COUNTIF(A$4:$A66, 'Annex 2 EHV charges'!$D$11:$D$22)), 0)),"")</f>
        <v/>
      </c>
      <c r="B67" s="103" t="str">
        <f>IF($A67="","",VLOOKUP($A67,'Annex 2 EHV charges'!$D:$O,2,0))</f>
        <v/>
      </c>
      <c r="C67" s="104" t="str">
        <f>IF($A67="","",VLOOKUP($A67,'Annex 2 EHV charges'!$D:$O,3,0))</f>
        <v/>
      </c>
      <c r="D67" s="103" t="str">
        <f>IF($A67="","",VLOOKUP($A67,'Annex 2 EHV charges'!$D:$O,4,0))</f>
        <v/>
      </c>
      <c r="E67" s="105" t="str">
        <f>IFERROR(IF(VLOOKUP($A67,'Annex 2 EHV charges'!$D:$P,10,FALSE)=0,"",VLOOKUP($A67,'Annex 2 EHV charges'!$D:$P,10,FALSE)),"")</f>
        <v/>
      </c>
      <c r="F67" s="106" t="str">
        <f>IFERROR(IF(VLOOKUP($A67,'Annex 2 EHV charges'!$D:$P,11,FALSE)=0,"",VLOOKUP($A67,'Annex 2 EHV charges'!$D:$P,11,FALSE)),"")</f>
        <v/>
      </c>
      <c r="G67" s="107" t="str">
        <f>IFERROR(IF(VLOOKUP($A67,'Annex 2 EHV charges'!$D:$P,12,FALSE)=0,"",VLOOKUP($A67,'Annex 2 EHV charges'!$D:$P,12,FALSE)),"")</f>
        <v/>
      </c>
      <c r="H67" s="107" t="str">
        <f>IFERROR(IF(VLOOKUP($A67,'Annex 2 EHV charges'!$D:$P,13,FALSE)=0,"",VLOOKUP($A67,'Annex 2 EHV charges'!$D:$P,13,FALSE)),"")</f>
        <v/>
      </c>
    </row>
    <row r="68" spans="1:8" ht="12.75" customHeight="1" x14ac:dyDescent="0.2">
      <c r="A68" s="104" t="str">
        <f t="array" ref="A68">IFERROR(INDEX('Annex 2 EHV charges'!$D$11:$D$22, MATCH(0, IF(ISBLANK('Annex 2 EHV charges'!$D$11:$D$22),1, COUNTIF(A$4:$A67, 'Annex 2 EHV charges'!$D$11:$D$22)), 0)),"")</f>
        <v/>
      </c>
      <c r="B68" s="103" t="str">
        <f>IF($A68="","",VLOOKUP($A68,'Annex 2 EHV charges'!$D:$O,2,0))</f>
        <v/>
      </c>
      <c r="C68" s="104" t="str">
        <f>IF($A68="","",VLOOKUP($A68,'Annex 2 EHV charges'!$D:$O,3,0))</f>
        <v/>
      </c>
      <c r="D68" s="103" t="str">
        <f>IF($A68="","",VLOOKUP($A68,'Annex 2 EHV charges'!$D:$O,4,0))</f>
        <v/>
      </c>
      <c r="E68" s="105" t="str">
        <f>IFERROR(IF(VLOOKUP($A68,'Annex 2 EHV charges'!$D:$P,10,FALSE)=0,"",VLOOKUP($A68,'Annex 2 EHV charges'!$D:$P,10,FALSE)),"")</f>
        <v/>
      </c>
      <c r="F68" s="106" t="str">
        <f>IFERROR(IF(VLOOKUP($A68,'Annex 2 EHV charges'!$D:$P,11,FALSE)=0,"",VLOOKUP($A68,'Annex 2 EHV charges'!$D:$P,11,FALSE)),"")</f>
        <v/>
      </c>
      <c r="G68" s="107" t="str">
        <f>IFERROR(IF(VLOOKUP($A68,'Annex 2 EHV charges'!$D:$P,12,FALSE)=0,"",VLOOKUP($A68,'Annex 2 EHV charges'!$D:$P,12,FALSE)),"")</f>
        <v/>
      </c>
      <c r="H68" s="107" t="str">
        <f>IFERROR(IF(VLOOKUP($A68,'Annex 2 EHV charges'!$D:$P,13,FALSE)=0,"",VLOOKUP($A68,'Annex 2 EHV charges'!$D:$P,13,FALSE)),"")</f>
        <v/>
      </c>
    </row>
    <row r="69" spans="1:8" ht="12.75" customHeight="1" x14ac:dyDescent="0.2">
      <c r="A69" s="104" t="str">
        <f t="array" ref="A69">IFERROR(INDEX('Annex 2 EHV charges'!$D$11:$D$22, MATCH(0, IF(ISBLANK('Annex 2 EHV charges'!$D$11:$D$22),1, COUNTIF(A$4:$A68, 'Annex 2 EHV charges'!$D$11:$D$22)), 0)),"")</f>
        <v/>
      </c>
      <c r="B69" s="103" t="str">
        <f>IF($A69="","",VLOOKUP($A69,'Annex 2 EHV charges'!$D:$O,2,0))</f>
        <v/>
      </c>
      <c r="C69" s="104" t="str">
        <f>IF($A69="","",VLOOKUP($A69,'Annex 2 EHV charges'!$D:$O,3,0))</f>
        <v/>
      </c>
      <c r="D69" s="103" t="str">
        <f>IF($A69="","",VLOOKUP($A69,'Annex 2 EHV charges'!$D:$O,4,0))</f>
        <v/>
      </c>
      <c r="E69" s="105" t="str">
        <f>IFERROR(IF(VLOOKUP($A69,'Annex 2 EHV charges'!$D:$P,10,FALSE)=0,"",VLOOKUP($A69,'Annex 2 EHV charges'!$D:$P,10,FALSE)),"")</f>
        <v/>
      </c>
      <c r="F69" s="106" t="str">
        <f>IFERROR(IF(VLOOKUP($A69,'Annex 2 EHV charges'!$D:$P,11,FALSE)=0,"",VLOOKUP($A69,'Annex 2 EHV charges'!$D:$P,11,FALSE)),"")</f>
        <v/>
      </c>
      <c r="G69" s="107" t="str">
        <f>IFERROR(IF(VLOOKUP($A69,'Annex 2 EHV charges'!$D:$P,12,FALSE)=0,"",VLOOKUP($A69,'Annex 2 EHV charges'!$D:$P,12,FALSE)),"")</f>
        <v/>
      </c>
      <c r="H69" s="107" t="str">
        <f>IFERROR(IF(VLOOKUP($A69,'Annex 2 EHV charges'!$D:$P,13,FALSE)=0,"",VLOOKUP($A69,'Annex 2 EHV charges'!$D:$P,13,FALSE)),"")</f>
        <v/>
      </c>
    </row>
    <row r="70" spans="1:8" ht="12.75" customHeight="1" x14ac:dyDescent="0.2">
      <c r="A70" s="104" t="str">
        <f t="array" ref="A70">IFERROR(INDEX('Annex 2 EHV charges'!$D$11:$D$22, MATCH(0, IF(ISBLANK('Annex 2 EHV charges'!$D$11:$D$22),1, COUNTIF(A$4:$A69, 'Annex 2 EHV charges'!$D$11:$D$22)), 0)),"")</f>
        <v/>
      </c>
      <c r="B70" s="103" t="str">
        <f>IF($A70="","",VLOOKUP($A70,'Annex 2 EHV charges'!$D:$O,2,0))</f>
        <v/>
      </c>
      <c r="C70" s="104" t="str">
        <f>IF($A70="","",VLOOKUP($A70,'Annex 2 EHV charges'!$D:$O,3,0))</f>
        <v/>
      </c>
      <c r="D70" s="103" t="str">
        <f>IF($A70="","",VLOOKUP($A70,'Annex 2 EHV charges'!$D:$O,4,0))</f>
        <v/>
      </c>
      <c r="E70" s="105" t="str">
        <f>IFERROR(IF(VLOOKUP($A70,'Annex 2 EHV charges'!$D:$P,10,FALSE)=0,"",VLOOKUP($A70,'Annex 2 EHV charges'!$D:$P,10,FALSE)),"")</f>
        <v/>
      </c>
      <c r="F70" s="106" t="str">
        <f>IFERROR(IF(VLOOKUP($A70,'Annex 2 EHV charges'!$D:$P,11,FALSE)=0,"",VLOOKUP($A70,'Annex 2 EHV charges'!$D:$P,11,FALSE)),"")</f>
        <v/>
      </c>
      <c r="G70" s="107" t="str">
        <f>IFERROR(IF(VLOOKUP($A70,'Annex 2 EHV charges'!$D:$P,12,FALSE)=0,"",VLOOKUP($A70,'Annex 2 EHV charges'!$D:$P,12,FALSE)),"")</f>
        <v/>
      </c>
      <c r="H70" s="107" t="str">
        <f>IFERROR(IF(VLOOKUP($A70,'Annex 2 EHV charges'!$D:$P,13,FALSE)=0,"",VLOOKUP($A70,'Annex 2 EHV charges'!$D:$P,13,FALSE)),"")</f>
        <v/>
      </c>
    </row>
    <row r="71" spans="1:8" ht="12.75" customHeight="1" x14ac:dyDescent="0.2">
      <c r="A71" s="104" t="str">
        <f t="array" ref="A71">IFERROR(INDEX('Annex 2 EHV charges'!$D$11:$D$22, MATCH(0, IF(ISBLANK('Annex 2 EHV charges'!$D$11:$D$22),1, COUNTIF(A$4:$A70, 'Annex 2 EHV charges'!$D$11:$D$22)), 0)),"")</f>
        <v/>
      </c>
      <c r="B71" s="103" t="str">
        <f>IF($A71="","",VLOOKUP($A71,'Annex 2 EHV charges'!$D:$O,2,0))</f>
        <v/>
      </c>
      <c r="C71" s="104" t="str">
        <f>IF($A71="","",VLOOKUP($A71,'Annex 2 EHV charges'!$D:$O,3,0))</f>
        <v/>
      </c>
      <c r="D71" s="103" t="str">
        <f>IF($A71="","",VLOOKUP($A71,'Annex 2 EHV charges'!$D:$O,4,0))</f>
        <v/>
      </c>
      <c r="E71" s="105" t="str">
        <f>IFERROR(IF(VLOOKUP($A71,'Annex 2 EHV charges'!$D:$P,10,FALSE)=0,"",VLOOKUP($A71,'Annex 2 EHV charges'!$D:$P,10,FALSE)),"")</f>
        <v/>
      </c>
      <c r="F71" s="106" t="str">
        <f>IFERROR(IF(VLOOKUP($A71,'Annex 2 EHV charges'!$D:$P,11,FALSE)=0,"",VLOOKUP($A71,'Annex 2 EHV charges'!$D:$P,11,FALSE)),"")</f>
        <v/>
      </c>
      <c r="G71" s="107" t="str">
        <f>IFERROR(IF(VLOOKUP($A71,'Annex 2 EHV charges'!$D:$P,12,FALSE)=0,"",VLOOKUP($A71,'Annex 2 EHV charges'!$D:$P,12,FALSE)),"")</f>
        <v/>
      </c>
      <c r="H71" s="107" t="str">
        <f>IFERROR(IF(VLOOKUP($A71,'Annex 2 EHV charges'!$D:$P,13,FALSE)=0,"",VLOOKUP($A71,'Annex 2 EHV charges'!$D:$P,13,FALSE)),"")</f>
        <v/>
      </c>
    </row>
    <row r="72" spans="1:8" ht="12.75" customHeight="1" x14ac:dyDescent="0.2">
      <c r="A72" s="104" t="str">
        <f t="array" ref="A72">IFERROR(INDEX('Annex 2 EHV charges'!$D$11:$D$22, MATCH(0, IF(ISBLANK('Annex 2 EHV charges'!$D$11:$D$22),1, COUNTIF(A$4:$A71, 'Annex 2 EHV charges'!$D$11:$D$22)), 0)),"")</f>
        <v/>
      </c>
      <c r="B72" s="103" t="str">
        <f>IF($A72="","",VLOOKUP($A72,'Annex 2 EHV charges'!$D:$O,2,0))</f>
        <v/>
      </c>
      <c r="C72" s="104" t="str">
        <f>IF($A72="","",VLOOKUP($A72,'Annex 2 EHV charges'!$D:$O,3,0))</f>
        <v/>
      </c>
      <c r="D72" s="103" t="str">
        <f>IF($A72="","",VLOOKUP($A72,'Annex 2 EHV charges'!$D:$O,4,0))</f>
        <v/>
      </c>
      <c r="E72" s="105" t="str">
        <f>IFERROR(IF(VLOOKUP($A72,'Annex 2 EHV charges'!$D:$P,10,FALSE)=0,"",VLOOKUP($A72,'Annex 2 EHV charges'!$D:$P,10,FALSE)),"")</f>
        <v/>
      </c>
      <c r="F72" s="106" t="str">
        <f>IFERROR(IF(VLOOKUP($A72,'Annex 2 EHV charges'!$D:$P,11,FALSE)=0,"",VLOOKUP($A72,'Annex 2 EHV charges'!$D:$P,11,FALSE)),"")</f>
        <v/>
      </c>
      <c r="G72" s="107" t="str">
        <f>IFERROR(IF(VLOOKUP($A72,'Annex 2 EHV charges'!$D:$P,12,FALSE)=0,"",VLOOKUP($A72,'Annex 2 EHV charges'!$D:$P,12,FALSE)),"")</f>
        <v/>
      </c>
      <c r="H72" s="107" t="str">
        <f>IFERROR(IF(VLOOKUP($A72,'Annex 2 EHV charges'!$D:$P,13,FALSE)=0,"",VLOOKUP($A72,'Annex 2 EHV charges'!$D:$P,13,FALSE)),"")</f>
        <v/>
      </c>
    </row>
    <row r="73" spans="1:8" ht="12.75" customHeight="1" x14ac:dyDescent="0.2">
      <c r="A73" s="104" t="str">
        <f t="array" ref="A73">IFERROR(INDEX('Annex 2 EHV charges'!$D$11:$D$22, MATCH(0, IF(ISBLANK('Annex 2 EHV charges'!$D$11:$D$22),1, COUNTIF(A$4:$A72, 'Annex 2 EHV charges'!$D$11:$D$22)), 0)),"")</f>
        <v/>
      </c>
      <c r="B73" s="103" t="str">
        <f>IF($A73="","",VLOOKUP($A73,'Annex 2 EHV charges'!$D:$O,2,0))</f>
        <v/>
      </c>
      <c r="C73" s="104" t="str">
        <f>IF($A73="","",VLOOKUP($A73,'Annex 2 EHV charges'!$D:$O,3,0))</f>
        <v/>
      </c>
      <c r="D73" s="103" t="str">
        <f>IF($A73="","",VLOOKUP($A73,'Annex 2 EHV charges'!$D:$O,4,0))</f>
        <v/>
      </c>
      <c r="E73" s="105" t="str">
        <f>IFERROR(IF(VLOOKUP($A73,'Annex 2 EHV charges'!$D:$P,10,FALSE)=0,"",VLOOKUP($A73,'Annex 2 EHV charges'!$D:$P,10,FALSE)),"")</f>
        <v/>
      </c>
      <c r="F73" s="106" t="str">
        <f>IFERROR(IF(VLOOKUP($A73,'Annex 2 EHV charges'!$D:$P,11,FALSE)=0,"",VLOOKUP($A73,'Annex 2 EHV charges'!$D:$P,11,FALSE)),"")</f>
        <v/>
      </c>
      <c r="G73" s="107" t="str">
        <f>IFERROR(IF(VLOOKUP($A73,'Annex 2 EHV charges'!$D:$P,12,FALSE)=0,"",VLOOKUP($A73,'Annex 2 EHV charges'!$D:$P,12,FALSE)),"")</f>
        <v/>
      </c>
      <c r="H73" s="107" t="str">
        <f>IFERROR(IF(VLOOKUP($A73,'Annex 2 EHV charges'!$D:$P,13,FALSE)=0,"",VLOOKUP($A73,'Annex 2 EHV charges'!$D:$P,13,FALSE)),"")</f>
        <v/>
      </c>
    </row>
    <row r="74" spans="1:8" ht="12.75" customHeight="1" x14ac:dyDescent="0.2">
      <c r="A74" s="104" t="str">
        <f t="array" ref="A74">IFERROR(INDEX('Annex 2 EHV charges'!$D$11:$D$22, MATCH(0, IF(ISBLANK('Annex 2 EHV charges'!$D$11:$D$22),1, COUNTIF(A$4:$A73, 'Annex 2 EHV charges'!$D$11:$D$22)), 0)),"")</f>
        <v/>
      </c>
      <c r="B74" s="103" t="str">
        <f>IF($A74="","",VLOOKUP($A74,'Annex 2 EHV charges'!$D:$O,2,0))</f>
        <v/>
      </c>
      <c r="C74" s="104" t="str">
        <f>IF($A74="","",VLOOKUP($A74,'Annex 2 EHV charges'!$D:$O,3,0))</f>
        <v/>
      </c>
      <c r="D74" s="103" t="str">
        <f>IF($A74="","",VLOOKUP($A74,'Annex 2 EHV charges'!$D:$O,4,0))</f>
        <v/>
      </c>
      <c r="E74" s="105" t="str">
        <f>IFERROR(IF(VLOOKUP($A74,'Annex 2 EHV charges'!$D:$P,10,FALSE)=0,"",VLOOKUP($A74,'Annex 2 EHV charges'!$D:$P,10,FALSE)),"")</f>
        <v/>
      </c>
      <c r="F74" s="106" t="str">
        <f>IFERROR(IF(VLOOKUP($A74,'Annex 2 EHV charges'!$D:$P,11,FALSE)=0,"",VLOOKUP($A74,'Annex 2 EHV charges'!$D:$P,11,FALSE)),"")</f>
        <v/>
      </c>
      <c r="G74" s="107" t="str">
        <f>IFERROR(IF(VLOOKUP($A74,'Annex 2 EHV charges'!$D:$P,12,FALSE)=0,"",VLOOKUP($A74,'Annex 2 EHV charges'!$D:$P,12,FALSE)),"")</f>
        <v/>
      </c>
      <c r="H74" s="107" t="str">
        <f>IFERROR(IF(VLOOKUP($A74,'Annex 2 EHV charges'!$D:$P,13,FALSE)=0,"",VLOOKUP($A74,'Annex 2 EHV charges'!$D:$P,13,FALSE)),"")</f>
        <v/>
      </c>
    </row>
    <row r="75" spans="1:8" ht="12.75" customHeight="1" x14ac:dyDescent="0.2">
      <c r="A75" s="104" t="str">
        <f t="array" ref="A75">IFERROR(INDEX('Annex 2 EHV charges'!$D$11:$D$22, MATCH(0, IF(ISBLANK('Annex 2 EHV charges'!$D$11:$D$22),1, COUNTIF(A$4:$A74, 'Annex 2 EHV charges'!$D$11:$D$22)), 0)),"")</f>
        <v/>
      </c>
      <c r="B75" s="103" t="str">
        <f>IF($A75="","",VLOOKUP($A75,'Annex 2 EHV charges'!$D:$O,2,0))</f>
        <v/>
      </c>
      <c r="C75" s="104" t="str">
        <f>IF($A75="","",VLOOKUP($A75,'Annex 2 EHV charges'!$D:$O,3,0))</f>
        <v/>
      </c>
      <c r="D75" s="103" t="str">
        <f>IF($A75="","",VLOOKUP($A75,'Annex 2 EHV charges'!$D:$O,4,0))</f>
        <v/>
      </c>
      <c r="E75" s="105" t="str">
        <f>IFERROR(IF(VLOOKUP($A75,'Annex 2 EHV charges'!$D:$P,10,FALSE)=0,"",VLOOKUP($A75,'Annex 2 EHV charges'!$D:$P,10,FALSE)),"")</f>
        <v/>
      </c>
      <c r="F75" s="106" t="str">
        <f>IFERROR(IF(VLOOKUP($A75,'Annex 2 EHV charges'!$D:$P,11,FALSE)=0,"",VLOOKUP($A75,'Annex 2 EHV charges'!$D:$P,11,FALSE)),"")</f>
        <v/>
      </c>
      <c r="G75" s="107" t="str">
        <f>IFERROR(IF(VLOOKUP($A75,'Annex 2 EHV charges'!$D:$P,12,FALSE)=0,"",VLOOKUP($A75,'Annex 2 EHV charges'!$D:$P,12,FALSE)),"")</f>
        <v/>
      </c>
      <c r="H75" s="107" t="str">
        <f>IFERROR(IF(VLOOKUP($A75,'Annex 2 EHV charges'!$D:$P,13,FALSE)=0,"",VLOOKUP($A75,'Annex 2 EHV charges'!$D:$P,13,FALSE)),"")</f>
        <v/>
      </c>
    </row>
    <row r="76" spans="1:8" ht="12.75" customHeight="1" x14ac:dyDescent="0.2">
      <c r="A76" s="104" t="str">
        <f t="array" ref="A76">IFERROR(INDEX('Annex 2 EHV charges'!$D$11:$D$22, MATCH(0, IF(ISBLANK('Annex 2 EHV charges'!$D$11:$D$22),1, COUNTIF(A$4:$A75, 'Annex 2 EHV charges'!$D$11:$D$22)), 0)),"")</f>
        <v/>
      </c>
      <c r="B76" s="103" t="str">
        <f>IF($A76="","",VLOOKUP($A76,'Annex 2 EHV charges'!$D:$O,2,0))</f>
        <v/>
      </c>
      <c r="C76" s="104" t="str">
        <f>IF($A76="","",VLOOKUP($A76,'Annex 2 EHV charges'!$D:$O,3,0))</f>
        <v/>
      </c>
      <c r="D76" s="103" t="str">
        <f>IF($A76="","",VLOOKUP($A76,'Annex 2 EHV charges'!$D:$O,4,0))</f>
        <v/>
      </c>
      <c r="E76" s="105" t="str">
        <f>IFERROR(IF(VLOOKUP($A76,'Annex 2 EHV charges'!$D:$P,10,FALSE)=0,"",VLOOKUP($A76,'Annex 2 EHV charges'!$D:$P,10,FALSE)),"")</f>
        <v/>
      </c>
      <c r="F76" s="106" t="str">
        <f>IFERROR(IF(VLOOKUP($A76,'Annex 2 EHV charges'!$D:$P,11,FALSE)=0,"",VLOOKUP($A76,'Annex 2 EHV charges'!$D:$P,11,FALSE)),"")</f>
        <v/>
      </c>
      <c r="G76" s="107" t="str">
        <f>IFERROR(IF(VLOOKUP($A76,'Annex 2 EHV charges'!$D:$P,12,FALSE)=0,"",VLOOKUP($A76,'Annex 2 EHV charges'!$D:$P,12,FALSE)),"")</f>
        <v/>
      </c>
      <c r="H76" s="107" t="str">
        <f>IFERROR(IF(VLOOKUP($A76,'Annex 2 EHV charges'!$D:$P,13,FALSE)=0,"",VLOOKUP($A76,'Annex 2 EHV charges'!$D:$P,13,FALSE)),"")</f>
        <v/>
      </c>
    </row>
    <row r="77" spans="1:8" ht="12.75" customHeight="1" x14ac:dyDescent="0.2">
      <c r="A77" s="104" t="str">
        <f t="array" ref="A77">IFERROR(INDEX('Annex 2 EHV charges'!$D$11:$D$22, MATCH(0, IF(ISBLANK('Annex 2 EHV charges'!$D$11:$D$22),1, COUNTIF(A$4:$A76, 'Annex 2 EHV charges'!$D$11:$D$22)), 0)),"")</f>
        <v/>
      </c>
      <c r="B77" s="103" t="str">
        <f>IF($A77="","",VLOOKUP($A77,'Annex 2 EHV charges'!$D:$O,2,0))</f>
        <v/>
      </c>
      <c r="C77" s="104" t="str">
        <f>IF($A77="","",VLOOKUP($A77,'Annex 2 EHV charges'!$D:$O,3,0))</f>
        <v/>
      </c>
      <c r="D77" s="103" t="str">
        <f>IF($A77="","",VLOOKUP($A77,'Annex 2 EHV charges'!$D:$O,4,0))</f>
        <v/>
      </c>
      <c r="E77" s="105" t="str">
        <f>IFERROR(IF(VLOOKUP($A77,'Annex 2 EHV charges'!$D:$P,10,FALSE)=0,"",VLOOKUP($A77,'Annex 2 EHV charges'!$D:$P,10,FALSE)),"")</f>
        <v/>
      </c>
      <c r="F77" s="106" t="str">
        <f>IFERROR(IF(VLOOKUP($A77,'Annex 2 EHV charges'!$D:$P,11,FALSE)=0,"",VLOOKUP($A77,'Annex 2 EHV charges'!$D:$P,11,FALSE)),"")</f>
        <v/>
      </c>
      <c r="G77" s="107" t="str">
        <f>IFERROR(IF(VLOOKUP($A77,'Annex 2 EHV charges'!$D:$P,12,FALSE)=0,"",VLOOKUP($A77,'Annex 2 EHV charges'!$D:$P,12,FALSE)),"")</f>
        <v/>
      </c>
      <c r="H77" s="107" t="str">
        <f>IFERROR(IF(VLOOKUP($A77,'Annex 2 EHV charges'!$D:$P,13,FALSE)=0,"",VLOOKUP($A77,'Annex 2 EHV charges'!$D:$P,13,FALSE)),"")</f>
        <v/>
      </c>
    </row>
    <row r="78" spans="1:8" ht="12.75" customHeight="1" x14ac:dyDescent="0.2">
      <c r="A78" s="104" t="str">
        <f t="array" ref="A78">IFERROR(INDEX('Annex 2 EHV charges'!$D$11:$D$22, MATCH(0, IF(ISBLANK('Annex 2 EHV charges'!$D$11:$D$22),1, COUNTIF(A$4:$A77, 'Annex 2 EHV charges'!$D$11:$D$22)), 0)),"")</f>
        <v/>
      </c>
      <c r="B78" s="103" t="str">
        <f>IF($A78="","",VLOOKUP($A78,'Annex 2 EHV charges'!$D:$O,2,0))</f>
        <v/>
      </c>
      <c r="C78" s="104" t="str">
        <f>IF($A78="","",VLOOKUP($A78,'Annex 2 EHV charges'!$D:$O,3,0))</f>
        <v/>
      </c>
      <c r="D78" s="103" t="str">
        <f>IF($A78="","",VLOOKUP($A78,'Annex 2 EHV charges'!$D:$O,4,0))</f>
        <v/>
      </c>
      <c r="E78" s="105" t="str">
        <f>IFERROR(IF(VLOOKUP($A78,'Annex 2 EHV charges'!$D:$P,10,FALSE)=0,"",VLOOKUP($A78,'Annex 2 EHV charges'!$D:$P,10,FALSE)),"")</f>
        <v/>
      </c>
      <c r="F78" s="106" t="str">
        <f>IFERROR(IF(VLOOKUP($A78,'Annex 2 EHV charges'!$D:$P,11,FALSE)=0,"",VLOOKUP($A78,'Annex 2 EHV charges'!$D:$P,11,FALSE)),"")</f>
        <v/>
      </c>
      <c r="G78" s="107" t="str">
        <f>IFERROR(IF(VLOOKUP($A78,'Annex 2 EHV charges'!$D:$P,12,FALSE)=0,"",VLOOKUP($A78,'Annex 2 EHV charges'!$D:$P,12,FALSE)),"")</f>
        <v/>
      </c>
      <c r="H78" s="107" t="str">
        <f>IFERROR(IF(VLOOKUP($A78,'Annex 2 EHV charges'!$D:$P,13,FALSE)=0,"",VLOOKUP($A78,'Annex 2 EHV charges'!$D:$P,13,FALSE)),"")</f>
        <v/>
      </c>
    </row>
    <row r="79" spans="1:8" ht="12.75" customHeight="1" x14ac:dyDescent="0.2">
      <c r="A79" s="104" t="str">
        <f t="array" ref="A79">IFERROR(INDEX('Annex 2 EHV charges'!$D$11:$D$22, MATCH(0, IF(ISBLANK('Annex 2 EHV charges'!$D$11:$D$22),1, COUNTIF(A$4:$A78, 'Annex 2 EHV charges'!$D$11:$D$22)), 0)),"")</f>
        <v/>
      </c>
      <c r="B79" s="103" t="str">
        <f>IF($A79="","",VLOOKUP($A79,'Annex 2 EHV charges'!$D:$O,2,0))</f>
        <v/>
      </c>
      <c r="C79" s="104" t="str">
        <f>IF($A79="","",VLOOKUP($A79,'Annex 2 EHV charges'!$D:$O,3,0))</f>
        <v/>
      </c>
      <c r="D79" s="103" t="str">
        <f>IF($A79="","",VLOOKUP($A79,'Annex 2 EHV charges'!$D:$O,4,0))</f>
        <v/>
      </c>
      <c r="E79" s="105" t="str">
        <f>IFERROR(IF(VLOOKUP($A79,'Annex 2 EHV charges'!$D:$P,10,FALSE)=0,"",VLOOKUP($A79,'Annex 2 EHV charges'!$D:$P,10,FALSE)),"")</f>
        <v/>
      </c>
      <c r="F79" s="106" t="str">
        <f>IFERROR(IF(VLOOKUP($A79,'Annex 2 EHV charges'!$D:$P,11,FALSE)=0,"",VLOOKUP($A79,'Annex 2 EHV charges'!$D:$P,11,FALSE)),"")</f>
        <v/>
      </c>
      <c r="G79" s="107" t="str">
        <f>IFERROR(IF(VLOOKUP($A79,'Annex 2 EHV charges'!$D:$P,12,FALSE)=0,"",VLOOKUP($A79,'Annex 2 EHV charges'!$D:$P,12,FALSE)),"")</f>
        <v/>
      </c>
      <c r="H79" s="107" t="str">
        <f>IFERROR(IF(VLOOKUP($A79,'Annex 2 EHV charges'!$D:$P,13,FALSE)=0,"",VLOOKUP($A79,'Annex 2 EHV charges'!$D:$P,13,FALSE)),"")</f>
        <v/>
      </c>
    </row>
    <row r="80" spans="1:8" ht="12.75" customHeight="1" x14ac:dyDescent="0.2">
      <c r="A80" s="104" t="str">
        <f t="array" ref="A80">IFERROR(INDEX('Annex 2 EHV charges'!$D$11:$D$22, MATCH(0, IF(ISBLANK('Annex 2 EHV charges'!$D$11:$D$22),1, COUNTIF(A$4:$A79, 'Annex 2 EHV charges'!$D$11:$D$22)), 0)),"")</f>
        <v/>
      </c>
      <c r="B80" s="103" t="str">
        <f>IF($A80="","",VLOOKUP($A80,'Annex 2 EHV charges'!$D:$O,2,0))</f>
        <v/>
      </c>
      <c r="C80" s="104" t="str">
        <f>IF($A80="","",VLOOKUP($A80,'Annex 2 EHV charges'!$D:$O,3,0))</f>
        <v/>
      </c>
      <c r="D80" s="103" t="str">
        <f>IF($A80="","",VLOOKUP($A80,'Annex 2 EHV charges'!$D:$O,4,0))</f>
        <v/>
      </c>
      <c r="E80" s="105" t="str">
        <f>IFERROR(IF(VLOOKUP($A80,'Annex 2 EHV charges'!$D:$P,10,FALSE)=0,"",VLOOKUP($A80,'Annex 2 EHV charges'!$D:$P,10,FALSE)),"")</f>
        <v/>
      </c>
      <c r="F80" s="106" t="str">
        <f>IFERROR(IF(VLOOKUP($A80,'Annex 2 EHV charges'!$D:$P,11,FALSE)=0,"",VLOOKUP($A80,'Annex 2 EHV charges'!$D:$P,11,FALSE)),"")</f>
        <v/>
      </c>
      <c r="G80" s="107" t="str">
        <f>IFERROR(IF(VLOOKUP($A80,'Annex 2 EHV charges'!$D:$P,12,FALSE)=0,"",VLOOKUP($A80,'Annex 2 EHV charges'!$D:$P,12,FALSE)),"")</f>
        <v/>
      </c>
      <c r="H80" s="107" t="str">
        <f>IFERROR(IF(VLOOKUP($A80,'Annex 2 EHV charges'!$D:$P,13,FALSE)=0,"",VLOOKUP($A80,'Annex 2 EHV charges'!$D:$P,13,FALSE)),"")</f>
        <v/>
      </c>
    </row>
    <row r="81" spans="1:8" ht="12.75" customHeight="1" x14ac:dyDescent="0.2">
      <c r="A81" s="104" t="str">
        <f t="array" ref="A81">IFERROR(INDEX('Annex 2 EHV charges'!$D$11:$D$22, MATCH(0, IF(ISBLANK('Annex 2 EHV charges'!$D$11:$D$22),1, COUNTIF(A$4:$A80, 'Annex 2 EHV charges'!$D$11:$D$22)), 0)),"")</f>
        <v/>
      </c>
      <c r="B81" s="103" t="str">
        <f>IF($A81="","",VLOOKUP($A81,'Annex 2 EHV charges'!$D:$O,2,0))</f>
        <v/>
      </c>
      <c r="C81" s="104" t="str">
        <f>IF($A81="","",VLOOKUP($A81,'Annex 2 EHV charges'!$D:$O,3,0))</f>
        <v/>
      </c>
      <c r="D81" s="103" t="str">
        <f>IF($A81="","",VLOOKUP($A81,'Annex 2 EHV charges'!$D:$O,4,0))</f>
        <v/>
      </c>
      <c r="E81" s="105" t="str">
        <f>IFERROR(IF(VLOOKUP($A81,'Annex 2 EHV charges'!$D:$P,10,FALSE)=0,"",VLOOKUP($A81,'Annex 2 EHV charges'!$D:$P,10,FALSE)),"")</f>
        <v/>
      </c>
      <c r="F81" s="106" t="str">
        <f>IFERROR(IF(VLOOKUP($A81,'Annex 2 EHV charges'!$D:$P,11,FALSE)=0,"",VLOOKUP($A81,'Annex 2 EHV charges'!$D:$P,11,FALSE)),"")</f>
        <v/>
      </c>
      <c r="G81" s="107" t="str">
        <f>IFERROR(IF(VLOOKUP($A81,'Annex 2 EHV charges'!$D:$P,12,FALSE)=0,"",VLOOKUP($A81,'Annex 2 EHV charges'!$D:$P,12,FALSE)),"")</f>
        <v/>
      </c>
      <c r="H81" s="107" t="str">
        <f>IFERROR(IF(VLOOKUP($A81,'Annex 2 EHV charges'!$D:$P,13,FALSE)=0,"",VLOOKUP($A81,'Annex 2 EHV charges'!$D:$P,13,FALSE)),"")</f>
        <v/>
      </c>
    </row>
    <row r="82" spans="1:8" ht="12.75" customHeight="1" x14ac:dyDescent="0.2">
      <c r="A82" s="104" t="str">
        <f t="array" ref="A82">IFERROR(INDEX('Annex 2 EHV charges'!$D$11:$D$22, MATCH(0, IF(ISBLANK('Annex 2 EHV charges'!$D$11:$D$22),1, COUNTIF(A$4:$A81, 'Annex 2 EHV charges'!$D$11:$D$22)), 0)),"")</f>
        <v/>
      </c>
      <c r="B82" s="103" t="str">
        <f>IF($A82="","",VLOOKUP($A82,'Annex 2 EHV charges'!$D:$O,2,0))</f>
        <v/>
      </c>
      <c r="C82" s="104" t="str">
        <f>IF($A82="","",VLOOKUP($A82,'Annex 2 EHV charges'!$D:$O,3,0))</f>
        <v/>
      </c>
      <c r="D82" s="103" t="str">
        <f>IF($A82="","",VLOOKUP($A82,'Annex 2 EHV charges'!$D:$O,4,0))</f>
        <v/>
      </c>
      <c r="E82" s="105" t="str">
        <f>IFERROR(IF(VLOOKUP($A82,'Annex 2 EHV charges'!$D:$P,10,FALSE)=0,"",VLOOKUP($A82,'Annex 2 EHV charges'!$D:$P,10,FALSE)),"")</f>
        <v/>
      </c>
      <c r="F82" s="106" t="str">
        <f>IFERROR(IF(VLOOKUP($A82,'Annex 2 EHV charges'!$D:$P,11,FALSE)=0,"",VLOOKUP($A82,'Annex 2 EHV charges'!$D:$P,11,FALSE)),"")</f>
        <v/>
      </c>
      <c r="G82" s="107" t="str">
        <f>IFERROR(IF(VLOOKUP($A82,'Annex 2 EHV charges'!$D:$P,12,FALSE)=0,"",VLOOKUP($A82,'Annex 2 EHV charges'!$D:$P,12,FALSE)),"")</f>
        <v/>
      </c>
      <c r="H82" s="107" t="str">
        <f>IFERROR(IF(VLOOKUP($A82,'Annex 2 EHV charges'!$D:$P,13,FALSE)=0,"",VLOOKUP($A82,'Annex 2 EHV charges'!$D:$P,13,FALSE)),"")</f>
        <v/>
      </c>
    </row>
    <row r="83" spans="1:8" ht="12.75" customHeight="1" x14ac:dyDescent="0.2">
      <c r="A83" s="104" t="str">
        <f t="array" ref="A83">IFERROR(INDEX('Annex 2 EHV charges'!$D$11:$D$22, MATCH(0, IF(ISBLANK('Annex 2 EHV charges'!$D$11:$D$22),1, COUNTIF(A$4:$A82, 'Annex 2 EHV charges'!$D$11:$D$22)), 0)),"")</f>
        <v/>
      </c>
      <c r="B83" s="103" t="str">
        <f>IF($A83="","",VLOOKUP($A83,'Annex 2 EHV charges'!$D:$O,2,0))</f>
        <v/>
      </c>
      <c r="C83" s="104" t="str">
        <f>IF($A83="","",VLOOKUP($A83,'Annex 2 EHV charges'!$D:$O,3,0))</f>
        <v/>
      </c>
      <c r="D83" s="103" t="str">
        <f>IF($A83="","",VLOOKUP($A83,'Annex 2 EHV charges'!$D:$O,4,0))</f>
        <v/>
      </c>
      <c r="E83" s="105" t="str">
        <f>IFERROR(IF(VLOOKUP($A83,'Annex 2 EHV charges'!$D:$P,10,FALSE)=0,"",VLOOKUP($A83,'Annex 2 EHV charges'!$D:$P,10,FALSE)),"")</f>
        <v/>
      </c>
      <c r="F83" s="106" t="str">
        <f>IFERROR(IF(VLOOKUP($A83,'Annex 2 EHV charges'!$D:$P,11,FALSE)=0,"",VLOOKUP($A83,'Annex 2 EHV charges'!$D:$P,11,FALSE)),"")</f>
        <v/>
      </c>
      <c r="G83" s="107" t="str">
        <f>IFERROR(IF(VLOOKUP($A83,'Annex 2 EHV charges'!$D:$P,12,FALSE)=0,"",VLOOKUP($A83,'Annex 2 EHV charges'!$D:$P,12,FALSE)),"")</f>
        <v/>
      </c>
      <c r="H83" s="107" t="str">
        <f>IFERROR(IF(VLOOKUP($A83,'Annex 2 EHV charges'!$D:$P,13,FALSE)=0,"",VLOOKUP($A83,'Annex 2 EHV charges'!$D:$P,13,FALSE)),"")</f>
        <v/>
      </c>
    </row>
    <row r="84" spans="1:8" ht="12.75" customHeight="1" x14ac:dyDescent="0.2">
      <c r="A84" s="104" t="str">
        <f t="array" ref="A84">IFERROR(INDEX('Annex 2 EHV charges'!$D$11:$D$22, MATCH(0, IF(ISBLANK('Annex 2 EHV charges'!$D$11:$D$22),1, COUNTIF(A$4:$A83, 'Annex 2 EHV charges'!$D$11:$D$22)), 0)),"")</f>
        <v/>
      </c>
      <c r="B84" s="103" t="str">
        <f>IF($A84="","",VLOOKUP($A84,'Annex 2 EHV charges'!$D:$O,2,0))</f>
        <v/>
      </c>
      <c r="C84" s="104" t="str">
        <f>IF($A84="","",VLOOKUP($A84,'Annex 2 EHV charges'!$D:$O,3,0))</f>
        <v/>
      </c>
      <c r="D84" s="103" t="str">
        <f>IF($A84="","",VLOOKUP($A84,'Annex 2 EHV charges'!$D:$O,4,0))</f>
        <v/>
      </c>
      <c r="E84" s="105" t="str">
        <f>IFERROR(IF(VLOOKUP($A84,'Annex 2 EHV charges'!$D:$P,10,FALSE)=0,"",VLOOKUP($A84,'Annex 2 EHV charges'!$D:$P,10,FALSE)),"")</f>
        <v/>
      </c>
      <c r="F84" s="106" t="str">
        <f>IFERROR(IF(VLOOKUP($A84,'Annex 2 EHV charges'!$D:$P,11,FALSE)=0,"",VLOOKUP($A84,'Annex 2 EHV charges'!$D:$P,11,FALSE)),"")</f>
        <v/>
      </c>
      <c r="G84" s="107" t="str">
        <f>IFERROR(IF(VLOOKUP($A84,'Annex 2 EHV charges'!$D:$P,12,FALSE)=0,"",VLOOKUP($A84,'Annex 2 EHV charges'!$D:$P,12,FALSE)),"")</f>
        <v/>
      </c>
      <c r="H84" s="107" t="str">
        <f>IFERROR(IF(VLOOKUP($A84,'Annex 2 EHV charges'!$D:$P,13,FALSE)=0,"",VLOOKUP($A84,'Annex 2 EHV charges'!$D:$P,13,FALSE)),"")</f>
        <v/>
      </c>
    </row>
    <row r="85" spans="1:8" ht="12.75" customHeight="1" x14ac:dyDescent="0.2">
      <c r="A85" s="104" t="str">
        <f t="array" ref="A85">IFERROR(INDEX('Annex 2 EHV charges'!$D$11:$D$22, MATCH(0, IF(ISBLANK('Annex 2 EHV charges'!$D$11:$D$22),1, COUNTIF(A$4:$A84, 'Annex 2 EHV charges'!$D$11:$D$22)), 0)),"")</f>
        <v/>
      </c>
      <c r="B85" s="103" t="str">
        <f>IF($A85="","",VLOOKUP($A85,'Annex 2 EHV charges'!$D:$O,2,0))</f>
        <v/>
      </c>
      <c r="C85" s="104" t="str">
        <f>IF($A85="","",VLOOKUP($A85,'Annex 2 EHV charges'!$D:$O,3,0))</f>
        <v/>
      </c>
      <c r="D85" s="103" t="str">
        <f>IF($A85="","",VLOOKUP($A85,'Annex 2 EHV charges'!$D:$O,4,0))</f>
        <v/>
      </c>
      <c r="E85" s="105" t="str">
        <f>IFERROR(IF(VLOOKUP($A85,'Annex 2 EHV charges'!$D:$P,10,FALSE)=0,"",VLOOKUP($A85,'Annex 2 EHV charges'!$D:$P,10,FALSE)),"")</f>
        <v/>
      </c>
      <c r="F85" s="106" t="str">
        <f>IFERROR(IF(VLOOKUP($A85,'Annex 2 EHV charges'!$D:$P,11,FALSE)=0,"",VLOOKUP($A85,'Annex 2 EHV charges'!$D:$P,11,FALSE)),"")</f>
        <v/>
      </c>
      <c r="G85" s="107" t="str">
        <f>IFERROR(IF(VLOOKUP($A85,'Annex 2 EHV charges'!$D:$P,12,FALSE)=0,"",VLOOKUP($A85,'Annex 2 EHV charges'!$D:$P,12,FALSE)),"")</f>
        <v/>
      </c>
      <c r="H85" s="107" t="str">
        <f>IFERROR(IF(VLOOKUP($A85,'Annex 2 EHV charges'!$D:$P,13,FALSE)=0,"",VLOOKUP($A85,'Annex 2 EHV charges'!$D:$P,13,FALSE)),"")</f>
        <v/>
      </c>
    </row>
    <row r="86" spans="1:8" ht="12.75" customHeight="1" x14ac:dyDescent="0.2">
      <c r="A86" s="104" t="str">
        <f t="array" ref="A86">IFERROR(INDEX('Annex 2 EHV charges'!$D$11:$D$22, MATCH(0, IF(ISBLANK('Annex 2 EHV charges'!$D$11:$D$22),1, COUNTIF(A$4:$A85, 'Annex 2 EHV charges'!$D$11:$D$22)), 0)),"")</f>
        <v/>
      </c>
      <c r="B86" s="103" t="str">
        <f>IF($A86="","",VLOOKUP($A86,'Annex 2 EHV charges'!$D:$O,2,0))</f>
        <v/>
      </c>
      <c r="C86" s="104" t="str">
        <f>IF($A86="","",VLOOKUP($A86,'Annex 2 EHV charges'!$D:$O,3,0))</f>
        <v/>
      </c>
      <c r="D86" s="103" t="str">
        <f>IF($A86="","",VLOOKUP($A86,'Annex 2 EHV charges'!$D:$O,4,0))</f>
        <v/>
      </c>
      <c r="E86" s="105" t="str">
        <f>IFERROR(IF(VLOOKUP($A86,'Annex 2 EHV charges'!$D:$P,10,FALSE)=0,"",VLOOKUP($A86,'Annex 2 EHV charges'!$D:$P,10,FALSE)),"")</f>
        <v/>
      </c>
      <c r="F86" s="106" t="str">
        <f>IFERROR(IF(VLOOKUP($A86,'Annex 2 EHV charges'!$D:$P,11,FALSE)=0,"",VLOOKUP($A86,'Annex 2 EHV charges'!$D:$P,11,FALSE)),"")</f>
        <v/>
      </c>
      <c r="G86" s="107" t="str">
        <f>IFERROR(IF(VLOOKUP($A86,'Annex 2 EHV charges'!$D:$P,12,FALSE)=0,"",VLOOKUP($A86,'Annex 2 EHV charges'!$D:$P,12,FALSE)),"")</f>
        <v/>
      </c>
      <c r="H86" s="107" t="str">
        <f>IFERROR(IF(VLOOKUP($A86,'Annex 2 EHV charges'!$D:$P,13,FALSE)=0,"",VLOOKUP($A86,'Annex 2 EHV charges'!$D:$P,13,FALSE)),"")</f>
        <v/>
      </c>
    </row>
    <row r="87" spans="1:8" ht="12.75" customHeight="1" x14ac:dyDescent="0.2">
      <c r="A87" s="104" t="str">
        <f t="array" ref="A87">IFERROR(INDEX('Annex 2 EHV charges'!$D$11:$D$22, MATCH(0, IF(ISBLANK('Annex 2 EHV charges'!$D$11:$D$22),1, COUNTIF(A$4:$A86, 'Annex 2 EHV charges'!$D$11:$D$22)), 0)),"")</f>
        <v/>
      </c>
      <c r="B87" s="103" t="str">
        <f>IF($A87="","",VLOOKUP($A87,'Annex 2 EHV charges'!$D:$O,2,0))</f>
        <v/>
      </c>
      <c r="C87" s="104" t="str">
        <f>IF($A87="","",VLOOKUP($A87,'Annex 2 EHV charges'!$D:$O,3,0))</f>
        <v/>
      </c>
      <c r="D87" s="103" t="str">
        <f>IF($A87="","",VLOOKUP($A87,'Annex 2 EHV charges'!$D:$O,4,0))</f>
        <v/>
      </c>
      <c r="E87" s="105" t="str">
        <f>IFERROR(IF(VLOOKUP($A87,'Annex 2 EHV charges'!$D:$P,10,FALSE)=0,"",VLOOKUP($A87,'Annex 2 EHV charges'!$D:$P,10,FALSE)),"")</f>
        <v/>
      </c>
      <c r="F87" s="106" t="str">
        <f>IFERROR(IF(VLOOKUP($A87,'Annex 2 EHV charges'!$D:$P,11,FALSE)=0,"",VLOOKUP($A87,'Annex 2 EHV charges'!$D:$P,11,FALSE)),"")</f>
        <v/>
      </c>
      <c r="G87" s="107" t="str">
        <f>IFERROR(IF(VLOOKUP($A87,'Annex 2 EHV charges'!$D:$P,12,FALSE)=0,"",VLOOKUP($A87,'Annex 2 EHV charges'!$D:$P,12,FALSE)),"")</f>
        <v/>
      </c>
      <c r="H87" s="107" t="str">
        <f>IFERROR(IF(VLOOKUP($A87,'Annex 2 EHV charges'!$D:$P,13,FALSE)=0,"",VLOOKUP($A87,'Annex 2 EHV charges'!$D:$P,13,FALSE)),"")</f>
        <v/>
      </c>
    </row>
    <row r="88" spans="1:8" ht="12.75" customHeight="1" x14ac:dyDescent="0.2">
      <c r="A88" s="104" t="str">
        <f t="array" ref="A88">IFERROR(INDEX('Annex 2 EHV charges'!$D$11:$D$22, MATCH(0, IF(ISBLANK('Annex 2 EHV charges'!$D$11:$D$22),1, COUNTIF(A$4:$A87, 'Annex 2 EHV charges'!$D$11:$D$22)), 0)),"")</f>
        <v/>
      </c>
      <c r="B88" s="103" t="str">
        <f>IF($A88="","",VLOOKUP($A88,'Annex 2 EHV charges'!$D:$O,2,0))</f>
        <v/>
      </c>
      <c r="C88" s="104" t="str">
        <f>IF($A88="","",VLOOKUP($A88,'Annex 2 EHV charges'!$D:$O,3,0))</f>
        <v/>
      </c>
      <c r="D88" s="103" t="str">
        <f>IF($A88="","",VLOOKUP($A88,'Annex 2 EHV charges'!$D:$O,4,0))</f>
        <v/>
      </c>
      <c r="E88" s="105" t="str">
        <f>IFERROR(IF(VLOOKUP($A88,'Annex 2 EHV charges'!$D:$P,10,FALSE)=0,"",VLOOKUP($A88,'Annex 2 EHV charges'!$D:$P,10,FALSE)),"")</f>
        <v/>
      </c>
      <c r="F88" s="106" t="str">
        <f>IFERROR(IF(VLOOKUP($A88,'Annex 2 EHV charges'!$D:$P,11,FALSE)=0,"",VLOOKUP($A88,'Annex 2 EHV charges'!$D:$P,11,FALSE)),"")</f>
        <v/>
      </c>
      <c r="G88" s="107" t="str">
        <f>IFERROR(IF(VLOOKUP($A88,'Annex 2 EHV charges'!$D:$P,12,FALSE)=0,"",VLOOKUP($A88,'Annex 2 EHV charges'!$D:$P,12,FALSE)),"")</f>
        <v/>
      </c>
      <c r="H88" s="107" t="str">
        <f>IFERROR(IF(VLOOKUP($A88,'Annex 2 EHV charges'!$D:$P,13,FALSE)=0,"",VLOOKUP($A88,'Annex 2 EHV charges'!$D:$P,13,FALSE)),"")</f>
        <v/>
      </c>
    </row>
    <row r="89" spans="1:8" ht="12.75" customHeight="1" x14ac:dyDescent="0.2">
      <c r="A89" s="104" t="str">
        <f t="array" ref="A89">IFERROR(INDEX('Annex 2 EHV charges'!$D$11:$D$22, MATCH(0, IF(ISBLANK('Annex 2 EHV charges'!$D$11:$D$22),1, COUNTIF(A$4:$A88, 'Annex 2 EHV charges'!$D$11:$D$22)), 0)),"")</f>
        <v/>
      </c>
      <c r="B89" s="103" t="str">
        <f>IF($A89="","",VLOOKUP($A89,'Annex 2 EHV charges'!$D:$O,2,0))</f>
        <v/>
      </c>
      <c r="C89" s="104" t="str">
        <f>IF($A89="","",VLOOKUP($A89,'Annex 2 EHV charges'!$D:$O,3,0))</f>
        <v/>
      </c>
      <c r="D89" s="103" t="str">
        <f>IF($A89="","",VLOOKUP($A89,'Annex 2 EHV charges'!$D:$O,4,0))</f>
        <v/>
      </c>
      <c r="E89" s="105" t="str">
        <f>IFERROR(IF(VLOOKUP($A89,'Annex 2 EHV charges'!$D:$P,10,FALSE)=0,"",VLOOKUP($A89,'Annex 2 EHV charges'!$D:$P,10,FALSE)),"")</f>
        <v/>
      </c>
      <c r="F89" s="106" t="str">
        <f>IFERROR(IF(VLOOKUP($A89,'Annex 2 EHV charges'!$D:$P,11,FALSE)=0,"",VLOOKUP($A89,'Annex 2 EHV charges'!$D:$P,11,FALSE)),"")</f>
        <v/>
      </c>
      <c r="G89" s="107" t="str">
        <f>IFERROR(IF(VLOOKUP($A89,'Annex 2 EHV charges'!$D:$P,12,FALSE)=0,"",VLOOKUP($A89,'Annex 2 EHV charges'!$D:$P,12,FALSE)),"")</f>
        <v/>
      </c>
      <c r="H89" s="107" t="str">
        <f>IFERROR(IF(VLOOKUP($A89,'Annex 2 EHV charges'!$D:$P,13,FALSE)=0,"",VLOOKUP($A89,'Annex 2 EHV charges'!$D:$P,13,FALSE)),"")</f>
        <v/>
      </c>
    </row>
    <row r="90" spans="1:8" ht="12.75" customHeight="1" x14ac:dyDescent="0.2">
      <c r="A90" s="104" t="str">
        <f t="array" ref="A90">IFERROR(INDEX('Annex 2 EHV charges'!$D$11:$D$22, MATCH(0, IF(ISBLANK('Annex 2 EHV charges'!$D$11:$D$22),1, COUNTIF(A$4:$A89, 'Annex 2 EHV charges'!$D$11:$D$22)), 0)),"")</f>
        <v/>
      </c>
      <c r="B90" s="103" t="str">
        <f>IF($A90="","",VLOOKUP($A90,'Annex 2 EHV charges'!$D:$O,2,0))</f>
        <v/>
      </c>
      <c r="C90" s="104" t="str">
        <f>IF($A90="","",VLOOKUP($A90,'Annex 2 EHV charges'!$D:$O,3,0))</f>
        <v/>
      </c>
      <c r="D90" s="103" t="str">
        <f>IF($A90="","",VLOOKUP($A90,'Annex 2 EHV charges'!$D:$O,4,0))</f>
        <v/>
      </c>
      <c r="E90" s="105" t="str">
        <f>IFERROR(IF(VLOOKUP($A90,'Annex 2 EHV charges'!$D:$P,10,FALSE)=0,"",VLOOKUP($A90,'Annex 2 EHV charges'!$D:$P,10,FALSE)),"")</f>
        <v/>
      </c>
      <c r="F90" s="106" t="str">
        <f>IFERROR(IF(VLOOKUP($A90,'Annex 2 EHV charges'!$D:$P,11,FALSE)=0,"",VLOOKUP($A90,'Annex 2 EHV charges'!$D:$P,11,FALSE)),"")</f>
        <v/>
      </c>
      <c r="G90" s="107" t="str">
        <f>IFERROR(IF(VLOOKUP($A90,'Annex 2 EHV charges'!$D:$P,12,FALSE)=0,"",VLOOKUP($A90,'Annex 2 EHV charges'!$D:$P,12,FALSE)),"")</f>
        <v/>
      </c>
      <c r="H90" s="107" t="str">
        <f>IFERROR(IF(VLOOKUP($A90,'Annex 2 EHV charges'!$D:$P,13,FALSE)=0,"",VLOOKUP($A90,'Annex 2 EHV charges'!$D:$P,13,FALSE)),"")</f>
        <v/>
      </c>
    </row>
    <row r="91" spans="1:8" ht="12.75" customHeight="1" x14ac:dyDescent="0.2">
      <c r="A91" s="104" t="str">
        <f t="array" ref="A91">IFERROR(INDEX('Annex 2 EHV charges'!$D$11:$D$22, MATCH(0, IF(ISBLANK('Annex 2 EHV charges'!$D$11:$D$22),1, COUNTIF(A$4:$A90, 'Annex 2 EHV charges'!$D$11:$D$22)), 0)),"")</f>
        <v/>
      </c>
      <c r="B91" s="103" t="str">
        <f>IF($A91="","",VLOOKUP($A91,'Annex 2 EHV charges'!$D:$O,2,0))</f>
        <v/>
      </c>
      <c r="C91" s="104" t="str">
        <f>IF($A91="","",VLOOKUP($A91,'Annex 2 EHV charges'!$D:$O,3,0))</f>
        <v/>
      </c>
      <c r="D91" s="103" t="str">
        <f>IF($A91="","",VLOOKUP($A91,'Annex 2 EHV charges'!$D:$O,4,0))</f>
        <v/>
      </c>
      <c r="E91" s="105" t="str">
        <f>IFERROR(IF(VLOOKUP($A91,'Annex 2 EHV charges'!$D:$P,10,FALSE)=0,"",VLOOKUP($A91,'Annex 2 EHV charges'!$D:$P,10,FALSE)),"")</f>
        <v/>
      </c>
      <c r="F91" s="106" t="str">
        <f>IFERROR(IF(VLOOKUP($A91,'Annex 2 EHV charges'!$D:$P,11,FALSE)=0,"",VLOOKUP($A91,'Annex 2 EHV charges'!$D:$P,11,FALSE)),"")</f>
        <v/>
      </c>
      <c r="G91" s="107" t="str">
        <f>IFERROR(IF(VLOOKUP($A91,'Annex 2 EHV charges'!$D:$P,12,FALSE)=0,"",VLOOKUP($A91,'Annex 2 EHV charges'!$D:$P,12,FALSE)),"")</f>
        <v/>
      </c>
      <c r="H91" s="107" t="str">
        <f>IFERROR(IF(VLOOKUP($A91,'Annex 2 EHV charges'!$D:$P,13,FALSE)=0,"",VLOOKUP($A91,'Annex 2 EHV charges'!$D:$P,13,FALSE)),"")</f>
        <v/>
      </c>
    </row>
    <row r="92" spans="1:8" ht="12.75" customHeight="1" x14ac:dyDescent="0.2">
      <c r="A92" s="104" t="str">
        <f t="array" ref="A92">IFERROR(INDEX('Annex 2 EHV charges'!$D$11:$D$22, MATCH(0, IF(ISBLANK('Annex 2 EHV charges'!$D$11:$D$22),1, COUNTIF(A$4:$A91, 'Annex 2 EHV charges'!$D$11:$D$22)), 0)),"")</f>
        <v/>
      </c>
      <c r="B92" s="103" t="str">
        <f>IF($A92="","",VLOOKUP($A92,'Annex 2 EHV charges'!$D:$O,2,0))</f>
        <v/>
      </c>
      <c r="C92" s="104" t="str">
        <f>IF($A92="","",VLOOKUP($A92,'Annex 2 EHV charges'!$D:$O,3,0))</f>
        <v/>
      </c>
      <c r="D92" s="103" t="str">
        <f>IF($A92="","",VLOOKUP($A92,'Annex 2 EHV charges'!$D:$O,4,0))</f>
        <v/>
      </c>
      <c r="E92" s="105" t="str">
        <f>IFERROR(IF(VLOOKUP($A92,'Annex 2 EHV charges'!$D:$P,10,FALSE)=0,"",VLOOKUP($A92,'Annex 2 EHV charges'!$D:$P,10,FALSE)),"")</f>
        <v/>
      </c>
      <c r="F92" s="106" t="str">
        <f>IFERROR(IF(VLOOKUP($A92,'Annex 2 EHV charges'!$D:$P,11,FALSE)=0,"",VLOOKUP($A92,'Annex 2 EHV charges'!$D:$P,11,FALSE)),"")</f>
        <v/>
      </c>
      <c r="G92" s="107" t="str">
        <f>IFERROR(IF(VLOOKUP($A92,'Annex 2 EHV charges'!$D:$P,12,FALSE)=0,"",VLOOKUP($A92,'Annex 2 EHV charges'!$D:$P,12,FALSE)),"")</f>
        <v/>
      </c>
      <c r="H92" s="107" t="str">
        <f>IFERROR(IF(VLOOKUP($A92,'Annex 2 EHV charges'!$D:$P,13,FALSE)=0,"",VLOOKUP($A92,'Annex 2 EHV charges'!$D:$P,13,FALSE)),"")</f>
        <v/>
      </c>
    </row>
    <row r="93" spans="1:8" ht="12.75" customHeight="1" x14ac:dyDescent="0.2">
      <c r="A93" s="104" t="str">
        <f t="array" ref="A93">IFERROR(INDEX('Annex 2 EHV charges'!$D$11:$D$22, MATCH(0, IF(ISBLANK('Annex 2 EHV charges'!$D$11:$D$22),1, COUNTIF(A$4:$A92, 'Annex 2 EHV charges'!$D$11:$D$22)), 0)),"")</f>
        <v/>
      </c>
      <c r="B93" s="103" t="str">
        <f>IF($A93="","",VLOOKUP($A93,'Annex 2 EHV charges'!$D:$O,2,0))</f>
        <v/>
      </c>
      <c r="C93" s="104" t="str">
        <f>IF($A93="","",VLOOKUP($A93,'Annex 2 EHV charges'!$D:$O,3,0))</f>
        <v/>
      </c>
      <c r="D93" s="103" t="str">
        <f>IF($A93="","",VLOOKUP($A93,'Annex 2 EHV charges'!$D:$O,4,0))</f>
        <v/>
      </c>
      <c r="E93" s="105" t="str">
        <f>IFERROR(IF(VLOOKUP($A93,'Annex 2 EHV charges'!$D:$P,10,FALSE)=0,"",VLOOKUP($A93,'Annex 2 EHV charges'!$D:$P,10,FALSE)),"")</f>
        <v/>
      </c>
      <c r="F93" s="106" t="str">
        <f>IFERROR(IF(VLOOKUP($A93,'Annex 2 EHV charges'!$D:$P,11,FALSE)=0,"",VLOOKUP($A93,'Annex 2 EHV charges'!$D:$P,11,FALSE)),"")</f>
        <v/>
      </c>
      <c r="G93" s="107" t="str">
        <f>IFERROR(IF(VLOOKUP($A93,'Annex 2 EHV charges'!$D:$P,12,FALSE)=0,"",VLOOKUP($A93,'Annex 2 EHV charges'!$D:$P,12,FALSE)),"")</f>
        <v/>
      </c>
      <c r="H93" s="107" t="str">
        <f>IFERROR(IF(VLOOKUP($A93,'Annex 2 EHV charges'!$D:$P,13,FALSE)=0,"",VLOOKUP($A93,'Annex 2 EHV charges'!$D:$P,13,FALSE)),"")</f>
        <v/>
      </c>
    </row>
    <row r="94" spans="1:8" ht="12.75" customHeight="1" x14ac:dyDescent="0.2">
      <c r="A94" s="104" t="str">
        <f t="array" ref="A94">IFERROR(INDEX('Annex 2 EHV charges'!$D$11:$D$22, MATCH(0, IF(ISBLANK('Annex 2 EHV charges'!$D$11:$D$22),1, COUNTIF(A$4:$A93, 'Annex 2 EHV charges'!$D$11:$D$22)), 0)),"")</f>
        <v/>
      </c>
      <c r="B94" s="103" t="str">
        <f>IF($A94="","",VLOOKUP($A94,'Annex 2 EHV charges'!$D:$O,2,0))</f>
        <v/>
      </c>
      <c r="C94" s="104" t="str">
        <f>IF($A94="","",VLOOKUP($A94,'Annex 2 EHV charges'!$D:$O,3,0))</f>
        <v/>
      </c>
      <c r="D94" s="103" t="str">
        <f>IF($A94="","",VLOOKUP($A94,'Annex 2 EHV charges'!$D:$O,4,0))</f>
        <v/>
      </c>
      <c r="E94" s="105" t="str">
        <f>IFERROR(IF(VLOOKUP($A94,'Annex 2 EHV charges'!$D:$P,10,FALSE)=0,"",VLOOKUP($A94,'Annex 2 EHV charges'!$D:$P,10,FALSE)),"")</f>
        <v/>
      </c>
      <c r="F94" s="106" t="str">
        <f>IFERROR(IF(VLOOKUP($A94,'Annex 2 EHV charges'!$D:$P,11,FALSE)=0,"",VLOOKUP($A94,'Annex 2 EHV charges'!$D:$P,11,FALSE)),"")</f>
        <v/>
      </c>
      <c r="G94" s="107" t="str">
        <f>IFERROR(IF(VLOOKUP($A94,'Annex 2 EHV charges'!$D:$P,12,FALSE)=0,"",VLOOKUP($A94,'Annex 2 EHV charges'!$D:$P,12,FALSE)),"")</f>
        <v/>
      </c>
      <c r="H94" s="107" t="str">
        <f>IFERROR(IF(VLOOKUP($A94,'Annex 2 EHV charges'!$D:$P,13,FALSE)=0,"",VLOOKUP($A94,'Annex 2 EHV charges'!$D:$P,13,FALSE)),"")</f>
        <v/>
      </c>
    </row>
    <row r="95" spans="1:8" ht="12.75" customHeight="1" x14ac:dyDescent="0.2">
      <c r="A95" s="104" t="str">
        <f t="array" ref="A95">IFERROR(INDEX('Annex 2 EHV charges'!$D$11:$D$22, MATCH(0, IF(ISBLANK('Annex 2 EHV charges'!$D$11:$D$22),1, COUNTIF(A$4:$A94, 'Annex 2 EHV charges'!$D$11:$D$22)), 0)),"")</f>
        <v/>
      </c>
      <c r="B95" s="103" t="str">
        <f>IF($A95="","",VLOOKUP($A95,'Annex 2 EHV charges'!$D:$O,2,0))</f>
        <v/>
      </c>
      <c r="C95" s="104" t="str">
        <f>IF($A95="","",VLOOKUP($A95,'Annex 2 EHV charges'!$D:$O,3,0))</f>
        <v/>
      </c>
      <c r="D95" s="103" t="str">
        <f>IF($A95="","",VLOOKUP($A95,'Annex 2 EHV charges'!$D:$O,4,0))</f>
        <v/>
      </c>
      <c r="E95" s="105" t="str">
        <f>IFERROR(IF(VLOOKUP($A95,'Annex 2 EHV charges'!$D:$P,10,FALSE)=0,"",VLOOKUP($A95,'Annex 2 EHV charges'!$D:$P,10,FALSE)),"")</f>
        <v/>
      </c>
      <c r="F95" s="106" t="str">
        <f>IFERROR(IF(VLOOKUP($A95,'Annex 2 EHV charges'!$D:$P,11,FALSE)=0,"",VLOOKUP($A95,'Annex 2 EHV charges'!$D:$P,11,FALSE)),"")</f>
        <v/>
      </c>
      <c r="G95" s="107" t="str">
        <f>IFERROR(IF(VLOOKUP($A95,'Annex 2 EHV charges'!$D:$P,12,FALSE)=0,"",VLOOKUP($A95,'Annex 2 EHV charges'!$D:$P,12,FALSE)),"")</f>
        <v/>
      </c>
      <c r="H95" s="107" t="str">
        <f>IFERROR(IF(VLOOKUP($A95,'Annex 2 EHV charges'!$D:$P,13,FALSE)=0,"",VLOOKUP($A95,'Annex 2 EHV charges'!$D:$P,13,FALSE)),"")</f>
        <v/>
      </c>
    </row>
    <row r="96" spans="1:8" ht="12.75" customHeight="1" x14ac:dyDescent="0.2">
      <c r="A96" s="104" t="str">
        <f t="array" ref="A96">IFERROR(INDEX('Annex 2 EHV charges'!$D$11:$D$22, MATCH(0, IF(ISBLANK('Annex 2 EHV charges'!$D$11:$D$22),1, COUNTIF(A$4:$A95, 'Annex 2 EHV charges'!$D$11:$D$22)), 0)),"")</f>
        <v/>
      </c>
      <c r="B96" s="103" t="str">
        <f>IF($A96="","",VLOOKUP($A96,'Annex 2 EHV charges'!$D:$O,2,0))</f>
        <v/>
      </c>
      <c r="C96" s="104" t="str">
        <f>IF($A96="","",VLOOKUP($A96,'Annex 2 EHV charges'!$D:$O,3,0))</f>
        <v/>
      </c>
      <c r="D96" s="103" t="str">
        <f>IF($A96="","",VLOOKUP($A96,'Annex 2 EHV charges'!$D:$O,4,0))</f>
        <v/>
      </c>
      <c r="E96" s="105" t="str">
        <f>IFERROR(IF(VLOOKUP($A96,'Annex 2 EHV charges'!$D:$P,10,FALSE)=0,"",VLOOKUP($A96,'Annex 2 EHV charges'!$D:$P,10,FALSE)),"")</f>
        <v/>
      </c>
      <c r="F96" s="106" t="str">
        <f>IFERROR(IF(VLOOKUP($A96,'Annex 2 EHV charges'!$D:$P,11,FALSE)=0,"",VLOOKUP($A96,'Annex 2 EHV charges'!$D:$P,11,FALSE)),"")</f>
        <v/>
      </c>
      <c r="G96" s="107" t="str">
        <f>IFERROR(IF(VLOOKUP($A96,'Annex 2 EHV charges'!$D:$P,12,FALSE)=0,"",VLOOKUP($A96,'Annex 2 EHV charges'!$D:$P,12,FALSE)),"")</f>
        <v/>
      </c>
      <c r="H96" s="107" t="str">
        <f>IFERROR(IF(VLOOKUP($A96,'Annex 2 EHV charges'!$D:$P,13,FALSE)=0,"",VLOOKUP($A96,'Annex 2 EHV charges'!$D:$P,13,FALSE)),"")</f>
        <v/>
      </c>
    </row>
    <row r="97" spans="1:8" ht="12.75" customHeight="1" x14ac:dyDescent="0.2">
      <c r="A97" s="104" t="str">
        <f t="array" ref="A97">IFERROR(INDEX('Annex 2 EHV charges'!$D$11:$D$22, MATCH(0, IF(ISBLANK('Annex 2 EHV charges'!$D$11:$D$22),1, COUNTIF(A$4:$A96, 'Annex 2 EHV charges'!$D$11:$D$22)), 0)),"")</f>
        <v/>
      </c>
      <c r="B97" s="103" t="str">
        <f>IF($A97="","",VLOOKUP($A97,'Annex 2 EHV charges'!$D:$O,2,0))</f>
        <v/>
      </c>
      <c r="C97" s="104" t="str">
        <f>IF($A97="","",VLOOKUP($A97,'Annex 2 EHV charges'!$D:$O,3,0))</f>
        <v/>
      </c>
      <c r="D97" s="103" t="str">
        <f>IF($A97="","",VLOOKUP($A97,'Annex 2 EHV charges'!$D:$O,4,0))</f>
        <v/>
      </c>
      <c r="E97" s="105" t="str">
        <f>IFERROR(IF(VLOOKUP($A97,'Annex 2 EHV charges'!$D:$P,10,FALSE)=0,"",VLOOKUP($A97,'Annex 2 EHV charges'!$D:$P,10,FALSE)),"")</f>
        <v/>
      </c>
      <c r="F97" s="106" t="str">
        <f>IFERROR(IF(VLOOKUP($A97,'Annex 2 EHV charges'!$D:$P,11,FALSE)=0,"",VLOOKUP($A97,'Annex 2 EHV charges'!$D:$P,11,FALSE)),"")</f>
        <v/>
      </c>
      <c r="G97" s="107" t="str">
        <f>IFERROR(IF(VLOOKUP($A97,'Annex 2 EHV charges'!$D:$P,12,FALSE)=0,"",VLOOKUP($A97,'Annex 2 EHV charges'!$D:$P,12,FALSE)),"")</f>
        <v/>
      </c>
      <c r="H97" s="107" t="str">
        <f>IFERROR(IF(VLOOKUP($A97,'Annex 2 EHV charges'!$D:$P,13,FALSE)=0,"",VLOOKUP($A97,'Annex 2 EHV charges'!$D:$P,13,FALSE)),"")</f>
        <v/>
      </c>
    </row>
    <row r="98" spans="1:8" ht="12.75" customHeight="1" x14ac:dyDescent="0.2">
      <c r="A98" s="104" t="str">
        <f t="array" ref="A98">IFERROR(INDEX('Annex 2 EHV charges'!$D$11:$D$22, MATCH(0, IF(ISBLANK('Annex 2 EHV charges'!$D$11:$D$22),1, COUNTIF(A$4:$A97, 'Annex 2 EHV charges'!$D$11:$D$22)), 0)),"")</f>
        <v/>
      </c>
      <c r="B98" s="103" t="str">
        <f>IF($A98="","",VLOOKUP($A98,'Annex 2 EHV charges'!$D:$O,2,0))</f>
        <v/>
      </c>
      <c r="C98" s="104" t="str">
        <f>IF($A98="","",VLOOKUP($A98,'Annex 2 EHV charges'!$D:$O,3,0))</f>
        <v/>
      </c>
      <c r="D98" s="103" t="str">
        <f>IF($A98="","",VLOOKUP($A98,'Annex 2 EHV charges'!$D:$O,4,0))</f>
        <v/>
      </c>
      <c r="E98" s="105" t="str">
        <f>IFERROR(IF(VLOOKUP($A98,'Annex 2 EHV charges'!$D:$P,10,FALSE)=0,"",VLOOKUP($A98,'Annex 2 EHV charges'!$D:$P,10,FALSE)),"")</f>
        <v/>
      </c>
      <c r="F98" s="106" t="str">
        <f>IFERROR(IF(VLOOKUP($A98,'Annex 2 EHV charges'!$D:$P,11,FALSE)=0,"",VLOOKUP($A98,'Annex 2 EHV charges'!$D:$P,11,FALSE)),"")</f>
        <v/>
      </c>
      <c r="G98" s="107" t="str">
        <f>IFERROR(IF(VLOOKUP($A98,'Annex 2 EHV charges'!$D:$P,12,FALSE)=0,"",VLOOKUP($A98,'Annex 2 EHV charges'!$D:$P,12,FALSE)),"")</f>
        <v/>
      </c>
      <c r="H98" s="107" t="str">
        <f>IFERROR(IF(VLOOKUP($A98,'Annex 2 EHV charges'!$D:$P,13,FALSE)=0,"",VLOOKUP($A98,'Annex 2 EHV charges'!$D:$P,13,FALSE)),"")</f>
        <v/>
      </c>
    </row>
    <row r="99" spans="1:8" ht="12.75" customHeight="1" x14ac:dyDescent="0.2">
      <c r="A99" s="104" t="str">
        <f t="array" ref="A99">IFERROR(INDEX('Annex 2 EHV charges'!$D$11:$D$22, MATCH(0, IF(ISBLANK('Annex 2 EHV charges'!$D$11:$D$22),1, COUNTIF(A$4:$A98, 'Annex 2 EHV charges'!$D$11:$D$22)), 0)),"")</f>
        <v/>
      </c>
      <c r="B99" s="103" t="str">
        <f>IF($A99="","",VLOOKUP($A99,'Annex 2 EHV charges'!$D:$O,2,0))</f>
        <v/>
      </c>
      <c r="C99" s="104" t="str">
        <f>IF($A99="","",VLOOKUP($A99,'Annex 2 EHV charges'!$D:$O,3,0))</f>
        <v/>
      </c>
      <c r="D99" s="103" t="str">
        <f>IF($A99="","",VLOOKUP($A99,'Annex 2 EHV charges'!$D:$O,4,0))</f>
        <v/>
      </c>
      <c r="E99" s="105" t="str">
        <f>IFERROR(IF(VLOOKUP($A99,'Annex 2 EHV charges'!$D:$P,10,FALSE)=0,"",VLOOKUP($A99,'Annex 2 EHV charges'!$D:$P,10,FALSE)),"")</f>
        <v/>
      </c>
      <c r="F99" s="106" t="str">
        <f>IFERROR(IF(VLOOKUP($A99,'Annex 2 EHV charges'!$D:$P,11,FALSE)=0,"",VLOOKUP($A99,'Annex 2 EHV charges'!$D:$P,11,FALSE)),"")</f>
        <v/>
      </c>
      <c r="G99" s="107" t="str">
        <f>IFERROR(IF(VLOOKUP($A99,'Annex 2 EHV charges'!$D:$P,12,FALSE)=0,"",VLOOKUP($A99,'Annex 2 EHV charges'!$D:$P,12,FALSE)),"")</f>
        <v/>
      </c>
      <c r="H99" s="107" t="str">
        <f>IFERROR(IF(VLOOKUP($A99,'Annex 2 EHV charges'!$D:$P,13,FALSE)=0,"",VLOOKUP($A99,'Annex 2 EHV charges'!$D:$P,13,FALSE)),"")</f>
        <v/>
      </c>
    </row>
    <row r="100" spans="1:8" ht="12.75" customHeight="1" x14ac:dyDescent="0.2">
      <c r="A100" s="104" t="str">
        <f t="array" ref="A100">IFERROR(INDEX('Annex 2 EHV charges'!$D$11:$D$22, MATCH(0, IF(ISBLANK('Annex 2 EHV charges'!$D$11:$D$22),1, COUNTIF(A$4:$A99, 'Annex 2 EHV charges'!$D$11:$D$22)), 0)),"")</f>
        <v/>
      </c>
      <c r="B100" s="103" t="str">
        <f>IF($A100="","",VLOOKUP($A100,'Annex 2 EHV charges'!$D:$O,2,0))</f>
        <v/>
      </c>
      <c r="C100" s="104" t="str">
        <f>IF($A100="","",VLOOKUP($A100,'Annex 2 EHV charges'!$D:$O,3,0))</f>
        <v/>
      </c>
      <c r="D100" s="103" t="str">
        <f>IF($A100="","",VLOOKUP($A100,'Annex 2 EHV charges'!$D:$O,4,0))</f>
        <v/>
      </c>
      <c r="E100" s="105" t="str">
        <f>IFERROR(IF(VLOOKUP($A100,'Annex 2 EHV charges'!$D:$P,10,FALSE)=0,"",VLOOKUP($A100,'Annex 2 EHV charges'!$D:$P,10,FALSE)),"")</f>
        <v/>
      </c>
      <c r="F100" s="106" t="str">
        <f>IFERROR(IF(VLOOKUP($A100,'Annex 2 EHV charges'!$D:$P,11,FALSE)=0,"",VLOOKUP($A100,'Annex 2 EHV charges'!$D:$P,11,FALSE)),"")</f>
        <v/>
      </c>
      <c r="G100" s="107" t="str">
        <f>IFERROR(IF(VLOOKUP($A100,'Annex 2 EHV charges'!$D:$P,12,FALSE)=0,"",VLOOKUP($A100,'Annex 2 EHV charges'!$D:$P,12,FALSE)),"")</f>
        <v/>
      </c>
      <c r="H100" s="107" t="str">
        <f>IFERROR(IF(VLOOKUP($A100,'Annex 2 EHV charges'!$D:$P,13,FALSE)=0,"",VLOOKUP($A100,'Annex 2 EHV charges'!$D:$P,13,FALSE)),"")</f>
        <v/>
      </c>
    </row>
    <row r="101" spans="1:8" ht="12.75" customHeight="1" x14ac:dyDescent="0.2">
      <c r="A101" s="104" t="str">
        <f t="array" ref="A101">IFERROR(INDEX('Annex 2 EHV charges'!$D$11:$D$22, MATCH(0, IF(ISBLANK('Annex 2 EHV charges'!$D$11:$D$22),1, COUNTIF(A$4:$A100, 'Annex 2 EHV charges'!$D$11:$D$22)), 0)),"")</f>
        <v/>
      </c>
      <c r="B101" s="103" t="str">
        <f>IF($A101="","",VLOOKUP($A101,'Annex 2 EHV charges'!$D:$O,2,0))</f>
        <v/>
      </c>
      <c r="C101" s="104" t="str">
        <f>IF($A101="","",VLOOKUP($A101,'Annex 2 EHV charges'!$D:$O,3,0))</f>
        <v/>
      </c>
      <c r="D101" s="103" t="str">
        <f>IF($A101="","",VLOOKUP($A101,'Annex 2 EHV charges'!$D:$O,4,0))</f>
        <v/>
      </c>
      <c r="E101" s="105" t="str">
        <f>IFERROR(IF(VLOOKUP($A101,'Annex 2 EHV charges'!$D:$P,10,FALSE)=0,"",VLOOKUP($A101,'Annex 2 EHV charges'!$D:$P,10,FALSE)),"")</f>
        <v/>
      </c>
      <c r="F101" s="106" t="str">
        <f>IFERROR(IF(VLOOKUP($A101,'Annex 2 EHV charges'!$D:$P,11,FALSE)=0,"",VLOOKUP($A101,'Annex 2 EHV charges'!$D:$P,11,FALSE)),"")</f>
        <v/>
      </c>
      <c r="G101" s="107" t="str">
        <f>IFERROR(IF(VLOOKUP($A101,'Annex 2 EHV charges'!$D:$P,12,FALSE)=0,"",VLOOKUP($A101,'Annex 2 EHV charges'!$D:$P,12,FALSE)),"")</f>
        <v/>
      </c>
      <c r="H101" s="107" t="str">
        <f>IFERROR(IF(VLOOKUP($A101,'Annex 2 EHV charges'!$D:$P,13,FALSE)=0,"",VLOOKUP($A101,'Annex 2 EHV charges'!$D:$P,13,FALSE)),"")</f>
        <v/>
      </c>
    </row>
    <row r="102" spans="1:8" ht="12.75" customHeight="1" x14ac:dyDescent="0.2">
      <c r="A102" s="104" t="str">
        <f t="array" ref="A102">IFERROR(INDEX('Annex 2 EHV charges'!$D$11:$D$22, MATCH(0, IF(ISBLANK('Annex 2 EHV charges'!$D$11:$D$22),1, COUNTIF(A$4:$A101, 'Annex 2 EHV charges'!$D$11:$D$22)), 0)),"")</f>
        <v/>
      </c>
      <c r="B102" s="103" t="str">
        <f>IF($A102="","",VLOOKUP($A102,'Annex 2 EHV charges'!$D:$O,2,0))</f>
        <v/>
      </c>
      <c r="C102" s="104" t="str">
        <f>IF($A102="","",VLOOKUP($A102,'Annex 2 EHV charges'!$D:$O,3,0))</f>
        <v/>
      </c>
      <c r="D102" s="103" t="str">
        <f>IF($A102="","",VLOOKUP($A102,'Annex 2 EHV charges'!$D:$O,4,0))</f>
        <v/>
      </c>
      <c r="E102" s="105" t="str">
        <f>IFERROR(IF(VLOOKUP($A102,'Annex 2 EHV charges'!$D:$P,10,FALSE)=0,"",VLOOKUP($A102,'Annex 2 EHV charges'!$D:$P,10,FALSE)),"")</f>
        <v/>
      </c>
      <c r="F102" s="106" t="str">
        <f>IFERROR(IF(VLOOKUP($A102,'Annex 2 EHV charges'!$D:$P,11,FALSE)=0,"",VLOOKUP($A102,'Annex 2 EHV charges'!$D:$P,11,FALSE)),"")</f>
        <v/>
      </c>
      <c r="G102" s="107" t="str">
        <f>IFERROR(IF(VLOOKUP($A102,'Annex 2 EHV charges'!$D:$P,12,FALSE)=0,"",VLOOKUP($A102,'Annex 2 EHV charges'!$D:$P,12,FALSE)),"")</f>
        <v/>
      </c>
      <c r="H102" s="107" t="str">
        <f>IFERROR(IF(VLOOKUP($A102,'Annex 2 EHV charges'!$D:$P,13,FALSE)=0,"",VLOOKUP($A102,'Annex 2 EHV charges'!$D:$P,13,FALSE)),"")</f>
        <v/>
      </c>
    </row>
    <row r="103" spans="1:8" ht="12.75" customHeight="1" x14ac:dyDescent="0.2">
      <c r="A103" s="104" t="str">
        <f t="array" ref="A103">IFERROR(INDEX('Annex 2 EHV charges'!$D$11:$D$22, MATCH(0, IF(ISBLANK('Annex 2 EHV charges'!$D$11:$D$22),1, COUNTIF(A$4:$A102, 'Annex 2 EHV charges'!$D$11:$D$22)), 0)),"")</f>
        <v/>
      </c>
      <c r="B103" s="103" t="str">
        <f>IF($A103="","",VLOOKUP($A103,'Annex 2 EHV charges'!$D:$O,2,0))</f>
        <v/>
      </c>
      <c r="C103" s="104" t="str">
        <f>IF($A103="","",VLOOKUP($A103,'Annex 2 EHV charges'!$D:$O,3,0))</f>
        <v/>
      </c>
      <c r="D103" s="103" t="str">
        <f>IF($A103="","",VLOOKUP($A103,'Annex 2 EHV charges'!$D:$O,4,0))</f>
        <v/>
      </c>
      <c r="E103" s="105" t="str">
        <f>IFERROR(IF(VLOOKUP($A103,'Annex 2 EHV charges'!$D:$P,10,FALSE)=0,"",VLOOKUP($A103,'Annex 2 EHV charges'!$D:$P,10,FALSE)),"")</f>
        <v/>
      </c>
      <c r="F103" s="106" t="str">
        <f>IFERROR(IF(VLOOKUP($A103,'Annex 2 EHV charges'!$D:$P,11,FALSE)=0,"",VLOOKUP($A103,'Annex 2 EHV charges'!$D:$P,11,FALSE)),"")</f>
        <v/>
      </c>
      <c r="G103" s="107" t="str">
        <f>IFERROR(IF(VLOOKUP($A103,'Annex 2 EHV charges'!$D:$P,12,FALSE)=0,"",VLOOKUP($A103,'Annex 2 EHV charges'!$D:$P,12,FALSE)),"")</f>
        <v/>
      </c>
      <c r="H103" s="107" t="str">
        <f>IFERROR(IF(VLOOKUP($A103,'Annex 2 EHV charges'!$D:$P,13,FALSE)=0,"",VLOOKUP($A103,'Annex 2 EHV charges'!$D:$P,13,FALSE)),"")</f>
        <v/>
      </c>
    </row>
    <row r="104" spans="1:8" ht="12.75" customHeight="1" x14ac:dyDescent="0.2">
      <c r="A104" s="104" t="str">
        <f t="array" ref="A104">IFERROR(INDEX('Annex 2 EHV charges'!$D$11:$D$22, MATCH(0, IF(ISBLANK('Annex 2 EHV charges'!$D$11:$D$22),1, COUNTIF(A$4:$A103, 'Annex 2 EHV charges'!$D$11:$D$22)), 0)),"")</f>
        <v/>
      </c>
      <c r="B104" s="103" t="str">
        <f>IF($A104="","",VLOOKUP($A104,'Annex 2 EHV charges'!$D:$O,2,0))</f>
        <v/>
      </c>
      <c r="C104" s="104" t="str">
        <f>IF($A104="","",VLOOKUP($A104,'Annex 2 EHV charges'!$D:$O,3,0))</f>
        <v/>
      </c>
      <c r="D104" s="103" t="str">
        <f>IF($A104="","",VLOOKUP($A104,'Annex 2 EHV charges'!$D:$O,4,0))</f>
        <v/>
      </c>
      <c r="E104" s="105" t="str">
        <f>IFERROR(IF(VLOOKUP($A104,'Annex 2 EHV charges'!$D:$P,10,FALSE)=0,"",VLOOKUP($A104,'Annex 2 EHV charges'!$D:$P,10,FALSE)),"")</f>
        <v/>
      </c>
      <c r="F104" s="106" t="str">
        <f>IFERROR(IF(VLOOKUP($A104,'Annex 2 EHV charges'!$D:$P,11,FALSE)=0,"",VLOOKUP($A104,'Annex 2 EHV charges'!$D:$P,11,FALSE)),"")</f>
        <v/>
      </c>
      <c r="G104" s="107" t="str">
        <f>IFERROR(IF(VLOOKUP($A104,'Annex 2 EHV charges'!$D:$P,12,FALSE)=0,"",VLOOKUP($A104,'Annex 2 EHV charges'!$D:$P,12,FALSE)),"")</f>
        <v/>
      </c>
      <c r="H104" s="107" t="str">
        <f>IFERROR(IF(VLOOKUP($A104,'Annex 2 EHV charges'!$D:$P,13,FALSE)=0,"",VLOOKUP($A104,'Annex 2 EHV charges'!$D:$P,13,FALSE)),"")</f>
        <v/>
      </c>
    </row>
    <row r="105" spans="1:8" ht="12.75" customHeight="1" x14ac:dyDescent="0.2">
      <c r="A105" s="104" t="str">
        <f t="array" ref="A105">IFERROR(INDEX('Annex 2 EHV charges'!$D$11:$D$22, MATCH(0, IF(ISBLANK('Annex 2 EHV charges'!$D$11:$D$22),1, COUNTIF(A$4:$A104, 'Annex 2 EHV charges'!$D$11:$D$22)), 0)),"")</f>
        <v/>
      </c>
      <c r="B105" s="103" t="str">
        <f>IF($A105="","",VLOOKUP($A105,'Annex 2 EHV charges'!$D:$O,2,0))</f>
        <v/>
      </c>
      <c r="C105" s="104" t="str">
        <f>IF($A105="","",VLOOKUP($A105,'Annex 2 EHV charges'!$D:$O,3,0))</f>
        <v/>
      </c>
      <c r="D105" s="103" t="str">
        <f>IF($A105="","",VLOOKUP($A105,'Annex 2 EHV charges'!$D:$O,4,0))</f>
        <v/>
      </c>
      <c r="E105" s="105" t="str">
        <f>IFERROR(IF(VLOOKUP($A105,'Annex 2 EHV charges'!$D:$P,10,FALSE)=0,"",VLOOKUP($A105,'Annex 2 EHV charges'!$D:$P,10,FALSE)),"")</f>
        <v/>
      </c>
      <c r="F105" s="106" t="str">
        <f>IFERROR(IF(VLOOKUP($A105,'Annex 2 EHV charges'!$D:$P,11,FALSE)=0,"",VLOOKUP($A105,'Annex 2 EHV charges'!$D:$P,11,FALSE)),"")</f>
        <v/>
      </c>
      <c r="G105" s="107" t="str">
        <f>IFERROR(IF(VLOOKUP($A105,'Annex 2 EHV charges'!$D:$P,12,FALSE)=0,"",VLOOKUP($A105,'Annex 2 EHV charges'!$D:$P,12,FALSE)),"")</f>
        <v/>
      </c>
      <c r="H105" s="107" t="str">
        <f>IFERROR(IF(VLOOKUP($A105,'Annex 2 EHV charges'!$D:$P,13,FALSE)=0,"",VLOOKUP($A105,'Annex 2 EHV charges'!$D:$P,13,FALSE)),"")</f>
        <v/>
      </c>
    </row>
    <row r="106" spans="1:8" ht="12.75" customHeight="1" x14ac:dyDescent="0.2">
      <c r="A106" s="104" t="str">
        <f t="array" ref="A106">IFERROR(INDEX('Annex 2 EHV charges'!$D$11:$D$22, MATCH(0, IF(ISBLANK('Annex 2 EHV charges'!$D$11:$D$22),1, COUNTIF(A$4:$A105, 'Annex 2 EHV charges'!$D$11:$D$22)), 0)),"")</f>
        <v/>
      </c>
      <c r="B106" s="103" t="str">
        <f>IF($A106="","",VLOOKUP($A106,'Annex 2 EHV charges'!$D:$O,2,0))</f>
        <v/>
      </c>
      <c r="C106" s="104" t="str">
        <f>IF($A106="","",VLOOKUP($A106,'Annex 2 EHV charges'!$D:$O,3,0))</f>
        <v/>
      </c>
      <c r="D106" s="103" t="str">
        <f>IF($A106="","",VLOOKUP($A106,'Annex 2 EHV charges'!$D:$O,4,0))</f>
        <v/>
      </c>
      <c r="E106" s="105" t="str">
        <f>IFERROR(IF(VLOOKUP($A106,'Annex 2 EHV charges'!$D:$P,10,FALSE)=0,"",VLOOKUP($A106,'Annex 2 EHV charges'!$D:$P,10,FALSE)),"")</f>
        <v/>
      </c>
      <c r="F106" s="106" t="str">
        <f>IFERROR(IF(VLOOKUP($A106,'Annex 2 EHV charges'!$D:$P,11,FALSE)=0,"",VLOOKUP($A106,'Annex 2 EHV charges'!$D:$P,11,FALSE)),"")</f>
        <v/>
      </c>
      <c r="G106" s="107" t="str">
        <f>IFERROR(IF(VLOOKUP($A106,'Annex 2 EHV charges'!$D:$P,12,FALSE)=0,"",VLOOKUP($A106,'Annex 2 EHV charges'!$D:$P,12,FALSE)),"")</f>
        <v/>
      </c>
      <c r="H106" s="107" t="str">
        <f>IFERROR(IF(VLOOKUP($A106,'Annex 2 EHV charges'!$D:$P,13,FALSE)=0,"",VLOOKUP($A106,'Annex 2 EHV charges'!$D:$P,13,FALSE)),"")</f>
        <v/>
      </c>
    </row>
    <row r="107" spans="1:8" ht="12.75" customHeight="1" x14ac:dyDescent="0.2">
      <c r="A107" s="104" t="str">
        <f t="array" ref="A107">IFERROR(INDEX('Annex 2 EHV charges'!$D$11:$D$22, MATCH(0, IF(ISBLANK('Annex 2 EHV charges'!$D$11:$D$22),1, COUNTIF(A$4:$A106, 'Annex 2 EHV charges'!$D$11:$D$22)), 0)),"")</f>
        <v/>
      </c>
      <c r="B107" s="103" t="str">
        <f>IF($A107="","",VLOOKUP($A107,'Annex 2 EHV charges'!$D:$O,2,0))</f>
        <v/>
      </c>
      <c r="C107" s="104" t="str">
        <f>IF($A107="","",VLOOKUP($A107,'Annex 2 EHV charges'!$D:$O,3,0))</f>
        <v/>
      </c>
      <c r="D107" s="103" t="str">
        <f>IF($A107="","",VLOOKUP($A107,'Annex 2 EHV charges'!$D:$O,4,0))</f>
        <v/>
      </c>
      <c r="E107" s="105" t="str">
        <f>IFERROR(IF(VLOOKUP($A107,'Annex 2 EHV charges'!$D:$P,10,FALSE)=0,"",VLOOKUP($A107,'Annex 2 EHV charges'!$D:$P,10,FALSE)),"")</f>
        <v/>
      </c>
      <c r="F107" s="106" t="str">
        <f>IFERROR(IF(VLOOKUP($A107,'Annex 2 EHV charges'!$D:$P,11,FALSE)=0,"",VLOOKUP($A107,'Annex 2 EHV charges'!$D:$P,11,FALSE)),"")</f>
        <v/>
      </c>
      <c r="G107" s="107" t="str">
        <f>IFERROR(IF(VLOOKUP($A107,'Annex 2 EHV charges'!$D:$P,12,FALSE)=0,"",VLOOKUP($A107,'Annex 2 EHV charges'!$D:$P,12,FALSE)),"")</f>
        <v/>
      </c>
      <c r="H107" s="107" t="str">
        <f>IFERROR(IF(VLOOKUP($A107,'Annex 2 EHV charges'!$D:$P,13,FALSE)=0,"",VLOOKUP($A107,'Annex 2 EHV charges'!$D:$P,13,FALSE)),"")</f>
        <v/>
      </c>
    </row>
    <row r="108" spans="1:8" ht="12.75" customHeight="1" x14ac:dyDescent="0.2">
      <c r="A108" s="104" t="str">
        <f t="array" ref="A108">IFERROR(INDEX('Annex 2 EHV charges'!$D$11:$D$22, MATCH(0, IF(ISBLANK('Annex 2 EHV charges'!$D$11:$D$22),1, COUNTIF(A$4:$A107, 'Annex 2 EHV charges'!$D$11:$D$22)), 0)),"")</f>
        <v/>
      </c>
      <c r="B108" s="103" t="str">
        <f>IF($A108="","",VLOOKUP($A108,'Annex 2 EHV charges'!$D:$O,2,0))</f>
        <v/>
      </c>
      <c r="C108" s="104" t="str">
        <f>IF($A108="","",VLOOKUP($A108,'Annex 2 EHV charges'!$D:$O,3,0))</f>
        <v/>
      </c>
      <c r="D108" s="103" t="str">
        <f>IF($A108="","",VLOOKUP($A108,'Annex 2 EHV charges'!$D:$O,4,0))</f>
        <v/>
      </c>
      <c r="E108" s="105" t="str">
        <f>IFERROR(IF(VLOOKUP($A108,'Annex 2 EHV charges'!$D:$P,10,FALSE)=0,"",VLOOKUP($A108,'Annex 2 EHV charges'!$D:$P,10,FALSE)),"")</f>
        <v/>
      </c>
      <c r="F108" s="106" t="str">
        <f>IFERROR(IF(VLOOKUP($A108,'Annex 2 EHV charges'!$D:$P,11,FALSE)=0,"",VLOOKUP($A108,'Annex 2 EHV charges'!$D:$P,11,FALSE)),"")</f>
        <v/>
      </c>
      <c r="G108" s="107" t="str">
        <f>IFERROR(IF(VLOOKUP($A108,'Annex 2 EHV charges'!$D:$P,12,FALSE)=0,"",VLOOKUP($A108,'Annex 2 EHV charges'!$D:$P,12,FALSE)),"")</f>
        <v/>
      </c>
      <c r="H108" s="107" t="str">
        <f>IFERROR(IF(VLOOKUP($A108,'Annex 2 EHV charges'!$D:$P,13,FALSE)=0,"",VLOOKUP($A108,'Annex 2 EHV charges'!$D:$P,13,FALSE)),"")</f>
        <v/>
      </c>
    </row>
    <row r="109" spans="1:8" ht="12.75" customHeight="1" x14ac:dyDescent="0.2">
      <c r="A109" s="104" t="str">
        <f t="array" ref="A109">IFERROR(INDEX('Annex 2 EHV charges'!$D$11:$D$22, MATCH(0, IF(ISBLANK('Annex 2 EHV charges'!$D$11:$D$22),1, COUNTIF(A$4:$A108, 'Annex 2 EHV charges'!$D$11:$D$22)), 0)),"")</f>
        <v/>
      </c>
      <c r="B109" s="103" t="str">
        <f>IF($A109="","",VLOOKUP($A109,'Annex 2 EHV charges'!$D:$O,2,0))</f>
        <v/>
      </c>
      <c r="C109" s="104" t="str">
        <f>IF($A109="","",VLOOKUP($A109,'Annex 2 EHV charges'!$D:$O,3,0))</f>
        <v/>
      </c>
      <c r="D109" s="103" t="str">
        <f>IF($A109="","",VLOOKUP($A109,'Annex 2 EHV charges'!$D:$O,4,0))</f>
        <v/>
      </c>
      <c r="E109" s="105" t="str">
        <f>IFERROR(IF(VLOOKUP($A109,'Annex 2 EHV charges'!$D:$P,10,FALSE)=0,"",VLOOKUP($A109,'Annex 2 EHV charges'!$D:$P,10,FALSE)),"")</f>
        <v/>
      </c>
      <c r="F109" s="106" t="str">
        <f>IFERROR(IF(VLOOKUP($A109,'Annex 2 EHV charges'!$D:$P,11,FALSE)=0,"",VLOOKUP($A109,'Annex 2 EHV charges'!$D:$P,11,FALSE)),"")</f>
        <v/>
      </c>
      <c r="G109" s="107" t="str">
        <f>IFERROR(IF(VLOOKUP($A109,'Annex 2 EHV charges'!$D:$P,12,FALSE)=0,"",VLOOKUP($A109,'Annex 2 EHV charges'!$D:$P,12,FALSE)),"")</f>
        <v/>
      </c>
      <c r="H109" s="107" t="str">
        <f>IFERROR(IF(VLOOKUP($A109,'Annex 2 EHV charges'!$D:$P,13,FALSE)=0,"",VLOOKUP($A109,'Annex 2 EHV charges'!$D:$P,13,FALSE)),"")</f>
        <v/>
      </c>
    </row>
    <row r="110" spans="1:8" ht="12.75" customHeight="1" x14ac:dyDescent="0.2">
      <c r="A110" s="104" t="str">
        <f t="array" ref="A110">IFERROR(INDEX('Annex 2 EHV charges'!$D$11:$D$22, MATCH(0, IF(ISBLANK('Annex 2 EHV charges'!$D$11:$D$22),1, COUNTIF(A$4:$A109, 'Annex 2 EHV charges'!$D$11:$D$22)), 0)),"")</f>
        <v/>
      </c>
      <c r="B110" s="103" t="str">
        <f>IF($A110="","",VLOOKUP($A110,'Annex 2 EHV charges'!$D:$O,2,0))</f>
        <v/>
      </c>
      <c r="C110" s="104" t="str">
        <f>IF($A110="","",VLOOKUP($A110,'Annex 2 EHV charges'!$D:$O,3,0))</f>
        <v/>
      </c>
      <c r="D110" s="103" t="str">
        <f>IF($A110="","",VLOOKUP($A110,'Annex 2 EHV charges'!$D:$O,4,0))</f>
        <v/>
      </c>
      <c r="E110" s="105" t="str">
        <f>IFERROR(IF(VLOOKUP($A110,'Annex 2 EHV charges'!$D:$P,10,FALSE)=0,"",VLOOKUP($A110,'Annex 2 EHV charges'!$D:$P,10,FALSE)),"")</f>
        <v/>
      </c>
      <c r="F110" s="106" t="str">
        <f>IFERROR(IF(VLOOKUP($A110,'Annex 2 EHV charges'!$D:$P,11,FALSE)=0,"",VLOOKUP($A110,'Annex 2 EHV charges'!$D:$P,11,FALSE)),"")</f>
        <v/>
      </c>
      <c r="G110" s="107" t="str">
        <f>IFERROR(IF(VLOOKUP($A110,'Annex 2 EHV charges'!$D:$P,12,FALSE)=0,"",VLOOKUP($A110,'Annex 2 EHV charges'!$D:$P,12,FALSE)),"")</f>
        <v/>
      </c>
      <c r="H110" s="107" t="str">
        <f>IFERROR(IF(VLOOKUP($A110,'Annex 2 EHV charges'!$D:$P,13,FALSE)=0,"",VLOOKUP($A110,'Annex 2 EHV charges'!$D:$P,13,FALSE)),"")</f>
        <v/>
      </c>
    </row>
    <row r="111" spans="1:8" ht="12.75" customHeight="1" x14ac:dyDescent="0.2">
      <c r="A111" s="104" t="str">
        <f t="array" ref="A111">IFERROR(INDEX('Annex 2 EHV charges'!$D$11:$D$22, MATCH(0, IF(ISBLANK('Annex 2 EHV charges'!$D$11:$D$22),1, COUNTIF(A$4:$A110, 'Annex 2 EHV charges'!$D$11:$D$22)), 0)),"")</f>
        <v/>
      </c>
      <c r="B111" s="103" t="str">
        <f>IF($A111="","",VLOOKUP($A111,'Annex 2 EHV charges'!$D:$O,2,0))</f>
        <v/>
      </c>
      <c r="C111" s="104" t="str">
        <f>IF($A111="","",VLOOKUP($A111,'Annex 2 EHV charges'!$D:$O,3,0))</f>
        <v/>
      </c>
      <c r="D111" s="103" t="str">
        <f>IF($A111="","",VLOOKUP($A111,'Annex 2 EHV charges'!$D:$O,4,0))</f>
        <v/>
      </c>
      <c r="E111" s="105" t="str">
        <f>IFERROR(IF(VLOOKUP($A111,'Annex 2 EHV charges'!$D:$P,10,FALSE)=0,"",VLOOKUP($A111,'Annex 2 EHV charges'!$D:$P,10,FALSE)),"")</f>
        <v/>
      </c>
      <c r="F111" s="106" t="str">
        <f>IFERROR(IF(VLOOKUP($A111,'Annex 2 EHV charges'!$D:$P,11,FALSE)=0,"",VLOOKUP($A111,'Annex 2 EHV charges'!$D:$P,11,FALSE)),"")</f>
        <v/>
      </c>
      <c r="G111" s="107" t="str">
        <f>IFERROR(IF(VLOOKUP($A111,'Annex 2 EHV charges'!$D:$P,12,FALSE)=0,"",VLOOKUP($A111,'Annex 2 EHV charges'!$D:$P,12,FALSE)),"")</f>
        <v/>
      </c>
      <c r="H111" s="107" t="str">
        <f>IFERROR(IF(VLOOKUP($A111,'Annex 2 EHV charges'!$D:$P,13,FALSE)=0,"",VLOOKUP($A111,'Annex 2 EHV charges'!$D:$P,13,FALSE)),"")</f>
        <v/>
      </c>
    </row>
    <row r="112" spans="1:8" ht="12.75" customHeight="1" x14ac:dyDescent="0.2">
      <c r="A112" s="104" t="str">
        <f t="array" ref="A112">IFERROR(INDEX('Annex 2 EHV charges'!$D$11:$D$22, MATCH(0, IF(ISBLANK('Annex 2 EHV charges'!$D$11:$D$22),1, COUNTIF(A$4:$A111, 'Annex 2 EHV charges'!$D$11:$D$22)), 0)),"")</f>
        <v/>
      </c>
      <c r="B112" s="103" t="str">
        <f>IF($A112="","",VLOOKUP($A112,'Annex 2 EHV charges'!$D:$O,2,0))</f>
        <v/>
      </c>
      <c r="C112" s="104" t="str">
        <f>IF($A112="","",VLOOKUP($A112,'Annex 2 EHV charges'!$D:$O,3,0))</f>
        <v/>
      </c>
      <c r="D112" s="103" t="str">
        <f>IF($A112="","",VLOOKUP($A112,'Annex 2 EHV charges'!$D:$O,4,0))</f>
        <v/>
      </c>
      <c r="E112" s="105" t="str">
        <f>IFERROR(IF(VLOOKUP($A112,'Annex 2 EHV charges'!$D:$P,10,FALSE)=0,"",VLOOKUP($A112,'Annex 2 EHV charges'!$D:$P,10,FALSE)),"")</f>
        <v/>
      </c>
      <c r="F112" s="106" t="str">
        <f>IFERROR(IF(VLOOKUP($A112,'Annex 2 EHV charges'!$D:$P,11,FALSE)=0,"",VLOOKUP($A112,'Annex 2 EHV charges'!$D:$P,11,FALSE)),"")</f>
        <v/>
      </c>
      <c r="G112" s="107" t="str">
        <f>IFERROR(IF(VLOOKUP($A112,'Annex 2 EHV charges'!$D:$P,12,FALSE)=0,"",VLOOKUP($A112,'Annex 2 EHV charges'!$D:$P,12,FALSE)),"")</f>
        <v/>
      </c>
      <c r="H112" s="107" t="str">
        <f>IFERROR(IF(VLOOKUP($A112,'Annex 2 EHV charges'!$D:$P,13,FALSE)=0,"",VLOOKUP($A112,'Annex 2 EHV charges'!$D:$P,13,FALSE)),"")</f>
        <v/>
      </c>
    </row>
    <row r="113" spans="1:8" ht="12.75" customHeight="1" x14ac:dyDescent="0.2">
      <c r="A113" s="104" t="str">
        <f t="array" ref="A113">IFERROR(INDEX('Annex 2 EHV charges'!$D$11:$D$22, MATCH(0, IF(ISBLANK('Annex 2 EHV charges'!$D$11:$D$22),1, COUNTIF(A$4:$A112, 'Annex 2 EHV charges'!$D$11:$D$22)), 0)),"")</f>
        <v/>
      </c>
      <c r="B113" s="103" t="str">
        <f>IF($A113="","",VLOOKUP($A113,'Annex 2 EHV charges'!$D:$O,2,0))</f>
        <v/>
      </c>
      <c r="C113" s="104" t="str">
        <f>IF($A113="","",VLOOKUP($A113,'Annex 2 EHV charges'!$D:$O,3,0))</f>
        <v/>
      </c>
      <c r="D113" s="103" t="str">
        <f>IF($A113="","",VLOOKUP($A113,'Annex 2 EHV charges'!$D:$O,4,0))</f>
        <v/>
      </c>
      <c r="E113" s="105" t="str">
        <f>IFERROR(IF(VLOOKUP($A113,'Annex 2 EHV charges'!$D:$P,10,FALSE)=0,"",VLOOKUP($A113,'Annex 2 EHV charges'!$D:$P,10,FALSE)),"")</f>
        <v/>
      </c>
      <c r="F113" s="106" t="str">
        <f>IFERROR(IF(VLOOKUP($A113,'Annex 2 EHV charges'!$D:$P,11,FALSE)=0,"",VLOOKUP($A113,'Annex 2 EHV charges'!$D:$P,11,FALSE)),"")</f>
        <v/>
      </c>
      <c r="G113" s="107" t="str">
        <f>IFERROR(IF(VLOOKUP($A113,'Annex 2 EHV charges'!$D:$P,12,FALSE)=0,"",VLOOKUP($A113,'Annex 2 EHV charges'!$D:$P,12,FALSE)),"")</f>
        <v/>
      </c>
      <c r="H113" s="107" t="str">
        <f>IFERROR(IF(VLOOKUP($A113,'Annex 2 EHV charges'!$D:$P,13,FALSE)=0,"",VLOOKUP($A113,'Annex 2 EHV charges'!$D:$P,13,FALSE)),"")</f>
        <v/>
      </c>
    </row>
    <row r="114" spans="1:8" ht="12.75" customHeight="1" x14ac:dyDescent="0.2">
      <c r="A114" s="104" t="str">
        <f t="array" ref="A114">IFERROR(INDEX('Annex 2 EHV charges'!$D$11:$D$22, MATCH(0, IF(ISBLANK('Annex 2 EHV charges'!$D$11:$D$22),1, COUNTIF(A$4:$A113, 'Annex 2 EHV charges'!$D$11:$D$22)), 0)),"")</f>
        <v/>
      </c>
      <c r="B114" s="103" t="str">
        <f>IF($A114="","",VLOOKUP($A114,'Annex 2 EHV charges'!$D:$O,2,0))</f>
        <v/>
      </c>
      <c r="C114" s="104" t="str">
        <f>IF($A114="","",VLOOKUP($A114,'Annex 2 EHV charges'!$D:$O,3,0))</f>
        <v/>
      </c>
      <c r="D114" s="103" t="str">
        <f>IF($A114="","",VLOOKUP($A114,'Annex 2 EHV charges'!$D:$O,4,0))</f>
        <v/>
      </c>
      <c r="E114" s="105" t="str">
        <f>IFERROR(IF(VLOOKUP($A114,'Annex 2 EHV charges'!$D:$P,10,FALSE)=0,"",VLOOKUP($A114,'Annex 2 EHV charges'!$D:$P,10,FALSE)),"")</f>
        <v/>
      </c>
      <c r="F114" s="106" t="str">
        <f>IFERROR(IF(VLOOKUP($A114,'Annex 2 EHV charges'!$D:$P,11,FALSE)=0,"",VLOOKUP($A114,'Annex 2 EHV charges'!$D:$P,11,FALSE)),"")</f>
        <v/>
      </c>
      <c r="G114" s="107" t="str">
        <f>IFERROR(IF(VLOOKUP($A114,'Annex 2 EHV charges'!$D:$P,12,FALSE)=0,"",VLOOKUP($A114,'Annex 2 EHV charges'!$D:$P,12,FALSE)),"")</f>
        <v/>
      </c>
      <c r="H114" s="107" t="str">
        <f>IFERROR(IF(VLOOKUP($A114,'Annex 2 EHV charges'!$D:$P,13,FALSE)=0,"",VLOOKUP($A114,'Annex 2 EHV charges'!$D:$P,13,FALSE)),"")</f>
        <v/>
      </c>
    </row>
    <row r="115" spans="1:8" ht="12.75" customHeight="1" x14ac:dyDescent="0.2">
      <c r="A115" s="104" t="str">
        <f t="array" ref="A115">IFERROR(INDEX('Annex 2 EHV charges'!$D$11:$D$22, MATCH(0, IF(ISBLANK('Annex 2 EHV charges'!$D$11:$D$22),1, COUNTIF(A$4:$A114, 'Annex 2 EHV charges'!$D$11:$D$22)), 0)),"")</f>
        <v/>
      </c>
      <c r="B115" s="103" t="str">
        <f>IF($A115="","",VLOOKUP($A115,'Annex 2 EHV charges'!$D:$O,2,0))</f>
        <v/>
      </c>
      <c r="C115" s="104" t="str">
        <f>IF($A115="","",VLOOKUP($A115,'Annex 2 EHV charges'!$D:$O,3,0))</f>
        <v/>
      </c>
      <c r="D115" s="103" t="str">
        <f>IF($A115="","",VLOOKUP($A115,'Annex 2 EHV charges'!$D:$O,4,0))</f>
        <v/>
      </c>
      <c r="E115" s="105" t="str">
        <f>IFERROR(IF(VLOOKUP($A115,'Annex 2 EHV charges'!$D:$P,10,FALSE)=0,"",VLOOKUP($A115,'Annex 2 EHV charges'!$D:$P,10,FALSE)),"")</f>
        <v/>
      </c>
      <c r="F115" s="106" t="str">
        <f>IFERROR(IF(VLOOKUP($A115,'Annex 2 EHV charges'!$D:$P,11,FALSE)=0,"",VLOOKUP($A115,'Annex 2 EHV charges'!$D:$P,11,FALSE)),"")</f>
        <v/>
      </c>
      <c r="G115" s="107" t="str">
        <f>IFERROR(IF(VLOOKUP($A115,'Annex 2 EHV charges'!$D:$P,12,FALSE)=0,"",VLOOKUP($A115,'Annex 2 EHV charges'!$D:$P,12,FALSE)),"")</f>
        <v/>
      </c>
      <c r="H115" s="107" t="str">
        <f>IFERROR(IF(VLOOKUP($A115,'Annex 2 EHV charges'!$D:$P,13,FALSE)=0,"",VLOOKUP($A115,'Annex 2 EHV charges'!$D:$P,13,FALSE)),"")</f>
        <v/>
      </c>
    </row>
    <row r="116" spans="1:8" ht="12.75" customHeight="1" x14ac:dyDescent="0.2">
      <c r="A116" s="104" t="str">
        <f t="array" ref="A116">IFERROR(INDEX('Annex 2 EHV charges'!$D$11:$D$22, MATCH(0, IF(ISBLANK('Annex 2 EHV charges'!$D$11:$D$22),1, COUNTIF(A$4:$A115, 'Annex 2 EHV charges'!$D$11:$D$22)), 0)),"")</f>
        <v/>
      </c>
      <c r="B116" s="103" t="str">
        <f>IF($A116="","",VLOOKUP($A116,'Annex 2 EHV charges'!$D:$O,2,0))</f>
        <v/>
      </c>
      <c r="C116" s="104" t="str">
        <f>IF($A116="","",VLOOKUP($A116,'Annex 2 EHV charges'!$D:$O,3,0))</f>
        <v/>
      </c>
      <c r="D116" s="103" t="str">
        <f>IF($A116="","",VLOOKUP($A116,'Annex 2 EHV charges'!$D:$O,4,0))</f>
        <v/>
      </c>
      <c r="E116" s="105" t="str">
        <f>IFERROR(IF(VLOOKUP($A116,'Annex 2 EHV charges'!$D:$P,10,FALSE)=0,"",VLOOKUP($A116,'Annex 2 EHV charges'!$D:$P,10,FALSE)),"")</f>
        <v/>
      </c>
      <c r="F116" s="106" t="str">
        <f>IFERROR(IF(VLOOKUP($A116,'Annex 2 EHV charges'!$D:$P,11,FALSE)=0,"",VLOOKUP($A116,'Annex 2 EHV charges'!$D:$P,11,FALSE)),"")</f>
        <v/>
      </c>
      <c r="G116" s="107" t="str">
        <f>IFERROR(IF(VLOOKUP($A116,'Annex 2 EHV charges'!$D:$P,12,FALSE)=0,"",VLOOKUP($A116,'Annex 2 EHV charges'!$D:$P,12,FALSE)),"")</f>
        <v/>
      </c>
      <c r="H116" s="107" t="str">
        <f>IFERROR(IF(VLOOKUP($A116,'Annex 2 EHV charges'!$D:$P,13,FALSE)=0,"",VLOOKUP($A116,'Annex 2 EHV charges'!$D:$P,13,FALSE)),"")</f>
        <v/>
      </c>
    </row>
    <row r="117" spans="1:8" ht="12.75" customHeight="1" x14ac:dyDescent="0.2">
      <c r="A117" s="104" t="str">
        <f t="array" ref="A117">IFERROR(INDEX('Annex 2 EHV charges'!$D$11:$D$22, MATCH(0, IF(ISBLANK('Annex 2 EHV charges'!$D$11:$D$22),1, COUNTIF(A$4:$A116, 'Annex 2 EHV charges'!$D$11:$D$22)), 0)),"")</f>
        <v/>
      </c>
      <c r="B117" s="103" t="str">
        <f>IF($A117="","",VLOOKUP($A117,'Annex 2 EHV charges'!$D:$O,2,0))</f>
        <v/>
      </c>
      <c r="C117" s="104" t="str">
        <f>IF($A117="","",VLOOKUP($A117,'Annex 2 EHV charges'!$D:$O,3,0))</f>
        <v/>
      </c>
      <c r="D117" s="103" t="str">
        <f>IF($A117="","",VLOOKUP($A117,'Annex 2 EHV charges'!$D:$O,4,0))</f>
        <v/>
      </c>
      <c r="E117" s="105" t="str">
        <f>IFERROR(IF(VLOOKUP($A117,'Annex 2 EHV charges'!$D:$P,10,FALSE)=0,"",VLOOKUP($A117,'Annex 2 EHV charges'!$D:$P,10,FALSE)),"")</f>
        <v/>
      </c>
      <c r="F117" s="106" t="str">
        <f>IFERROR(IF(VLOOKUP($A117,'Annex 2 EHV charges'!$D:$P,11,FALSE)=0,"",VLOOKUP($A117,'Annex 2 EHV charges'!$D:$P,11,FALSE)),"")</f>
        <v/>
      </c>
      <c r="G117" s="107" t="str">
        <f>IFERROR(IF(VLOOKUP($A117,'Annex 2 EHV charges'!$D:$P,12,FALSE)=0,"",VLOOKUP($A117,'Annex 2 EHV charges'!$D:$P,12,FALSE)),"")</f>
        <v/>
      </c>
      <c r="H117" s="107" t="str">
        <f>IFERROR(IF(VLOOKUP($A117,'Annex 2 EHV charges'!$D:$P,13,FALSE)=0,"",VLOOKUP($A117,'Annex 2 EHV charges'!$D:$P,13,FALSE)),"")</f>
        <v/>
      </c>
    </row>
    <row r="118" spans="1:8" ht="12.75" customHeight="1" x14ac:dyDescent="0.2">
      <c r="A118" s="104" t="str">
        <f t="array" ref="A118">IFERROR(INDEX('Annex 2 EHV charges'!$D$11:$D$22, MATCH(0, IF(ISBLANK('Annex 2 EHV charges'!$D$11:$D$22),1, COUNTIF(A$4:$A117, 'Annex 2 EHV charges'!$D$11:$D$22)), 0)),"")</f>
        <v/>
      </c>
      <c r="B118" s="103" t="str">
        <f>IF($A118="","",VLOOKUP($A118,'Annex 2 EHV charges'!$D:$O,2,0))</f>
        <v/>
      </c>
      <c r="C118" s="104" t="str">
        <f>IF($A118="","",VLOOKUP($A118,'Annex 2 EHV charges'!$D:$O,3,0))</f>
        <v/>
      </c>
      <c r="D118" s="103" t="str">
        <f>IF($A118="","",VLOOKUP($A118,'Annex 2 EHV charges'!$D:$O,4,0))</f>
        <v/>
      </c>
      <c r="E118" s="105" t="str">
        <f>IFERROR(IF(VLOOKUP($A118,'Annex 2 EHV charges'!$D:$P,10,FALSE)=0,"",VLOOKUP($A118,'Annex 2 EHV charges'!$D:$P,10,FALSE)),"")</f>
        <v/>
      </c>
      <c r="F118" s="106" t="str">
        <f>IFERROR(IF(VLOOKUP($A118,'Annex 2 EHV charges'!$D:$P,11,FALSE)=0,"",VLOOKUP($A118,'Annex 2 EHV charges'!$D:$P,11,FALSE)),"")</f>
        <v/>
      </c>
      <c r="G118" s="107" t="str">
        <f>IFERROR(IF(VLOOKUP($A118,'Annex 2 EHV charges'!$D:$P,12,FALSE)=0,"",VLOOKUP($A118,'Annex 2 EHV charges'!$D:$P,12,FALSE)),"")</f>
        <v/>
      </c>
      <c r="H118" s="107" t="str">
        <f>IFERROR(IF(VLOOKUP($A118,'Annex 2 EHV charges'!$D:$P,13,FALSE)=0,"",VLOOKUP($A118,'Annex 2 EHV charges'!$D:$P,13,FALSE)),"")</f>
        <v/>
      </c>
    </row>
    <row r="119" spans="1:8" ht="12.75" customHeight="1" x14ac:dyDescent="0.2">
      <c r="A119" s="104" t="str">
        <f t="array" ref="A119">IFERROR(INDEX('Annex 2 EHV charges'!$D$11:$D$22, MATCH(0, IF(ISBLANK('Annex 2 EHV charges'!$D$11:$D$22),1, COUNTIF(A$4:$A118, 'Annex 2 EHV charges'!$D$11:$D$22)), 0)),"")</f>
        <v/>
      </c>
      <c r="B119" s="103" t="str">
        <f>IF($A119="","",VLOOKUP($A119,'Annex 2 EHV charges'!$D:$O,2,0))</f>
        <v/>
      </c>
      <c r="C119" s="104" t="str">
        <f>IF($A119="","",VLOOKUP($A119,'Annex 2 EHV charges'!$D:$O,3,0))</f>
        <v/>
      </c>
      <c r="D119" s="103" t="str">
        <f>IF($A119="","",VLOOKUP($A119,'Annex 2 EHV charges'!$D:$O,4,0))</f>
        <v/>
      </c>
      <c r="E119" s="105" t="str">
        <f>IFERROR(IF(VLOOKUP($A119,'Annex 2 EHV charges'!$D:$P,10,FALSE)=0,"",VLOOKUP($A119,'Annex 2 EHV charges'!$D:$P,10,FALSE)),"")</f>
        <v/>
      </c>
      <c r="F119" s="106" t="str">
        <f>IFERROR(IF(VLOOKUP($A119,'Annex 2 EHV charges'!$D:$P,11,FALSE)=0,"",VLOOKUP($A119,'Annex 2 EHV charges'!$D:$P,11,FALSE)),"")</f>
        <v/>
      </c>
      <c r="G119" s="107" t="str">
        <f>IFERROR(IF(VLOOKUP($A119,'Annex 2 EHV charges'!$D:$P,12,FALSE)=0,"",VLOOKUP($A119,'Annex 2 EHV charges'!$D:$P,12,FALSE)),"")</f>
        <v/>
      </c>
      <c r="H119" s="107" t="str">
        <f>IFERROR(IF(VLOOKUP($A119,'Annex 2 EHV charges'!$D:$P,13,FALSE)=0,"",VLOOKUP($A119,'Annex 2 EHV charges'!$D:$P,13,FALSE)),"")</f>
        <v/>
      </c>
    </row>
    <row r="120" spans="1:8" ht="12.75" customHeight="1" x14ac:dyDescent="0.2">
      <c r="A120" s="104" t="str">
        <f t="array" ref="A120">IFERROR(INDEX('Annex 2 EHV charges'!$D$11:$D$22, MATCH(0, IF(ISBLANK('Annex 2 EHV charges'!$D$11:$D$22),1, COUNTIF(A$4:$A119, 'Annex 2 EHV charges'!$D$11:$D$22)), 0)),"")</f>
        <v/>
      </c>
      <c r="B120" s="103" t="str">
        <f>IF($A120="","",VLOOKUP($A120,'Annex 2 EHV charges'!$D:$O,2,0))</f>
        <v/>
      </c>
      <c r="C120" s="104" t="str">
        <f>IF($A120="","",VLOOKUP($A120,'Annex 2 EHV charges'!$D:$O,3,0))</f>
        <v/>
      </c>
      <c r="D120" s="103" t="str">
        <f>IF($A120="","",VLOOKUP($A120,'Annex 2 EHV charges'!$D:$O,4,0))</f>
        <v/>
      </c>
      <c r="E120" s="105" t="str">
        <f>IFERROR(IF(VLOOKUP($A120,'Annex 2 EHV charges'!$D:$P,10,FALSE)=0,"",VLOOKUP($A120,'Annex 2 EHV charges'!$D:$P,10,FALSE)),"")</f>
        <v/>
      </c>
      <c r="F120" s="106" t="str">
        <f>IFERROR(IF(VLOOKUP($A120,'Annex 2 EHV charges'!$D:$P,11,FALSE)=0,"",VLOOKUP($A120,'Annex 2 EHV charges'!$D:$P,11,FALSE)),"")</f>
        <v/>
      </c>
      <c r="G120" s="107" t="str">
        <f>IFERROR(IF(VLOOKUP($A120,'Annex 2 EHV charges'!$D:$P,12,FALSE)=0,"",VLOOKUP($A120,'Annex 2 EHV charges'!$D:$P,12,FALSE)),"")</f>
        <v/>
      </c>
      <c r="H120" s="107" t="str">
        <f>IFERROR(IF(VLOOKUP($A120,'Annex 2 EHV charges'!$D:$P,13,FALSE)=0,"",VLOOKUP($A120,'Annex 2 EHV charges'!$D:$P,13,FALSE)),"")</f>
        <v/>
      </c>
    </row>
    <row r="121" spans="1:8" ht="12.75" customHeight="1" x14ac:dyDescent="0.2">
      <c r="A121" s="104" t="str">
        <f t="array" ref="A121">IFERROR(INDEX('Annex 2 EHV charges'!$D$11:$D$22, MATCH(0, IF(ISBLANK('Annex 2 EHV charges'!$D$11:$D$22),1, COUNTIF(A$4:$A120, 'Annex 2 EHV charges'!$D$11:$D$22)), 0)),"")</f>
        <v/>
      </c>
      <c r="B121" s="103" t="str">
        <f>IF($A121="","",VLOOKUP($A121,'Annex 2 EHV charges'!$D:$O,2,0))</f>
        <v/>
      </c>
      <c r="C121" s="104" t="str">
        <f>IF($A121="","",VLOOKUP($A121,'Annex 2 EHV charges'!$D:$O,3,0))</f>
        <v/>
      </c>
      <c r="D121" s="103" t="str">
        <f>IF($A121="","",VLOOKUP($A121,'Annex 2 EHV charges'!$D:$O,4,0))</f>
        <v/>
      </c>
      <c r="E121" s="105" t="str">
        <f>IFERROR(IF(VLOOKUP($A121,'Annex 2 EHV charges'!$D:$P,10,FALSE)=0,"",VLOOKUP($A121,'Annex 2 EHV charges'!$D:$P,10,FALSE)),"")</f>
        <v/>
      </c>
      <c r="F121" s="106" t="str">
        <f>IFERROR(IF(VLOOKUP($A121,'Annex 2 EHV charges'!$D:$P,11,FALSE)=0,"",VLOOKUP($A121,'Annex 2 EHV charges'!$D:$P,11,FALSE)),"")</f>
        <v/>
      </c>
      <c r="G121" s="107" t="str">
        <f>IFERROR(IF(VLOOKUP($A121,'Annex 2 EHV charges'!$D:$P,12,FALSE)=0,"",VLOOKUP($A121,'Annex 2 EHV charges'!$D:$P,12,FALSE)),"")</f>
        <v/>
      </c>
      <c r="H121" s="107" t="str">
        <f>IFERROR(IF(VLOOKUP($A121,'Annex 2 EHV charges'!$D:$P,13,FALSE)=0,"",VLOOKUP($A121,'Annex 2 EHV charges'!$D:$P,13,FALSE)),"")</f>
        <v/>
      </c>
    </row>
    <row r="122" spans="1:8" ht="12.75" customHeight="1" x14ac:dyDescent="0.2">
      <c r="A122" s="104" t="str">
        <f t="array" ref="A122">IFERROR(INDEX('Annex 2 EHV charges'!$D$11:$D$22, MATCH(0, IF(ISBLANK('Annex 2 EHV charges'!$D$11:$D$22),1, COUNTIF(A$4:$A121, 'Annex 2 EHV charges'!$D$11:$D$22)), 0)),"")</f>
        <v/>
      </c>
      <c r="B122" s="103" t="str">
        <f>IF($A122="","",VLOOKUP($A122,'Annex 2 EHV charges'!$D:$O,2,0))</f>
        <v/>
      </c>
      <c r="C122" s="104" t="str">
        <f>IF($A122="","",VLOOKUP($A122,'Annex 2 EHV charges'!$D:$O,3,0))</f>
        <v/>
      </c>
      <c r="D122" s="103" t="str">
        <f>IF($A122="","",VLOOKUP($A122,'Annex 2 EHV charges'!$D:$O,4,0))</f>
        <v/>
      </c>
      <c r="E122" s="105" t="str">
        <f>IFERROR(IF(VLOOKUP($A122,'Annex 2 EHV charges'!$D:$P,10,FALSE)=0,"",VLOOKUP($A122,'Annex 2 EHV charges'!$D:$P,10,FALSE)),"")</f>
        <v/>
      </c>
      <c r="F122" s="106" t="str">
        <f>IFERROR(IF(VLOOKUP($A122,'Annex 2 EHV charges'!$D:$P,11,FALSE)=0,"",VLOOKUP($A122,'Annex 2 EHV charges'!$D:$P,11,FALSE)),"")</f>
        <v/>
      </c>
      <c r="G122" s="107" t="str">
        <f>IFERROR(IF(VLOOKUP($A122,'Annex 2 EHV charges'!$D:$P,12,FALSE)=0,"",VLOOKUP($A122,'Annex 2 EHV charges'!$D:$P,12,FALSE)),"")</f>
        <v/>
      </c>
      <c r="H122" s="107" t="str">
        <f>IFERROR(IF(VLOOKUP($A122,'Annex 2 EHV charges'!$D:$P,13,FALSE)=0,"",VLOOKUP($A122,'Annex 2 EHV charges'!$D:$P,13,FALSE)),"")</f>
        <v/>
      </c>
    </row>
    <row r="123" spans="1:8" ht="12.75" customHeight="1" x14ac:dyDescent="0.2">
      <c r="A123" s="104" t="str">
        <f t="array" ref="A123">IFERROR(INDEX('Annex 2 EHV charges'!$D$11:$D$22, MATCH(0, IF(ISBLANK('Annex 2 EHV charges'!$D$11:$D$22),1, COUNTIF(A$4:$A122, 'Annex 2 EHV charges'!$D$11:$D$22)), 0)),"")</f>
        <v/>
      </c>
      <c r="B123" s="103" t="str">
        <f>IF($A123="","",VLOOKUP($A123,'Annex 2 EHV charges'!$D:$O,2,0))</f>
        <v/>
      </c>
      <c r="C123" s="104" t="str">
        <f>IF($A123="","",VLOOKUP($A123,'Annex 2 EHV charges'!$D:$O,3,0))</f>
        <v/>
      </c>
      <c r="D123" s="103" t="str">
        <f>IF($A123="","",VLOOKUP($A123,'Annex 2 EHV charges'!$D:$O,4,0))</f>
        <v/>
      </c>
      <c r="E123" s="105" t="str">
        <f>IFERROR(IF(VLOOKUP($A123,'Annex 2 EHV charges'!$D:$P,10,FALSE)=0,"",VLOOKUP($A123,'Annex 2 EHV charges'!$D:$P,10,FALSE)),"")</f>
        <v/>
      </c>
      <c r="F123" s="106" t="str">
        <f>IFERROR(IF(VLOOKUP($A123,'Annex 2 EHV charges'!$D:$P,11,FALSE)=0,"",VLOOKUP($A123,'Annex 2 EHV charges'!$D:$P,11,FALSE)),"")</f>
        <v/>
      </c>
      <c r="G123" s="107" t="str">
        <f>IFERROR(IF(VLOOKUP($A123,'Annex 2 EHV charges'!$D:$P,12,FALSE)=0,"",VLOOKUP($A123,'Annex 2 EHV charges'!$D:$P,12,FALSE)),"")</f>
        <v/>
      </c>
      <c r="H123" s="107" t="str">
        <f>IFERROR(IF(VLOOKUP($A123,'Annex 2 EHV charges'!$D:$P,13,FALSE)=0,"",VLOOKUP($A123,'Annex 2 EHV charges'!$D:$P,13,FALSE)),"")</f>
        <v/>
      </c>
    </row>
    <row r="124" spans="1:8" ht="12.75" customHeight="1" x14ac:dyDescent="0.2">
      <c r="A124" s="104" t="str">
        <f t="array" ref="A124">IFERROR(INDEX('Annex 2 EHV charges'!$D$11:$D$22, MATCH(0, IF(ISBLANK('Annex 2 EHV charges'!$D$11:$D$22),1, COUNTIF(A$4:$A123, 'Annex 2 EHV charges'!$D$11:$D$22)), 0)),"")</f>
        <v/>
      </c>
      <c r="B124" s="103" t="str">
        <f>IF($A124="","",VLOOKUP($A124,'Annex 2 EHV charges'!$D:$O,2,0))</f>
        <v/>
      </c>
      <c r="C124" s="104" t="str">
        <f>IF($A124="","",VLOOKUP($A124,'Annex 2 EHV charges'!$D:$O,3,0))</f>
        <v/>
      </c>
      <c r="D124" s="103" t="str">
        <f>IF($A124="","",VLOOKUP($A124,'Annex 2 EHV charges'!$D:$O,4,0))</f>
        <v/>
      </c>
      <c r="E124" s="105" t="str">
        <f>IFERROR(IF(VLOOKUP($A124,'Annex 2 EHV charges'!$D:$P,10,FALSE)=0,"",VLOOKUP($A124,'Annex 2 EHV charges'!$D:$P,10,FALSE)),"")</f>
        <v/>
      </c>
      <c r="F124" s="106" t="str">
        <f>IFERROR(IF(VLOOKUP($A124,'Annex 2 EHV charges'!$D:$P,11,FALSE)=0,"",VLOOKUP($A124,'Annex 2 EHV charges'!$D:$P,11,FALSE)),"")</f>
        <v/>
      </c>
      <c r="G124" s="107" t="str">
        <f>IFERROR(IF(VLOOKUP($A124,'Annex 2 EHV charges'!$D:$P,12,FALSE)=0,"",VLOOKUP($A124,'Annex 2 EHV charges'!$D:$P,12,FALSE)),"")</f>
        <v/>
      </c>
      <c r="H124" s="107" t="str">
        <f>IFERROR(IF(VLOOKUP($A124,'Annex 2 EHV charges'!$D:$P,13,FALSE)=0,"",VLOOKUP($A124,'Annex 2 EHV charges'!$D:$P,13,FALSE)),"")</f>
        <v/>
      </c>
    </row>
    <row r="125" spans="1:8" ht="12.75" customHeight="1" x14ac:dyDescent="0.2">
      <c r="A125" s="104" t="str">
        <f t="array" ref="A125">IFERROR(INDEX('Annex 2 EHV charges'!$D$11:$D$22, MATCH(0, IF(ISBLANK('Annex 2 EHV charges'!$D$11:$D$22),1, COUNTIF(A$4:$A124, 'Annex 2 EHV charges'!$D$11:$D$22)), 0)),"")</f>
        <v/>
      </c>
      <c r="B125" s="103" t="str">
        <f>IF($A125="","",VLOOKUP($A125,'Annex 2 EHV charges'!$D:$O,2,0))</f>
        <v/>
      </c>
      <c r="C125" s="104" t="str">
        <f>IF($A125="","",VLOOKUP($A125,'Annex 2 EHV charges'!$D:$O,3,0))</f>
        <v/>
      </c>
      <c r="D125" s="103" t="str">
        <f>IF($A125="","",VLOOKUP($A125,'Annex 2 EHV charges'!$D:$O,4,0))</f>
        <v/>
      </c>
      <c r="E125" s="105" t="str">
        <f>IFERROR(IF(VLOOKUP($A125,'Annex 2 EHV charges'!$D:$P,10,FALSE)=0,"",VLOOKUP($A125,'Annex 2 EHV charges'!$D:$P,10,FALSE)),"")</f>
        <v/>
      </c>
      <c r="F125" s="106" t="str">
        <f>IFERROR(IF(VLOOKUP($A125,'Annex 2 EHV charges'!$D:$P,11,FALSE)=0,"",VLOOKUP($A125,'Annex 2 EHV charges'!$D:$P,11,FALSE)),"")</f>
        <v/>
      </c>
      <c r="G125" s="107" t="str">
        <f>IFERROR(IF(VLOOKUP($A125,'Annex 2 EHV charges'!$D:$P,12,FALSE)=0,"",VLOOKUP($A125,'Annex 2 EHV charges'!$D:$P,12,FALSE)),"")</f>
        <v/>
      </c>
      <c r="H125" s="107" t="str">
        <f>IFERROR(IF(VLOOKUP($A125,'Annex 2 EHV charges'!$D:$P,13,FALSE)=0,"",VLOOKUP($A125,'Annex 2 EHV charges'!$D:$P,13,FALSE)),"")</f>
        <v/>
      </c>
    </row>
    <row r="126" spans="1:8" ht="12.75" customHeight="1" x14ac:dyDescent="0.2">
      <c r="A126" s="104" t="str">
        <f t="array" ref="A126">IFERROR(INDEX('Annex 2 EHV charges'!$D$11:$D$22, MATCH(0, IF(ISBLANK('Annex 2 EHV charges'!$D$11:$D$22),1, COUNTIF(A$4:$A125, 'Annex 2 EHV charges'!$D$11:$D$22)), 0)),"")</f>
        <v/>
      </c>
      <c r="B126" s="103" t="str">
        <f>IF($A126="","",VLOOKUP($A126,'Annex 2 EHV charges'!$D:$O,2,0))</f>
        <v/>
      </c>
      <c r="C126" s="104" t="str">
        <f>IF($A126="","",VLOOKUP($A126,'Annex 2 EHV charges'!$D:$O,3,0))</f>
        <v/>
      </c>
      <c r="D126" s="103" t="str">
        <f>IF($A126="","",VLOOKUP($A126,'Annex 2 EHV charges'!$D:$O,4,0))</f>
        <v/>
      </c>
      <c r="E126" s="105" t="str">
        <f>IFERROR(IF(VLOOKUP($A126,'Annex 2 EHV charges'!$D:$P,10,FALSE)=0,"",VLOOKUP($A126,'Annex 2 EHV charges'!$D:$P,10,FALSE)),"")</f>
        <v/>
      </c>
      <c r="F126" s="106" t="str">
        <f>IFERROR(IF(VLOOKUP($A126,'Annex 2 EHV charges'!$D:$P,11,FALSE)=0,"",VLOOKUP($A126,'Annex 2 EHV charges'!$D:$P,11,FALSE)),"")</f>
        <v/>
      </c>
      <c r="G126" s="107" t="str">
        <f>IFERROR(IF(VLOOKUP($A126,'Annex 2 EHV charges'!$D:$P,12,FALSE)=0,"",VLOOKUP($A126,'Annex 2 EHV charges'!$D:$P,12,FALSE)),"")</f>
        <v/>
      </c>
      <c r="H126" s="107" t="str">
        <f>IFERROR(IF(VLOOKUP($A126,'Annex 2 EHV charges'!$D:$P,13,FALSE)=0,"",VLOOKUP($A126,'Annex 2 EHV charges'!$D:$P,13,FALSE)),"")</f>
        <v/>
      </c>
    </row>
    <row r="127" spans="1:8" ht="12.75" customHeight="1" x14ac:dyDescent="0.2">
      <c r="A127" s="104" t="str">
        <f t="array" ref="A127">IFERROR(INDEX('Annex 2 EHV charges'!$D$11:$D$22, MATCH(0, IF(ISBLANK('Annex 2 EHV charges'!$D$11:$D$22),1, COUNTIF(A$4:$A126, 'Annex 2 EHV charges'!$D$11:$D$22)), 0)),"")</f>
        <v/>
      </c>
      <c r="B127" s="103" t="str">
        <f>IF($A127="","",VLOOKUP($A127,'Annex 2 EHV charges'!$D:$O,2,0))</f>
        <v/>
      </c>
      <c r="C127" s="104" t="str">
        <f>IF($A127="","",VLOOKUP($A127,'Annex 2 EHV charges'!$D:$O,3,0))</f>
        <v/>
      </c>
      <c r="D127" s="103" t="str">
        <f>IF($A127="","",VLOOKUP($A127,'Annex 2 EHV charges'!$D:$O,4,0))</f>
        <v/>
      </c>
      <c r="E127" s="105" t="str">
        <f>IFERROR(IF(VLOOKUP($A127,'Annex 2 EHV charges'!$D:$P,10,FALSE)=0,"",VLOOKUP($A127,'Annex 2 EHV charges'!$D:$P,10,FALSE)),"")</f>
        <v/>
      </c>
      <c r="F127" s="106" t="str">
        <f>IFERROR(IF(VLOOKUP($A127,'Annex 2 EHV charges'!$D:$P,11,FALSE)=0,"",VLOOKUP($A127,'Annex 2 EHV charges'!$D:$P,11,FALSE)),"")</f>
        <v/>
      </c>
      <c r="G127" s="107" t="str">
        <f>IFERROR(IF(VLOOKUP($A127,'Annex 2 EHV charges'!$D:$P,12,FALSE)=0,"",VLOOKUP($A127,'Annex 2 EHV charges'!$D:$P,12,FALSE)),"")</f>
        <v/>
      </c>
      <c r="H127" s="107" t="str">
        <f>IFERROR(IF(VLOOKUP($A127,'Annex 2 EHV charges'!$D:$P,13,FALSE)=0,"",VLOOKUP($A127,'Annex 2 EHV charges'!$D:$P,13,FALSE)),"")</f>
        <v/>
      </c>
    </row>
    <row r="128" spans="1:8" ht="12.75" customHeight="1" x14ac:dyDescent="0.2">
      <c r="A128" s="104" t="str">
        <f t="array" ref="A128">IFERROR(INDEX('Annex 2 EHV charges'!$D$11:$D$22, MATCH(0, IF(ISBLANK('Annex 2 EHV charges'!$D$11:$D$22),1, COUNTIF(A$4:$A127, 'Annex 2 EHV charges'!$D$11:$D$22)), 0)),"")</f>
        <v/>
      </c>
      <c r="B128" s="103" t="str">
        <f>IF($A128="","",VLOOKUP($A128,'Annex 2 EHV charges'!$D:$O,2,0))</f>
        <v/>
      </c>
      <c r="C128" s="104" t="str">
        <f>IF($A128="","",VLOOKUP($A128,'Annex 2 EHV charges'!$D:$O,3,0))</f>
        <v/>
      </c>
      <c r="D128" s="103" t="str">
        <f>IF($A128="","",VLOOKUP($A128,'Annex 2 EHV charges'!$D:$O,4,0))</f>
        <v/>
      </c>
      <c r="E128" s="105" t="str">
        <f>IFERROR(IF(VLOOKUP($A128,'Annex 2 EHV charges'!$D:$P,10,FALSE)=0,"",VLOOKUP($A128,'Annex 2 EHV charges'!$D:$P,10,FALSE)),"")</f>
        <v/>
      </c>
      <c r="F128" s="106" t="str">
        <f>IFERROR(IF(VLOOKUP($A128,'Annex 2 EHV charges'!$D:$P,11,FALSE)=0,"",VLOOKUP($A128,'Annex 2 EHV charges'!$D:$P,11,FALSE)),"")</f>
        <v/>
      </c>
      <c r="G128" s="107" t="str">
        <f>IFERROR(IF(VLOOKUP($A128,'Annex 2 EHV charges'!$D:$P,12,FALSE)=0,"",VLOOKUP($A128,'Annex 2 EHV charges'!$D:$P,12,FALSE)),"")</f>
        <v/>
      </c>
      <c r="H128" s="107" t="str">
        <f>IFERROR(IF(VLOOKUP($A128,'Annex 2 EHV charges'!$D:$P,13,FALSE)=0,"",VLOOKUP($A128,'Annex 2 EHV charges'!$D:$P,13,FALSE)),"")</f>
        <v/>
      </c>
    </row>
    <row r="129" spans="1:8" ht="12.75" customHeight="1" x14ac:dyDescent="0.2">
      <c r="A129" s="104" t="str">
        <f t="array" ref="A129">IFERROR(INDEX('Annex 2 EHV charges'!$D$11:$D$22, MATCH(0, IF(ISBLANK('Annex 2 EHV charges'!$D$11:$D$22),1, COUNTIF(A$4:$A128, 'Annex 2 EHV charges'!$D$11:$D$22)), 0)),"")</f>
        <v/>
      </c>
      <c r="B129" s="103" t="str">
        <f>IF($A129="","",VLOOKUP($A129,'Annex 2 EHV charges'!$D:$O,2,0))</f>
        <v/>
      </c>
      <c r="C129" s="104" t="str">
        <f>IF($A129="","",VLOOKUP($A129,'Annex 2 EHV charges'!$D:$O,3,0))</f>
        <v/>
      </c>
      <c r="D129" s="103" t="str">
        <f>IF($A129="","",VLOOKUP($A129,'Annex 2 EHV charges'!$D:$O,4,0))</f>
        <v/>
      </c>
      <c r="E129" s="105" t="str">
        <f>IFERROR(IF(VLOOKUP($A129,'Annex 2 EHV charges'!$D:$P,10,FALSE)=0,"",VLOOKUP($A129,'Annex 2 EHV charges'!$D:$P,10,FALSE)),"")</f>
        <v/>
      </c>
      <c r="F129" s="106" t="str">
        <f>IFERROR(IF(VLOOKUP($A129,'Annex 2 EHV charges'!$D:$P,11,FALSE)=0,"",VLOOKUP($A129,'Annex 2 EHV charges'!$D:$P,11,FALSE)),"")</f>
        <v/>
      </c>
      <c r="G129" s="107" t="str">
        <f>IFERROR(IF(VLOOKUP($A129,'Annex 2 EHV charges'!$D:$P,12,FALSE)=0,"",VLOOKUP($A129,'Annex 2 EHV charges'!$D:$P,12,FALSE)),"")</f>
        <v/>
      </c>
      <c r="H129" s="107" t="str">
        <f>IFERROR(IF(VLOOKUP($A129,'Annex 2 EHV charges'!$D:$P,13,FALSE)=0,"",VLOOKUP($A129,'Annex 2 EHV charges'!$D:$P,13,FALSE)),"")</f>
        <v/>
      </c>
    </row>
    <row r="130" spans="1:8" ht="12.75" customHeight="1" x14ac:dyDescent="0.2">
      <c r="A130" s="104" t="str">
        <f t="array" ref="A130">IFERROR(INDEX('Annex 2 EHV charges'!$D$11:$D$22, MATCH(0, IF(ISBLANK('Annex 2 EHV charges'!$D$11:$D$22),1, COUNTIF(A$4:$A129, 'Annex 2 EHV charges'!$D$11:$D$22)), 0)),"")</f>
        <v/>
      </c>
      <c r="B130" s="103" t="str">
        <f>IF($A130="","",VLOOKUP($A130,'Annex 2 EHV charges'!$D:$O,2,0))</f>
        <v/>
      </c>
      <c r="C130" s="104" t="str">
        <f>IF($A130="","",VLOOKUP($A130,'Annex 2 EHV charges'!$D:$O,3,0))</f>
        <v/>
      </c>
      <c r="D130" s="103" t="str">
        <f>IF($A130="","",VLOOKUP($A130,'Annex 2 EHV charges'!$D:$O,4,0))</f>
        <v/>
      </c>
      <c r="E130" s="105" t="str">
        <f>IFERROR(IF(VLOOKUP($A130,'Annex 2 EHV charges'!$D:$P,10,FALSE)=0,"",VLOOKUP($A130,'Annex 2 EHV charges'!$D:$P,10,FALSE)),"")</f>
        <v/>
      </c>
      <c r="F130" s="106" t="str">
        <f>IFERROR(IF(VLOOKUP($A130,'Annex 2 EHV charges'!$D:$P,11,FALSE)=0,"",VLOOKUP($A130,'Annex 2 EHV charges'!$D:$P,11,FALSE)),"")</f>
        <v/>
      </c>
      <c r="G130" s="107" t="str">
        <f>IFERROR(IF(VLOOKUP($A130,'Annex 2 EHV charges'!$D:$P,12,FALSE)=0,"",VLOOKUP($A130,'Annex 2 EHV charges'!$D:$P,12,FALSE)),"")</f>
        <v/>
      </c>
      <c r="H130" s="107" t="str">
        <f>IFERROR(IF(VLOOKUP($A130,'Annex 2 EHV charges'!$D:$P,13,FALSE)=0,"",VLOOKUP($A130,'Annex 2 EHV charges'!$D:$P,13,FALSE)),"")</f>
        <v/>
      </c>
    </row>
    <row r="131" spans="1:8" ht="12.75" customHeight="1" x14ac:dyDescent="0.2">
      <c r="A131" s="104" t="str">
        <f t="array" ref="A131">IFERROR(INDEX('Annex 2 EHV charges'!$D$11:$D$22, MATCH(0, IF(ISBLANK('Annex 2 EHV charges'!$D$11:$D$22),1, COUNTIF(A$4:$A130, 'Annex 2 EHV charges'!$D$11:$D$22)), 0)),"")</f>
        <v/>
      </c>
      <c r="B131" s="103" t="str">
        <f>IF($A131="","",VLOOKUP($A131,'Annex 2 EHV charges'!$D:$O,2,0))</f>
        <v/>
      </c>
      <c r="C131" s="104" t="str">
        <f>IF($A131="","",VLOOKUP($A131,'Annex 2 EHV charges'!$D:$O,3,0))</f>
        <v/>
      </c>
      <c r="D131" s="103" t="str">
        <f>IF($A131="","",VLOOKUP($A131,'Annex 2 EHV charges'!$D:$O,4,0))</f>
        <v/>
      </c>
      <c r="E131" s="105" t="str">
        <f>IFERROR(IF(VLOOKUP($A131,'Annex 2 EHV charges'!$D:$P,10,FALSE)=0,"",VLOOKUP($A131,'Annex 2 EHV charges'!$D:$P,10,FALSE)),"")</f>
        <v/>
      </c>
      <c r="F131" s="106" t="str">
        <f>IFERROR(IF(VLOOKUP($A131,'Annex 2 EHV charges'!$D:$P,11,FALSE)=0,"",VLOOKUP($A131,'Annex 2 EHV charges'!$D:$P,11,FALSE)),"")</f>
        <v/>
      </c>
      <c r="G131" s="107" t="str">
        <f>IFERROR(IF(VLOOKUP($A131,'Annex 2 EHV charges'!$D:$P,12,FALSE)=0,"",VLOOKUP($A131,'Annex 2 EHV charges'!$D:$P,12,FALSE)),"")</f>
        <v/>
      </c>
      <c r="H131" s="107" t="str">
        <f>IFERROR(IF(VLOOKUP($A131,'Annex 2 EHV charges'!$D:$P,13,FALSE)=0,"",VLOOKUP($A131,'Annex 2 EHV charges'!$D:$P,13,FALSE)),"")</f>
        <v/>
      </c>
    </row>
    <row r="132" spans="1:8" ht="12.75" customHeight="1" x14ac:dyDescent="0.2">
      <c r="A132" s="104" t="str">
        <f t="array" ref="A132">IFERROR(INDEX('Annex 2 EHV charges'!$D$11:$D$22, MATCH(0, IF(ISBLANK('Annex 2 EHV charges'!$D$11:$D$22),1, COUNTIF(A$4:$A131, 'Annex 2 EHV charges'!$D$11:$D$22)), 0)),"")</f>
        <v/>
      </c>
      <c r="B132" s="103" t="str">
        <f>IF($A132="","",VLOOKUP($A132,'Annex 2 EHV charges'!$D:$O,2,0))</f>
        <v/>
      </c>
      <c r="C132" s="104" t="str">
        <f>IF($A132="","",VLOOKUP($A132,'Annex 2 EHV charges'!$D:$O,3,0))</f>
        <v/>
      </c>
      <c r="D132" s="103" t="str">
        <f>IF($A132="","",VLOOKUP($A132,'Annex 2 EHV charges'!$D:$O,4,0))</f>
        <v/>
      </c>
      <c r="E132" s="105" t="str">
        <f>IFERROR(IF(VLOOKUP($A132,'Annex 2 EHV charges'!$D:$P,10,FALSE)=0,"",VLOOKUP($A132,'Annex 2 EHV charges'!$D:$P,10,FALSE)),"")</f>
        <v/>
      </c>
      <c r="F132" s="106" t="str">
        <f>IFERROR(IF(VLOOKUP($A132,'Annex 2 EHV charges'!$D:$P,11,FALSE)=0,"",VLOOKUP($A132,'Annex 2 EHV charges'!$D:$P,11,FALSE)),"")</f>
        <v/>
      </c>
      <c r="G132" s="107" t="str">
        <f>IFERROR(IF(VLOOKUP($A132,'Annex 2 EHV charges'!$D:$P,12,FALSE)=0,"",VLOOKUP($A132,'Annex 2 EHV charges'!$D:$P,12,FALSE)),"")</f>
        <v/>
      </c>
      <c r="H132" s="107" t="str">
        <f>IFERROR(IF(VLOOKUP($A132,'Annex 2 EHV charges'!$D:$P,13,FALSE)=0,"",VLOOKUP($A132,'Annex 2 EHV charges'!$D:$P,13,FALSE)),"")</f>
        <v/>
      </c>
    </row>
    <row r="133" spans="1:8" ht="12.75" customHeight="1" x14ac:dyDescent="0.2">
      <c r="A133" s="104" t="str">
        <f t="array" ref="A133">IFERROR(INDEX('Annex 2 EHV charges'!$D$11:$D$22, MATCH(0, IF(ISBLANK('Annex 2 EHV charges'!$D$11:$D$22),1, COUNTIF(A$4:$A132, 'Annex 2 EHV charges'!$D$11:$D$22)), 0)),"")</f>
        <v/>
      </c>
      <c r="B133" s="103" t="str">
        <f>IF($A133="","",VLOOKUP($A133,'Annex 2 EHV charges'!$D:$O,2,0))</f>
        <v/>
      </c>
      <c r="C133" s="104" t="str">
        <f>IF($A133="","",VLOOKUP($A133,'Annex 2 EHV charges'!$D:$O,3,0))</f>
        <v/>
      </c>
      <c r="D133" s="103" t="str">
        <f>IF($A133="","",VLOOKUP($A133,'Annex 2 EHV charges'!$D:$O,4,0))</f>
        <v/>
      </c>
      <c r="E133" s="105" t="str">
        <f>IFERROR(IF(VLOOKUP($A133,'Annex 2 EHV charges'!$D:$P,10,FALSE)=0,"",VLOOKUP($A133,'Annex 2 EHV charges'!$D:$P,10,FALSE)),"")</f>
        <v/>
      </c>
      <c r="F133" s="106" t="str">
        <f>IFERROR(IF(VLOOKUP($A133,'Annex 2 EHV charges'!$D:$P,11,FALSE)=0,"",VLOOKUP($A133,'Annex 2 EHV charges'!$D:$P,11,FALSE)),"")</f>
        <v/>
      </c>
      <c r="G133" s="107" t="str">
        <f>IFERROR(IF(VLOOKUP($A133,'Annex 2 EHV charges'!$D:$P,12,FALSE)=0,"",VLOOKUP($A133,'Annex 2 EHV charges'!$D:$P,12,FALSE)),"")</f>
        <v/>
      </c>
      <c r="H133" s="107" t="str">
        <f>IFERROR(IF(VLOOKUP($A133,'Annex 2 EHV charges'!$D:$P,13,FALSE)=0,"",VLOOKUP($A133,'Annex 2 EHV charges'!$D:$P,13,FALSE)),"")</f>
        <v/>
      </c>
    </row>
    <row r="134" spans="1:8" ht="12.75" customHeight="1" x14ac:dyDescent="0.2">
      <c r="A134" s="104" t="str">
        <f t="array" ref="A134">IFERROR(INDEX('Annex 2 EHV charges'!$D$11:$D$22, MATCH(0, IF(ISBLANK('Annex 2 EHV charges'!$D$11:$D$22),1, COUNTIF(A$4:$A133, 'Annex 2 EHV charges'!$D$11:$D$22)), 0)),"")</f>
        <v/>
      </c>
      <c r="B134" s="103" t="str">
        <f>IF($A134="","",VLOOKUP($A134,'Annex 2 EHV charges'!$D:$O,2,0))</f>
        <v/>
      </c>
      <c r="C134" s="104" t="str">
        <f>IF($A134="","",VLOOKUP($A134,'Annex 2 EHV charges'!$D:$O,3,0))</f>
        <v/>
      </c>
      <c r="D134" s="103" t="str">
        <f>IF($A134="","",VLOOKUP($A134,'Annex 2 EHV charges'!$D:$O,4,0))</f>
        <v/>
      </c>
      <c r="E134" s="105" t="str">
        <f>IFERROR(IF(VLOOKUP($A134,'Annex 2 EHV charges'!$D:$P,10,FALSE)=0,"",VLOOKUP($A134,'Annex 2 EHV charges'!$D:$P,10,FALSE)),"")</f>
        <v/>
      </c>
      <c r="F134" s="106" t="str">
        <f>IFERROR(IF(VLOOKUP($A134,'Annex 2 EHV charges'!$D:$P,11,FALSE)=0,"",VLOOKUP($A134,'Annex 2 EHV charges'!$D:$P,11,FALSE)),"")</f>
        <v/>
      </c>
      <c r="G134" s="107" t="str">
        <f>IFERROR(IF(VLOOKUP($A134,'Annex 2 EHV charges'!$D:$P,12,FALSE)=0,"",VLOOKUP($A134,'Annex 2 EHV charges'!$D:$P,12,FALSE)),"")</f>
        <v/>
      </c>
      <c r="H134" s="107" t="str">
        <f>IFERROR(IF(VLOOKUP($A134,'Annex 2 EHV charges'!$D:$P,13,FALSE)=0,"",VLOOKUP($A134,'Annex 2 EHV charges'!$D:$P,13,FALSE)),"")</f>
        <v/>
      </c>
    </row>
    <row r="135" spans="1:8" ht="12.75" customHeight="1" x14ac:dyDescent="0.2">
      <c r="A135" s="104" t="str">
        <f t="array" ref="A135">IFERROR(INDEX('Annex 2 EHV charges'!$D$11:$D$22, MATCH(0, IF(ISBLANK('Annex 2 EHV charges'!$D$11:$D$22),1, COUNTIF(A$4:$A134, 'Annex 2 EHV charges'!$D$11:$D$22)), 0)),"")</f>
        <v/>
      </c>
      <c r="B135" s="103" t="str">
        <f>IF($A135="","",VLOOKUP($A135,'Annex 2 EHV charges'!$D:$O,2,0))</f>
        <v/>
      </c>
      <c r="C135" s="104" t="str">
        <f>IF($A135="","",VLOOKUP($A135,'Annex 2 EHV charges'!$D:$O,3,0))</f>
        <v/>
      </c>
      <c r="D135" s="103" t="str">
        <f>IF($A135="","",VLOOKUP($A135,'Annex 2 EHV charges'!$D:$O,4,0))</f>
        <v/>
      </c>
      <c r="E135" s="105" t="str">
        <f>IFERROR(IF(VLOOKUP($A135,'Annex 2 EHV charges'!$D:$P,10,FALSE)=0,"",VLOOKUP($A135,'Annex 2 EHV charges'!$D:$P,10,FALSE)),"")</f>
        <v/>
      </c>
      <c r="F135" s="106" t="str">
        <f>IFERROR(IF(VLOOKUP($A135,'Annex 2 EHV charges'!$D:$P,11,FALSE)=0,"",VLOOKUP($A135,'Annex 2 EHV charges'!$D:$P,11,FALSE)),"")</f>
        <v/>
      </c>
      <c r="G135" s="107" t="str">
        <f>IFERROR(IF(VLOOKUP($A135,'Annex 2 EHV charges'!$D:$P,12,FALSE)=0,"",VLOOKUP($A135,'Annex 2 EHV charges'!$D:$P,12,FALSE)),"")</f>
        <v/>
      </c>
      <c r="H135" s="107" t="str">
        <f>IFERROR(IF(VLOOKUP($A135,'Annex 2 EHV charges'!$D:$P,13,FALSE)=0,"",VLOOKUP($A135,'Annex 2 EHV charges'!$D:$P,13,FALSE)),"")</f>
        <v/>
      </c>
    </row>
    <row r="136" spans="1:8" ht="12.75" customHeight="1" x14ac:dyDescent="0.2">
      <c r="A136" s="104" t="str">
        <f t="array" ref="A136">IFERROR(INDEX('Annex 2 EHV charges'!$D$11:$D$22, MATCH(0, IF(ISBLANK('Annex 2 EHV charges'!$D$11:$D$22),1, COUNTIF(A$4:$A135, 'Annex 2 EHV charges'!$D$11:$D$22)), 0)),"")</f>
        <v/>
      </c>
      <c r="B136" s="103" t="str">
        <f>IF($A136="","",VLOOKUP($A136,'Annex 2 EHV charges'!$D:$O,2,0))</f>
        <v/>
      </c>
      <c r="C136" s="104" t="str">
        <f>IF($A136="","",VLOOKUP($A136,'Annex 2 EHV charges'!$D:$O,3,0))</f>
        <v/>
      </c>
      <c r="D136" s="103" t="str">
        <f>IF($A136="","",VLOOKUP($A136,'Annex 2 EHV charges'!$D:$O,4,0))</f>
        <v/>
      </c>
      <c r="E136" s="105" t="str">
        <f>IFERROR(IF(VLOOKUP($A136,'Annex 2 EHV charges'!$D:$P,10,FALSE)=0,"",VLOOKUP($A136,'Annex 2 EHV charges'!$D:$P,10,FALSE)),"")</f>
        <v/>
      </c>
      <c r="F136" s="106" t="str">
        <f>IFERROR(IF(VLOOKUP($A136,'Annex 2 EHV charges'!$D:$P,11,FALSE)=0,"",VLOOKUP($A136,'Annex 2 EHV charges'!$D:$P,11,FALSE)),"")</f>
        <v/>
      </c>
      <c r="G136" s="107" t="str">
        <f>IFERROR(IF(VLOOKUP($A136,'Annex 2 EHV charges'!$D:$P,12,FALSE)=0,"",VLOOKUP($A136,'Annex 2 EHV charges'!$D:$P,12,FALSE)),"")</f>
        <v/>
      </c>
      <c r="H136" s="107" t="str">
        <f>IFERROR(IF(VLOOKUP($A136,'Annex 2 EHV charges'!$D:$P,13,FALSE)=0,"",VLOOKUP($A136,'Annex 2 EHV charges'!$D:$P,13,FALSE)),"")</f>
        <v/>
      </c>
    </row>
    <row r="137" spans="1:8" ht="12.75" customHeight="1" x14ac:dyDescent="0.2">
      <c r="A137" s="104" t="str">
        <f t="array" ref="A137">IFERROR(INDEX('Annex 2 EHV charges'!$D$11:$D$22, MATCH(0, IF(ISBLANK('Annex 2 EHV charges'!$D$11:$D$22),1, COUNTIF(A$4:$A136, 'Annex 2 EHV charges'!$D$11:$D$22)), 0)),"")</f>
        <v/>
      </c>
      <c r="B137" s="103" t="str">
        <f>IF($A137="","",VLOOKUP($A137,'Annex 2 EHV charges'!$D:$O,2,0))</f>
        <v/>
      </c>
      <c r="C137" s="104" t="str">
        <f>IF($A137="","",VLOOKUP($A137,'Annex 2 EHV charges'!$D:$O,3,0))</f>
        <v/>
      </c>
      <c r="D137" s="103" t="str">
        <f>IF($A137="","",VLOOKUP($A137,'Annex 2 EHV charges'!$D:$O,4,0))</f>
        <v/>
      </c>
      <c r="E137" s="105" t="str">
        <f>IFERROR(IF(VLOOKUP($A137,'Annex 2 EHV charges'!$D:$P,10,FALSE)=0,"",VLOOKUP($A137,'Annex 2 EHV charges'!$D:$P,10,FALSE)),"")</f>
        <v/>
      </c>
      <c r="F137" s="106" t="str">
        <f>IFERROR(IF(VLOOKUP($A137,'Annex 2 EHV charges'!$D:$P,11,FALSE)=0,"",VLOOKUP($A137,'Annex 2 EHV charges'!$D:$P,11,FALSE)),"")</f>
        <v/>
      </c>
      <c r="G137" s="107" t="str">
        <f>IFERROR(IF(VLOOKUP($A137,'Annex 2 EHV charges'!$D:$P,12,FALSE)=0,"",VLOOKUP($A137,'Annex 2 EHV charges'!$D:$P,12,FALSE)),"")</f>
        <v/>
      </c>
      <c r="H137" s="107" t="str">
        <f>IFERROR(IF(VLOOKUP($A137,'Annex 2 EHV charges'!$D:$P,13,FALSE)=0,"",VLOOKUP($A137,'Annex 2 EHV charges'!$D:$P,13,FALSE)),"")</f>
        <v/>
      </c>
    </row>
    <row r="138" spans="1:8" ht="12.75" customHeight="1" x14ac:dyDescent="0.2">
      <c r="A138" s="104" t="str">
        <f t="array" ref="A138">IFERROR(INDEX('Annex 2 EHV charges'!$D$11:$D$22, MATCH(0, IF(ISBLANK('Annex 2 EHV charges'!$D$11:$D$22),1, COUNTIF(A$4:$A137, 'Annex 2 EHV charges'!$D$11:$D$22)), 0)),"")</f>
        <v/>
      </c>
      <c r="B138" s="103" t="str">
        <f>IF($A138="","",VLOOKUP($A138,'Annex 2 EHV charges'!$D:$O,2,0))</f>
        <v/>
      </c>
      <c r="C138" s="104" t="str">
        <f>IF($A138="","",VLOOKUP($A138,'Annex 2 EHV charges'!$D:$O,3,0))</f>
        <v/>
      </c>
      <c r="D138" s="103" t="str">
        <f>IF($A138="","",VLOOKUP($A138,'Annex 2 EHV charges'!$D:$O,4,0))</f>
        <v/>
      </c>
      <c r="E138" s="105" t="str">
        <f>IFERROR(IF(VLOOKUP($A138,'Annex 2 EHV charges'!$D:$P,10,FALSE)=0,"",VLOOKUP($A138,'Annex 2 EHV charges'!$D:$P,10,FALSE)),"")</f>
        <v/>
      </c>
      <c r="F138" s="106" t="str">
        <f>IFERROR(IF(VLOOKUP($A138,'Annex 2 EHV charges'!$D:$P,11,FALSE)=0,"",VLOOKUP($A138,'Annex 2 EHV charges'!$D:$P,11,FALSE)),"")</f>
        <v/>
      </c>
      <c r="G138" s="107" t="str">
        <f>IFERROR(IF(VLOOKUP($A138,'Annex 2 EHV charges'!$D:$P,12,FALSE)=0,"",VLOOKUP($A138,'Annex 2 EHV charges'!$D:$P,12,FALSE)),"")</f>
        <v/>
      </c>
      <c r="H138" s="107" t="str">
        <f>IFERROR(IF(VLOOKUP($A138,'Annex 2 EHV charges'!$D:$P,13,FALSE)=0,"",VLOOKUP($A138,'Annex 2 EHV charges'!$D:$P,13,FALSE)),"")</f>
        <v/>
      </c>
    </row>
    <row r="139" spans="1:8" ht="12.75" customHeight="1" x14ac:dyDescent="0.2">
      <c r="A139" s="104" t="str">
        <f t="array" ref="A139">IFERROR(INDEX('Annex 2 EHV charges'!$D$11:$D$22, MATCH(0, IF(ISBLANK('Annex 2 EHV charges'!$D$11:$D$22),1, COUNTIF(A$4:$A138, 'Annex 2 EHV charges'!$D$11:$D$22)), 0)),"")</f>
        <v/>
      </c>
      <c r="B139" s="103" t="str">
        <f>IF($A139="","",VLOOKUP($A139,'Annex 2 EHV charges'!$D:$O,2,0))</f>
        <v/>
      </c>
      <c r="C139" s="104" t="str">
        <f>IF($A139="","",VLOOKUP($A139,'Annex 2 EHV charges'!$D:$O,3,0))</f>
        <v/>
      </c>
      <c r="D139" s="103" t="str">
        <f>IF($A139="","",VLOOKUP($A139,'Annex 2 EHV charges'!$D:$O,4,0))</f>
        <v/>
      </c>
      <c r="E139" s="105" t="str">
        <f>IFERROR(IF(VLOOKUP($A139,'Annex 2 EHV charges'!$D:$P,10,FALSE)=0,"",VLOOKUP($A139,'Annex 2 EHV charges'!$D:$P,10,FALSE)),"")</f>
        <v/>
      </c>
      <c r="F139" s="106" t="str">
        <f>IFERROR(IF(VLOOKUP($A139,'Annex 2 EHV charges'!$D:$P,11,FALSE)=0,"",VLOOKUP($A139,'Annex 2 EHV charges'!$D:$P,11,FALSE)),"")</f>
        <v/>
      </c>
      <c r="G139" s="107" t="str">
        <f>IFERROR(IF(VLOOKUP($A139,'Annex 2 EHV charges'!$D:$P,12,FALSE)=0,"",VLOOKUP($A139,'Annex 2 EHV charges'!$D:$P,12,FALSE)),"")</f>
        <v/>
      </c>
      <c r="H139" s="107" t="str">
        <f>IFERROR(IF(VLOOKUP($A139,'Annex 2 EHV charges'!$D:$P,13,FALSE)=0,"",VLOOKUP($A139,'Annex 2 EHV charges'!$D:$P,13,FALSE)),"")</f>
        <v/>
      </c>
    </row>
    <row r="140" spans="1:8" ht="12.75" customHeight="1" x14ac:dyDescent="0.2">
      <c r="A140" s="104" t="str">
        <f t="array" ref="A140">IFERROR(INDEX('Annex 2 EHV charges'!$D$11:$D$22, MATCH(0, IF(ISBLANK('Annex 2 EHV charges'!$D$11:$D$22),1, COUNTIF(A$4:$A139, 'Annex 2 EHV charges'!$D$11:$D$22)), 0)),"")</f>
        <v/>
      </c>
      <c r="B140" s="103" t="str">
        <f>IF($A140="","",VLOOKUP($A140,'Annex 2 EHV charges'!$D:$O,2,0))</f>
        <v/>
      </c>
      <c r="C140" s="104" t="str">
        <f>IF($A140="","",VLOOKUP($A140,'Annex 2 EHV charges'!$D:$O,3,0))</f>
        <v/>
      </c>
      <c r="D140" s="103" t="str">
        <f>IF($A140="","",VLOOKUP($A140,'Annex 2 EHV charges'!$D:$O,4,0))</f>
        <v/>
      </c>
      <c r="E140" s="105" t="str">
        <f>IFERROR(IF(VLOOKUP($A140,'Annex 2 EHV charges'!$D:$P,10,FALSE)=0,"",VLOOKUP($A140,'Annex 2 EHV charges'!$D:$P,10,FALSE)),"")</f>
        <v/>
      </c>
      <c r="F140" s="106" t="str">
        <f>IFERROR(IF(VLOOKUP($A140,'Annex 2 EHV charges'!$D:$P,11,FALSE)=0,"",VLOOKUP($A140,'Annex 2 EHV charges'!$D:$P,11,FALSE)),"")</f>
        <v/>
      </c>
      <c r="G140" s="107" t="str">
        <f>IFERROR(IF(VLOOKUP($A140,'Annex 2 EHV charges'!$D:$P,12,FALSE)=0,"",VLOOKUP($A140,'Annex 2 EHV charges'!$D:$P,12,FALSE)),"")</f>
        <v/>
      </c>
      <c r="H140" s="107" t="str">
        <f>IFERROR(IF(VLOOKUP($A140,'Annex 2 EHV charges'!$D:$P,13,FALSE)=0,"",VLOOKUP($A140,'Annex 2 EHV charges'!$D:$P,13,FALSE)),"")</f>
        <v/>
      </c>
    </row>
    <row r="141" spans="1:8" ht="12.75" customHeight="1" x14ac:dyDescent="0.2">
      <c r="A141" s="104" t="str">
        <f t="array" ref="A141">IFERROR(INDEX('Annex 2 EHV charges'!$D$11:$D$22, MATCH(0, IF(ISBLANK('Annex 2 EHV charges'!$D$11:$D$22),1, COUNTIF(A$4:$A140, 'Annex 2 EHV charges'!$D$11:$D$22)), 0)),"")</f>
        <v/>
      </c>
      <c r="B141" s="103" t="str">
        <f>IF($A141="","",VLOOKUP($A141,'Annex 2 EHV charges'!$D:$O,2,0))</f>
        <v/>
      </c>
      <c r="C141" s="104" t="str">
        <f>IF($A141="","",VLOOKUP($A141,'Annex 2 EHV charges'!$D:$O,3,0))</f>
        <v/>
      </c>
      <c r="D141" s="103" t="str">
        <f>IF($A141="","",VLOOKUP($A141,'Annex 2 EHV charges'!$D:$O,4,0))</f>
        <v/>
      </c>
      <c r="E141" s="105" t="str">
        <f>IFERROR(IF(VLOOKUP($A141,'Annex 2 EHV charges'!$D:$P,10,FALSE)=0,"",VLOOKUP($A141,'Annex 2 EHV charges'!$D:$P,10,FALSE)),"")</f>
        <v/>
      </c>
      <c r="F141" s="106" t="str">
        <f>IFERROR(IF(VLOOKUP($A141,'Annex 2 EHV charges'!$D:$P,11,FALSE)=0,"",VLOOKUP($A141,'Annex 2 EHV charges'!$D:$P,11,FALSE)),"")</f>
        <v/>
      </c>
      <c r="G141" s="107" t="str">
        <f>IFERROR(IF(VLOOKUP($A141,'Annex 2 EHV charges'!$D:$P,12,FALSE)=0,"",VLOOKUP($A141,'Annex 2 EHV charges'!$D:$P,12,FALSE)),"")</f>
        <v/>
      </c>
      <c r="H141" s="107" t="str">
        <f>IFERROR(IF(VLOOKUP($A141,'Annex 2 EHV charges'!$D:$P,13,FALSE)=0,"",VLOOKUP($A141,'Annex 2 EHV charges'!$D:$P,13,FALSE)),"")</f>
        <v/>
      </c>
    </row>
    <row r="142" spans="1:8" ht="12.75" customHeight="1" x14ac:dyDescent="0.2">
      <c r="A142" s="104" t="str">
        <f t="array" ref="A142">IFERROR(INDEX('Annex 2 EHV charges'!$D$11:$D$22, MATCH(0, IF(ISBLANK('Annex 2 EHV charges'!$D$11:$D$22),1, COUNTIF(A$4:$A141, 'Annex 2 EHV charges'!$D$11:$D$22)), 0)),"")</f>
        <v/>
      </c>
      <c r="B142" s="103" t="str">
        <f>IF($A142="","",VLOOKUP($A142,'Annex 2 EHV charges'!$D:$O,2,0))</f>
        <v/>
      </c>
      <c r="C142" s="104" t="str">
        <f>IF($A142="","",VLOOKUP($A142,'Annex 2 EHV charges'!$D:$O,3,0))</f>
        <v/>
      </c>
      <c r="D142" s="103" t="str">
        <f>IF($A142="","",VLOOKUP($A142,'Annex 2 EHV charges'!$D:$O,4,0))</f>
        <v/>
      </c>
      <c r="E142" s="105" t="str">
        <f>IFERROR(IF(VLOOKUP($A142,'Annex 2 EHV charges'!$D:$P,10,FALSE)=0,"",VLOOKUP($A142,'Annex 2 EHV charges'!$D:$P,10,FALSE)),"")</f>
        <v/>
      </c>
      <c r="F142" s="106" t="str">
        <f>IFERROR(IF(VLOOKUP($A142,'Annex 2 EHV charges'!$D:$P,11,FALSE)=0,"",VLOOKUP($A142,'Annex 2 EHV charges'!$D:$P,11,FALSE)),"")</f>
        <v/>
      </c>
      <c r="G142" s="107" t="str">
        <f>IFERROR(IF(VLOOKUP($A142,'Annex 2 EHV charges'!$D:$P,12,FALSE)=0,"",VLOOKUP($A142,'Annex 2 EHV charges'!$D:$P,12,FALSE)),"")</f>
        <v/>
      </c>
      <c r="H142" s="107" t="str">
        <f>IFERROR(IF(VLOOKUP($A142,'Annex 2 EHV charges'!$D:$P,13,FALSE)=0,"",VLOOKUP($A142,'Annex 2 EHV charges'!$D:$P,13,FALSE)),"")</f>
        <v/>
      </c>
    </row>
    <row r="143" spans="1:8" ht="12.75" customHeight="1" x14ac:dyDescent="0.2">
      <c r="A143" s="104" t="str">
        <f t="array" ref="A143">IFERROR(INDEX('Annex 2 EHV charges'!$D$11:$D$22, MATCH(0, IF(ISBLANK('Annex 2 EHV charges'!$D$11:$D$22),1, COUNTIF(A$4:$A142, 'Annex 2 EHV charges'!$D$11:$D$22)), 0)),"")</f>
        <v/>
      </c>
      <c r="B143" s="103" t="str">
        <f>IF($A143="","",VLOOKUP($A143,'Annex 2 EHV charges'!$D:$O,2,0))</f>
        <v/>
      </c>
      <c r="C143" s="104" t="str">
        <f>IF($A143="","",VLOOKUP($A143,'Annex 2 EHV charges'!$D:$O,3,0))</f>
        <v/>
      </c>
      <c r="D143" s="103" t="str">
        <f>IF($A143="","",VLOOKUP($A143,'Annex 2 EHV charges'!$D:$O,4,0))</f>
        <v/>
      </c>
      <c r="E143" s="105" t="str">
        <f>IFERROR(IF(VLOOKUP($A143,'Annex 2 EHV charges'!$D:$P,10,FALSE)=0,"",VLOOKUP($A143,'Annex 2 EHV charges'!$D:$P,10,FALSE)),"")</f>
        <v/>
      </c>
      <c r="F143" s="106" t="str">
        <f>IFERROR(IF(VLOOKUP($A143,'Annex 2 EHV charges'!$D:$P,11,FALSE)=0,"",VLOOKUP($A143,'Annex 2 EHV charges'!$D:$P,11,FALSE)),"")</f>
        <v/>
      </c>
      <c r="G143" s="107" t="str">
        <f>IFERROR(IF(VLOOKUP($A143,'Annex 2 EHV charges'!$D:$P,12,FALSE)=0,"",VLOOKUP($A143,'Annex 2 EHV charges'!$D:$P,12,FALSE)),"")</f>
        <v/>
      </c>
      <c r="H143" s="107" t="str">
        <f>IFERROR(IF(VLOOKUP($A143,'Annex 2 EHV charges'!$D:$P,13,FALSE)=0,"",VLOOKUP($A143,'Annex 2 EHV charges'!$D:$P,13,FALSE)),"")</f>
        <v/>
      </c>
    </row>
    <row r="144" spans="1:8" ht="12.75" customHeight="1" x14ac:dyDescent="0.2">
      <c r="A144" s="104" t="str">
        <f t="array" ref="A144">IFERROR(INDEX('Annex 2 EHV charges'!$D$11:$D$22, MATCH(0, IF(ISBLANK('Annex 2 EHV charges'!$D$11:$D$22),1, COUNTIF(A$4:$A143, 'Annex 2 EHV charges'!$D$11:$D$22)), 0)),"")</f>
        <v/>
      </c>
      <c r="B144" s="103" t="str">
        <f>IF($A144="","",VLOOKUP($A144,'Annex 2 EHV charges'!$D:$O,2,0))</f>
        <v/>
      </c>
      <c r="C144" s="104" t="str">
        <f>IF($A144="","",VLOOKUP($A144,'Annex 2 EHV charges'!$D:$O,3,0))</f>
        <v/>
      </c>
      <c r="D144" s="103" t="str">
        <f>IF($A144="","",VLOOKUP($A144,'Annex 2 EHV charges'!$D:$O,4,0))</f>
        <v/>
      </c>
      <c r="E144" s="105" t="str">
        <f>IFERROR(IF(VLOOKUP($A144,'Annex 2 EHV charges'!$D:$P,10,FALSE)=0,"",VLOOKUP($A144,'Annex 2 EHV charges'!$D:$P,10,FALSE)),"")</f>
        <v/>
      </c>
      <c r="F144" s="106" t="str">
        <f>IFERROR(IF(VLOOKUP($A144,'Annex 2 EHV charges'!$D:$P,11,FALSE)=0,"",VLOOKUP($A144,'Annex 2 EHV charges'!$D:$P,11,FALSE)),"")</f>
        <v/>
      </c>
      <c r="G144" s="107" t="str">
        <f>IFERROR(IF(VLOOKUP($A144,'Annex 2 EHV charges'!$D:$P,12,FALSE)=0,"",VLOOKUP($A144,'Annex 2 EHV charges'!$D:$P,12,FALSE)),"")</f>
        <v/>
      </c>
      <c r="H144" s="107" t="str">
        <f>IFERROR(IF(VLOOKUP($A144,'Annex 2 EHV charges'!$D:$P,13,FALSE)=0,"",VLOOKUP($A144,'Annex 2 EHV charges'!$D:$P,13,FALSE)),"")</f>
        <v/>
      </c>
    </row>
    <row r="145" spans="1:8" ht="12.75" customHeight="1" x14ac:dyDescent="0.2">
      <c r="A145" s="104" t="str">
        <f t="array" ref="A145">IFERROR(INDEX('Annex 2 EHV charges'!$D$11:$D$22, MATCH(0, IF(ISBLANK('Annex 2 EHV charges'!$D$11:$D$22),1, COUNTIF(A$4:$A144, 'Annex 2 EHV charges'!$D$11:$D$22)), 0)),"")</f>
        <v/>
      </c>
      <c r="B145" s="103" t="str">
        <f>IF($A145="","",VLOOKUP($A145,'Annex 2 EHV charges'!$D:$O,2,0))</f>
        <v/>
      </c>
      <c r="C145" s="104" t="str">
        <f>IF($A145="","",VLOOKUP($A145,'Annex 2 EHV charges'!$D:$O,3,0))</f>
        <v/>
      </c>
      <c r="D145" s="103" t="str">
        <f>IF($A145="","",VLOOKUP($A145,'Annex 2 EHV charges'!$D:$O,4,0))</f>
        <v/>
      </c>
      <c r="E145" s="105" t="str">
        <f>IFERROR(IF(VLOOKUP($A145,'Annex 2 EHV charges'!$D:$P,10,FALSE)=0,"",VLOOKUP($A145,'Annex 2 EHV charges'!$D:$P,10,FALSE)),"")</f>
        <v/>
      </c>
      <c r="F145" s="106" t="str">
        <f>IFERROR(IF(VLOOKUP($A145,'Annex 2 EHV charges'!$D:$P,11,FALSE)=0,"",VLOOKUP($A145,'Annex 2 EHV charges'!$D:$P,11,FALSE)),"")</f>
        <v/>
      </c>
      <c r="G145" s="107" t="str">
        <f>IFERROR(IF(VLOOKUP($A145,'Annex 2 EHV charges'!$D:$P,12,FALSE)=0,"",VLOOKUP($A145,'Annex 2 EHV charges'!$D:$P,12,FALSE)),"")</f>
        <v/>
      </c>
      <c r="H145" s="107" t="str">
        <f>IFERROR(IF(VLOOKUP($A145,'Annex 2 EHV charges'!$D:$P,13,FALSE)=0,"",VLOOKUP($A145,'Annex 2 EHV charges'!$D:$P,13,FALSE)),"")</f>
        <v/>
      </c>
    </row>
    <row r="146" spans="1:8" ht="12.75" customHeight="1" x14ac:dyDescent="0.2">
      <c r="A146" s="104" t="str">
        <f t="array" ref="A146">IFERROR(INDEX('Annex 2 EHV charges'!$D$11:$D$22, MATCH(0, IF(ISBLANK('Annex 2 EHV charges'!$D$11:$D$22),1, COUNTIF(A$4:$A145, 'Annex 2 EHV charges'!$D$11:$D$22)), 0)),"")</f>
        <v/>
      </c>
      <c r="B146" s="103" t="str">
        <f>IF($A146="","",VLOOKUP($A146,'Annex 2 EHV charges'!$D:$O,2,0))</f>
        <v/>
      </c>
      <c r="C146" s="104" t="str">
        <f>IF($A146="","",VLOOKUP($A146,'Annex 2 EHV charges'!$D:$O,3,0))</f>
        <v/>
      </c>
      <c r="D146" s="103" t="str">
        <f>IF($A146="","",VLOOKUP($A146,'Annex 2 EHV charges'!$D:$O,4,0))</f>
        <v/>
      </c>
      <c r="E146" s="105" t="str">
        <f>IFERROR(IF(VLOOKUP($A146,'Annex 2 EHV charges'!$D:$P,10,FALSE)=0,"",VLOOKUP($A146,'Annex 2 EHV charges'!$D:$P,10,FALSE)),"")</f>
        <v/>
      </c>
      <c r="F146" s="106" t="str">
        <f>IFERROR(IF(VLOOKUP($A146,'Annex 2 EHV charges'!$D:$P,11,FALSE)=0,"",VLOOKUP($A146,'Annex 2 EHV charges'!$D:$P,11,FALSE)),"")</f>
        <v/>
      </c>
      <c r="G146" s="107" t="str">
        <f>IFERROR(IF(VLOOKUP($A146,'Annex 2 EHV charges'!$D:$P,12,FALSE)=0,"",VLOOKUP($A146,'Annex 2 EHV charges'!$D:$P,12,FALSE)),"")</f>
        <v/>
      </c>
      <c r="H146" s="107" t="str">
        <f>IFERROR(IF(VLOOKUP($A146,'Annex 2 EHV charges'!$D:$P,13,FALSE)=0,"",VLOOKUP($A146,'Annex 2 EHV charges'!$D:$P,13,FALSE)),"")</f>
        <v/>
      </c>
    </row>
    <row r="147" spans="1:8" ht="12.75" customHeight="1" x14ac:dyDescent="0.2">
      <c r="A147" s="104" t="str">
        <f t="array" ref="A147">IFERROR(INDEX('Annex 2 EHV charges'!$D$11:$D$22, MATCH(0, IF(ISBLANK('Annex 2 EHV charges'!$D$11:$D$22),1, COUNTIF(A$4:$A146, 'Annex 2 EHV charges'!$D$11:$D$22)), 0)),"")</f>
        <v/>
      </c>
      <c r="B147" s="103" t="str">
        <f>IF($A147="","",VLOOKUP($A147,'Annex 2 EHV charges'!$D:$O,2,0))</f>
        <v/>
      </c>
      <c r="C147" s="104" t="str">
        <f>IF($A147="","",VLOOKUP($A147,'Annex 2 EHV charges'!$D:$O,3,0))</f>
        <v/>
      </c>
      <c r="D147" s="103" t="str">
        <f>IF($A147="","",VLOOKUP($A147,'Annex 2 EHV charges'!$D:$O,4,0))</f>
        <v/>
      </c>
      <c r="E147" s="105" t="str">
        <f>IFERROR(IF(VLOOKUP($A147,'Annex 2 EHV charges'!$D:$P,10,FALSE)=0,"",VLOOKUP($A147,'Annex 2 EHV charges'!$D:$P,10,FALSE)),"")</f>
        <v/>
      </c>
      <c r="F147" s="106" t="str">
        <f>IFERROR(IF(VLOOKUP($A147,'Annex 2 EHV charges'!$D:$P,11,FALSE)=0,"",VLOOKUP($A147,'Annex 2 EHV charges'!$D:$P,11,FALSE)),"")</f>
        <v/>
      </c>
      <c r="G147" s="107" t="str">
        <f>IFERROR(IF(VLOOKUP($A147,'Annex 2 EHV charges'!$D:$P,12,FALSE)=0,"",VLOOKUP($A147,'Annex 2 EHV charges'!$D:$P,12,FALSE)),"")</f>
        <v/>
      </c>
      <c r="H147" s="107" t="str">
        <f>IFERROR(IF(VLOOKUP($A147,'Annex 2 EHV charges'!$D:$P,13,FALSE)=0,"",VLOOKUP($A147,'Annex 2 EHV charges'!$D:$P,13,FALSE)),"")</f>
        <v/>
      </c>
    </row>
    <row r="148" spans="1:8" ht="12.75" customHeight="1" x14ac:dyDescent="0.2">
      <c r="A148" s="104" t="str">
        <f t="array" ref="A148">IFERROR(INDEX('Annex 2 EHV charges'!$D$11:$D$22, MATCH(0, IF(ISBLANK('Annex 2 EHV charges'!$D$11:$D$22),1, COUNTIF(A$4:$A147, 'Annex 2 EHV charges'!$D$11:$D$22)), 0)),"")</f>
        <v/>
      </c>
      <c r="B148" s="103" t="str">
        <f>IF($A148="","",VLOOKUP($A148,'Annex 2 EHV charges'!$D:$O,2,0))</f>
        <v/>
      </c>
      <c r="C148" s="104" t="str">
        <f>IF($A148="","",VLOOKUP($A148,'Annex 2 EHV charges'!$D:$O,3,0))</f>
        <v/>
      </c>
      <c r="D148" s="103" t="str">
        <f>IF($A148="","",VLOOKUP($A148,'Annex 2 EHV charges'!$D:$O,4,0))</f>
        <v/>
      </c>
      <c r="E148" s="105" t="str">
        <f>IFERROR(IF(VLOOKUP($A148,'Annex 2 EHV charges'!$D:$P,10,FALSE)=0,"",VLOOKUP($A148,'Annex 2 EHV charges'!$D:$P,10,FALSE)),"")</f>
        <v/>
      </c>
      <c r="F148" s="106" t="str">
        <f>IFERROR(IF(VLOOKUP($A148,'Annex 2 EHV charges'!$D:$P,11,FALSE)=0,"",VLOOKUP($A148,'Annex 2 EHV charges'!$D:$P,11,FALSE)),"")</f>
        <v/>
      </c>
      <c r="G148" s="107" t="str">
        <f>IFERROR(IF(VLOOKUP($A148,'Annex 2 EHV charges'!$D:$P,12,FALSE)=0,"",VLOOKUP($A148,'Annex 2 EHV charges'!$D:$P,12,FALSE)),"")</f>
        <v/>
      </c>
      <c r="H148" s="107" t="str">
        <f>IFERROR(IF(VLOOKUP($A148,'Annex 2 EHV charges'!$D:$P,13,FALSE)=0,"",VLOOKUP($A148,'Annex 2 EHV charges'!$D:$P,13,FALSE)),"")</f>
        <v/>
      </c>
    </row>
    <row r="149" spans="1:8" ht="12.75" customHeight="1" x14ac:dyDescent="0.2">
      <c r="A149" s="104" t="str">
        <f t="array" ref="A149">IFERROR(INDEX('Annex 2 EHV charges'!$D$11:$D$22, MATCH(0, IF(ISBLANK('Annex 2 EHV charges'!$D$11:$D$22),1, COUNTIF(A$4:$A148, 'Annex 2 EHV charges'!$D$11:$D$22)), 0)),"")</f>
        <v/>
      </c>
      <c r="B149" s="103" t="str">
        <f>IF($A149="","",VLOOKUP($A149,'Annex 2 EHV charges'!$D:$O,2,0))</f>
        <v/>
      </c>
      <c r="C149" s="104" t="str">
        <f>IF($A149="","",VLOOKUP($A149,'Annex 2 EHV charges'!$D:$O,3,0))</f>
        <v/>
      </c>
      <c r="D149" s="103" t="str">
        <f>IF($A149="","",VLOOKUP($A149,'Annex 2 EHV charges'!$D:$O,4,0))</f>
        <v/>
      </c>
      <c r="E149" s="105" t="str">
        <f>IFERROR(IF(VLOOKUP($A149,'Annex 2 EHV charges'!$D:$P,10,FALSE)=0,"",VLOOKUP($A149,'Annex 2 EHV charges'!$D:$P,10,FALSE)),"")</f>
        <v/>
      </c>
      <c r="F149" s="106" t="str">
        <f>IFERROR(IF(VLOOKUP($A149,'Annex 2 EHV charges'!$D:$P,11,FALSE)=0,"",VLOOKUP($A149,'Annex 2 EHV charges'!$D:$P,11,FALSE)),"")</f>
        <v/>
      </c>
      <c r="G149" s="107" t="str">
        <f>IFERROR(IF(VLOOKUP($A149,'Annex 2 EHV charges'!$D:$P,12,FALSE)=0,"",VLOOKUP($A149,'Annex 2 EHV charges'!$D:$P,12,FALSE)),"")</f>
        <v/>
      </c>
      <c r="H149" s="107" t="str">
        <f>IFERROR(IF(VLOOKUP($A149,'Annex 2 EHV charges'!$D:$P,13,FALSE)=0,"",VLOOKUP($A149,'Annex 2 EHV charges'!$D:$P,13,FALSE)),"")</f>
        <v/>
      </c>
    </row>
    <row r="150" spans="1:8" ht="12.75" customHeight="1" x14ac:dyDescent="0.2">
      <c r="A150" s="104" t="str">
        <f t="array" ref="A150">IFERROR(INDEX('Annex 2 EHV charges'!$D$11:$D$22, MATCH(0, IF(ISBLANK('Annex 2 EHV charges'!$D$11:$D$22),1, COUNTIF(A$4:$A149, 'Annex 2 EHV charges'!$D$11:$D$22)), 0)),"")</f>
        <v/>
      </c>
      <c r="B150" s="103" t="str">
        <f>IF($A150="","",VLOOKUP($A150,'Annex 2 EHV charges'!$D:$O,2,0))</f>
        <v/>
      </c>
      <c r="C150" s="104" t="str">
        <f>IF($A150="","",VLOOKUP($A150,'Annex 2 EHV charges'!$D:$O,3,0))</f>
        <v/>
      </c>
      <c r="D150" s="103" t="str">
        <f>IF($A150="","",VLOOKUP($A150,'Annex 2 EHV charges'!$D:$O,4,0))</f>
        <v/>
      </c>
      <c r="E150" s="105" t="str">
        <f>IFERROR(IF(VLOOKUP($A150,'Annex 2 EHV charges'!$D:$P,10,FALSE)=0,"",VLOOKUP($A150,'Annex 2 EHV charges'!$D:$P,10,FALSE)),"")</f>
        <v/>
      </c>
      <c r="F150" s="106" t="str">
        <f>IFERROR(IF(VLOOKUP($A150,'Annex 2 EHV charges'!$D:$P,11,FALSE)=0,"",VLOOKUP($A150,'Annex 2 EHV charges'!$D:$P,11,FALSE)),"")</f>
        <v/>
      </c>
      <c r="G150" s="107" t="str">
        <f>IFERROR(IF(VLOOKUP($A150,'Annex 2 EHV charges'!$D:$P,12,FALSE)=0,"",VLOOKUP($A150,'Annex 2 EHV charges'!$D:$P,12,FALSE)),"")</f>
        <v/>
      </c>
      <c r="H150" s="107" t="str">
        <f>IFERROR(IF(VLOOKUP($A150,'Annex 2 EHV charges'!$D:$P,13,FALSE)=0,"",VLOOKUP($A150,'Annex 2 EHV charges'!$D:$P,13,FALSE)),"")</f>
        <v/>
      </c>
    </row>
    <row r="151" spans="1:8" ht="12.75" customHeight="1" x14ac:dyDescent="0.2">
      <c r="A151" s="104" t="str">
        <f t="array" ref="A151">IFERROR(INDEX('Annex 2 EHV charges'!$D$11:$D$22, MATCH(0, IF(ISBLANK('Annex 2 EHV charges'!$D$11:$D$22),1, COUNTIF(A$4:$A150, 'Annex 2 EHV charges'!$D$11:$D$22)), 0)),"")</f>
        <v/>
      </c>
      <c r="B151" s="103" t="str">
        <f>IF($A151="","",VLOOKUP($A151,'Annex 2 EHV charges'!$D:$O,2,0))</f>
        <v/>
      </c>
      <c r="C151" s="104" t="str">
        <f>IF($A151="","",VLOOKUP($A151,'Annex 2 EHV charges'!$D:$O,3,0))</f>
        <v/>
      </c>
      <c r="D151" s="103" t="str">
        <f>IF($A151="","",VLOOKUP($A151,'Annex 2 EHV charges'!$D:$O,4,0))</f>
        <v/>
      </c>
      <c r="E151" s="105" t="str">
        <f>IFERROR(IF(VLOOKUP($A151,'Annex 2 EHV charges'!$D:$P,10,FALSE)=0,"",VLOOKUP($A151,'Annex 2 EHV charges'!$D:$P,10,FALSE)),"")</f>
        <v/>
      </c>
      <c r="F151" s="106" t="str">
        <f>IFERROR(IF(VLOOKUP($A151,'Annex 2 EHV charges'!$D:$P,11,FALSE)=0,"",VLOOKUP($A151,'Annex 2 EHV charges'!$D:$P,11,FALSE)),"")</f>
        <v/>
      </c>
      <c r="G151" s="107" t="str">
        <f>IFERROR(IF(VLOOKUP($A151,'Annex 2 EHV charges'!$D:$P,12,FALSE)=0,"",VLOOKUP($A151,'Annex 2 EHV charges'!$D:$P,12,FALSE)),"")</f>
        <v/>
      </c>
      <c r="H151" s="107" t="str">
        <f>IFERROR(IF(VLOOKUP($A151,'Annex 2 EHV charges'!$D:$P,13,FALSE)=0,"",VLOOKUP($A151,'Annex 2 EHV charges'!$D:$P,13,FALSE)),"")</f>
        <v/>
      </c>
    </row>
    <row r="152" spans="1:8" x14ac:dyDescent="0.2">
      <c r="A152" s="104" t="str">
        <f t="array" ref="A152">IFERROR(INDEX('Annex 2 EHV charges'!$D$11:$D$22, MATCH(0, IF(ISBLANK('Annex 2 EHV charges'!$D$11:$D$22),1, COUNTIF(A$4:$A151, 'Annex 2 EHV charges'!$D$11:$D$22)), 0)),"")</f>
        <v/>
      </c>
      <c r="B152" s="103" t="str">
        <f>IF($A152="","",VLOOKUP($A152,'Annex 2 EHV charges'!$D:$O,2,0))</f>
        <v/>
      </c>
      <c r="C152" s="104" t="str">
        <f>IF($A152="","",VLOOKUP($A152,'Annex 2 EHV charges'!$D:$O,3,0))</f>
        <v/>
      </c>
      <c r="D152" s="103" t="str">
        <f>IF($A152="","",VLOOKUP($A152,'Annex 2 EHV charges'!$D:$O,4,0))</f>
        <v/>
      </c>
      <c r="E152" s="105" t="str">
        <f>IFERROR(IF(VLOOKUP($A152,'Annex 2 EHV charges'!$D:$P,10,FALSE)=0,"",VLOOKUP($A152,'Annex 2 EHV charges'!$D:$P,10,FALSE)),"")</f>
        <v/>
      </c>
      <c r="F152" s="106" t="str">
        <f>IFERROR(IF(VLOOKUP($A152,'Annex 2 EHV charges'!$D:$P,11,FALSE)=0,"",VLOOKUP($A152,'Annex 2 EHV charges'!$D:$P,11,FALSE)),"")</f>
        <v/>
      </c>
      <c r="G152" s="107" t="str">
        <f>IFERROR(IF(VLOOKUP($A152,'Annex 2 EHV charges'!$D:$P,12,FALSE)=0,"",VLOOKUP($A152,'Annex 2 EHV charges'!$D:$P,12,FALSE)),"")</f>
        <v/>
      </c>
      <c r="H152" s="107" t="str">
        <f>IFERROR(IF(VLOOKUP($A152,'Annex 2 EHV charges'!$D:$P,13,FALSE)=0,"",VLOOKUP($A152,'Annex 2 EHV charges'!$D:$P,13,FALSE)),"")</f>
        <v/>
      </c>
    </row>
    <row r="153" spans="1:8" x14ac:dyDescent="0.2">
      <c r="A153" s="104" t="str">
        <f t="array" ref="A153">IFERROR(INDEX('Annex 2 EHV charges'!$D$11:$D$22, MATCH(0, IF(ISBLANK('Annex 2 EHV charges'!$D$11:$D$22),1, COUNTIF(A$4:$A152, 'Annex 2 EHV charges'!$D$11:$D$22)), 0)),"")</f>
        <v/>
      </c>
      <c r="B153" s="103" t="str">
        <f>IF($A153="","",VLOOKUP($A153,'Annex 2 EHV charges'!$D:$O,2,0))</f>
        <v/>
      </c>
      <c r="C153" s="104" t="str">
        <f>IF($A153="","",VLOOKUP($A153,'Annex 2 EHV charges'!$D:$O,3,0))</f>
        <v/>
      </c>
      <c r="D153" s="103" t="str">
        <f>IF($A153="","",VLOOKUP($A153,'Annex 2 EHV charges'!$D:$O,4,0))</f>
        <v/>
      </c>
      <c r="E153" s="105" t="str">
        <f>IFERROR(IF(VLOOKUP($A153,'Annex 2 EHV charges'!$D:$P,10,FALSE)=0,"",VLOOKUP($A153,'Annex 2 EHV charges'!$D:$P,10,FALSE)),"")</f>
        <v/>
      </c>
      <c r="F153" s="106" t="str">
        <f>IFERROR(IF(VLOOKUP($A153,'Annex 2 EHV charges'!$D:$P,11,FALSE)=0,"",VLOOKUP($A153,'Annex 2 EHV charges'!$D:$P,11,FALSE)),"")</f>
        <v/>
      </c>
      <c r="G153" s="107" t="str">
        <f>IFERROR(IF(VLOOKUP($A153,'Annex 2 EHV charges'!$D:$P,12,FALSE)=0,"",VLOOKUP($A153,'Annex 2 EHV charges'!$D:$P,12,FALSE)),"")</f>
        <v/>
      </c>
      <c r="H153" s="107" t="str">
        <f>IFERROR(IF(VLOOKUP($A153,'Annex 2 EHV charges'!$D:$P,13,FALSE)=0,"",VLOOKUP($A153,'Annex 2 EHV charges'!$D:$P,13,FALSE)),"")</f>
        <v/>
      </c>
    </row>
    <row r="154" spans="1:8" x14ac:dyDescent="0.2">
      <c r="A154" s="104" t="str">
        <f t="array" ref="A154">IFERROR(INDEX('Annex 2 EHV charges'!$D$11:$D$22, MATCH(0, IF(ISBLANK('Annex 2 EHV charges'!$D$11:$D$22),1, COUNTIF(A$4:$A153, 'Annex 2 EHV charges'!$D$11:$D$22)), 0)),"")</f>
        <v/>
      </c>
      <c r="B154" s="103" t="str">
        <f>IF($A154="","",VLOOKUP($A154,'Annex 2 EHV charges'!$D:$O,2,0))</f>
        <v/>
      </c>
      <c r="C154" s="104" t="str">
        <f>IF($A154="","",VLOOKUP($A154,'Annex 2 EHV charges'!$D:$O,3,0))</f>
        <v/>
      </c>
      <c r="D154" s="103" t="str">
        <f>IF($A154="","",VLOOKUP($A154,'Annex 2 EHV charges'!$D:$O,4,0))</f>
        <v/>
      </c>
      <c r="E154" s="105" t="str">
        <f>IFERROR(IF(VLOOKUP($A154,'Annex 2 EHV charges'!$D:$P,10,FALSE)=0,"",VLOOKUP($A154,'Annex 2 EHV charges'!$D:$P,10,FALSE)),"")</f>
        <v/>
      </c>
      <c r="F154" s="106" t="str">
        <f>IFERROR(IF(VLOOKUP($A154,'Annex 2 EHV charges'!$D:$P,11,FALSE)=0,"",VLOOKUP($A154,'Annex 2 EHV charges'!$D:$P,11,FALSE)),"")</f>
        <v/>
      </c>
      <c r="G154" s="107" t="str">
        <f>IFERROR(IF(VLOOKUP($A154,'Annex 2 EHV charges'!$D:$P,12,FALSE)=0,"",VLOOKUP($A154,'Annex 2 EHV charges'!$D:$P,12,FALSE)),"")</f>
        <v/>
      </c>
      <c r="H154" s="107" t="str">
        <f>IFERROR(IF(VLOOKUP($A154,'Annex 2 EHV charges'!$D:$P,13,FALSE)=0,"",VLOOKUP($A154,'Annex 2 EHV charges'!$D:$P,13,FALSE)),"")</f>
        <v/>
      </c>
    </row>
    <row r="155" spans="1:8" x14ac:dyDescent="0.2">
      <c r="A155" s="104" t="str">
        <f t="array" ref="A155">IFERROR(INDEX('Annex 2 EHV charges'!$D$11:$D$22, MATCH(0, IF(ISBLANK('Annex 2 EHV charges'!$D$11:$D$22),1, COUNTIF(A$4:$A154, 'Annex 2 EHV charges'!$D$11:$D$22)), 0)),"")</f>
        <v/>
      </c>
      <c r="B155" s="103" t="str">
        <f>IF($A155="","",VLOOKUP($A155,'Annex 2 EHV charges'!$D:$O,2,0))</f>
        <v/>
      </c>
      <c r="C155" s="104" t="str">
        <f>IF($A155="","",VLOOKUP($A155,'Annex 2 EHV charges'!$D:$O,3,0))</f>
        <v/>
      </c>
      <c r="D155" s="103" t="str">
        <f>IF($A155="","",VLOOKUP($A155,'Annex 2 EHV charges'!$D:$O,4,0))</f>
        <v/>
      </c>
      <c r="E155" s="105" t="str">
        <f>IFERROR(IF(VLOOKUP($A155,'Annex 2 EHV charges'!$D:$P,10,FALSE)=0,"",VLOOKUP($A155,'Annex 2 EHV charges'!$D:$P,10,FALSE)),"")</f>
        <v/>
      </c>
      <c r="F155" s="106" t="str">
        <f>IFERROR(IF(VLOOKUP($A155,'Annex 2 EHV charges'!$D:$P,11,FALSE)=0,"",VLOOKUP($A155,'Annex 2 EHV charges'!$D:$P,11,FALSE)),"")</f>
        <v/>
      </c>
      <c r="G155" s="107" t="str">
        <f>IFERROR(IF(VLOOKUP($A155,'Annex 2 EHV charges'!$D:$P,12,FALSE)=0,"",VLOOKUP($A155,'Annex 2 EHV charges'!$D:$P,12,FALSE)),"")</f>
        <v/>
      </c>
      <c r="H155" s="107" t="str">
        <f>IFERROR(IF(VLOOKUP($A155,'Annex 2 EHV charges'!$D:$P,13,FALSE)=0,"",VLOOKUP($A155,'Annex 2 EHV charges'!$D:$P,13,FALSE)),"")</f>
        <v/>
      </c>
    </row>
    <row r="156" spans="1:8" x14ac:dyDescent="0.2">
      <c r="A156" s="104" t="str">
        <f t="array" ref="A156">IFERROR(INDEX('Annex 2 EHV charges'!$D$11:$D$22, MATCH(0, IF(ISBLANK('Annex 2 EHV charges'!$D$11:$D$22),1, COUNTIF(A$4:$A155, 'Annex 2 EHV charges'!$D$11:$D$22)), 0)),"")</f>
        <v/>
      </c>
      <c r="B156" s="103" t="str">
        <f>IF($A156="","",VLOOKUP($A156,'Annex 2 EHV charges'!$D:$O,2,0))</f>
        <v/>
      </c>
      <c r="C156" s="104" t="str">
        <f>IF($A156="","",VLOOKUP($A156,'Annex 2 EHV charges'!$D:$O,3,0))</f>
        <v/>
      </c>
      <c r="D156" s="103" t="str">
        <f>IF($A156="","",VLOOKUP($A156,'Annex 2 EHV charges'!$D:$O,4,0))</f>
        <v/>
      </c>
      <c r="E156" s="105" t="str">
        <f>IFERROR(IF(VLOOKUP($A156,'Annex 2 EHV charges'!$D:$P,10,FALSE)=0,"",VLOOKUP($A156,'Annex 2 EHV charges'!$D:$P,10,FALSE)),"")</f>
        <v/>
      </c>
      <c r="F156" s="106" t="str">
        <f>IFERROR(IF(VLOOKUP($A156,'Annex 2 EHV charges'!$D:$P,11,FALSE)=0,"",VLOOKUP($A156,'Annex 2 EHV charges'!$D:$P,11,FALSE)),"")</f>
        <v/>
      </c>
      <c r="G156" s="107" t="str">
        <f>IFERROR(IF(VLOOKUP($A156,'Annex 2 EHV charges'!$D:$P,12,FALSE)=0,"",VLOOKUP($A156,'Annex 2 EHV charges'!$D:$P,12,FALSE)),"")</f>
        <v/>
      </c>
      <c r="H156" s="107" t="str">
        <f>IFERROR(IF(VLOOKUP($A156,'Annex 2 EHV charges'!$D:$P,13,FALSE)=0,"",VLOOKUP($A156,'Annex 2 EHV charges'!$D:$P,13,FALSE)),"")</f>
        <v/>
      </c>
    </row>
    <row r="157" spans="1:8" x14ac:dyDescent="0.2">
      <c r="A157" s="104" t="str">
        <f t="array" ref="A157">IFERROR(INDEX('Annex 2 EHV charges'!$D$11:$D$22, MATCH(0, IF(ISBLANK('Annex 2 EHV charges'!$D$11:$D$22),1, COUNTIF(A$4:$A156, 'Annex 2 EHV charges'!$D$11:$D$22)), 0)),"")</f>
        <v/>
      </c>
      <c r="B157" s="103" t="str">
        <f>IF($A157="","",VLOOKUP($A157,'Annex 2 EHV charges'!$D:$O,2,0))</f>
        <v/>
      </c>
      <c r="C157" s="104" t="str">
        <f>IF($A157="","",VLOOKUP($A157,'Annex 2 EHV charges'!$D:$O,3,0))</f>
        <v/>
      </c>
      <c r="D157" s="103" t="str">
        <f>IF($A157="","",VLOOKUP($A157,'Annex 2 EHV charges'!$D:$O,4,0))</f>
        <v/>
      </c>
      <c r="E157" s="105" t="str">
        <f>IFERROR(IF(VLOOKUP($A157,'Annex 2 EHV charges'!$D:$P,10,FALSE)=0,"",VLOOKUP($A157,'Annex 2 EHV charges'!$D:$P,10,FALSE)),"")</f>
        <v/>
      </c>
      <c r="F157" s="106" t="str">
        <f>IFERROR(IF(VLOOKUP($A157,'Annex 2 EHV charges'!$D:$P,11,FALSE)=0,"",VLOOKUP($A157,'Annex 2 EHV charges'!$D:$P,11,FALSE)),"")</f>
        <v/>
      </c>
      <c r="G157" s="107" t="str">
        <f>IFERROR(IF(VLOOKUP($A157,'Annex 2 EHV charges'!$D:$P,12,FALSE)=0,"",VLOOKUP($A157,'Annex 2 EHV charges'!$D:$P,12,FALSE)),"")</f>
        <v/>
      </c>
      <c r="H157" s="107" t="str">
        <f>IFERROR(IF(VLOOKUP($A157,'Annex 2 EHV charges'!$D:$P,13,FALSE)=0,"",VLOOKUP($A157,'Annex 2 EHV charges'!$D:$P,13,FALSE)),"")</f>
        <v/>
      </c>
    </row>
    <row r="158" spans="1:8" x14ac:dyDescent="0.2">
      <c r="A158" s="104" t="str">
        <f t="array" ref="A158">IFERROR(INDEX('Annex 2 EHV charges'!$D$11:$D$22, MATCH(0, IF(ISBLANK('Annex 2 EHV charges'!$D$11:$D$22),1, COUNTIF(A$4:$A157, 'Annex 2 EHV charges'!$D$11:$D$22)), 0)),"")</f>
        <v/>
      </c>
      <c r="B158" s="103" t="str">
        <f>IF($A158="","",VLOOKUP($A158,'Annex 2 EHV charges'!$D:$O,2,0))</f>
        <v/>
      </c>
      <c r="C158" s="104" t="str">
        <f>IF($A158="","",VLOOKUP($A158,'Annex 2 EHV charges'!$D:$O,3,0))</f>
        <v/>
      </c>
      <c r="D158" s="103" t="str">
        <f>IF($A158="","",VLOOKUP($A158,'Annex 2 EHV charges'!$D:$O,4,0))</f>
        <v/>
      </c>
      <c r="E158" s="105" t="str">
        <f>IFERROR(IF(VLOOKUP($A158,'Annex 2 EHV charges'!$D:$P,10,FALSE)=0,"",VLOOKUP($A158,'Annex 2 EHV charges'!$D:$P,10,FALSE)),"")</f>
        <v/>
      </c>
      <c r="F158" s="106" t="str">
        <f>IFERROR(IF(VLOOKUP($A158,'Annex 2 EHV charges'!$D:$P,11,FALSE)=0,"",VLOOKUP($A158,'Annex 2 EHV charges'!$D:$P,11,FALSE)),"")</f>
        <v/>
      </c>
      <c r="G158" s="107" t="str">
        <f>IFERROR(IF(VLOOKUP($A158,'Annex 2 EHV charges'!$D:$P,12,FALSE)=0,"",VLOOKUP($A158,'Annex 2 EHV charges'!$D:$P,12,FALSE)),"")</f>
        <v/>
      </c>
      <c r="H158" s="107" t="str">
        <f>IFERROR(IF(VLOOKUP($A158,'Annex 2 EHV charges'!$D:$P,13,FALSE)=0,"",VLOOKUP($A158,'Annex 2 EHV charges'!$D:$P,13,FALSE)),"")</f>
        <v/>
      </c>
    </row>
    <row r="159" spans="1:8" x14ac:dyDescent="0.2">
      <c r="A159" s="104" t="str">
        <f t="array" ref="A159">IFERROR(INDEX('Annex 2 EHV charges'!$D$11:$D$22, MATCH(0, IF(ISBLANK('Annex 2 EHV charges'!$D$11:$D$22),1, COUNTIF(A$4:$A158, 'Annex 2 EHV charges'!$D$11:$D$22)), 0)),"")</f>
        <v/>
      </c>
      <c r="B159" s="103" t="str">
        <f>IF($A159="","",VLOOKUP($A159,'Annex 2 EHV charges'!$D:$O,2,0))</f>
        <v/>
      </c>
      <c r="C159" s="104" t="str">
        <f>IF($A159="","",VLOOKUP($A159,'Annex 2 EHV charges'!$D:$O,3,0))</f>
        <v/>
      </c>
      <c r="D159" s="103" t="str">
        <f>IF($A159="","",VLOOKUP($A159,'Annex 2 EHV charges'!$D:$O,4,0))</f>
        <v/>
      </c>
      <c r="E159" s="105" t="str">
        <f>IFERROR(IF(VLOOKUP($A159,'Annex 2 EHV charges'!$D:$P,10,FALSE)=0,"",VLOOKUP($A159,'Annex 2 EHV charges'!$D:$P,10,FALSE)),"")</f>
        <v/>
      </c>
      <c r="F159" s="106" t="str">
        <f>IFERROR(IF(VLOOKUP($A159,'Annex 2 EHV charges'!$D:$P,11,FALSE)=0,"",VLOOKUP($A159,'Annex 2 EHV charges'!$D:$P,11,FALSE)),"")</f>
        <v/>
      </c>
      <c r="G159" s="107" t="str">
        <f>IFERROR(IF(VLOOKUP($A159,'Annex 2 EHV charges'!$D:$P,12,FALSE)=0,"",VLOOKUP($A159,'Annex 2 EHV charges'!$D:$P,12,FALSE)),"")</f>
        <v/>
      </c>
      <c r="H159" s="107" t="str">
        <f>IFERROR(IF(VLOOKUP($A159,'Annex 2 EHV charges'!$D:$P,13,FALSE)=0,"",VLOOKUP($A159,'Annex 2 EHV charges'!$D:$P,13,FALSE)),"")</f>
        <v/>
      </c>
    </row>
    <row r="160" spans="1:8" x14ac:dyDescent="0.2">
      <c r="A160" s="104" t="str">
        <f t="array" ref="A160">IFERROR(INDEX('Annex 2 EHV charges'!$D$11:$D$22, MATCH(0, IF(ISBLANK('Annex 2 EHV charges'!$D$11:$D$22),1, COUNTIF(A$4:$A159, 'Annex 2 EHV charges'!$D$11:$D$22)), 0)),"")</f>
        <v/>
      </c>
      <c r="B160" s="103" t="str">
        <f>IF($A160="","",VLOOKUP($A160,'Annex 2 EHV charges'!$D:$O,2,0))</f>
        <v/>
      </c>
      <c r="C160" s="104" t="str">
        <f>IF($A160="","",VLOOKUP($A160,'Annex 2 EHV charges'!$D:$O,3,0))</f>
        <v/>
      </c>
      <c r="D160" s="103" t="str">
        <f>IF($A160="","",VLOOKUP($A160,'Annex 2 EHV charges'!$D:$O,4,0))</f>
        <v/>
      </c>
      <c r="E160" s="105" t="str">
        <f>IFERROR(IF(VLOOKUP($A160,'Annex 2 EHV charges'!$D:$P,10,FALSE)=0,"",VLOOKUP($A160,'Annex 2 EHV charges'!$D:$P,10,FALSE)),"")</f>
        <v/>
      </c>
      <c r="F160" s="106" t="str">
        <f>IFERROR(IF(VLOOKUP($A160,'Annex 2 EHV charges'!$D:$P,11,FALSE)=0,"",VLOOKUP($A160,'Annex 2 EHV charges'!$D:$P,11,FALSE)),"")</f>
        <v/>
      </c>
      <c r="G160" s="107" t="str">
        <f>IFERROR(IF(VLOOKUP($A160,'Annex 2 EHV charges'!$D:$P,12,FALSE)=0,"",VLOOKUP($A160,'Annex 2 EHV charges'!$D:$P,12,FALSE)),"")</f>
        <v/>
      </c>
      <c r="H160" s="107" t="str">
        <f>IFERROR(IF(VLOOKUP($A160,'Annex 2 EHV charges'!$D:$P,13,FALSE)=0,"",VLOOKUP($A160,'Annex 2 EHV charges'!$D:$P,13,FALSE)),"")</f>
        <v/>
      </c>
    </row>
    <row r="161" spans="1:8" x14ac:dyDescent="0.2">
      <c r="A161" s="104" t="str">
        <f t="array" ref="A161">IFERROR(INDEX('Annex 2 EHV charges'!$D$11:$D$22, MATCH(0, IF(ISBLANK('Annex 2 EHV charges'!$D$11:$D$22),1, COUNTIF(A$4:$A160, 'Annex 2 EHV charges'!$D$11:$D$22)), 0)),"")</f>
        <v/>
      </c>
      <c r="B161" s="103" t="str">
        <f>IF($A161="","",VLOOKUP($A161,'Annex 2 EHV charges'!$D:$O,2,0))</f>
        <v/>
      </c>
      <c r="C161" s="104" t="str">
        <f>IF($A161="","",VLOOKUP($A161,'Annex 2 EHV charges'!$D:$O,3,0))</f>
        <v/>
      </c>
      <c r="D161" s="103" t="str">
        <f>IF($A161="","",VLOOKUP($A161,'Annex 2 EHV charges'!$D:$O,4,0))</f>
        <v/>
      </c>
      <c r="E161" s="105" t="str">
        <f>IFERROR(IF(VLOOKUP($A161,'Annex 2 EHV charges'!$D:$P,10,FALSE)=0,"",VLOOKUP($A161,'Annex 2 EHV charges'!$D:$P,10,FALSE)),"")</f>
        <v/>
      </c>
      <c r="F161" s="106" t="str">
        <f>IFERROR(IF(VLOOKUP($A161,'Annex 2 EHV charges'!$D:$P,11,FALSE)=0,"",VLOOKUP($A161,'Annex 2 EHV charges'!$D:$P,11,FALSE)),"")</f>
        <v/>
      </c>
      <c r="G161" s="107" t="str">
        <f>IFERROR(IF(VLOOKUP($A161,'Annex 2 EHV charges'!$D:$P,12,FALSE)=0,"",VLOOKUP($A161,'Annex 2 EHV charges'!$D:$P,12,FALSE)),"")</f>
        <v/>
      </c>
      <c r="H161" s="107" t="str">
        <f>IFERROR(IF(VLOOKUP($A161,'Annex 2 EHV charges'!$D:$P,13,FALSE)=0,"",VLOOKUP($A161,'Annex 2 EHV charges'!$D:$P,13,FALSE)),"")</f>
        <v/>
      </c>
    </row>
    <row r="162" spans="1:8" x14ac:dyDescent="0.2">
      <c r="A162" s="104" t="str">
        <f t="array" ref="A162">IFERROR(INDEX('Annex 2 EHV charges'!$D$11:$D$22, MATCH(0, IF(ISBLANK('Annex 2 EHV charges'!$D$11:$D$22),1, COUNTIF(A$4:$A161, 'Annex 2 EHV charges'!$D$11:$D$22)), 0)),"")</f>
        <v/>
      </c>
      <c r="B162" s="103" t="str">
        <f>IF($A162="","",VLOOKUP($A162,'Annex 2 EHV charges'!$D:$O,2,0))</f>
        <v/>
      </c>
      <c r="C162" s="104" t="str">
        <f>IF($A162="","",VLOOKUP($A162,'Annex 2 EHV charges'!$D:$O,3,0))</f>
        <v/>
      </c>
      <c r="D162" s="103" t="str">
        <f>IF($A162="","",VLOOKUP($A162,'Annex 2 EHV charges'!$D:$O,4,0))</f>
        <v/>
      </c>
      <c r="E162" s="105" t="str">
        <f>IFERROR(IF(VLOOKUP($A162,'Annex 2 EHV charges'!$D:$P,10,FALSE)=0,"",VLOOKUP($A162,'Annex 2 EHV charges'!$D:$P,10,FALSE)),"")</f>
        <v/>
      </c>
      <c r="F162" s="106" t="str">
        <f>IFERROR(IF(VLOOKUP($A162,'Annex 2 EHV charges'!$D:$P,11,FALSE)=0,"",VLOOKUP($A162,'Annex 2 EHV charges'!$D:$P,11,FALSE)),"")</f>
        <v/>
      </c>
      <c r="G162" s="107" t="str">
        <f>IFERROR(IF(VLOOKUP($A162,'Annex 2 EHV charges'!$D:$P,12,FALSE)=0,"",VLOOKUP($A162,'Annex 2 EHV charges'!$D:$P,12,FALSE)),"")</f>
        <v/>
      </c>
      <c r="H162" s="107" t="str">
        <f>IFERROR(IF(VLOOKUP($A162,'Annex 2 EHV charges'!$D:$P,13,FALSE)=0,"",VLOOKUP($A162,'Annex 2 EHV charges'!$D:$P,13,FALSE)),"")</f>
        <v/>
      </c>
    </row>
    <row r="163" spans="1:8" x14ac:dyDescent="0.2">
      <c r="A163" s="104" t="str">
        <f t="array" ref="A163">IFERROR(INDEX('Annex 2 EHV charges'!$D$11:$D$22, MATCH(0, IF(ISBLANK('Annex 2 EHV charges'!$D$11:$D$22),1, COUNTIF(A$4:$A162, 'Annex 2 EHV charges'!$D$11:$D$22)), 0)),"")</f>
        <v/>
      </c>
      <c r="B163" s="103" t="str">
        <f>IF($A163="","",VLOOKUP($A163,'Annex 2 EHV charges'!$D:$O,2,0))</f>
        <v/>
      </c>
      <c r="C163" s="104" t="str">
        <f>IF($A163="","",VLOOKUP($A163,'Annex 2 EHV charges'!$D:$O,3,0))</f>
        <v/>
      </c>
      <c r="D163" s="103" t="str">
        <f>IF($A163="","",VLOOKUP($A163,'Annex 2 EHV charges'!$D:$O,4,0))</f>
        <v/>
      </c>
      <c r="E163" s="105" t="str">
        <f>IFERROR(IF(VLOOKUP($A163,'Annex 2 EHV charges'!$D:$P,10,FALSE)=0,"",VLOOKUP($A163,'Annex 2 EHV charges'!$D:$P,10,FALSE)),"")</f>
        <v/>
      </c>
      <c r="F163" s="106" t="str">
        <f>IFERROR(IF(VLOOKUP($A163,'Annex 2 EHV charges'!$D:$P,11,FALSE)=0,"",VLOOKUP($A163,'Annex 2 EHV charges'!$D:$P,11,FALSE)),"")</f>
        <v/>
      </c>
      <c r="G163" s="107" t="str">
        <f>IFERROR(IF(VLOOKUP($A163,'Annex 2 EHV charges'!$D:$P,12,FALSE)=0,"",VLOOKUP($A163,'Annex 2 EHV charges'!$D:$P,12,FALSE)),"")</f>
        <v/>
      </c>
      <c r="H163" s="107" t="str">
        <f>IFERROR(IF(VLOOKUP($A163,'Annex 2 EHV charges'!$D:$P,13,FALSE)=0,"",VLOOKUP($A163,'Annex 2 EHV charges'!$D:$P,13,FALSE)),"")</f>
        <v/>
      </c>
    </row>
    <row r="164" spans="1:8" x14ac:dyDescent="0.2">
      <c r="A164" s="104" t="str">
        <f t="array" ref="A164">IFERROR(INDEX('Annex 2 EHV charges'!$D$11:$D$22, MATCH(0, IF(ISBLANK('Annex 2 EHV charges'!$D$11:$D$22),1, COUNTIF(A$4:$A163, 'Annex 2 EHV charges'!$D$11:$D$22)), 0)),"")</f>
        <v/>
      </c>
      <c r="B164" s="103" t="str">
        <f>IF($A164="","",VLOOKUP($A164,'Annex 2 EHV charges'!$D:$O,2,0))</f>
        <v/>
      </c>
      <c r="C164" s="104" t="str">
        <f>IF($A164="","",VLOOKUP($A164,'Annex 2 EHV charges'!$D:$O,3,0))</f>
        <v/>
      </c>
      <c r="D164" s="103" t="str">
        <f>IF($A164="","",VLOOKUP($A164,'Annex 2 EHV charges'!$D:$O,4,0))</f>
        <v/>
      </c>
      <c r="E164" s="105" t="str">
        <f>IFERROR(IF(VLOOKUP($A164,'Annex 2 EHV charges'!$D:$P,10,FALSE)=0,"",VLOOKUP($A164,'Annex 2 EHV charges'!$D:$P,10,FALSE)),"")</f>
        <v/>
      </c>
      <c r="F164" s="106" t="str">
        <f>IFERROR(IF(VLOOKUP($A164,'Annex 2 EHV charges'!$D:$P,11,FALSE)=0,"",VLOOKUP($A164,'Annex 2 EHV charges'!$D:$P,11,FALSE)),"")</f>
        <v/>
      </c>
      <c r="G164" s="107" t="str">
        <f>IFERROR(IF(VLOOKUP($A164,'Annex 2 EHV charges'!$D:$P,12,FALSE)=0,"",VLOOKUP($A164,'Annex 2 EHV charges'!$D:$P,12,FALSE)),"")</f>
        <v/>
      </c>
      <c r="H164" s="107" t="str">
        <f>IFERROR(IF(VLOOKUP($A164,'Annex 2 EHV charges'!$D:$P,13,FALSE)=0,"",VLOOKUP($A164,'Annex 2 EHV charges'!$D:$P,13,FALSE)),"")</f>
        <v/>
      </c>
    </row>
    <row r="165" spans="1:8" x14ac:dyDescent="0.2">
      <c r="A165" s="104" t="str">
        <f t="array" ref="A165">IFERROR(INDEX('Annex 2 EHV charges'!$D$11:$D$22, MATCH(0, IF(ISBLANK('Annex 2 EHV charges'!$D$11:$D$22),1, COUNTIF(A$4:$A164, 'Annex 2 EHV charges'!$D$11:$D$22)), 0)),"")</f>
        <v/>
      </c>
      <c r="B165" s="103" t="str">
        <f>IF($A165="","",VLOOKUP($A165,'Annex 2 EHV charges'!$D:$O,2,0))</f>
        <v/>
      </c>
      <c r="C165" s="104" t="str">
        <f>IF($A165="","",VLOOKUP($A165,'Annex 2 EHV charges'!$D:$O,3,0))</f>
        <v/>
      </c>
      <c r="D165" s="103" t="str">
        <f>IF($A165="","",VLOOKUP($A165,'Annex 2 EHV charges'!$D:$O,4,0))</f>
        <v/>
      </c>
      <c r="E165" s="105" t="str">
        <f>IFERROR(IF(VLOOKUP($A165,'Annex 2 EHV charges'!$D:$P,10,FALSE)=0,"",VLOOKUP($A165,'Annex 2 EHV charges'!$D:$P,10,FALSE)),"")</f>
        <v/>
      </c>
      <c r="F165" s="106" t="str">
        <f>IFERROR(IF(VLOOKUP($A165,'Annex 2 EHV charges'!$D:$P,11,FALSE)=0,"",VLOOKUP($A165,'Annex 2 EHV charges'!$D:$P,11,FALSE)),"")</f>
        <v/>
      </c>
      <c r="G165" s="107" t="str">
        <f>IFERROR(IF(VLOOKUP($A165,'Annex 2 EHV charges'!$D:$P,12,FALSE)=0,"",VLOOKUP($A165,'Annex 2 EHV charges'!$D:$P,12,FALSE)),"")</f>
        <v/>
      </c>
      <c r="H165" s="107" t="str">
        <f>IFERROR(IF(VLOOKUP($A165,'Annex 2 EHV charges'!$D:$P,13,FALSE)=0,"",VLOOKUP($A165,'Annex 2 EHV charges'!$D:$P,13,FALSE)),"")</f>
        <v/>
      </c>
    </row>
    <row r="166" spans="1:8" x14ac:dyDescent="0.2">
      <c r="A166" s="104" t="str">
        <f t="array" ref="A166">IFERROR(INDEX('Annex 2 EHV charges'!$D$11:$D$22, MATCH(0, IF(ISBLANK('Annex 2 EHV charges'!$D$11:$D$22),1, COUNTIF(A$4:$A165, 'Annex 2 EHV charges'!$D$11:$D$22)), 0)),"")</f>
        <v/>
      </c>
      <c r="B166" s="103" t="str">
        <f>IF($A166="","",VLOOKUP($A166,'Annex 2 EHV charges'!$D:$O,2,0))</f>
        <v/>
      </c>
      <c r="C166" s="104" t="str">
        <f>IF($A166="","",VLOOKUP($A166,'Annex 2 EHV charges'!$D:$O,3,0))</f>
        <v/>
      </c>
      <c r="D166" s="103" t="str">
        <f>IF($A166="","",VLOOKUP($A166,'Annex 2 EHV charges'!$D:$O,4,0))</f>
        <v/>
      </c>
      <c r="E166" s="105" t="str">
        <f>IFERROR(IF(VLOOKUP($A166,'Annex 2 EHV charges'!$D:$P,10,FALSE)=0,"",VLOOKUP($A166,'Annex 2 EHV charges'!$D:$P,10,FALSE)),"")</f>
        <v/>
      </c>
      <c r="F166" s="106" t="str">
        <f>IFERROR(IF(VLOOKUP($A166,'Annex 2 EHV charges'!$D:$P,11,FALSE)=0,"",VLOOKUP($A166,'Annex 2 EHV charges'!$D:$P,11,FALSE)),"")</f>
        <v/>
      </c>
      <c r="G166" s="107" t="str">
        <f>IFERROR(IF(VLOOKUP($A166,'Annex 2 EHV charges'!$D:$P,12,FALSE)=0,"",VLOOKUP($A166,'Annex 2 EHV charges'!$D:$P,12,FALSE)),"")</f>
        <v/>
      </c>
      <c r="H166" s="107" t="str">
        <f>IFERROR(IF(VLOOKUP($A166,'Annex 2 EHV charges'!$D:$P,13,FALSE)=0,"",VLOOKUP($A166,'Annex 2 EHV charges'!$D:$P,13,FALSE)),"")</f>
        <v/>
      </c>
    </row>
    <row r="167" spans="1:8" x14ac:dyDescent="0.2">
      <c r="A167" s="104" t="str">
        <f t="array" ref="A167">IFERROR(INDEX('Annex 2 EHV charges'!$D$11:$D$22, MATCH(0, IF(ISBLANK('Annex 2 EHV charges'!$D$11:$D$22),1, COUNTIF(A$4:$A166, 'Annex 2 EHV charges'!$D$11:$D$22)), 0)),"")</f>
        <v/>
      </c>
      <c r="B167" s="103" t="str">
        <f>IF($A167="","",VLOOKUP($A167,'Annex 2 EHV charges'!$D:$O,2,0))</f>
        <v/>
      </c>
      <c r="C167" s="104" t="str">
        <f>IF($A167="","",VLOOKUP($A167,'Annex 2 EHV charges'!$D:$O,3,0))</f>
        <v/>
      </c>
      <c r="D167" s="103" t="str">
        <f>IF($A167="","",VLOOKUP($A167,'Annex 2 EHV charges'!$D:$O,4,0))</f>
        <v/>
      </c>
      <c r="E167" s="105" t="str">
        <f>IFERROR(IF(VLOOKUP($A167,'Annex 2 EHV charges'!$D:$P,10,FALSE)=0,"",VLOOKUP($A167,'Annex 2 EHV charges'!$D:$P,10,FALSE)),"")</f>
        <v/>
      </c>
      <c r="F167" s="106" t="str">
        <f>IFERROR(IF(VLOOKUP($A167,'Annex 2 EHV charges'!$D:$P,11,FALSE)=0,"",VLOOKUP($A167,'Annex 2 EHV charges'!$D:$P,11,FALSE)),"")</f>
        <v/>
      </c>
      <c r="G167" s="107" t="str">
        <f>IFERROR(IF(VLOOKUP($A167,'Annex 2 EHV charges'!$D:$P,12,FALSE)=0,"",VLOOKUP($A167,'Annex 2 EHV charges'!$D:$P,12,FALSE)),"")</f>
        <v/>
      </c>
      <c r="H167" s="107" t="str">
        <f>IFERROR(IF(VLOOKUP($A167,'Annex 2 EHV charges'!$D:$P,13,FALSE)=0,"",VLOOKUP($A167,'Annex 2 EHV charges'!$D:$P,13,FALSE)),"")</f>
        <v/>
      </c>
    </row>
    <row r="168" spans="1:8" x14ac:dyDescent="0.2">
      <c r="A168" s="104" t="str">
        <f t="array" ref="A168">IFERROR(INDEX('Annex 2 EHV charges'!$D$11:$D$22, MATCH(0, IF(ISBLANK('Annex 2 EHV charges'!$D$11:$D$22),1, COUNTIF(A$4:$A167, 'Annex 2 EHV charges'!$D$11:$D$22)), 0)),"")</f>
        <v/>
      </c>
      <c r="B168" s="103" t="str">
        <f>IF($A168="","",VLOOKUP($A168,'Annex 2 EHV charges'!$D:$O,2,0))</f>
        <v/>
      </c>
      <c r="C168" s="104" t="str">
        <f>IF($A168="","",VLOOKUP($A168,'Annex 2 EHV charges'!$D:$O,3,0))</f>
        <v/>
      </c>
      <c r="D168" s="103" t="str">
        <f>IF($A168="","",VLOOKUP($A168,'Annex 2 EHV charges'!$D:$O,4,0))</f>
        <v/>
      </c>
      <c r="E168" s="105" t="str">
        <f>IFERROR(IF(VLOOKUP($A168,'Annex 2 EHV charges'!$D:$P,10,FALSE)=0,"",VLOOKUP($A168,'Annex 2 EHV charges'!$D:$P,10,FALSE)),"")</f>
        <v/>
      </c>
      <c r="F168" s="106" t="str">
        <f>IFERROR(IF(VLOOKUP($A168,'Annex 2 EHV charges'!$D:$P,11,FALSE)=0,"",VLOOKUP($A168,'Annex 2 EHV charges'!$D:$P,11,FALSE)),"")</f>
        <v/>
      </c>
      <c r="G168" s="107" t="str">
        <f>IFERROR(IF(VLOOKUP($A168,'Annex 2 EHV charges'!$D:$P,12,FALSE)=0,"",VLOOKUP($A168,'Annex 2 EHV charges'!$D:$P,12,FALSE)),"")</f>
        <v/>
      </c>
      <c r="H168" s="107" t="str">
        <f>IFERROR(IF(VLOOKUP($A168,'Annex 2 EHV charges'!$D:$P,13,FALSE)=0,"",VLOOKUP($A168,'Annex 2 EHV charges'!$D:$P,13,FALSE)),"")</f>
        <v/>
      </c>
    </row>
    <row r="169" spans="1:8" x14ac:dyDescent="0.2">
      <c r="A169" s="104" t="str">
        <f t="array" ref="A169">IFERROR(INDEX('Annex 2 EHV charges'!$D$11:$D$22, MATCH(0, IF(ISBLANK('Annex 2 EHV charges'!$D$11:$D$22),1, COUNTIF(A$4:$A168, 'Annex 2 EHV charges'!$D$11:$D$22)), 0)),"")</f>
        <v/>
      </c>
      <c r="B169" s="103" t="str">
        <f>IF($A169="","",VLOOKUP($A169,'Annex 2 EHV charges'!$D:$O,2,0))</f>
        <v/>
      </c>
      <c r="C169" s="104" t="str">
        <f>IF($A169="","",VLOOKUP($A169,'Annex 2 EHV charges'!$D:$O,3,0))</f>
        <v/>
      </c>
      <c r="D169" s="103" t="str">
        <f>IF($A169="","",VLOOKUP($A169,'Annex 2 EHV charges'!$D:$O,4,0))</f>
        <v/>
      </c>
      <c r="E169" s="105" t="str">
        <f>IFERROR(IF(VLOOKUP($A169,'Annex 2 EHV charges'!$D:$P,10,FALSE)=0,"",VLOOKUP($A169,'Annex 2 EHV charges'!$D:$P,10,FALSE)),"")</f>
        <v/>
      </c>
      <c r="F169" s="106" t="str">
        <f>IFERROR(IF(VLOOKUP($A169,'Annex 2 EHV charges'!$D:$P,11,FALSE)=0,"",VLOOKUP($A169,'Annex 2 EHV charges'!$D:$P,11,FALSE)),"")</f>
        <v/>
      </c>
      <c r="G169" s="107" t="str">
        <f>IFERROR(IF(VLOOKUP($A169,'Annex 2 EHV charges'!$D:$P,12,FALSE)=0,"",VLOOKUP($A169,'Annex 2 EHV charges'!$D:$P,12,FALSE)),"")</f>
        <v/>
      </c>
      <c r="H169" s="107" t="str">
        <f>IFERROR(IF(VLOOKUP($A169,'Annex 2 EHV charges'!$D:$P,13,FALSE)=0,"",VLOOKUP($A169,'Annex 2 EHV charges'!$D:$P,13,FALSE)),"")</f>
        <v/>
      </c>
    </row>
    <row r="170" spans="1:8" x14ac:dyDescent="0.2">
      <c r="A170" s="104" t="str">
        <f t="array" ref="A170">IFERROR(INDEX('Annex 2 EHV charges'!$D$11:$D$22, MATCH(0, IF(ISBLANK('Annex 2 EHV charges'!$D$11:$D$22),1, COUNTIF(A$4:$A169, 'Annex 2 EHV charges'!$D$11:$D$22)), 0)),"")</f>
        <v/>
      </c>
      <c r="B170" s="103" t="str">
        <f>IF($A170="","",VLOOKUP($A170,'Annex 2 EHV charges'!$D:$O,2,0))</f>
        <v/>
      </c>
      <c r="C170" s="104" t="str">
        <f>IF($A170="","",VLOOKUP($A170,'Annex 2 EHV charges'!$D:$O,3,0))</f>
        <v/>
      </c>
      <c r="D170" s="103" t="str">
        <f>IF($A170="","",VLOOKUP($A170,'Annex 2 EHV charges'!$D:$O,4,0))</f>
        <v/>
      </c>
      <c r="E170" s="105" t="str">
        <f>IFERROR(IF(VLOOKUP($A170,'Annex 2 EHV charges'!$D:$P,10,FALSE)=0,"",VLOOKUP($A170,'Annex 2 EHV charges'!$D:$P,10,FALSE)),"")</f>
        <v/>
      </c>
      <c r="F170" s="106" t="str">
        <f>IFERROR(IF(VLOOKUP($A170,'Annex 2 EHV charges'!$D:$P,11,FALSE)=0,"",VLOOKUP($A170,'Annex 2 EHV charges'!$D:$P,11,FALSE)),"")</f>
        <v/>
      </c>
      <c r="G170" s="107" t="str">
        <f>IFERROR(IF(VLOOKUP($A170,'Annex 2 EHV charges'!$D:$P,12,FALSE)=0,"",VLOOKUP($A170,'Annex 2 EHV charges'!$D:$P,12,FALSE)),"")</f>
        <v/>
      </c>
      <c r="H170" s="107" t="str">
        <f>IFERROR(IF(VLOOKUP($A170,'Annex 2 EHV charges'!$D:$P,13,FALSE)=0,"",VLOOKUP($A170,'Annex 2 EHV charges'!$D:$P,13,FALSE)),"")</f>
        <v/>
      </c>
    </row>
    <row r="171" spans="1:8" x14ac:dyDescent="0.2">
      <c r="A171" s="104" t="str">
        <f t="array" ref="A171">IFERROR(INDEX('Annex 2 EHV charges'!$D$11:$D$22, MATCH(0, IF(ISBLANK('Annex 2 EHV charges'!$D$11:$D$22),1, COUNTIF(A$4:$A170, 'Annex 2 EHV charges'!$D$11:$D$22)), 0)),"")</f>
        <v/>
      </c>
      <c r="B171" s="103" t="str">
        <f>IF($A171="","",VLOOKUP($A171,'Annex 2 EHV charges'!$D:$O,2,0))</f>
        <v/>
      </c>
      <c r="C171" s="104" t="str">
        <f>IF($A171="","",VLOOKUP($A171,'Annex 2 EHV charges'!$D:$O,3,0))</f>
        <v/>
      </c>
      <c r="D171" s="103" t="str">
        <f>IF($A171="","",VLOOKUP($A171,'Annex 2 EHV charges'!$D:$O,4,0))</f>
        <v/>
      </c>
      <c r="E171" s="105" t="str">
        <f>IFERROR(IF(VLOOKUP($A171,'Annex 2 EHV charges'!$D:$P,10,FALSE)=0,"",VLOOKUP($A171,'Annex 2 EHV charges'!$D:$P,10,FALSE)),"")</f>
        <v/>
      </c>
      <c r="F171" s="106" t="str">
        <f>IFERROR(IF(VLOOKUP($A171,'Annex 2 EHV charges'!$D:$P,11,FALSE)=0,"",VLOOKUP($A171,'Annex 2 EHV charges'!$D:$P,11,FALSE)),"")</f>
        <v/>
      </c>
      <c r="G171" s="107" t="str">
        <f>IFERROR(IF(VLOOKUP($A171,'Annex 2 EHV charges'!$D:$P,12,FALSE)=0,"",VLOOKUP($A171,'Annex 2 EHV charges'!$D:$P,12,FALSE)),"")</f>
        <v/>
      </c>
      <c r="H171" s="107" t="str">
        <f>IFERROR(IF(VLOOKUP($A171,'Annex 2 EHV charges'!$D:$P,13,FALSE)=0,"",VLOOKUP($A171,'Annex 2 EHV charges'!$D:$P,13,FALSE)),"")</f>
        <v/>
      </c>
    </row>
    <row r="172" spans="1:8" x14ac:dyDescent="0.2">
      <c r="A172" s="104" t="str">
        <f t="array" ref="A172">IFERROR(INDEX('Annex 2 EHV charges'!$D$11:$D$22, MATCH(0, IF(ISBLANK('Annex 2 EHV charges'!$D$11:$D$22),1, COUNTIF(A$4:$A171, 'Annex 2 EHV charges'!$D$11:$D$22)), 0)),"")</f>
        <v/>
      </c>
      <c r="B172" s="103" t="str">
        <f>IF($A172="","",VLOOKUP($A172,'Annex 2 EHV charges'!$D:$O,2,0))</f>
        <v/>
      </c>
      <c r="C172" s="104" t="str">
        <f>IF($A172="","",VLOOKUP($A172,'Annex 2 EHV charges'!$D:$O,3,0))</f>
        <v/>
      </c>
      <c r="D172" s="103" t="str">
        <f>IF($A172="","",VLOOKUP($A172,'Annex 2 EHV charges'!$D:$O,4,0))</f>
        <v/>
      </c>
      <c r="E172" s="105" t="str">
        <f>IFERROR(IF(VLOOKUP($A172,'Annex 2 EHV charges'!$D:$P,10,FALSE)=0,"",VLOOKUP($A172,'Annex 2 EHV charges'!$D:$P,10,FALSE)),"")</f>
        <v/>
      </c>
      <c r="F172" s="106" t="str">
        <f>IFERROR(IF(VLOOKUP($A172,'Annex 2 EHV charges'!$D:$P,11,FALSE)=0,"",VLOOKUP($A172,'Annex 2 EHV charges'!$D:$P,11,FALSE)),"")</f>
        <v/>
      </c>
      <c r="G172" s="107" t="str">
        <f>IFERROR(IF(VLOOKUP($A172,'Annex 2 EHV charges'!$D:$P,12,FALSE)=0,"",VLOOKUP($A172,'Annex 2 EHV charges'!$D:$P,12,FALSE)),"")</f>
        <v/>
      </c>
      <c r="H172" s="107" t="str">
        <f>IFERROR(IF(VLOOKUP($A172,'Annex 2 EHV charges'!$D:$P,13,FALSE)=0,"",VLOOKUP($A172,'Annex 2 EHV charges'!$D:$P,13,FALSE)),"")</f>
        <v/>
      </c>
    </row>
    <row r="173" spans="1:8" x14ac:dyDescent="0.2">
      <c r="A173" s="104" t="str">
        <f t="array" ref="A173">IFERROR(INDEX('Annex 2 EHV charges'!$D$11:$D$22, MATCH(0, IF(ISBLANK('Annex 2 EHV charges'!$D$11:$D$22),1, COUNTIF(A$4:$A172, 'Annex 2 EHV charges'!$D$11:$D$22)), 0)),"")</f>
        <v/>
      </c>
      <c r="B173" s="103" t="str">
        <f>IF($A173="","",VLOOKUP($A173,'Annex 2 EHV charges'!$D:$O,2,0))</f>
        <v/>
      </c>
      <c r="C173" s="104" t="str">
        <f>IF($A173="","",VLOOKUP($A173,'Annex 2 EHV charges'!$D:$O,3,0))</f>
        <v/>
      </c>
      <c r="D173" s="103" t="str">
        <f>IF($A173="","",VLOOKUP($A173,'Annex 2 EHV charges'!$D:$O,4,0))</f>
        <v/>
      </c>
      <c r="E173" s="105" t="str">
        <f>IFERROR(IF(VLOOKUP($A173,'Annex 2 EHV charges'!$D:$P,10,FALSE)=0,"",VLOOKUP($A173,'Annex 2 EHV charges'!$D:$P,10,FALSE)),"")</f>
        <v/>
      </c>
      <c r="F173" s="106" t="str">
        <f>IFERROR(IF(VLOOKUP($A173,'Annex 2 EHV charges'!$D:$P,11,FALSE)=0,"",VLOOKUP($A173,'Annex 2 EHV charges'!$D:$P,11,FALSE)),"")</f>
        <v/>
      </c>
      <c r="G173" s="107" t="str">
        <f>IFERROR(IF(VLOOKUP($A173,'Annex 2 EHV charges'!$D:$P,12,FALSE)=0,"",VLOOKUP($A173,'Annex 2 EHV charges'!$D:$P,12,FALSE)),"")</f>
        <v/>
      </c>
      <c r="H173" s="107" t="str">
        <f>IFERROR(IF(VLOOKUP($A173,'Annex 2 EHV charges'!$D:$P,13,FALSE)=0,"",VLOOKUP($A173,'Annex 2 EHV charges'!$D:$P,13,FALSE)),"")</f>
        <v/>
      </c>
    </row>
    <row r="174" spans="1:8" x14ac:dyDescent="0.2">
      <c r="A174" s="104" t="str">
        <f t="array" ref="A174">IFERROR(INDEX('Annex 2 EHV charges'!$D$11:$D$22, MATCH(0, IF(ISBLANK('Annex 2 EHV charges'!$D$11:$D$22),1, COUNTIF(A$4:$A173, 'Annex 2 EHV charges'!$D$11:$D$22)), 0)),"")</f>
        <v/>
      </c>
      <c r="B174" s="103" t="str">
        <f>IF($A174="","",VLOOKUP($A174,'Annex 2 EHV charges'!$D:$O,2,0))</f>
        <v/>
      </c>
      <c r="C174" s="104" t="str">
        <f>IF($A174="","",VLOOKUP($A174,'Annex 2 EHV charges'!$D:$O,3,0))</f>
        <v/>
      </c>
      <c r="D174" s="103" t="str">
        <f>IF($A174="","",VLOOKUP($A174,'Annex 2 EHV charges'!$D:$O,4,0))</f>
        <v/>
      </c>
      <c r="E174" s="105" t="str">
        <f>IFERROR(IF(VLOOKUP($A174,'Annex 2 EHV charges'!$D:$P,10,FALSE)=0,"",VLOOKUP($A174,'Annex 2 EHV charges'!$D:$P,10,FALSE)),"")</f>
        <v/>
      </c>
      <c r="F174" s="106" t="str">
        <f>IFERROR(IF(VLOOKUP($A174,'Annex 2 EHV charges'!$D:$P,11,FALSE)=0,"",VLOOKUP($A174,'Annex 2 EHV charges'!$D:$P,11,FALSE)),"")</f>
        <v/>
      </c>
      <c r="G174" s="107" t="str">
        <f>IFERROR(IF(VLOOKUP($A174,'Annex 2 EHV charges'!$D:$P,12,FALSE)=0,"",VLOOKUP($A174,'Annex 2 EHV charges'!$D:$P,12,FALSE)),"")</f>
        <v/>
      </c>
      <c r="H174" s="107" t="str">
        <f>IFERROR(IF(VLOOKUP($A174,'Annex 2 EHV charges'!$D:$P,13,FALSE)=0,"",VLOOKUP($A174,'Annex 2 EHV charges'!$D:$P,13,FALSE)),"")</f>
        <v/>
      </c>
    </row>
    <row r="175" spans="1:8" x14ac:dyDescent="0.2">
      <c r="A175" s="104" t="str">
        <f t="array" ref="A175">IFERROR(INDEX('Annex 2 EHV charges'!$D$11:$D$22, MATCH(0, IF(ISBLANK('Annex 2 EHV charges'!$D$11:$D$22),1, COUNTIF(A$4:$A174, 'Annex 2 EHV charges'!$D$11:$D$22)), 0)),"")</f>
        <v/>
      </c>
      <c r="B175" s="103" t="str">
        <f>IF($A175="","",VLOOKUP($A175,'Annex 2 EHV charges'!$D:$O,2,0))</f>
        <v/>
      </c>
      <c r="C175" s="104" t="str">
        <f>IF($A175="","",VLOOKUP($A175,'Annex 2 EHV charges'!$D:$O,3,0))</f>
        <v/>
      </c>
      <c r="D175" s="103" t="str">
        <f>IF($A175="","",VLOOKUP($A175,'Annex 2 EHV charges'!$D:$O,4,0))</f>
        <v/>
      </c>
      <c r="E175" s="105" t="str">
        <f>IFERROR(IF(VLOOKUP($A175,'Annex 2 EHV charges'!$D:$P,10,FALSE)=0,"",VLOOKUP($A175,'Annex 2 EHV charges'!$D:$P,10,FALSE)),"")</f>
        <v/>
      </c>
      <c r="F175" s="106" t="str">
        <f>IFERROR(IF(VLOOKUP($A175,'Annex 2 EHV charges'!$D:$P,11,FALSE)=0,"",VLOOKUP($A175,'Annex 2 EHV charges'!$D:$P,11,FALSE)),"")</f>
        <v/>
      </c>
      <c r="G175" s="107" t="str">
        <f>IFERROR(IF(VLOOKUP($A175,'Annex 2 EHV charges'!$D:$P,12,FALSE)=0,"",VLOOKUP($A175,'Annex 2 EHV charges'!$D:$P,12,FALSE)),"")</f>
        <v/>
      </c>
      <c r="H175" s="107" t="str">
        <f>IFERROR(IF(VLOOKUP($A175,'Annex 2 EHV charges'!$D:$P,13,FALSE)=0,"",VLOOKUP($A175,'Annex 2 EHV charges'!$D:$P,13,FALSE)),"")</f>
        <v/>
      </c>
    </row>
    <row r="176" spans="1:8" x14ac:dyDescent="0.2">
      <c r="A176" s="104" t="str">
        <f t="array" ref="A176">IFERROR(INDEX('Annex 2 EHV charges'!$D$11:$D$22, MATCH(0, IF(ISBLANK('Annex 2 EHV charges'!$D$11:$D$22),1, COUNTIF(A$4:$A175, 'Annex 2 EHV charges'!$D$11:$D$22)), 0)),"")</f>
        <v/>
      </c>
      <c r="B176" s="103" t="str">
        <f>IF($A176="","",VLOOKUP($A176,'Annex 2 EHV charges'!$D:$O,2,0))</f>
        <v/>
      </c>
      <c r="C176" s="104" t="str">
        <f>IF($A176="","",VLOOKUP($A176,'Annex 2 EHV charges'!$D:$O,3,0))</f>
        <v/>
      </c>
      <c r="D176" s="103" t="str">
        <f>IF($A176="","",VLOOKUP($A176,'Annex 2 EHV charges'!$D:$O,4,0))</f>
        <v/>
      </c>
      <c r="E176" s="105" t="str">
        <f>IFERROR(IF(VLOOKUP($A176,'Annex 2 EHV charges'!$D:$P,10,FALSE)=0,"",VLOOKUP($A176,'Annex 2 EHV charges'!$D:$P,10,FALSE)),"")</f>
        <v/>
      </c>
      <c r="F176" s="106" t="str">
        <f>IFERROR(IF(VLOOKUP($A176,'Annex 2 EHV charges'!$D:$P,11,FALSE)=0,"",VLOOKUP($A176,'Annex 2 EHV charges'!$D:$P,11,FALSE)),"")</f>
        <v/>
      </c>
      <c r="G176" s="107" t="str">
        <f>IFERROR(IF(VLOOKUP($A176,'Annex 2 EHV charges'!$D:$P,12,FALSE)=0,"",VLOOKUP($A176,'Annex 2 EHV charges'!$D:$P,12,FALSE)),"")</f>
        <v/>
      </c>
      <c r="H176" s="107" t="str">
        <f>IFERROR(IF(VLOOKUP($A176,'Annex 2 EHV charges'!$D:$P,13,FALSE)=0,"",VLOOKUP($A176,'Annex 2 EHV charges'!$D:$P,13,FALSE)),"")</f>
        <v/>
      </c>
    </row>
    <row r="177" spans="1:8" x14ac:dyDescent="0.2">
      <c r="A177" s="104" t="str">
        <f t="array" ref="A177">IFERROR(INDEX('Annex 2 EHV charges'!$D$11:$D$22, MATCH(0, IF(ISBLANK('Annex 2 EHV charges'!$D$11:$D$22),1, COUNTIF(A$4:$A176, 'Annex 2 EHV charges'!$D$11:$D$22)), 0)),"")</f>
        <v/>
      </c>
      <c r="B177" s="103" t="str">
        <f>IF($A177="","",VLOOKUP($A177,'Annex 2 EHV charges'!$D:$O,2,0))</f>
        <v/>
      </c>
      <c r="C177" s="104" t="str">
        <f>IF($A177="","",VLOOKUP($A177,'Annex 2 EHV charges'!$D:$O,3,0))</f>
        <v/>
      </c>
      <c r="D177" s="103" t="str">
        <f>IF($A177="","",VLOOKUP($A177,'Annex 2 EHV charges'!$D:$O,4,0))</f>
        <v/>
      </c>
      <c r="E177" s="105" t="str">
        <f>IFERROR(IF(VLOOKUP($A177,'Annex 2 EHV charges'!$D:$P,10,FALSE)=0,"",VLOOKUP($A177,'Annex 2 EHV charges'!$D:$P,10,FALSE)),"")</f>
        <v/>
      </c>
      <c r="F177" s="106" t="str">
        <f>IFERROR(IF(VLOOKUP($A177,'Annex 2 EHV charges'!$D:$P,11,FALSE)=0,"",VLOOKUP($A177,'Annex 2 EHV charges'!$D:$P,11,FALSE)),"")</f>
        <v/>
      </c>
      <c r="G177" s="107" t="str">
        <f>IFERROR(IF(VLOOKUP($A177,'Annex 2 EHV charges'!$D:$P,12,FALSE)=0,"",VLOOKUP($A177,'Annex 2 EHV charges'!$D:$P,12,FALSE)),"")</f>
        <v/>
      </c>
      <c r="H177" s="107" t="str">
        <f>IFERROR(IF(VLOOKUP($A177,'Annex 2 EHV charges'!$D:$P,13,FALSE)=0,"",VLOOKUP($A177,'Annex 2 EHV charges'!$D:$P,13,FALSE)),"")</f>
        <v/>
      </c>
    </row>
    <row r="178" spans="1:8" x14ac:dyDescent="0.2">
      <c r="A178" s="104" t="str">
        <f t="array" ref="A178">IFERROR(INDEX('Annex 2 EHV charges'!$D$11:$D$22, MATCH(0, IF(ISBLANK('Annex 2 EHV charges'!$D$11:$D$22),1, COUNTIF(A$4:$A177, 'Annex 2 EHV charges'!$D$11:$D$22)), 0)),"")</f>
        <v/>
      </c>
      <c r="B178" s="103" t="str">
        <f>IF($A178="","",VLOOKUP($A178,'Annex 2 EHV charges'!$D:$O,2,0))</f>
        <v/>
      </c>
      <c r="C178" s="104" t="str">
        <f>IF($A178="","",VLOOKUP($A178,'Annex 2 EHV charges'!$D:$O,3,0))</f>
        <v/>
      </c>
      <c r="D178" s="103" t="str">
        <f>IF($A178="","",VLOOKUP($A178,'Annex 2 EHV charges'!$D:$O,4,0))</f>
        <v/>
      </c>
      <c r="E178" s="105" t="str">
        <f>IFERROR(IF(VLOOKUP($A178,'Annex 2 EHV charges'!$D:$P,10,FALSE)=0,"",VLOOKUP($A178,'Annex 2 EHV charges'!$D:$P,10,FALSE)),"")</f>
        <v/>
      </c>
      <c r="F178" s="106" t="str">
        <f>IFERROR(IF(VLOOKUP($A178,'Annex 2 EHV charges'!$D:$P,11,FALSE)=0,"",VLOOKUP($A178,'Annex 2 EHV charges'!$D:$P,11,FALSE)),"")</f>
        <v/>
      </c>
      <c r="G178" s="107" t="str">
        <f>IFERROR(IF(VLOOKUP($A178,'Annex 2 EHV charges'!$D:$P,12,FALSE)=0,"",VLOOKUP($A178,'Annex 2 EHV charges'!$D:$P,12,FALSE)),"")</f>
        <v/>
      </c>
      <c r="H178" s="107" t="str">
        <f>IFERROR(IF(VLOOKUP($A178,'Annex 2 EHV charges'!$D:$P,13,FALSE)=0,"",VLOOKUP($A178,'Annex 2 EHV charges'!$D:$P,13,FALSE)),"")</f>
        <v/>
      </c>
    </row>
    <row r="179" spans="1:8" x14ac:dyDescent="0.2">
      <c r="A179" s="104" t="str">
        <f t="array" ref="A179">IFERROR(INDEX('Annex 2 EHV charges'!$D$11:$D$22, MATCH(0, IF(ISBLANK('Annex 2 EHV charges'!$D$11:$D$22),1, COUNTIF(A$4:$A178, 'Annex 2 EHV charges'!$D$11:$D$22)), 0)),"")</f>
        <v/>
      </c>
      <c r="B179" s="103" t="str">
        <f>IF($A179="","",VLOOKUP($A179,'Annex 2 EHV charges'!$D:$O,2,0))</f>
        <v/>
      </c>
      <c r="C179" s="104" t="str">
        <f>IF($A179="","",VLOOKUP($A179,'Annex 2 EHV charges'!$D:$O,3,0))</f>
        <v/>
      </c>
      <c r="D179" s="103" t="str">
        <f>IF($A179="","",VLOOKUP($A179,'Annex 2 EHV charges'!$D:$O,4,0))</f>
        <v/>
      </c>
      <c r="E179" s="105" t="str">
        <f>IFERROR(IF(VLOOKUP($A179,'Annex 2 EHV charges'!$D:$P,10,FALSE)=0,"",VLOOKUP($A179,'Annex 2 EHV charges'!$D:$P,10,FALSE)),"")</f>
        <v/>
      </c>
      <c r="F179" s="106" t="str">
        <f>IFERROR(IF(VLOOKUP($A179,'Annex 2 EHV charges'!$D:$P,11,FALSE)=0,"",VLOOKUP($A179,'Annex 2 EHV charges'!$D:$P,11,FALSE)),"")</f>
        <v/>
      </c>
      <c r="G179" s="107" t="str">
        <f>IFERROR(IF(VLOOKUP($A179,'Annex 2 EHV charges'!$D:$P,12,FALSE)=0,"",VLOOKUP($A179,'Annex 2 EHV charges'!$D:$P,12,FALSE)),"")</f>
        <v/>
      </c>
      <c r="H179" s="107" t="str">
        <f>IFERROR(IF(VLOOKUP($A179,'Annex 2 EHV charges'!$D:$P,13,FALSE)=0,"",VLOOKUP($A179,'Annex 2 EHV charges'!$D:$P,13,FALSE)),"")</f>
        <v/>
      </c>
    </row>
    <row r="180" spans="1:8" x14ac:dyDescent="0.2">
      <c r="A180" s="104" t="str">
        <f t="array" ref="A180">IFERROR(INDEX('Annex 2 EHV charges'!$D$11:$D$22, MATCH(0, IF(ISBLANK('Annex 2 EHV charges'!$D$11:$D$22),1, COUNTIF(A$4:$A179, 'Annex 2 EHV charges'!$D$11:$D$22)), 0)),"")</f>
        <v/>
      </c>
      <c r="B180" s="103" t="str">
        <f>IF($A180="","",VLOOKUP($A180,'Annex 2 EHV charges'!$D:$O,2,0))</f>
        <v/>
      </c>
      <c r="C180" s="104" t="str">
        <f>IF($A180="","",VLOOKUP($A180,'Annex 2 EHV charges'!$D:$O,3,0))</f>
        <v/>
      </c>
      <c r="D180" s="103" t="str">
        <f>IF($A180="","",VLOOKUP($A180,'Annex 2 EHV charges'!$D:$O,4,0))</f>
        <v/>
      </c>
      <c r="E180" s="105" t="str">
        <f>IFERROR(IF(VLOOKUP($A180,'Annex 2 EHV charges'!$D:$P,10,FALSE)=0,"",VLOOKUP($A180,'Annex 2 EHV charges'!$D:$P,10,FALSE)),"")</f>
        <v/>
      </c>
      <c r="F180" s="106" t="str">
        <f>IFERROR(IF(VLOOKUP($A180,'Annex 2 EHV charges'!$D:$P,11,FALSE)=0,"",VLOOKUP($A180,'Annex 2 EHV charges'!$D:$P,11,FALSE)),"")</f>
        <v/>
      </c>
      <c r="G180" s="107" t="str">
        <f>IFERROR(IF(VLOOKUP($A180,'Annex 2 EHV charges'!$D:$P,12,FALSE)=0,"",VLOOKUP($A180,'Annex 2 EHV charges'!$D:$P,12,FALSE)),"")</f>
        <v/>
      </c>
      <c r="H180" s="107" t="str">
        <f>IFERROR(IF(VLOOKUP($A180,'Annex 2 EHV charges'!$D:$P,13,FALSE)=0,"",VLOOKUP($A180,'Annex 2 EHV charges'!$D:$P,13,FALSE)),"")</f>
        <v/>
      </c>
    </row>
    <row r="181" spans="1:8" x14ac:dyDescent="0.2">
      <c r="A181" s="104" t="str">
        <f t="array" ref="A181">IFERROR(INDEX('Annex 2 EHV charges'!$D$11:$D$22, MATCH(0, IF(ISBLANK('Annex 2 EHV charges'!$D$11:$D$22),1, COUNTIF(A$4:$A180, 'Annex 2 EHV charges'!$D$11:$D$22)), 0)),"")</f>
        <v/>
      </c>
      <c r="B181" s="103" t="str">
        <f>IF($A181="","",VLOOKUP($A181,'Annex 2 EHV charges'!$D:$O,2,0))</f>
        <v/>
      </c>
      <c r="C181" s="104" t="str">
        <f>IF($A181="","",VLOOKUP($A181,'Annex 2 EHV charges'!$D:$O,3,0))</f>
        <v/>
      </c>
      <c r="D181" s="103" t="str">
        <f>IF($A181="","",VLOOKUP($A181,'Annex 2 EHV charges'!$D:$O,4,0))</f>
        <v/>
      </c>
      <c r="E181" s="105" t="str">
        <f>IFERROR(IF(VLOOKUP($A181,'Annex 2 EHV charges'!$D:$P,10,FALSE)=0,"",VLOOKUP($A181,'Annex 2 EHV charges'!$D:$P,10,FALSE)),"")</f>
        <v/>
      </c>
      <c r="F181" s="106" t="str">
        <f>IFERROR(IF(VLOOKUP($A181,'Annex 2 EHV charges'!$D:$P,11,FALSE)=0,"",VLOOKUP($A181,'Annex 2 EHV charges'!$D:$P,11,FALSE)),"")</f>
        <v/>
      </c>
      <c r="G181" s="107" t="str">
        <f>IFERROR(IF(VLOOKUP($A181,'Annex 2 EHV charges'!$D:$P,12,FALSE)=0,"",VLOOKUP($A181,'Annex 2 EHV charges'!$D:$P,12,FALSE)),"")</f>
        <v/>
      </c>
      <c r="H181" s="107" t="str">
        <f>IFERROR(IF(VLOOKUP($A181,'Annex 2 EHV charges'!$D:$P,13,FALSE)=0,"",VLOOKUP($A181,'Annex 2 EHV charges'!$D:$P,13,FALSE)),"")</f>
        <v/>
      </c>
    </row>
    <row r="182" spans="1:8" x14ac:dyDescent="0.2">
      <c r="A182" s="104" t="str">
        <f t="array" ref="A182">IFERROR(INDEX('Annex 2 EHV charges'!$D$11:$D$22, MATCH(0, IF(ISBLANK('Annex 2 EHV charges'!$D$11:$D$22),1, COUNTIF(A$4:$A181, 'Annex 2 EHV charges'!$D$11:$D$22)), 0)),"")</f>
        <v/>
      </c>
      <c r="B182" s="103" t="str">
        <f>IF($A182="","",VLOOKUP($A182,'Annex 2 EHV charges'!$D:$O,2,0))</f>
        <v/>
      </c>
      <c r="C182" s="104" t="str">
        <f>IF($A182="","",VLOOKUP($A182,'Annex 2 EHV charges'!$D:$O,3,0))</f>
        <v/>
      </c>
      <c r="D182" s="103" t="str">
        <f>IF($A182="","",VLOOKUP($A182,'Annex 2 EHV charges'!$D:$O,4,0))</f>
        <v/>
      </c>
      <c r="E182" s="105" t="str">
        <f>IFERROR(IF(VLOOKUP($A182,'Annex 2 EHV charges'!$D:$P,10,FALSE)=0,"",VLOOKUP($A182,'Annex 2 EHV charges'!$D:$P,10,FALSE)),"")</f>
        <v/>
      </c>
      <c r="F182" s="106" t="str">
        <f>IFERROR(IF(VLOOKUP($A182,'Annex 2 EHV charges'!$D:$P,11,FALSE)=0,"",VLOOKUP($A182,'Annex 2 EHV charges'!$D:$P,11,FALSE)),"")</f>
        <v/>
      </c>
      <c r="G182" s="107" t="str">
        <f>IFERROR(IF(VLOOKUP($A182,'Annex 2 EHV charges'!$D:$P,12,FALSE)=0,"",VLOOKUP($A182,'Annex 2 EHV charges'!$D:$P,12,FALSE)),"")</f>
        <v/>
      </c>
      <c r="H182" s="107" t="str">
        <f>IFERROR(IF(VLOOKUP($A182,'Annex 2 EHV charges'!$D:$P,13,FALSE)=0,"",VLOOKUP($A182,'Annex 2 EHV charges'!$D:$P,13,FALSE)),"")</f>
        <v/>
      </c>
    </row>
    <row r="183" spans="1:8" x14ac:dyDescent="0.2">
      <c r="A183" s="104" t="str">
        <f t="array" ref="A183">IFERROR(INDEX('Annex 2 EHV charges'!$D$11:$D$22, MATCH(0, IF(ISBLANK('Annex 2 EHV charges'!$D$11:$D$22),1, COUNTIF(A$4:$A182, 'Annex 2 EHV charges'!$D$11:$D$22)), 0)),"")</f>
        <v/>
      </c>
      <c r="B183" s="103" t="str">
        <f>IF($A183="","",VLOOKUP($A183,'Annex 2 EHV charges'!$D:$O,2,0))</f>
        <v/>
      </c>
      <c r="C183" s="104" t="str">
        <f>IF($A183="","",VLOOKUP($A183,'Annex 2 EHV charges'!$D:$O,3,0))</f>
        <v/>
      </c>
      <c r="D183" s="103" t="str">
        <f>IF($A183="","",VLOOKUP($A183,'Annex 2 EHV charges'!$D:$O,4,0))</f>
        <v/>
      </c>
      <c r="E183" s="105" t="str">
        <f>IFERROR(IF(VLOOKUP($A183,'Annex 2 EHV charges'!$D:$P,10,FALSE)=0,"",VLOOKUP($A183,'Annex 2 EHV charges'!$D:$P,10,FALSE)),"")</f>
        <v/>
      </c>
      <c r="F183" s="106" t="str">
        <f>IFERROR(IF(VLOOKUP($A183,'Annex 2 EHV charges'!$D:$P,11,FALSE)=0,"",VLOOKUP($A183,'Annex 2 EHV charges'!$D:$P,11,FALSE)),"")</f>
        <v/>
      </c>
      <c r="G183" s="107" t="str">
        <f>IFERROR(IF(VLOOKUP($A183,'Annex 2 EHV charges'!$D:$P,12,FALSE)=0,"",VLOOKUP($A183,'Annex 2 EHV charges'!$D:$P,12,FALSE)),"")</f>
        <v/>
      </c>
      <c r="H183" s="107" t="str">
        <f>IFERROR(IF(VLOOKUP($A183,'Annex 2 EHV charges'!$D:$P,13,FALSE)=0,"",VLOOKUP($A183,'Annex 2 EHV charges'!$D:$P,13,FALSE)),"")</f>
        <v/>
      </c>
    </row>
    <row r="184" spans="1:8" x14ac:dyDescent="0.2">
      <c r="A184" s="104" t="str">
        <f t="array" ref="A184">IFERROR(INDEX('Annex 2 EHV charges'!$D$11:$D$22, MATCH(0, IF(ISBLANK('Annex 2 EHV charges'!$D$11:$D$22),1, COUNTIF(A$4:$A183, 'Annex 2 EHV charges'!$D$11:$D$22)), 0)),"")</f>
        <v/>
      </c>
      <c r="B184" s="103" t="str">
        <f>IF($A184="","",VLOOKUP($A184,'Annex 2 EHV charges'!$D:$O,2,0))</f>
        <v/>
      </c>
      <c r="C184" s="104" t="str">
        <f>IF($A184="","",VLOOKUP($A184,'Annex 2 EHV charges'!$D:$O,3,0))</f>
        <v/>
      </c>
      <c r="D184" s="103" t="str">
        <f>IF($A184="","",VLOOKUP($A184,'Annex 2 EHV charges'!$D:$O,4,0))</f>
        <v/>
      </c>
      <c r="E184" s="105" t="str">
        <f>IFERROR(IF(VLOOKUP($A184,'Annex 2 EHV charges'!$D:$P,10,FALSE)=0,"",VLOOKUP($A184,'Annex 2 EHV charges'!$D:$P,10,FALSE)),"")</f>
        <v/>
      </c>
      <c r="F184" s="106" t="str">
        <f>IFERROR(IF(VLOOKUP($A184,'Annex 2 EHV charges'!$D:$P,11,FALSE)=0,"",VLOOKUP($A184,'Annex 2 EHV charges'!$D:$P,11,FALSE)),"")</f>
        <v/>
      </c>
      <c r="G184" s="107" t="str">
        <f>IFERROR(IF(VLOOKUP($A184,'Annex 2 EHV charges'!$D:$P,12,FALSE)=0,"",VLOOKUP($A184,'Annex 2 EHV charges'!$D:$P,12,FALSE)),"")</f>
        <v/>
      </c>
      <c r="H184" s="107" t="str">
        <f>IFERROR(IF(VLOOKUP($A184,'Annex 2 EHV charges'!$D:$P,13,FALSE)=0,"",VLOOKUP($A184,'Annex 2 EHV charges'!$D:$P,13,FALSE)),"")</f>
        <v/>
      </c>
    </row>
    <row r="185" spans="1:8" x14ac:dyDescent="0.2">
      <c r="A185" s="104" t="str">
        <f t="array" ref="A185">IFERROR(INDEX('Annex 2 EHV charges'!$D$11:$D$22, MATCH(0, IF(ISBLANK('Annex 2 EHV charges'!$D$11:$D$22),1, COUNTIF(A$4:$A184, 'Annex 2 EHV charges'!$D$11:$D$22)), 0)),"")</f>
        <v/>
      </c>
      <c r="B185" s="103" t="str">
        <f>IF($A185="","",VLOOKUP($A185,'Annex 2 EHV charges'!$D:$O,2,0))</f>
        <v/>
      </c>
      <c r="C185" s="104" t="str">
        <f>IF($A185="","",VLOOKUP($A185,'Annex 2 EHV charges'!$D:$O,3,0))</f>
        <v/>
      </c>
      <c r="D185" s="103" t="str">
        <f>IF($A185="","",VLOOKUP($A185,'Annex 2 EHV charges'!$D:$O,4,0))</f>
        <v/>
      </c>
      <c r="E185" s="105" t="str">
        <f>IFERROR(IF(VLOOKUP($A185,'Annex 2 EHV charges'!$D:$P,10,FALSE)=0,"",VLOOKUP($A185,'Annex 2 EHV charges'!$D:$P,10,FALSE)),"")</f>
        <v/>
      </c>
      <c r="F185" s="106" t="str">
        <f>IFERROR(IF(VLOOKUP($A185,'Annex 2 EHV charges'!$D:$P,11,FALSE)=0,"",VLOOKUP($A185,'Annex 2 EHV charges'!$D:$P,11,FALSE)),"")</f>
        <v/>
      </c>
      <c r="G185" s="107" t="str">
        <f>IFERROR(IF(VLOOKUP($A185,'Annex 2 EHV charges'!$D:$P,12,FALSE)=0,"",VLOOKUP($A185,'Annex 2 EHV charges'!$D:$P,12,FALSE)),"")</f>
        <v/>
      </c>
      <c r="H185" s="107" t="str">
        <f>IFERROR(IF(VLOOKUP($A185,'Annex 2 EHV charges'!$D:$P,13,FALSE)=0,"",VLOOKUP($A185,'Annex 2 EHV charges'!$D:$P,13,FALSE)),"")</f>
        <v/>
      </c>
    </row>
    <row r="186" spans="1:8" x14ac:dyDescent="0.2">
      <c r="A186" s="104" t="str">
        <f t="array" ref="A186">IFERROR(INDEX('Annex 2 EHV charges'!$D$11:$D$22, MATCH(0, IF(ISBLANK('Annex 2 EHV charges'!$D$11:$D$22),1, COUNTIF(A$4:$A185, 'Annex 2 EHV charges'!$D$11:$D$22)), 0)),"")</f>
        <v/>
      </c>
      <c r="B186" s="103" t="str">
        <f>IF($A186="","",VLOOKUP($A186,'Annex 2 EHV charges'!$D:$O,2,0))</f>
        <v/>
      </c>
      <c r="C186" s="104" t="str">
        <f>IF($A186="","",VLOOKUP($A186,'Annex 2 EHV charges'!$D:$O,3,0))</f>
        <v/>
      </c>
      <c r="D186" s="103" t="str">
        <f>IF($A186="","",VLOOKUP($A186,'Annex 2 EHV charges'!$D:$O,4,0))</f>
        <v/>
      </c>
      <c r="E186" s="105" t="str">
        <f>IFERROR(IF(VLOOKUP($A186,'Annex 2 EHV charges'!$D:$P,10,FALSE)=0,"",VLOOKUP($A186,'Annex 2 EHV charges'!$D:$P,10,FALSE)),"")</f>
        <v/>
      </c>
      <c r="F186" s="106" t="str">
        <f>IFERROR(IF(VLOOKUP($A186,'Annex 2 EHV charges'!$D:$P,11,FALSE)=0,"",VLOOKUP($A186,'Annex 2 EHV charges'!$D:$P,11,FALSE)),"")</f>
        <v/>
      </c>
      <c r="G186" s="107" t="str">
        <f>IFERROR(IF(VLOOKUP($A186,'Annex 2 EHV charges'!$D:$P,12,FALSE)=0,"",VLOOKUP($A186,'Annex 2 EHV charges'!$D:$P,12,FALSE)),"")</f>
        <v/>
      </c>
      <c r="H186" s="107" t="str">
        <f>IFERROR(IF(VLOOKUP($A186,'Annex 2 EHV charges'!$D:$P,13,FALSE)=0,"",VLOOKUP($A186,'Annex 2 EHV charges'!$D:$P,13,FALSE)),"")</f>
        <v/>
      </c>
    </row>
    <row r="187" spans="1:8" x14ac:dyDescent="0.2">
      <c r="A187" s="104" t="str">
        <f t="array" ref="A187">IFERROR(INDEX('Annex 2 EHV charges'!$D$11:$D$22, MATCH(0, IF(ISBLANK('Annex 2 EHV charges'!$D$11:$D$22),1, COUNTIF(A$4:$A186, 'Annex 2 EHV charges'!$D$11:$D$22)), 0)),"")</f>
        <v/>
      </c>
      <c r="B187" s="103" t="str">
        <f>IF($A187="","",VLOOKUP($A187,'Annex 2 EHV charges'!$D:$O,2,0))</f>
        <v/>
      </c>
      <c r="C187" s="104" t="str">
        <f>IF($A187="","",VLOOKUP($A187,'Annex 2 EHV charges'!$D:$O,3,0))</f>
        <v/>
      </c>
      <c r="D187" s="103" t="str">
        <f>IF($A187="","",VLOOKUP($A187,'Annex 2 EHV charges'!$D:$O,4,0))</f>
        <v/>
      </c>
      <c r="E187" s="105" t="str">
        <f>IFERROR(IF(VLOOKUP($A187,'Annex 2 EHV charges'!$D:$P,10,FALSE)=0,"",VLOOKUP($A187,'Annex 2 EHV charges'!$D:$P,10,FALSE)),"")</f>
        <v/>
      </c>
      <c r="F187" s="106" t="str">
        <f>IFERROR(IF(VLOOKUP($A187,'Annex 2 EHV charges'!$D:$P,11,FALSE)=0,"",VLOOKUP($A187,'Annex 2 EHV charges'!$D:$P,11,FALSE)),"")</f>
        <v/>
      </c>
      <c r="G187" s="107" t="str">
        <f>IFERROR(IF(VLOOKUP($A187,'Annex 2 EHV charges'!$D:$P,12,FALSE)=0,"",VLOOKUP($A187,'Annex 2 EHV charges'!$D:$P,12,FALSE)),"")</f>
        <v/>
      </c>
      <c r="H187" s="107" t="str">
        <f>IFERROR(IF(VLOOKUP($A187,'Annex 2 EHV charges'!$D:$P,13,FALSE)=0,"",VLOOKUP($A187,'Annex 2 EHV charges'!$D:$P,13,FALSE)),"")</f>
        <v/>
      </c>
    </row>
    <row r="188" spans="1:8" x14ac:dyDescent="0.2">
      <c r="A188" s="104" t="str">
        <f t="array" ref="A188">IFERROR(INDEX('Annex 2 EHV charges'!$D$11:$D$22, MATCH(0, IF(ISBLANK('Annex 2 EHV charges'!$D$11:$D$22),1, COUNTIF(A$4:$A187, 'Annex 2 EHV charges'!$D$11:$D$22)), 0)),"")</f>
        <v/>
      </c>
      <c r="B188" s="103" t="str">
        <f>IF($A188="","",VLOOKUP($A188,'Annex 2 EHV charges'!$D:$O,2,0))</f>
        <v/>
      </c>
      <c r="C188" s="104" t="str">
        <f>IF($A188="","",VLOOKUP($A188,'Annex 2 EHV charges'!$D:$O,3,0))</f>
        <v/>
      </c>
      <c r="D188" s="103" t="str">
        <f>IF($A188="","",VLOOKUP($A188,'Annex 2 EHV charges'!$D:$O,4,0))</f>
        <v/>
      </c>
      <c r="E188" s="105" t="str">
        <f>IFERROR(IF(VLOOKUP($A188,'Annex 2 EHV charges'!$D:$P,10,FALSE)=0,"",VLOOKUP($A188,'Annex 2 EHV charges'!$D:$P,10,FALSE)),"")</f>
        <v/>
      </c>
      <c r="F188" s="106" t="str">
        <f>IFERROR(IF(VLOOKUP($A188,'Annex 2 EHV charges'!$D:$P,11,FALSE)=0,"",VLOOKUP($A188,'Annex 2 EHV charges'!$D:$P,11,FALSE)),"")</f>
        <v/>
      </c>
      <c r="G188" s="107" t="str">
        <f>IFERROR(IF(VLOOKUP($A188,'Annex 2 EHV charges'!$D:$P,12,FALSE)=0,"",VLOOKUP($A188,'Annex 2 EHV charges'!$D:$P,12,FALSE)),"")</f>
        <v/>
      </c>
      <c r="H188" s="107" t="str">
        <f>IFERROR(IF(VLOOKUP($A188,'Annex 2 EHV charges'!$D:$P,13,FALSE)=0,"",VLOOKUP($A188,'Annex 2 EHV charges'!$D:$P,13,FALSE)),"")</f>
        <v/>
      </c>
    </row>
    <row r="189" spans="1:8" x14ac:dyDescent="0.2">
      <c r="A189" s="104" t="str">
        <f t="array" ref="A189">IFERROR(INDEX('Annex 2 EHV charges'!$D$11:$D$22, MATCH(0, IF(ISBLANK('Annex 2 EHV charges'!$D$11:$D$22),1, COUNTIF(A$4:$A188, 'Annex 2 EHV charges'!$D$11:$D$22)), 0)),"")</f>
        <v/>
      </c>
      <c r="B189" s="103" t="str">
        <f>IF($A189="","",VLOOKUP($A189,'Annex 2 EHV charges'!$D:$O,2,0))</f>
        <v/>
      </c>
      <c r="C189" s="104" t="str">
        <f>IF($A189="","",VLOOKUP($A189,'Annex 2 EHV charges'!$D:$O,3,0))</f>
        <v/>
      </c>
      <c r="D189" s="103" t="str">
        <f>IF($A189="","",VLOOKUP($A189,'Annex 2 EHV charges'!$D:$O,4,0))</f>
        <v/>
      </c>
      <c r="E189" s="105" t="str">
        <f>IFERROR(IF(VLOOKUP($A189,'Annex 2 EHV charges'!$D:$P,10,FALSE)=0,"",VLOOKUP($A189,'Annex 2 EHV charges'!$D:$P,10,FALSE)),"")</f>
        <v/>
      </c>
      <c r="F189" s="106" t="str">
        <f>IFERROR(IF(VLOOKUP($A189,'Annex 2 EHV charges'!$D:$P,11,FALSE)=0,"",VLOOKUP($A189,'Annex 2 EHV charges'!$D:$P,11,FALSE)),"")</f>
        <v/>
      </c>
      <c r="G189" s="107" t="str">
        <f>IFERROR(IF(VLOOKUP($A189,'Annex 2 EHV charges'!$D:$P,12,FALSE)=0,"",VLOOKUP($A189,'Annex 2 EHV charges'!$D:$P,12,FALSE)),"")</f>
        <v/>
      </c>
      <c r="H189" s="107" t="str">
        <f>IFERROR(IF(VLOOKUP($A189,'Annex 2 EHV charges'!$D:$P,13,FALSE)=0,"",VLOOKUP($A189,'Annex 2 EHV charges'!$D:$P,13,FALSE)),"")</f>
        <v/>
      </c>
    </row>
    <row r="190" spans="1:8" x14ac:dyDescent="0.2">
      <c r="A190" s="104" t="str">
        <f t="array" ref="A190">IFERROR(INDEX('Annex 2 EHV charges'!$D$11:$D$22, MATCH(0, IF(ISBLANK('Annex 2 EHV charges'!$D$11:$D$22),1, COUNTIF(A$4:$A189, 'Annex 2 EHV charges'!$D$11:$D$22)), 0)),"")</f>
        <v/>
      </c>
      <c r="B190" s="103" t="str">
        <f>IF($A190="","",VLOOKUP($A190,'Annex 2 EHV charges'!$D:$O,2,0))</f>
        <v/>
      </c>
      <c r="C190" s="104" t="str">
        <f>IF($A190="","",VLOOKUP($A190,'Annex 2 EHV charges'!$D:$O,3,0))</f>
        <v/>
      </c>
      <c r="D190" s="103" t="str">
        <f>IF($A190="","",VLOOKUP($A190,'Annex 2 EHV charges'!$D:$O,4,0))</f>
        <v/>
      </c>
      <c r="E190" s="105" t="str">
        <f>IFERROR(IF(VLOOKUP($A190,'Annex 2 EHV charges'!$D:$P,10,FALSE)=0,"",VLOOKUP($A190,'Annex 2 EHV charges'!$D:$P,10,FALSE)),"")</f>
        <v/>
      </c>
      <c r="F190" s="106" t="str">
        <f>IFERROR(IF(VLOOKUP($A190,'Annex 2 EHV charges'!$D:$P,11,FALSE)=0,"",VLOOKUP($A190,'Annex 2 EHV charges'!$D:$P,11,FALSE)),"")</f>
        <v/>
      </c>
      <c r="G190" s="107" t="str">
        <f>IFERROR(IF(VLOOKUP($A190,'Annex 2 EHV charges'!$D:$P,12,FALSE)=0,"",VLOOKUP($A190,'Annex 2 EHV charges'!$D:$P,12,FALSE)),"")</f>
        <v/>
      </c>
      <c r="H190" s="107" t="str">
        <f>IFERROR(IF(VLOOKUP($A190,'Annex 2 EHV charges'!$D:$P,13,FALSE)=0,"",VLOOKUP($A190,'Annex 2 EHV charges'!$D:$P,13,FALSE)),"")</f>
        <v/>
      </c>
    </row>
    <row r="191" spans="1:8" x14ac:dyDescent="0.2">
      <c r="A191" s="104" t="str">
        <f t="array" ref="A191">IFERROR(INDEX('Annex 2 EHV charges'!$D$11:$D$22, MATCH(0, IF(ISBLANK('Annex 2 EHV charges'!$D$11:$D$22),1, COUNTIF(A$4:$A190, 'Annex 2 EHV charges'!$D$11:$D$22)), 0)),"")</f>
        <v/>
      </c>
      <c r="B191" s="103" t="str">
        <f>IF($A191="","",VLOOKUP($A191,'Annex 2 EHV charges'!$D:$O,2,0))</f>
        <v/>
      </c>
      <c r="C191" s="104" t="str">
        <f>IF($A191="","",VLOOKUP($A191,'Annex 2 EHV charges'!$D:$O,3,0))</f>
        <v/>
      </c>
      <c r="D191" s="103" t="str">
        <f>IF($A191="","",VLOOKUP($A191,'Annex 2 EHV charges'!$D:$O,4,0))</f>
        <v/>
      </c>
      <c r="E191" s="105" t="str">
        <f>IFERROR(IF(VLOOKUP($A191,'Annex 2 EHV charges'!$D:$P,10,FALSE)=0,"",VLOOKUP($A191,'Annex 2 EHV charges'!$D:$P,10,FALSE)),"")</f>
        <v/>
      </c>
      <c r="F191" s="106" t="str">
        <f>IFERROR(IF(VLOOKUP($A191,'Annex 2 EHV charges'!$D:$P,11,FALSE)=0,"",VLOOKUP($A191,'Annex 2 EHV charges'!$D:$P,11,FALSE)),"")</f>
        <v/>
      </c>
      <c r="G191" s="107" t="str">
        <f>IFERROR(IF(VLOOKUP($A191,'Annex 2 EHV charges'!$D:$P,12,FALSE)=0,"",VLOOKUP($A191,'Annex 2 EHV charges'!$D:$P,12,FALSE)),"")</f>
        <v/>
      </c>
      <c r="H191" s="107" t="str">
        <f>IFERROR(IF(VLOOKUP($A191,'Annex 2 EHV charges'!$D:$P,13,FALSE)=0,"",VLOOKUP($A191,'Annex 2 EHV charges'!$D:$P,13,FALSE)),"")</f>
        <v/>
      </c>
    </row>
    <row r="192" spans="1:8" x14ac:dyDescent="0.2">
      <c r="A192" s="104" t="str">
        <f t="array" ref="A192">IFERROR(INDEX('Annex 2 EHV charges'!$D$11:$D$22, MATCH(0, IF(ISBLANK('Annex 2 EHV charges'!$D$11:$D$22),1, COUNTIF(A$4:$A191, 'Annex 2 EHV charges'!$D$11:$D$22)), 0)),"")</f>
        <v/>
      </c>
      <c r="B192" s="103" t="str">
        <f>IF($A192="","",VLOOKUP($A192,'Annex 2 EHV charges'!$D:$O,2,0))</f>
        <v/>
      </c>
      <c r="C192" s="104" t="str">
        <f>IF($A192="","",VLOOKUP($A192,'Annex 2 EHV charges'!$D:$O,3,0))</f>
        <v/>
      </c>
      <c r="D192" s="103" t="str">
        <f>IF($A192="","",VLOOKUP($A192,'Annex 2 EHV charges'!$D:$O,4,0))</f>
        <v/>
      </c>
      <c r="E192" s="105" t="str">
        <f>IFERROR(IF(VLOOKUP($A192,'Annex 2 EHV charges'!$D:$P,10,FALSE)=0,"",VLOOKUP($A192,'Annex 2 EHV charges'!$D:$P,10,FALSE)),"")</f>
        <v/>
      </c>
      <c r="F192" s="106" t="str">
        <f>IFERROR(IF(VLOOKUP($A192,'Annex 2 EHV charges'!$D:$P,11,FALSE)=0,"",VLOOKUP($A192,'Annex 2 EHV charges'!$D:$P,11,FALSE)),"")</f>
        <v/>
      </c>
      <c r="G192" s="107" t="str">
        <f>IFERROR(IF(VLOOKUP($A192,'Annex 2 EHV charges'!$D:$P,12,FALSE)=0,"",VLOOKUP($A192,'Annex 2 EHV charges'!$D:$P,12,FALSE)),"")</f>
        <v/>
      </c>
      <c r="H192" s="107" t="str">
        <f>IFERROR(IF(VLOOKUP($A192,'Annex 2 EHV charges'!$D:$P,13,FALSE)=0,"",VLOOKUP($A192,'Annex 2 EHV charges'!$D:$P,13,FALSE)),"")</f>
        <v/>
      </c>
    </row>
    <row r="193" spans="1:8" x14ac:dyDescent="0.2">
      <c r="A193" s="104" t="str">
        <f t="array" ref="A193">IFERROR(INDEX('Annex 2 EHV charges'!$D$11:$D$22, MATCH(0, IF(ISBLANK('Annex 2 EHV charges'!$D$11:$D$22),1, COUNTIF(A$4:$A192, 'Annex 2 EHV charges'!$D$11:$D$22)), 0)),"")</f>
        <v/>
      </c>
      <c r="B193" s="103" t="str">
        <f>IF($A193="","",VLOOKUP($A193,'Annex 2 EHV charges'!$D:$O,2,0))</f>
        <v/>
      </c>
      <c r="C193" s="104" t="str">
        <f>IF($A193="","",VLOOKUP($A193,'Annex 2 EHV charges'!$D:$O,3,0))</f>
        <v/>
      </c>
      <c r="D193" s="103" t="str">
        <f>IF($A193="","",VLOOKUP($A193,'Annex 2 EHV charges'!$D:$O,4,0))</f>
        <v/>
      </c>
      <c r="E193" s="105" t="str">
        <f>IFERROR(IF(VLOOKUP($A193,'Annex 2 EHV charges'!$D:$P,10,FALSE)=0,"",VLOOKUP($A193,'Annex 2 EHV charges'!$D:$P,10,FALSE)),"")</f>
        <v/>
      </c>
      <c r="F193" s="106" t="str">
        <f>IFERROR(IF(VLOOKUP($A193,'Annex 2 EHV charges'!$D:$P,11,FALSE)=0,"",VLOOKUP($A193,'Annex 2 EHV charges'!$D:$P,11,FALSE)),"")</f>
        <v/>
      </c>
      <c r="G193" s="107" t="str">
        <f>IFERROR(IF(VLOOKUP($A193,'Annex 2 EHV charges'!$D:$P,12,FALSE)=0,"",VLOOKUP($A193,'Annex 2 EHV charges'!$D:$P,12,FALSE)),"")</f>
        <v/>
      </c>
      <c r="H193" s="107" t="str">
        <f>IFERROR(IF(VLOOKUP($A193,'Annex 2 EHV charges'!$D:$P,13,FALSE)=0,"",VLOOKUP($A193,'Annex 2 EHV charges'!$D:$P,13,FALSE)),"")</f>
        <v/>
      </c>
    </row>
    <row r="194" spans="1:8" x14ac:dyDescent="0.2">
      <c r="A194" s="104" t="str">
        <f t="array" ref="A194">IFERROR(INDEX('Annex 2 EHV charges'!$D$11:$D$22, MATCH(0, IF(ISBLANK('Annex 2 EHV charges'!$D$11:$D$22),1, COUNTIF(A$4:$A193, 'Annex 2 EHV charges'!$D$11:$D$22)), 0)),"")</f>
        <v/>
      </c>
      <c r="B194" s="103" t="str">
        <f>IF($A194="","",VLOOKUP($A194,'Annex 2 EHV charges'!$D:$O,2,0))</f>
        <v/>
      </c>
      <c r="C194" s="104" t="str">
        <f>IF($A194="","",VLOOKUP($A194,'Annex 2 EHV charges'!$D:$O,3,0))</f>
        <v/>
      </c>
      <c r="D194" s="103" t="str">
        <f>IF($A194="","",VLOOKUP($A194,'Annex 2 EHV charges'!$D:$O,4,0))</f>
        <v/>
      </c>
      <c r="E194" s="105" t="str">
        <f>IFERROR(IF(VLOOKUP($A194,'Annex 2 EHV charges'!$D:$P,10,FALSE)=0,"",VLOOKUP($A194,'Annex 2 EHV charges'!$D:$P,10,FALSE)),"")</f>
        <v/>
      </c>
      <c r="F194" s="106" t="str">
        <f>IFERROR(IF(VLOOKUP($A194,'Annex 2 EHV charges'!$D:$P,11,FALSE)=0,"",VLOOKUP($A194,'Annex 2 EHV charges'!$D:$P,11,FALSE)),"")</f>
        <v/>
      </c>
      <c r="G194" s="107" t="str">
        <f>IFERROR(IF(VLOOKUP($A194,'Annex 2 EHV charges'!$D:$P,12,FALSE)=0,"",VLOOKUP($A194,'Annex 2 EHV charges'!$D:$P,12,FALSE)),"")</f>
        <v/>
      </c>
      <c r="H194" s="107" t="str">
        <f>IFERROR(IF(VLOOKUP($A194,'Annex 2 EHV charges'!$D:$P,13,FALSE)=0,"",VLOOKUP($A194,'Annex 2 EHV charges'!$D:$P,13,FALSE)),"")</f>
        <v/>
      </c>
    </row>
    <row r="195" spans="1:8" x14ac:dyDescent="0.2">
      <c r="A195" s="104" t="str">
        <f t="array" ref="A195">IFERROR(INDEX('Annex 2 EHV charges'!$D$11:$D$22, MATCH(0, IF(ISBLANK('Annex 2 EHV charges'!$D$11:$D$22),1, COUNTIF(A$4:$A194, 'Annex 2 EHV charges'!$D$11:$D$22)), 0)),"")</f>
        <v/>
      </c>
      <c r="B195" s="103" t="str">
        <f>IF($A195="","",VLOOKUP($A195,'Annex 2 EHV charges'!$D:$O,2,0))</f>
        <v/>
      </c>
      <c r="C195" s="104" t="str">
        <f>IF($A195="","",VLOOKUP($A195,'Annex 2 EHV charges'!$D:$O,3,0))</f>
        <v/>
      </c>
      <c r="D195" s="103" t="str">
        <f>IF($A195="","",VLOOKUP($A195,'Annex 2 EHV charges'!$D:$O,4,0))</f>
        <v/>
      </c>
      <c r="E195" s="105" t="str">
        <f>IFERROR(IF(VLOOKUP($A195,'Annex 2 EHV charges'!$D:$P,10,FALSE)=0,"",VLOOKUP($A195,'Annex 2 EHV charges'!$D:$P,10,FALSE)),"")</f>
        <v/>
      </c>
      <c r="F195" s="106" t="str">
        <f>IFERROR(IF(VLOOKUP($A195,'Annex 2 EHV charges'!$D:$P,11,FALSE)=0,"",VLOOKUP($A195,'Annex 2 EHV charges'!$D:$P,11,FALSE)),"")</f>
        <v/>
      </c>
      <c r="G195" s="107" t="str">
        <f>IFERROR(IF(VLOOKUP($A195,'Annex 2 EHV charges'!$D:$P,12,FALSE)=0,"",VLOOKUP($A195,'Annex 2 EHV charges'!$D:$P,12,FALSE)),"")</f>
        <v/>
      </c>
      <c r="H195" s="107" t="str">
        <f>IFERROR(IF(VLOOKUP($A195,'Annex 2 EHV charges'!$D:$P,13,FALSE)=0,"",VLOOKUP($A195,'Annex 2 EHV charges'!$D:$P,13,FALSE)),"")</f>
        <v/>
      </c>
    </row>
    <row r="196" spans="1:8" x14ac:dyDescent="0.2">
      <c r="A196" s="104" t="str">
        <f t="array" ref="A196">IFERROR(INDEX('Annex 2 EHV charges'!$D$11:$D$22, MATCH(0, IF(ISBLANK('Annex 2 EHV charges'!$D$11:$D$22),1, COUNTIF(A$4:$A195, 'Annex 2 EHV charges'!$D$11:$D$22)), 0)),"")</f>
        <v/>
      </c>
      <c r="B196" s="103" t="str">
        <f>IF($A196="","",VLOOKUP($A196,'Annex 2 EHV charges'!$D:$O,2,0))</f>
        <v/>
      </c>
      <c r="C196" s="104" t="str">
        <f>IF($A196="","",VLOOKUP($A196,'Annex 2 EHV charges'!$D:$O,3,0))</f>
        <v/>
      </c>
      <c r="D196" s="103" t="str">
        <f>IF($A196="","",VLOOKUP($A196,'Annex 2 EHV charges'!$D:$O,4,0))</f>
        <v/>
      </c>
      <c r="E196" s="105" t="str">
        <f>IFERROR(IF(VLOOKUP($A196,'Annex 2 EHV charges'!$D:$P,10,FALSE)=0,"",VLOOKUP($A196,'Annex 2 EHV charges'!$D:$P,10,FALSE)),"")</f>
        <v/>
      </c>
      <c r="F196" s="106" t="str">
        <f>IFERROR(IF(VLOOKUP($A196,'Annex 2 EHV charges'!$D:$P,11,FALSE)=0,"",VLOOKUP($A196,'Annex 2 EHV charges'!$D:$P,11,FALSE)),"")</f>
        <v/>
      </c>
      <c r="G196" s="107" t="str">
        <f>IFERROR(IF(VLOOKUP($A196,'Annex 2 EHV charges'!$D:$P,12,FALSE)=0,"",VLOOKUP($A196,'Annex 2 EHV charges'!$D:$P,12,FALSE)),"")</f>
        <v/>
      </c>
      <c r="H196" s="107" t="str">
        <f>IFERROR(IF(VLOOKUP($A196,'Annex 2 EHV charges'!$D:$P,13,FALSE)=0,"",VLOOKUP($A196,'Annex 2 EHV charges'!$D:$P,13,FALSE)),"")</f>
        <v/>
      </c>
    </row>
    <row r="197" spans="1:8" x14ac:dyDescent="0.2">
      <c r="A197" s="104" t="str">
        <f t="array" ref="A197">IFERROR(INDEX('Annex 2 EHV charges'!$D$11:$D$22, MATCH(0, IF(ISBLANK('Annex 2 EHV charges'!$D$11:$D$22),1, COUNTIF(A$4:$A196, 'Annex 2 EHV charges'!$D$11:$D$22)), 0)),"")</f>
        <v/>
      </c>
      <c r="B197" s="103" t="str">
        <f>IF($A197="","",VLOOKUP($A197,'Annex 2 EHV charges'!$D:$O,2,0))</f>
        <v/>
      </c>
      <c r="C197" s="104" t="str">
        <f>IF($A197="","",VLOOKUP($A197,'Annex 2 EHV charges'!$D:$O,3,0))</f>
        <v/>
      </c>
      <c r="D197" s="103" t="str">
        <f>IF($A197="","",VLOOKUP($A197,'Annex 2 EHV charges'!$D:$O,4,0))</f>
        <v/>
      </c>
      <c r="E197" s="105" t="str">
        <f>IFERROR(IF(VLOOKUP($A197,'Annex 2 EHV charges'!$D:$P,10,FALSE)=0,"",VLOOKUP($A197,'Annex 2 EHV charges'!$D:$P,10,FALSE)),"")</f>
        <v/>
      </c>
      <c r="F197" s="106" t="str">
        <f>IFERROR(IF(VLOOKUP($A197,'Annex 2 EHV charges'!$D:$P,11,FALSE)=0,"",VLOOKUP($A197,'Annex 2 EHV charges'!$D:$P,11,FALSE)),"")</f>
        <v/>
      </c>
      <c r="G197" s="107" t="str">
        <f>IFERROR(IF(VLOOKUP($A197,'Annex 2 EHV charges'!$D:$P,12,FALSE)=0,"",VLOOKUP($A197,'Annex 2 EHV charges'!$D:$P,12,FALSE)),"")</f>
        <v/>
      </c>
      <c r="H197" s="107" t="str">
        <f>IFERROR(IF(VLOOKUP($A197,'Annex 2 EHV charges'!$D:$P,13,FALSE)=0,"",VLOOKUP($A197,'Annex 2 EHV charges'!$D:$P,13,FALSE)),"")</f>
        <v/>
      </c>
    </row>
    <row r="198" spans="1:8" x14ac:dyDescent="0.2">
      <c r="A198" s="104" t="str">
        <f t="array" ref="A198">IFERROR(INDEX('Annex 2 EHV charges'!$D$11:$D$22, MATCH(0, IF(ISBLANK('Annex 2 EHV charges'!$D$11:$D$22),1, COUNTIF(A$4:$A197, 'Annex 2 EHV charges'!$D$11:$D$22)), 0)),"")</f>
        <v/>
      </c>
      <c r="B198" s="103" t="str">
        <f>IF($A198="","",VLOOKUP($A198,'Annex 2 EHV charges'!$D:$O,2,0))</f>
        <v/>
      </c>
      <c r="C198" s="104" t="str">
        <f>IF($A198="","",VLOOKUP($A198,'Annex 2 EHV charges'!$D:$O,3,0))</f>
        <v/>
      </c>
      <c r="D198" s="103" t="str">
        <f>IF($A198="","",VLOOKUP($A198,'Annex 2 EHV charges'!$D:$O,4,0))</f>
        <v/>
      </c>
      <c r="E198" s="105" t="str">
        <f>IFERROR(IF(VLOOKUP($A198,'Annex 2 EHV charges'!$D:$P,10,FALSE)=0,"",VLOOKUP($A198,'Annex 2 EHV charges'!$D:$P,10,FALSE)),"")</f>
        <v/>
      </c>
      <c r="F198" s="106" t="str">
        <f>IFERROR(IF(VLOOKUP($A198,'Annex 2 EHV charges'!$D:$P,11,FALSE)=0,"",VLOOKUP($A198,'Annex 2 EHV charges'!$D:$P,11,FALSE)),"")</f>
        <v/>
      </c>
      <c r="G198" s="107" t="str">
        <f>IFERROR(IF(VLOOKUP($A198,'Annex 2 EHV charges'!$D:$P,12,FALSE)=0,"",VLOOKUP($A198,'Annex 2 EHV charges'!$D:$P,12,FALSE)),"")</f>
        <v/>
      </c>
      <c r="H198" s="107" t="str">
        <f>IFERROR(IF(VLOOKUP($A198,'Annex 2 EHV charges'!$D:$P,13,FALSE)=0,"",VLOOKUP($A198,'Annex 2 EHV charges'!$D:$P,13,FALSE)),"")</f>
        <v/>
      </c>
    </row>
    <row r="199" spans="1:8" x14ac:dyDescent="0.2">
      <c r="A199" s="104" t="str">
        <f t="array" ref="A199">IFERROR(INDEX('Annex 2 EHV charges'!$D$11:$D$22, MATCH(0, IF(ISBLANK('Annex 2 EHV charges'!$D$11:$D$22),1, COUNTIF(A$4:$A198, 'Annex 2 EHV charges'!$D$11:$D$22)), 0)),"")</f>
        <v/>
      </c>
      <c r="B199" s="103" t="str">
        <f>IF($A199="","",VLOOKUP($A199,'Annex 2 EHV charges'!$D:$O,2,0))</f>
        <v/>
      </c>
      <c r="C199" s="104" t="str">
        <f>IF($A199="","",VLOOKUP($A199,'Annex 2 EHV charges'!$D:$O,3,0))</f>
        <v/>
      </c>
      <c r="D199" s="103" t="str">
        <f>IF($A199="","",VLOOKUP($A199,'Annex 2 EHV charges'!$D:$O,4,0))</f>
        <v/>
      </c>
      <c r="E199" s="105" t="str">
        <f>IFERROR(IF(VLOOKUP($A199,'Annex 2 EHV charges'!$D:$P,10,FALSE)=0,"",VLOOKUP($A199,'Annex 2 EHV charges'!$D:$P,10,FALSE)),"")</f>
        <v/>
      </c>
      <c r="F199" s="106" t="str">
        <f>IFERROR(IF(VLOOKUP($A199,'Annex 2 EHV charges'!$D:$P,11,FALSE)=0,"",VLOOKUP($A199,'Annex 2 EHV charges'!$D:$P,11,FALSE)),"")</f>
        <v/>
      </c>
      <c r="G199" s="107" t="str">
        <f>IFERROR(IF(VLOOKUP($A199,'Annex 2 EHV charges'!$D:$P,12,FALSE)=0,"",VLOOKUP($A199,'Annex 2 EHV charges'!$D:$P,12,FALSE)),"")</f>
        <v/>
      </c>
      <c r="H199" s="107" t="str">
        <f>IFERROR(IF(VLOOKUP($A199,'Annex 2 EHV charges'!$D:$P,13,FALSE)=0,"",VLOOKUP($A199,'Annex 2 EHV charges'!$D:$P,13,FALSE)),"")</f>
        <v/>
      </c>
    </row>
    <row r="200" spans="1:8" x14ac:dyDescent="0.2">
      <c r="A200" s="104" t="str">
        <f t="array" ref="A200">IFERROR(INDEX('Annex 2 EHV charges'!$D$11:$D$22, MATCH(0, IF(ISBLANK('Annex 2 EHV charges'!$D$11:$D$22),1, COUNTIF(A$4:$A199, 'Annex 2 EHV charges'!$D$11:$D$22)), 0)),"")</f>
        <v/>
      </c>
      <c r="B200" s="103" t="str">
        <f>IF($A200="","",VLOOKUP($A200,'Annex 2 EHV charges'!$D:$O,2,0))</f>
        <v/>
      </c>
      <c r="C200" s="104" t="str">
        <f>IF($A200="","",VLOOKUP($A200,'Annex 2 EHV charges'!$D:$O,3,0))</f>
        <v/>
      </c>
      <c r="D200" s="103" t="str">
        <f>IF($A200="","",VLOOKUP($A200,'Annex 2 EHV charges'!$D:$O,4,0))</f>
        <v/>
      </c>
      <c r="E200" s="105" t="str">
        <f>IFERROR(IF(VLOOKUP($A200,'Annex 2 EHV charges'!$D:$P,10,FALSE)=0,"",VLOOKUP($A200,'Annex 2 EHV charges'!$D:$P,10,FALSE)),"")</f>
        <v/>
      </c>
      <c r="F200" s="106" t="str">
        <f>IFERROR(IF(VLOOKUP($A200,'Annex 2 EHV charges'!$D:$P,11,FALSE)=0,"",VLOOKUP($A200,'Annex 2 EHV charges'!$D:$P,11,FALSE)),"")</f>
        <v/>
      </c>
      <c r="G200" s="107" t="str">
        <f>IFERROR(IF(VLOOKUP($A200,'Annex 2 EHV charges'!$D:$P,12,FALSE)=0,"",VLOOKUP($A200,'Annex 2 EHV charges'!$D:$P,12,FALSE)),"")</f>
        <v/>
      </c>
      <c r="H200" s="107" t="str">
        <f>IFERROR(IF(VLOOKUP($A200,'Annex 2 EHV charges'!$D:$P,13,FALSE)=0,"",VLOOKUP($A200,'Annex 2 EHV charges'!$D:$P,13,FALSE)),"")</f>
        <v/>
      </c>
    </row>
    <row r="201" spans="1:8" x14ac:dyDescent="0.2">
      <c r="A201" s="104" t="str">
        <f t="array" ref="A201">IFERROR(INDEX('Annex 2 EHV charges'!$D$11:$D$22, MATCH(0, IF(ISBLANK('Annex 2 EHV charges'!$D$11:$D$22),1, COUNTIF(A$4:$A200, 'Annex 2 EHV charges'!$D$11:$D$22)), 0)),"")</f>
        <v/>
      </c>
      <c r="B201" s="103" t="str">
        <f>IF($A201="","",VLOOKUP($A201,'Annex 2 EHV charges'!$D:$O,2,0))</f>
        <v/>
      </c>
      <c r="C201" s="104" t="str">
        <f>IF($A201="","",VLOOKUP($A201,'Annex 2 EHV charges'!$D:$O,3,0))</f>
        <v/>
      </c>
      <c r="D201" s="103" t="str">
        <f>IF($A201="","",VLOOKUP($A201,'Annex 2 EHV charges'!$D:$O,4,0))</f>
        <v/>
      </c>
      <c r="E201" s="105" t="str">
        <f>IFERROR(IF(VLOOKUP($A201,'Annex 2 EHV charges'!$D:$P,10,FALSE)=0,"",VLOOKUP($A201,'Annex 2 EHV charges'!$D:$P,10,FALSE)),"")</f>
        <v/>
      </c>
      <c r="F201" s="106" t="str">
        <f>IFERROR(IF(VLOOKUP($A201,'Annex 2 EHV charges'!$D:$P,11,FALSE)=0,"",VLOOKUP($A201,'Annex 2 EHV charges'!$D:$P,11,FALSE)),"")</f>
        <v/>
      </c>
      <c r="G201" s="107" t="str">
        <f>IFERROR(IF(VLOOKUP($A201,'Annex 2 EHV charges'!$D:$P,12,FALSE)=0,"",VLOOKUP($A201,'Annex 2 EHV charges'!$D:$P,12,FALSE)),"")</f>
        <v/>
      </c>
      <c r="H201" s="107" t="str">
        <f>IFERROR(IF(VLOOKUP($A201,'Annex 2 EHV charges'!$D:$P,13,FALSE)=0,"",VLOOKUP($A201,'Annex 2 EHV charges'!$D:$P,13,FALSE)),"")</f>
        <v/>
      </c>
    </row>
    <row r="202" spans="1:8" x14ac:dyDescent="0.2">
      <c r="A202" s="104" t="str">
        <f t="array" ref="A202">IFERROR(INDEX('Annex 2 EHV charges'!$D$11:$D$22, MATCH(0, IF(ISBLANK('Annex 2 EHV charges'!$D$11:$D$22),1, COUNTIF(A$4:$A201, 'Annex 2 EHV charges'!$D$11:$D$22)), 0)),"")</f>
        <v/>
      </c>
      <c r="B202" s="103" t="str">
        <f>IF($A202="","",VLOOKUP($A202,'Annex 2 EHV charges'!$D:$O,2,0))</f>
        <v/>
      </c>
      <c r="C202" s="104" t="str">
        <f>IF($A202="","",VLOOKUP($A202,'Annex 2 EHV charges'!$D:$O,3,0))</f>
        <v/>
      </c>
      <c r="D202" s="103" t="str">
        <f>IF($A202="","",VLOOKUP($A202,'Annex 2 EHV charges'!$D:$O,4,0))</f>
        <v/>
      </c>
      <c r="E202" s="105" t="str">
        <f>IFERROR(IF(VLOOKUP($A202,'Annex 2 EHV charges'!$D:$P,10,FALSE)=0,"",VLOOKUP($A202,'Annex 2 EHV charges'!$D:$P,10,FALSE)),"")</f>
        <v/>
      </c>
      <c r="F202" s="106" t="str">
        <f>IFERROR(IF(VLOOKUP($A202,'Annex 2 EHV charges'!$D:$P,11,FALSE)=0,"",VLOOKUP($A202,'Annex 2 EHV charges'!$D:$P,11,FALSE)),"")</f>
        <v/>
      </c>
      <c r="G202" s="107" t="str">
        <f>IFERROR(IF(VLOOKUP($A202,'Annex 2 EHV charges'!$D:$P,12,FALSE)=0,"",VLOOKUP($A202,'Annex 2 EHV charges'!$D:$P,12,FALSE)),"")</f>
        <v/>
      </c>
      <c r="H202" s="107" t="str">
        <f>IFERROR(IF(VLOOKUP($A202,'Annex 2 EHV charges'!$D:$P,13,FALSE)=0,"",VLOOKUP($A202,'Annex 2 EHV charges'!$D:$P,13,FALSE)),"")</f>
        <v/>
      </c>
    </row>
    <row r="203" spans="1:8" x14ac:dyDescent="0.2">
      <c r="A203" s="104" t="str">
        <f t="array" ref="A203">IFERROR(INDEX('Annex 2 EHV charges'!$D$11:$D$22, MATCH(0, IF(ISBLANK('Annex 2 EHV charges'!$D$11:$D$22),1, COUNTIF(A$4:$A202, 'Annex 2 EHV charges'!$D$11:$D$22)), 0)),"")</f>
        <v/>
      </c>
      <c r="B203" s="103" t="str">
        <f>IF($A203="","",VLOOKUP($A203,'Annex 2 EHV charges'!$D:$O,2,0))</f>
        <v/>
      </c>
      <c r="C203" s="104" t="str">
        <f>IF($A203="","",VLOOKUP($A203,'Annex 2 EHV charges'!$D:$O,3,0))</f>
        <v/>
      </c>
      <c r="D203" s="103" t="str">
        <f>IF($A203="","",VLOOKUP($A203,'Annex 2 EHV charges'!$D:$O,4,0))</f>
        <v/>
      </c>
      <c r="E203" s="105" t="str">
        <f>IFERROR(IF(VLOOKUP($A203,'Annex 2 EHV charges'!$D:$P,10,FALSE)=0,"",VLOOKUP($A203,'Annex 2 EHV charges'!$D:$P,10,FALSE)),"")</f>
        <v/>
      </c>
      <c r="F203" s="106" t="str">
        <f>IFERROR(IF(VLOOKUP($A203,'Annex 2 EHV charges'!$D:$P,11,FALSE)=0,"",VLOOKUP($A203,'Annex 2 EHV charges'!$D:$P,11,FALSE)),"")</f>
        <v/>
      </c>
      <c r="G203" s="107" t="str">
        <f>IFERROR(IF(VLOOKUP($A203,'Annex 2 EHV charges'!$D:$P,12,FALSE)=0,"",VLOOKUP($A203,'Annex 2 EHV charges'!$D:$P,12,FALSE)),"")</f>
        <v/>
      </c>
      <c r="H203" s="107" t="str">
        <f>IFERROR(IF(VLOOKUP($A203,'Annex 2 EHV charges'!$D:$P,13,FALSE)=0,"",VLOOKUP($A203,'Annex 2 EHV charges'!$D:$P,13,FALSE)),"")</f>
        <v/>
      </c>
    </row>
    <row r="204" spans="1:8" x14ac:dyDescent="0.2">
      <c r="A204" s="104" t="str">
        <f t="array" ref="A204">IFERROR(INDEX('Annex 2 EHV charges'!$D$11:$D$22, MATCH(0, IF(ISBLANK('Annex 2 EHV charges'!$D$11:$D$22),1, COUNTIF(A$4:$A203, 'Annex 2 EHV charges'!$D$11:$D$22)), 0)),"")</f>
        <v/>
      </c>
      <c r="B204" s="103" t="str">
        <f>IF($A204="","",VLOOKUP($A204,'Annex 2 EHV charges'!$D:$O,2,0))</f>
        <v/>
      </c>
      <c r="C204" s="104" t="str">
        <f>IF($A204="","",VLOOKUP($A204,'Annex 2 EHV charges'!$D:$O,3,0))</f>
        <v/>
      </c>
      <c r="D204" s="103" t="str">
        <f>IF($A204="","",VLOOKUP($A204,'Annex 2 EHV charges'!$D:$O,4,0))</f>
        <v/>
      </c>
      <c r="E204" s="105" t="str">
        <f>IFERROR(IF(VLOOKUP($A204,'Annex 2 EHV charges'!$D:$P,10,FALSE)=0,"",VLOOKUP($A204,'Annex 2 EHV charges'!$D:$P,10,FALSE)),"")</f>
        <v/>
      </c>
      <c r="F204" s="106" t="str">
        <f>IFERROR(IF(VLOOKUP($A204,'Annex 2 EHV charges'!$D:$P,11,FALSE)=0,"",VLOOKUP($A204,'Annex 2 EHV charges'!$D:$P,11,FALSE)),"")</f>
        <v/>
      </c>
      <c r="G204" s="107" t="str">
        <f>IFERROR(IF(VLOOKUP($A204,'Annex 2 EHV charges'!$D:$P,12,FALSE)=0,"",VLOOKUP($A204,'Annex 2 EHV charges'!$D:$P,12,FALSE)),"")</f>
        <v/>
      </c>
      <c r="H204" s="107" t="str">
        <f>IFERROR(IF(VLOOKUP($A204,'Annex 2 EHV charges'!$D:$P,13,FALSE)=0,"",VLOOKUP($A204,'Annex 2 EHV charges'!$D:$P,13,FALSE)),"")</f>
        <v/>
      </c>
    </row>
    <row r="205" spans="1:8" x14ac:dyDescent="0.2">
      <c r="A205" s="104" t="str">
        <f t="array" ref="A205">IFERROR(INDEX('Annex 2 EHV charges'!$D$11:$D$22, MATCH(0, IF(ISBLANK('Annex 2 EHV charges'!$D$11:$D$22),1, COUNTIF(A$4:$A204, 'Annex 2 EHV charges'!$D$11:$D$22)), 0)),"")</f>
        <v/>
      </c>
      <c r="B205" s="103" t="str">
        <f>IF($A205="","",VLOOKUP($A205,'Annex 2 EHV charges'!$D:$O,2,0))</f>
        <v/>
      </c>
      <c r="C205" s="104" t="str">
        <f>IF($A205="","",VLOOKUP($A205,'Annex 2 EHV charges'!$D:$O,3,0))</f>
        <v/>
      </c>
      <c r="D205" s="103" t="str">
        <f>IF($A205="","",VLOOKUP($A205,'Annex 2 EHV charges'!$D:$O,4,0))</f>
        <v/>
      </c>
      <c r="E205" s="105" t="str">
        <f>IFERROR(IF(VLOOKUP($A205,'Annex 2 EHV charges'!$D:$P,10,FALSE)=0,"",VLOOKUP($A205,'Annex 2 EHV charges'!$D:$P,10,FALSE)),"")</f>
        <v/>
      </c>
      <c r="F205" s="106" t="str">
        <f>IFERROR(IF(VLOOKUP($A205,'Annex 2 EHV charges'!$D:$P,11,FALSE)=0,"",VLOOKUP($A205,'Annex 2 EHV charges'!$D:$P,11,FALSE)),"")</f>
        <v/>
      </c>
      <c r="G205" s="107" t="str">
        <f>IFERROR(IF(VLOOKUP($A205,'Annex 2 EHV charges'!$D:$P,12,FALSE)=0,"",VLOOKUP($A205,'Annex 2 EHV charges'!$D:$P,12,FALSE)),"")</f>
        <v/>
      </c>
      <c r="H205" s="107" t="str">
        <f>IFERROR(IF(VLOOKUP($A205,'Annex 2 EHV charges'!$D:$P,13,FALSE)=0,"",VLOOKUP($A205,'Annex 2 EHV charges'!$D:$P,13,FALSE)),"")</f>
        <v/>
      </c>
    </row>
    <row r="206" spans="1:8" x14ac:dyDescent="0.2">
      <c r="A206" s="104" t="str">
        <f t="array" ref="A206">IFERROR(INDEX('Annex 2 EHV charges'!$D$11:$D$22, MATCH(0, IF(ISBLANK('Annex 2 EHV charges'!$D$11:$D$22),1, COUNTIF(A$4:$A205, 'Annex 2 EHV charges'!$D$11:$D$22)), 0)),"")</f>
        <v/>
      </c>
      <c r="B206" s="103" t="str">
        <f>IF($A206="","",VLOOKUP($A206,'Annex 2 EHV charges'!$D:$O,2,0))</f>
        <v/>
      </c>
      <c r="C206" s="104" t="str">
        <f>IF($A206="","",VLOOKUP($A206,'Annex 2 EHV charges'!$D:$O,3,0))</f>
        <v/>
      </c>
      <c r="D206" s="103" t="str">
        <f>IF($A206="","",VLOOKUP($A206,'Annex 2 EHV charges'!$D:$O,4,0))</f>
        <v/>
      </c>
      <c r="E206" s="105" t="str">
        <f>IFERROR(IF(VLOOKUP($A206,'Annex 2 EHV charges'!$D:$P,10,FALSE)=0,"",VLOOKUP($A206,'Annex 2 EHV charges'!$D:$P,10,FALSE)),"")</f>
        <v/>
      </c>
      <c r="F206" s="106" t="str">
        <f>IFERROR(IF(VLOOKUP($A206,'Annex 2 EHV charges'!$D:$P,11,FALSE)=0,"",VLOOKUP($A206,'Annex 2 EHV charges'!$D:$P,11,FALSE)),"")</f>
        <v/>
      </c>
      <c r="G206" s="107" t="str">
        <f>IFERROR(IF(VLOOKUP($A206,'Annex 2 EHV charges'!$D:$P,12,FALSE)=0,"",VLOOKUP($A206,'Annex 2 EHV charges'!$D:$P,12,FALSE)),"")</f>
        <v/>
      </c>
      <c r="H206" s="107" t="str">
        <f>IFERROR(IF(VLOOKUP($A206,'Annex 2 EHV charges'!$D:$P,13,FALSE)=0,"",VLOOKUP($A206,'Annex 2 EHV charges'!$D:$P,13,FALSE)),"")</f>
        <v/>
      </c>
    </row>
    <row r="207" spans="1:8" x14ac:dyDescent="0.2">
      <c r="A207" s="104" t="str">
        <f t="array" ref="A207">IFERROR(INDEX('Annex 2 EHV charges'!$D$11:$D$22, MATCH(0, IF(ISBLANK('Annex 2 EHV charges'!$D$11:$D$22),1, COUNTIF(A$4:$A206, 'Annex 2 EHV charges'!$D$11:$D$22)), 0)),"")</f>
        <v/>
      </c>
      <c r="B207" s="103" t="str">
        <f>IF($A207="","",VLOOKUP($A207,'Annex 2 EHV charges'!$D:$O,2,0))</f>
        <v/>
      </c>
      <c r="C207" s="104" t="str">
        <f>IF($A207="","",VLOOKUP($A207,'Annex 2 EHV charges'!$D:$O,3,0))</f>
        <v/>
      </c>
      <c r="D207" s="103" t="str">
        <f>IF($A207="","",VLOOKUP($A207,'Annex 2 EHV charges'!$D:$O,4,0))</f>
        <v/>
      </c>
      <c r="E207" s="105" t="str">
        <f>IFERROR(IF(VLOOKUP($A207,'Annex 2 EHV charges'!$D:$P,10,FALSE)=0,"",VLOOKUP($A207,'Annex 2 EHV charges'!$D:$P,10,FALSE)),"")</f>
        <v/>
      </c>
      <c r="F207" s="106" t="str">
        <f>IFERROR(IF(VLOOKUP($A207,'Annex 2 EHV charges'!$D:$P,11,FALSE)=0,"",VLOOKUP($A207,'Annex 2 EHV charges'!$D:$P,11,FALSE)),"")</f>
        <v/>
      </c>
      <c r="G207" s="107" t="str">
        <f>IFERROR(IF(VLOOKUP($A207,'Annex 2 EHV charges'!$D:$P,12,FALSE)=0,"",VLOOKUP($A207,'Annex 2 EHV charges'!$D:$P,12,FALSE)),"")</f>
        <v/>
      </c>
      <c r="H207" s="107" t="str">
        <f>IFERROR(IF(VLOOKUP($A207,'Annex 2 EHV charges'!$D:$P,13,FALSE)=0,"",VLOOKUP($A207,'Annex 2 EHV charges'!$D:$P,13,FALSE)),"")</f>
        <v/>
      </c>
    </row>
    <row r="208" spans="1:8" x14ac:dyDescent="0.2">
      <c r="A208" s="104" t="str">
        <f t="array" ref="A208">IFERROR(INDEX('Annex 2 EHV charges'!$D$11:$D$22, MATCH(0, IF(ISBLANK('Annex 2 EHV charges'!$D$11:$D$22),1, COUNTIF(A$4:$A207, 'Annex 2 EHV charges'!$D$11:$D$22)), 0)),"")</f>
        <v/>
      </c>
      <c r="B208" s="103" t="str">
        <f>IF($A208="","",VLOOKUP($A208,'Annex 2 EHV charges'!$D:$O,2,0))</f>
        <v/>
      </c>
      <c r="C208" s="104" t="str">
        <f>IF($A208="","",VLOOKUP($A208,'Annex 2 EHV charges'!$D:$O,3,0))</f>
        <v/>
      </c>
      <c r="D208" s="103" t="str">
        <f>IF($A208="","",VLOOKUP($A208,'Annex 2 EHV charges'!$D:$O,4,0))</f>
        <v/>
      </c>
      <c r="E208" s="105" t="str">
        <f>IFERROR(IF(VLOOKUP($A208,'Annex 2 EHV charges'!$D:$P,10,FALSE)=0,"",VLOOKUP($A208,'Annex 2 EHV charges'!$D:$P,10,FALSE)),"")</f>
        <v/>
      </c>
      <c r="F208" s="106" t="str">
        <f>IFERROR(IF(VLOOKUP($A208,'Annex 2 EHV charges'!$D:$P,11,FALSE)=0,"",VLOOKUP($A208,'Annex 2 EHV charges'!$D:$P,11,FALSE)),"")</f>
        <v/>
      </c>
      <c r="G208" s="107" t="str">
        <f>IFERROR(IF(VLOOKUP($A208,'Annex 2 EHV charges'!$D:$P,12,FALSE)=0,"",VLOOKUP($A208,'Annex 2 EHV charges'!$D:$P,12,FALSE)),"")</f>
        <v/>
      </c>
      <c r="H208" s="107" t="str">
        <f>IFERROR(IF(VLOOKUP($A208,'Annex 2 EHV charges'!$D:$P,13,FALSE)=0,"",VLOOKUP($A208,'Annex 2 EHV charges'!$D:$P,13,FALSE)),"")</f>
        <v/>
      </c>
    </row>
    <row r="209" spans="1:8" x14ac:dyDescent="0.2">
      <c r="A209" s="104" t="str">
        <f t="array" ref="A209">IFERROR(INDEX('Annex 2 EHV charges'!$D$11:$D$22, MATCH(0, IF(ISBLANK('Annex 2 EHV charges'!$D$11:$D$22),1, COUNTIF(A$4:$A208, 'Annex 2 EHV charges'!$D$11:$D$22)), 0)),"")</f>
        <v/>
      </c>
      <c r="B209" s="103" t="str">
        <f>IF($A209="","",VLOOKUP($A209,'Annex 2 EHV charges'!$D:$O,2,0))</f>
        <v/>
      </c>
      <c r="C209" s="104" t="str">
        <f>IF($A209="","",VLOOKUP($A209,'Annex 2 EHV charges'!$D:$O,3,0))</f>
        <v/>
      </c>
      <c r="D209" s="103" t="str">
        <f>IF($A209="","",VLOOKUP($A209,'Annex 2 EHV charges'!$D:$O,4,0))</f>
        <v/>
      </c>
      <c r="E209" s="105" t="str">
        <f>IFERROR(IF(VLOOKUP($A209,'Annex 2 EHV charges'!$D:$P,10,FALSE)=0,"",VLOOKUP($A209,'Annex 2 EHV charges'!$D:$P,10,FALSE)),"")</f>
        <v/>
      </c>
      <c r="F209" s="106" t="str">
        <f>IFERROR(IF(VLOOKUP($A209,'Annex 2 EHV charges'!$D:$P,11,FALSE)=0,"",VLOOKUP($A209,'Annex 2 EHV charges'!$D:$P,11,FALSE)),"")</f>
        <v/>
      </c>
      <c r="G209" s="107" t="str">
        <f>IFERROR(IF(VLOOKUP($A209,'Annex 2 EHV charges'!$D:$P,12,FALSE)=0,"",VLOOKUP($A209,'Annex 2 EHV charges'!$D:$P,12,FALSE)),"")</f>
        <v/>
      </c>
      <c r="H209" s="107" t="str">
        <f>IFERROR(IF(VLOOKUP($A209,'Annex 2 EHV charges'!$D:$P,13,FALSE)=0,"",VLOOKUP($A209,'Annex 2 EHV charges'!$D:$P,13,FALSE)),"")</f>
        <v/>
      </c>
    </row>
    <row r="210" spans="1:8" x14ac:dyDescent="0.2">
      <c r="A210" s="104" t="str">
        <f t="array" ref="A210">IFERROR(INDEX('Annex 2 EHV charges'!$D$11:$D$22, MATCH(0, IF(ISBLANK('Annex 2 EHV charges'!$D$11:$D$22),1, COUNTIF(A$4:$A209, 'Annex 2 EHV charges'!$D$11:$D$22)), 0)),"")</f>
        <v/>
      </c>
      <c r="B210" s="103" t="str">
        <f>IF($A210="","",VLOOKUP($A210,'Annex 2 EHV charges'!$D:$O,2,0))</f>
        <v/>
      </c>
      <c r="C210" s="104" t="str">
        <f>IF($A210="","",VLOOKUP($A210,'Annex 2 EHV charges'!$D:$O,3,0))</f>
        <v/>
      </c>
      <c r="D210" s="103" t="str">
        <f>IF($A210="","",VLOOKUP($A210,'Annex 2 EHV charges'!$D:$O,4,0))</f>
        <v/>
      </c>
      <c r="E210" s="105" t="str">
        <f>IFERROR(IF(VLOOKUP($A210,'Annex 2 EHV charges'!$D:$P,10,FALSE)=0,"",VLOOKUP($A210,'Annex 2 EHV charges'!$D:$P,10,FALSE)),"")</f>
        <v/>
      </c>
      <c r="F210" s="106" t="str">
        <f>IFERROR(IF(VLOOKUP($A210,'Annex 2 EHV charges'!$D:$P,11,FALSE)=0,"",VLOOKUP($A210,'Annex 2 EHV charges'!$D:$P,11,FALSE)),"")</f>
        <v/>
      </c>
      <c r="G210" s="107" t="str">
        <f>IFERROR(IF(VLOOKUP($A210,'Annex 2 EHV charges'!$D:$P,12,FALSE)=0,"",VLOOKUP($A210,'Annex 2 EHV charges'!$D:$P,12,FALSE)),"")</f>
        <v/>
      </c>
      <c r="H210" s="107" t="str">
        <f>IFERROR(IF(VLOOKUP($A210,'Annex 2 EHV charges'!$D:$P,13,FALSE)=0,"",VLOOKUP($A210,'Annex 2 EHV charges'!$D:$P,13,FALSE)),"")</f>
        <v/>
      </c>
    </row>
    <row r="211" spans="1:8" x14ac:dyDescent="0.2">
      <c r="A211" s="104" t="str">
        <f t="array" ref="A211">IFERROR(INDEX('Annex 2 EHV charges'!$D$11:$D$22, MATCH(0, IF(ISBLANK('Annex 2 EHV charges'!$D$11:$D$22),1, COUNTIF(A$4:$A210, 'Annex 2 EHV charges'!$D$11:$D$22)), 0)),"")</f>
        <v/>
      </c>
      <c r="B211" s="103" t="str">
        <f>IF($A211="","",VLOOKUP($A211,'Annex 2 EHV charges'!$D:$O,2,0))</f>
        <v/>
      </c>
      <c r="C211" s="104" t="str">
        <f>IF($A211="","",VLOOKUP($A211,'Annex 2 EHV charges'!$D:$O,3,0))</f>
        <v/>
      </c>
      <c r="D211" s="103" t="str">
        <f>IF($A211="","",VLOOKUP($A211,'Annex 2 EHV charges'!$D:$O,4,0))</f>
        <v/>
      </c>
      <c r="E211" s="105" t="str">
        <f>IFERROR(IF(VLOOKUP($A211,'Annex 2 EHV charges'!$D:$P,10,FALSE)=0,"",VLOOKUP($A211,'Annex 2 EHV charges'!$D:$P,10,FALSE)),"")</f>
        <v/>
      </c>
      <c r="F211" s="106" t="str">
        <f>IFERROR(IF(VLOOKUP($A211,'Annex 2 EHV charges'!$D:$P,11,FALSE)=0,"",VLOOKUP($A211,'Annex 2 EHV charges'!$D:$P,11,FALSE)),"")</f>
        <v/>
      </c>
      <c r="G211" s="107" t="str">
        <f>IFERROR(IF(VLOOKUP($A211,'Annex 2 EHV charges'!$D:$P,12,FALSE)=0,"",VLOOKUP($A211,'Annex 2 EHV charges'!$D:$P,12,FALSE)),"")</f>
        <v/>
      </c>
      <c r="H211" s="107" t="str">
        <f>IFERROR(IF(VLOOKUP($A211,'Annex 2 EHV charges'!$D:$P,13,FALSE)=0,"",VLOOKUP($A211,'Annex 2 EHV charges'!$D:$P,13,FALSE)),"")</f>
        <v/>
      </c>
    </row>
    <row r="212" spans="1:8" x14ac:dyDescent="0.2">
      <c r="A212" s="104" t="str">
        <f t="array" ref="A212">IFERROR(INDEX('Annex 2 EHV charges'!$D$11:$D$22, MATCH(0, IF(ISBLANK('Annex 2 EHV charges'!$D$11:$D$22),1, COUNTIF(A$4:$A211, 'Annex 2 EHV charges'!$D$11:$D$22)), 0)),"")</f>
        <v/>
      </c>
      <c r="B212" s="103" t="str">
        <f>IF($A212="","",VLOOKUP($A212,'Annex 2 EHV charges'!$D:$O,2,0))</f>
        <v/>
      </c>
      <c r="C212" s="104" t="str">
        <f>IF($A212="","",VLOOKUP($A212,'Annex 2 EHV charges'!$D:$O,3,0))</f>
        <v/>
      </c>
      <c r="D212" s="103" t="str">
        <f>IF($A212="","",VLOOKUP($A212,'Annex 2 EHV charges'!$D:$O,4,0))</f>
        <v/>
      </c>
      <c r="E212" s="105" t="str">
        <f>IFERROR(IF(VLOOKUP($A212,'Annex 2 EHV charges'!$D:$P,10,FALSE)=0,"",VLOOKUP($A212,'Annex 2 EHV charges'!$D:$P,10,FALSE)),"")</f>
        <v/>
      </c>
      <c r="F212" s="106" t="str">
        <f>IFERROR(IF(VLOOKUP($A212,'Annex 2 EHV charges'!$D:$P,11,FALSE)=0,"",VLOOKUP($A212,'Annex 2 EHV charges'!$D:$P,11,FALSE)),"")</f>
        <v/>
      </c>
      <c r="G212" s="107" t="str">
        <f>IFERROR(IF(VLOOKUP($A212,'Annex 2 EHV charges'!$D:$P,12,FALSE)=0,"",VLOOKUP($A212,'Annex 2 EHV charges'!$D:$P,12,FALSE)),"")</f>
        <v/>
      </c>
      <c r="H212" s="107" t="str">
        <f>IFERROR(IF(VLOOKUP($A212,'Annex 2 EHV charges'!$D:$P,13,FALSE)=0,"",VLOOKUP($A212,'Annex 2 EHV charges'!$D:$P,13,FALSE)),"")</f>
        <v/>
      </c>
    </row>
    <row r="213" spans="1:8" x14ac:dyDescent="0.2">
      <c r="A213" s="104" t="str">
        <f t="array" ref="A213">IFERROR(INDEX('Annex 2 EHV charges'!$D$11:$D$22, MATCH(0, IF(ISBLANK('Annex 2 EHV charges'!$D$11:$D$22),1, COUNTIF(A$4:$A212, 'Annex 2 EHV charges'!$D$11:$D$22)), 0)),"")</f>
        <v/>
      </c>
      <c r="B213" s="103" t="str">
        <f>IF($A213="","",VLOOKUP($A213,'Annex 2 EHV charges'!$D:$O,2,0))</f>
        <v/>
      </c>
      <c r="C213" s="104" t="str">
        <f>IF($A213="","",VLOOKUP($A213,'Annex 2 EHV charges'!$D:$O,3,0))</f>
        <v/>
      </c>
      <c r="D213" s="103" t="str">
        <f>IF($A213="","",VLOOKUP($A213,'Annex 2 EHV charges'!$D:$O,4,0))</f>
        <v/>
      </c>
      <c r="E213" s="105" t="str">
        <f>IFERROR(IF(VLOOKUP($A213,'Annex 2 EHV charges'!$D:$P,10,FALSE)=0,"",VLOOKUP($A213,'Annex 2 EHV charges'!$D:$P,10,FALSE)),"")</f>
        <v/>
      </c>
      <c r="F213" s="106" t="str">
        <f>IFERROR(IF(VLOOKUP($A213,'Annex 2 EHV charges'!$D:$P,11,FALSE)=0,"",VLOOKUP($A213,'Annex 2 EHV charges'!$D:$P,11,FALSE)),"")</f>
        <v/>
      </c>
      <c r="G213" s="107" t="str">
        <f>IFERROR(IF(VLOOKUP($A213,'Annex 2 EHV charges'!$D:$P,12,FALSE)=0,"",VLOOKUP($A213,'Annex 2 EHV charges'!$D:$P,12,FALSE)),"")</f>
        <v/>
      </c>
      <c r="H213" s="107" t="str">
        <f>IFERROR(IF(VLOOKUP($A213,'Annex 2 EHV charges'!$D:$P,13,FALSE)=0,"",VLOOKUP($A213,'Annex 2 EHV charges'!$D:$P,13,FALSE)),"")</f>
        <v/>
      </c>
    </row>
    <row r="214" spans="1:8" x14ac:dyDescent="0.2">
      <c r="A214" s="104" t="str">
        <f t="array" ref="A214">IFERROR(INDEX('Annex 2 EHV charges'!$D$11:$D$22, MATCH(0, IF(ISBLANK('Annex 2 EHV charges'!$D$11:$D$22),1, COUNTIF(A$4:$A213, 'Annex 2 EHV charges'!$D$11:$D$22)), 0)),"")</f>
        <v/>
      </c>
      <c r="B214" s="103" t="str">
        <f>IF($A214="","",VLOOKUP($A214,'Annex 2 EHV charges'!$D:$O,2,0))</f>
        <v/>
      </c>
      <c r="C214" s="104" t="str">
        <f>IF($A214="","",VLOOKUP($A214,'Annex 2 EHV charges'!$D:$O,3,0))</f>
        <v/>
      </c>
      <c r="D214" s="103" t="str">
        <f>IF($A214="","",VLOOKUP($A214,'Annex 2 EHV charges'!$D:$O,4,0))</f>
        <v/>
      </c>
      <c r="E214" s="105" t="str">
        <f>IFERROR(IF(VLOOKUP($A214,'Annex 2 EHV charges'!$D:$P,10,FALSE)=0,"",VLOOKUP($A214,'Annex 2 EHV charges'!$D:$P,10,FALSE)),"")</f>
        <v/>
      </c>
      <c r="F214" s="106" t="str">
        <f>IFERROR(IF(VLOOKUP($A214,'Annex 2 EHV charges'!$D:$P,11,FALSE)=0,"",VLOOKUP($A214,'Annex 2 EHV charges'!$D:$P,11,FALSE)),"")</f>
        <v/>
      </c>
      <c r="G214" s="107" t="str">
        <f>IFERROR(IF(VLOOKUP($A214,'Annex 2 EHV charges'!$D:$P,12,FALSE)=0,"",VLOOKUP($A214,'Annex 2 EHV charges'!$D:$P,12,FALSE)),"")</f>
        <v/>
      </c>
      <c r="H214" s="107" t="str">
        <f>IFERROR(IF(VLOOKUP($A214,'Annex 2 EHV charges'!$D:$P,13,FALSE)=0,"",VLOOKUP($A214,'Annex 2 EHV charges'!$D:$P,13,FALSE)),"")</f>
        <v/>
      </c>
    </row>
    <row r="215" spans="1:8" x14ac:dyDescent="0.2">
      <c r="A215" s="104" t="str">
        <f t="array" ref="A215">IFERROR(INDEX('Annex 2 EHV charges'!$D$11:$D$22, MATCH(0, IF(ISBLANK('Annex 2 EHV charges'!$D$11:$D$22),1, COUNTIF(A$4:$A214, 'Annex 2 EHV charges'!$D$11:$D$22)), 0)),"")</f>
        <v/>
      </c>
      <c r="B215" s="103" t="str">
        <f>IF($A215="","",VLOOKUP($A215,'Annex 2 EHV charges'!$D:$O,2,0))</f>
        <v/>
      </c>
      <c r="C215" s="104" t="str">
        <f>IF($A215="","",VLOOKUP($A215,'Annex 2 EHV charges'!$D:$O,3,0))</f>
        <v/>
      </c>
      <c r="D215" s="103" t="str">
        <f>IF($A215="","",VLOOKUP($A215,'Annex 2 EHV charges'!$D:$O,4,0))</f>
        <v/>
      </c>
      <c r="E215" s="105" t="str">
        <f>IFERROR(IF(VLOOKUP($A215,'Annex 2 EHV charges'!$D:$P,10,FALSE)=0,"",VLOOKUP($A215,'Annex 2 EHV charges'!$D:$P,10,FALSE)),"")</f>
        <v/>
      </c>
      <c r="F215" s="106" t="str">
        <f>IFERROR(IF(VLOOKUP($A215,'Annex 2 EHV charges'!$D:$P,11,FALSE)=0,"",VLOOKUP($A215,'Annex 2 EHV charges'!$D:$P,11,FALSE)),"")</f>
        <v/>
      </c>
      <c r="G215" s="107" t="str">
        <f>IFERROR(IF(VLOOKUP($A215,'Annex 2 EHV charges'!$D:$P,12,FALSE)=0,"",VLOOKUP($A215,'Annex 2 EHV charges'!$D:$P,12,FALSE)),"")</f>
        <v/>
      </c>
      <c r="H215" s="107" t="str">
        <f>IFERROR(IF(VLOOKUP($A215,'Annex 2 EHV charges'!$D:$P,13,FALSE)=0,"",VLOOKUP($A215,'Annex 2 EHV charges'!$D:$P,13,FALSE)),"")</f>
        <v/>
      </c>
    </row>
    <row r="216" spans="1:8" x14ac:dyDescent="0.2">
      <c r="A216" s="104" t="str">
        <f t="array" ref="A216">IFERROR(INDEX('Annex 2 EHV charges'!$D$11:$D$22, MATCH(0, IF(ISBLANK('Annex 2 EHV charges'!$D$11:$D$22),1, COUNTIF(A$4:$A215, 'Annex 2 EHV charges'!$D$11:$D$22)), 0)),"")</f>
        <v/>
      </c>
      <c r="B216" s="103" t="str">
        <f>IF($A216="","",VLOOKUP($A216,'Annex 2 EHV charges'!$D:$O,2,0))</f>
        <v/>
      </c>
      <c r="C216" s="104" t="str">
        <f>IF($A216="","",VLOOKUP($A216,'Annex 2 EHV charges'!$D:$O,3,0))</f>
        <v/>
      </c>
      <c r="D216" s="103" t="str">
        <f>IF($A216="","",VLOOKUP($A216,'Annex 2 EHV charges'!$D:$O,4,0))</f>
        <v/>
      </c>
      <c r="E216" s="105" t="str">
        <f>IFERROR(IF(VLOOKUP($A216,'Annex 2 EHV charges'!$D:$P,10,FALSE)=0,"",VLOOKUP($A216,'Annex 2 EHV charges'!$D:$P,10,FALSE)),"")</f>
        <v/>
      </c>
      <c r="F216" s="106" t="str">
        <f>IFERROR(IF(VLOOKUP($A216,'Annex 2 EHV charges'!$D:$P,11,FALSE)=0,"",VLOOKUP($A216,'Annex 2 EHV charges'!$D:$P,11,FALSE)),"")</f>
        <v/>
      </c>
      <c r="G216" s="107" t="str">
        <f>IFERROR(IF(VLOOKUP($A216,'Annex 2 EHV charges'!$D:$P,12,FALSE)=0,"",VLOOKUP($A216,'Annex 2 EHV charges'!$D:$P,12,FALSE)),"")</f>
        <v/>
      </c>
      <c r="H216" s="107" t="str">
        <f>IFERROR(IF(VLOOKUP($A216,'Annex 2 EHV charges'!$D:$P,13,FALSE)=0,"",VLOOKUP($A216,'Annex 2 EHV charges'!$D:$P,13,FALSE)),"")</f>
        <v/>
      </c>
    </row>
    <row r="217" spans="1:8" x14ac:dyDescent="0.2">
      <c r="A217" s="104" t="str">
        <f t="array" ref="A217">IFERROR(INDEX('Annex 2 EHV charges'!$D$11:$D$22, MATCH(0, IF(ISBLANK('Annex 2 EHV charges'!$D$11:$D$22),1, COUNTIF(A$4:$A216, 'Annex 2 EHV charges'!$D$11:$D$22)), 0)),"")</f>
        <v/>
      </c>
      <c r="B217" s="103" t="str">
        <f>IF($A217="","",VLOOKUP($A217,'Annex 2 EHV charges'!$D:$O,2,0))</f>
        <v/>
      </c>
      <c r="C217" s="104" t="str">
        <f>IF($A217="","",VLOOKUP($A217,'Annex 2 EHV charges'!$D:$O,3,0))</f>
        <v/>
      </c>
      <c r="D217" s="103" t="str">
        <f>IF($A217="","",VLOOKUP($A217,'Annex 2 EHV charges'!$D:$O,4,0))</f>
        <v/>
      </c>
      <c r="E217" s="105" t="str">
        <f>IFERROR(IF(VLOOKUP($A217,'Annex 2 EHV charges'!$D:$P,10,FALSE)=0,"",VLOOKUP($A217,'Annex 2 EHV charges'!$D:$P,10,FALSE)),"")</f>
        <v/>
      </c>
      <c r="F217" s="106" t="str">
        <f>IFERROR(IF(VLOOKUP($A217,'Annex 2 EHV charges'!$D:$P,11,FALSE)=0,"",VLOOKUP($A217,'Annex 2 EHV charges'!$D:$P,11,FALSE)),"")</f>
        <v/>
      </c>
      <c r="G217" s="107" t="str">
        <f>IFERROR(IF(VLOOKUP($A217,'Annex 2 EHV charges'!$D:$P,12,FALSE)=0,"",VLOOKUP($A217,'Annex 2 EHV charges'!$D:$P,12,FALSE)),"")</f>
        <v/>
      </c>
      <c r="H217" s="107" t="str">
        <f>IFERROR(IF(VLOOKUP($A217,'Annex 2 EHV charges'!$D:$P,13,FALSE)=0,"",VLOOKUP($A217,'Annex 2 EHV charges'!$D:$P,13,FALSE)),"")</f>
        <v/>
      </c>
    </row>
    <row r="218" spans="1:8" x14ac:dyDescent="0.2">
      <c r="A218" s="104" t="str">
        <f t="array" ref="A218">IFERROR(INDEX('Annex 2 EHV charges'!$D$11:$D$22, MATCH(0, IF(ISBLANK('Annex 2 EHV charges'!$D$11:$D$22),1, COUNTIF(A$4:$A217, 'Annex 2 EHV charges'!$D$11:$D$22)), 0)),"")</f>
        <v/>
      </c>
      <c r="B218" s="103" t="str">
        <f>IF($A218="","",VLOOKUP($A218,'Annex 2 EHV charges'!$D:$O,2,0))</f>
        <v/>
      </c>
      <c r="C218" s="104" t="str">
        <f>IF($A218="","",VLOOKUP($A218,'Annex 2 EHV charges'!$D:$O,3,0))</f>
        <v/>
      </c>
      <c r="D218" s="103" t="str">
        <f>IF($A218="","",VLOOKUP($A218,'Annex 2 EHV charges'!$D:$O,4,0))</f>
        <v/>
      </c>
      <c r="E218" s="105" t="str">
        <f>IFERROR(IF(VLOOKUP($A218,'Annex 2 EHV charges'!$D:$P,10,FALSE)=0,"",VLOOKUP($A218,'Annex 2 EHV charges'!$D:$P,10,FALSE)),"")</f>
        <v/>
      </c>
      <c r="F218" s="106" t="str">
        <f>IFERROR(IF(VLOOKUP($A218,'Annex 2 EHV charges'!$D:$P,11,FALSE)=0,"",VLOOKUP($A218,'Annex 2 EHV charges'!$D:$P,11,FALSE)),"")</f>
        <v/>
      </c>
      <c r="G218" s="107" t="str">
        <f>IFERROR(IF(VLOOKUP($A218,'Annex 2 EHV charges'!$D:$P,12,FALSE)=0,"",VLOOKUP($A218,'Annex 2 EHV charges'!$D:$P,12,FALSE)),"")</f>
        <v/>
      </c>
      <c r="H218" s="107" t="str">
        <f>IFERROR(IF(VLOOKUP($A218,'Annex 2 EHV charges'!$D:$P,13,FALSE)=0,"",VLOOKUP($A218,'Annex 2 EHV charges'!$D:$P,13,FALSE)),"")</f>
        <v/>
      </c>
    </row>
    <row r="219" spans="1:8" x14ac:dyDescent="0.2">
      <c r="A219" s="104" t="str">
        <f t="array" ref="A219">IFERROR(INDEX('Annex 2 EHV charges'!$D$11:$D$22, MATCH(0, IF(ISBLANK('Annex 2 EHV charges'!$D$11:$D$22),1, COUNTIF(A$4:$A218, 'Annex 2 EHV charges'!$D$11:$D$22)), 0)),"")</f>
        <v/>
      </c>
      <c r="B219" s="103" t="str">
        <f>IF($A219="","",VLOOKUP($A219,'Annex 2 EHV charges'!$D:$O,2,0))</f>
        <v/>
      </c>
      <c r="C219" s="104" t="str">
        <f>IF($A219="","",VLOOKUP($A219,'Annex 2 EHV charges'!$D:$O,3,0))</f>
        <v/>
      </c>
      <c r="D219" s="103" t="str">
        <f>IF($A219="","",VLOOKUP($A219,'Annex 2 EHV charges'!$D:$O,4,0))</f>
        <v/>
      </c>
      <c r="E219" s="105" t="str">
        <f>IFERROR(IF(VLOOKUP($A219,'Annex 2 EHV charges'!$D:$P,10,FALSE)=0,"",VLOOKUP($A219,'Annex 2 EHV charges'!$D:$P,10,FALSE)),"")</f>
        <v/>
      </c>
      <c r="F219" s="106" t="str">
        <f>IFERROR(IF(VLOOKUP($A219,'Annex 2 EHV charges'!$D:$P,11,FALSE)=0,"",VLOOKUP($A219,'Annex 2 EHV charges'!$D:$P,11,FALSE)),"")</f>
        <v/>
      </c>
      <c r="G219" s="107" t="str">
        <f>IFERROR(IF(VLOOKUP($A219,'Annex 2 EHV charges'!$D:$P,12,FALSE)=0,"",VLOOKUP($A219,'Annex 2 EHV charges'!$D:$P,12,FALSE)),"")</f>
        <v/>
      </c>
      <c r="H219" s="107" t="str">
        <f>IFERROR(IF(VLOOKUP($A219,'Annex 2 EHV charges'!$D:$P,13,FALSE)=0,"",VLOOKUP($A219,'Annex 2 EHV charges'!$D:$P,13,FALSE)),"")</f>
        <v/>
      </c>
    </row>
    <row r="220" spans="1:8" x14ac:dyDescent="0.2">
      <c r="A220" s="104" t="str">
        <f t="array" ref="A220">IFERROR(INDEX('Annex 2 EHV charges'!$D$11:$D$22, MATCH(0, IF(ISBLANK('Annex 2 EHV charges'!$D$11:$D$22),1, COUNTIF(A$4:$A219, 'Annex 2 EHV charges'!$D$11:$D$22)), 0)),"")</f>
        <v/>
      </c>
      <c r="B220" s="103" t="str">
        <f>IF($A220="","",VLOOKUP($A220,'Annex 2 EHV charges'!$D:$O,2,0))</f>
        <v/>
      </c>
      <c r="C220" s="104" t="str">
        <f>IF($A220="","",VLOOKUP($A220,'Annex 2 EHV charges'!$D:$O,3,0))</f>
        <v/>
      </c>
      <c r="D220" s="103" t="str">
        <f>IF($A220="","",VLOOKUP($A220,'Annex 2 EHV charges'!$D:$O,4,0))</f>
        <v/>
      </c>
      <c r="E220" s="105" t="str">
        <f>IFERROR(IF(VLOOKUP($A220,'Annex 2 EHV charges'!$D:$P,10,FALSE)=0,"",VLOOKUP($A220,'Annex 2 EHV charges'!$D:$P,10,FALSE)),"")</f>
        <v/>
      </c>
      <c r="F220" s="106" t="str">
        <f>IFERROR(IF(VLOOKUP($A220,'Annex 2 EHV charges'!$D:$P,11,FALSE)=0,"",VLOOKUP($A220,'Annex 2 EHV charges'!$D:$P,11,FALSE)),"")</f>
        <v/>
      </c>
      <c r="G220" s="107" t="str">
        <f>IFERROR(IF(VLOOKUP($A220,'Annex 2 EHV charges'!$D:$P,12,FALSE)=0,"",VLOOKUP($A220,'Annex 2 EHV charges'!$D:$P,12,FALSE)),"")</f>
        <v/>
      </c>
      <c r="H220" s="107" t="str">
        <f>IFERROR(IF(VLOOKUP($A220,'Annex 2 EHV charges'!$D:$P,13,FALSE)=0,"",VLOOKUP($A220,'Annex 2 EHV charges'!$D:$P,13,FALSE)),"")</f>
        <v/>
      </c>
    </row>
    <row r="221" spans="1:8" x14ac:dyDescent="0.2">
      <c r="A221" s="104" t="str">
        <f t="array" ref="A221">IFERROR(INDEX('Annex 2 EHV charges'!$D$11:$D$22, MATCH(0, IF(ISBLANK('Annex 2 EHV charges'!$D$11:$D$22),1, COUNTIF(A$4:$A220, 'Annex 2 EHV charges'!$D$11:$D$22)), 0)),"")</f>
        <v/>
      </c>
      <c r="B221" s="103" t="str">
        <f>IF($A221="","",VLOOKUP($A221,'Annex 2 EHV charges'!$D:$O,2,0))</f>
        <v/>
      </c>
      <c r="C221" s="104" t="str">
        <f>IF($A221="","",VLOOKUP($A221,'Annex 2 EHV charges'!$D:$O,3,0))</f>
        <v/>
      </c>
      <c r="D221" s="103" t="str">
        <f>IF($A221="","",VLOOKUP($A221,'Annex 2 EHV charges'!$D:$O,4,0))</f>
        <v/>
      </c>
      <c r="E221" s="105" t="str">
        <f>IFERROR(IF(VLOOKUP($A221,'Annex 2 EHV charges'!$D:$P,10,FALSE)=0,"",VLOOKUP($A221,'Annex 2 EHV charges'!$D:$P,10,FALSE)),"")</f>
        <v/>
      </c>
      <c r="F221" s="106" t="str">
        <f>IFERROR(IF(VLOOKUP($A221,'Annex 2 EHV charges'!$D:$P,11,FALSE)=0,"",VLOOKUP($A221,'Annex 2 EHV charges'!$D:$P,11,FALSE)),"")</f>
        <v/>
      </c>
      <c r="G221" s="107" t="str">
        <f>IFERROR(IF(VLOOKUP($A221,'Annex 2 EHV charges'!$D:$P,12,FALSE)=0,"",VLOOKUP($A221,'Annex 2 EHV charges'!$D:$P,12,FALSE)),"")</f>
        <v/>
      </c>
      <c r="H221" s="107" t="str">
        <f>IFERROR(IF(VLOOKUP($A221,'Annex 2 EHV charges'!$D:$P,13,FALSE)=0,"",VLOOKUP($A221,'Annex 2 EHV charges'!$D:$P,13,FALSE)),"")</f>
        <v/>
      </c>
    </row>
    <row r="222" spans="1:8" x14ac:dyDescent="0.2">
      <c r="A222" s="104" t="str">
        <f t="array" ref="A222">IFERROR(INDEX('Annex 2 EHV charges'!$D$11:$D$22, MATCH(0, IF(ISBLANK('Annex 2 EHV charges'!$D$11:$D$22),1, COUNTIF(A$4:$A221, 'Annex 2 EHV charges'!$D$11:$D$22)), 0)),"")</f>
        <v/>
      </c>
      <c r="B222" s="103" t="str">
        <f>IF($A222="","",VLOOKUP($A222,'Annex 2 EHV charges'!$D:$O,2,0))</f>
        <v/>
      </c>
      <c r="C222" s="104" t="str">
        <f>IF($A222="","",VLOOKUP($A222,'Annex 2 EHV charges'!$D:$O,3,0))</f>
        <v/>
      </c>
      <c r="D222" s="103" t="str">
        <f>IF($A222="","",VLOOKUP($A222,'Annex 2 EHV charges'!$D:$O,4,0))</f>
        <v/>
      </c>
      <c r="E222" s="105" t="str">
        <f>IFERROR(IF(VLOOKUP($A222,'Annex 2 EHV charges'!$D:$P,10,FALSE)=0,"",VLOOKUP($A222,'Annex 2 EHV charges'!$D:$P,10,FALSE)),"")</f>
        <v/>
      </c>
      <c r="F222" s="106" t="str">
        <f>IFERROR(IF(VLOOKUP($A222,'Annex 2 EHV charges'!$D:$P,11,FALSE)=0,"",VLOOKUP($A222,'Annex 2 EHV charges'!$D:$P,11,FALSE)),"")</f>
        <v/>
      </c>
      <c r="G222" s="107" t="str">
        <f>IFERROR(IF(VLOOKUP($A222,'Annex 2 EHV charges'!$D:$P,12,FALSE)=0,"",VLOOKUP($A222,'Annex 2 EHV charges'!$D:$P,12,FALSE)),"")</f>
        <v/>
      </c>
      <c r="H222" s="107" t="str">
        <f>IFERROR(IF(VLOOKUP($A222,'Annex 2 EHV charges'!$D:$P,13,FALSE)=0,"",VLOOKUP($A222,'Annex 2 EHV charges'!$D:$P,13,FALSE)),"")</f>
        <v/>
      </c>
    </row>
    <row r="223" spans="1:8" x14ac:dyDescent="0.2">
      <c r="A223" s="104" t="str">
        <f t="array" ref="A223">IFERROR(INDEX('Annex 2 EHV charges'!$D$11:$D$22, MATCH(0, IF(ISBLANK('Annex 2 EHV charges'!$D$11:$D$22),1, COUNTIF(A$4:$A222, 'Annex 2 EHV charges'!$D$11:$D$22)), 0)),"")</f>
        <v/>
      </c>
      <c r="B223" s="103" t="str">
        <f>IF($A223="","",VLOOKUP($A223,'Annex 2 EHV charges'!$D:$O,2,0))</f>
        <v/>
      </c>
      <c r="C223" s="104" t="str">
        <f>IF($A223="","",VLOOKUP($A223,'Annex 2 EHV charges'!$D:$O,3,0))</f>
        <v/>
      </c>
      <c r="D223" s="103" t="str">
        <f>IF($A223="","",VLOOKUP($A223,'Annex 2 EHV charges'!$D:$O,4,0))</f>
        <v/>
      </c>
      <c r="E223" s="105" t="str">
        <f>IFERROR(IF(VLOOKUP($A223,'Annex 2 EHV charges'!$D:$P,10,FALSE)=0,"",VLOOKUP($A223,'Annex 2 EHV charges'!$D:$P,10,FALSE)),"")</f>
        <v/>
      </c>
      <c r="F223" s="106" t="str">
        <f>IFERROR(IF(VLOOKUP($A223,'Annex 2 EHV charges'!$D:$P,11,FALSE)=0,"",VLOOKUP($A223,'Annex 2 EHV charges'!$D:$P,11,FALSE)),"")</f>
        <v/>
      </c>
      <c r="G223" s="107" t="str">
        <f>IFERROR(IF(VLOOKUP($A223,'Annex 2 EHV charges'!$D:$P,12,FALSE)=0,"",VLOOKUP($A223,'Annex 2 EHV charges'!$D:$P,12,FALSE)),"")</f>
        <v/>
      </c>
      <c r="H223" s="107" t="str">
        <f>IFERROR(IF(VLOOKUP($A223,'Annex 2 EHV charges'!$D:$P,13,FALSE)=0,"",VLOOKUP($A223,'Annex 2 EHV charges'!$D:$P,13,FALSE)),"")</f>
        <v/>
      </c>
    </row>
    <row r="224" spans="1:8" x14ac:dyDescent="0.2">
      <c r="A224" s="104" t="str">
        <f t="array" ref="A224">IFERROR(INDEX('Annex 2 EHV charges'!$D$11:$D$22, MATCH(0, IF(ISBLANK('Annex 2 EHV charges'!$D$11:$D$22),1, COUNTIF(A$4:$A223, 'Annex 2 EHV charges'!$D$11:$D$22)), 0)),"")</f>
        <v/>
      </c>
      <c r="B224" s="103" t="str">
        <f>IF($A224="","",VLOOKUP($A224,'Annex 2 EHV charges'!$D:$O,2,0))</f>
        <v/>
      </c>
      <c r="C224" s="104" t="str">
        <f>IF($A224="","",VLOOKUP($A224,'Annex 2 EHV charges'!$D:$O,3,0))</f>
        <v/>
      </c>
      <c r="D224" s="103" t="str">
        <f>IF($A224="","",VLOOKUP($A224,'Annex 2 EHV charges'!$D:$O,4,0))</f>
        <v/>
      </c>
      <c r="E224" s="105" t="str">
        <f>IFERROR(IF(VLOOKUP($A224,'Annex 2 EHV charges'!$D:$P,10,FALSE)=0,"",VLOOKUP($A224,'Annex 2 EHV charges'!$D:$P,10,FALSE)),"")</f>
        <v/>
      </c>
      <c r="F224" s="106" t="str">
        <f>IFERROR(IF(VLOOKUP($A224,'Annex 2 EHV charges'!$D:$P,11,FALSE)=0,"",VLOOKUP($A224,'Annex 2 EHV charges'!$D:$P,11,FALSE)),"")</f>
        <v/>
      </c>
      <c r="G224" s="107" t="str">
        <f>IFERROR(IF(VLOOKUP($A224,'Annex 2 EHV charges'!$D:$P,12,FALSE)=0,"",VLOOKUP($A224,'Annex 2 EHV charges'!$D:$P,12,FALSE)),"")</f>
        <v/>
      </c>
      <c r="H224" s="107" t="str">
        <f>IFERROR(IF(VLOOKUP($A224,'Annex 2 EHV charges'!$D:$P,13,FALSE)=0,"",VLOOKUP($A224,'Annex 2 EHV charges'!$D:$P,13,FALSE)),"")</f>
        <v/>
      </c>
    </row>
    <row r="225" spans="1:8" x14ac:dyDescent="0.2">
      <c r="A225" s="104" t="str">
        <f t="array" ref="A225">IFERROR(INDEX('Annex 2 EHV charges'!$D$11:$D$22, MATCH(0, IF(ISBLANK('Annex 2 EHV charges'!$D$11:$D$22),1, COUNTIF(A$4:$A224, 'Annex 2 EHV charges'!$D$11:$D$22)), 0)),"")</f>
        <v/>
      </c>
      <c r="B225" s="103" t="str">
        <f>IF($A225="","",VLOOKUP($A225,'Annex 2 EHV charges'!$D:$O,2,0))</f>
        <v/>
      </c>
      <c r="C225" s="104" t="str">
        <f>IF($A225="","",VLOOKUP($A225,'Annex 2 EHV charges'!$D:$O,3,0))</f>
        <v/>
      </c>
      <c r="D225" s="103" t="str">
        <f>IF($A225="","",VLOOKUP($A225,'Annex 2 EHV charges'!$D:$O,4,0))</f>
        <v/>
      </c>
      <c r="E225" s="105" t="str">
        <f>IFERROR(IF(VLOOKUP($A225,'Annex 2 EHV charges'!$D:$P,10,FALSE)=0,"",VLOOKUP($A225,'Annex 2 EHV charges'!$D:$P,10,FALSE)),"")</f>
        <v/>
      </c>
      <c r="F225" s="106" t="str">
        <f>IFERROR(IF(VLOOKUP($A225,'Annex 2 EHV charges'!$D:$P,11,FALSE)=0,"",VLOOKUP($A225,'Annex 2 EHV charges'!$D:$P,11,FALSE)),"")</f>
        <v/>
      </c>
      <c r="G225" s="107" t="str">
        <f>IFERROR(IF(VLOOKUP($A225,'Annex 2 EHV charges'!$D:$P,12,FALSE)=0,"",VLOOKUP($A225,'Annex 2 EHV charges'!$D:$P,12,FALSE)),"")</f>
        <v/>
      </c>
      <c r="H225" s="107" t="str">
        <f>IFERROR(IF(VLOOKUP($A225,'Annex 2 EHV charges'!$D:$P,13,FALSE)=0,"",VLOOKUP($A225,'Annex 2 EHV charges'!$D:$P,13,FALSE)),"")</f>
        <v/>
      </c>
    </row>
    <row r="226" spans="1:8" x14ac:dyDescent="0.2">
      <c r="A226" s="104" t="str">
        <f t="array" ref="A226">IFERROR(INDEX('Annex 2 EHV charges'!$D$11:$D$22, MATCH(0, IF(ISBLANK('Annex 2 EHV charges'!$D$11:$D$22),1, COUNTIF(A$4:$A225, 'Annex 2 EHV charges'!$D$11:$D$22)), 0)),"")</f>
        <v/>
      </c>
      <c r="B226" s="103" t="str">
        <f>IF($A226="","",VLOOKUP($A226,'Annex 2 EHV charges'!$D:$O,2,0))</f>
        <v/>
      </c>
      <c r="C226" s="104" t="str">
        <f>IF($A226="","",VLOOKUP($A226,'Annex 2 EHV charges'!$D:$O,3,0))</f>
        <v/>
      </c>
      <c r="D226" s="103" t="str">
        <f>IF($A226="","",VLOOKUP($A226,'Annex 2 EHV charges'!$D:$O,4,0))</f>
        <v/>
      </c>
      <c r="E226" s="105" t="str">
        <f>IFERROR(IF(VLOOKUP($A226,'Annex 2 EHV charges'!$D:$P,10,FALSE)=0,"",VLOOKUP($A226,'Annex 2 EHV charges'!$D:$P,10,FALSE)),"")</f>
        <v/>
      </c>
      <c r="F226" s="106" t="str">
        <f>IFERROR(IF(VLOOKUP($A226,'Annex 2 EHV charges'!$D:$P,11,FALSE)=0,"",VLOOKUP($A226,'Annex 2 EHV charges'!$D:$P,11,FALSE)),"")</f>
        <v/>
      </c>
      <c r="G226" s="107" t="str">
        <f>IFERROR(IF(VLOOKUP($A226,'Annex 2 EHV charges'!$D:$P,12,FALSE)=0,"",VLOOKUP($A226,'Annex 2 EHV charges'!$D:$P,12,FALSE)),"")</f>
        <v/>
      </c>
      <c r="H226" s="107" t="str">
        <f>IFERROR(IF(VLOOKUP($A226,'Annex 2 EHV charges'!$D:$P,13,FALSE)=0,"",VLOOKUP($A226,'Annex 2 EHV charges'!$D:$P,13,FALSE)),"")</f>
        <v/>
      </c>
    </row>
    <row r="227" spans="1:8" x14ac:dyDescent="0.2">
      <c r="A227" s="104" t="str">
        <f t="array" ref="A227">IFERROR(INDEX('Annex 2 EHV charges'!$D$11:$D$22, MATCH(0, IF(ISBLANK('Annex 2 EHV charges'!$D$11:$D$22),1, COUNTIF(A$4:$A226, 'Annex 2 EHV charges'!$D$11:$D$22)), 0)),"")</f>
        <v/>
      </c>
      <c r="B227" s="103" t="str">
        <f>IF($A227="","",VLOOKUP($A227,'Annex 2 EHV charges'!$D:$O,2,0))</f>
        <v/>
      </c>
      <c r="C227" s="104" t="str">
        <f>IF($A227="","",VLOOKUP($A227,'Annex 2 EHV charges'!$D:$O,3,0))</f>
        <v/>
      </c>
      <c r="D227" s="103" t="str">
        <f>IF($A227="","",VLOOKUP($A227,'Annex 2 EHV charges'!$D:$O,4,0))</f>
        <v/>
      </c>
      <c r="E227" s="105" t="str">
        <f>IFERROR(IF(VLOOKUP($A227,'Annex 2 EHV charges'!$D:$P,10,FALSE)=0,"",VLOOKUP($A227,'Annex 2 EHV charges'!$D:$P,10,FALSE)),"")</f>
        <v/>
      </c>
      <c r="F227" s="106" t="str">
        <f>IFERROR(IF(VLOOKUP($A227,'Annex 2 EHV charges'!$D:$P,11,FALSE)=0,"",VLOOKUP($A227,'Annex 2 EHV charges'!$D:$P,11,FALSE)),"")</f>
        <v/>
      </c>
      <c r="G227" s="107" t="str">
        <f>IFERROR(IF(VLOOKUP($A227,'Annex 2 EHV charges'!$D:$P,12,FALSE)=0,"",VLOOKUP($A227,'Annex 2 EHV charges'!$D:$P,12,FALSE)),"")</f>
        <v/>
      </c>
      <c r="H227" s="107" t="str">
        <f>IFERROR(IF(VLOOKUP($A227,'Annex 2 EHV charges'!$D:$P,13,FALSE)=0,"",VLOOKUP($A227,'Annex 2 EHV charges'!$D:$P,13,FALSE)),"")</f>
        <v/>
      </c>
    </row>
    <row r="228" spans="1:8" x14ac:dyDescent="0.2">
      <c r="A228" s="104" t="str">
        <f t="array" ref="A228">IFERROR(INDEX('Annex 2 EHV charges'!$D$11:$D$22, MATCH(0, IF(ISBLANK('Annex 2 EHV charges'!$D$11:$D$22),1, COUNTIF(A$4:$A227, 'Annex 2 EHV charges'!$D$11:$D$22)), 0)),"")</f>
        <v/>
      </c>
      <c r="B228" s="103" t="str">
        <f>IF($A228="","",VLOOKUP($A228,'Annex 2 EHV charges'!$D:$O,2,0))</f>
        <v/>
      </c>
      <c r="C228" s="104" t="str">
        <f>IF($A228="","",VLOOKUP($A228,'Annex 2 EHV charges'!$D:$O,3,0))</f>
        <v/>
      </c>
      <c r="D228" s="103" t="str">
        <f>IF($A228="","",VLOOKUP($A228,'Annex 2 EHV charges'!$D:$O,4,0))</f>
        <v/>
      </c>
      <c r="E228" s="105" t="str">
        <f>IFERROR(IF(VLOOKUP($A228,'Annex 2 EHV charges'!$D:$P,10,FALSE)=0,"",VLOOKUP($A228,'Annex 2 EHV charges'!$D:$P,10,FALSE)),"")</f>
        <v/>
      </c>
      <c r="F228" s="106" t="str">
        <f>IFERROR(IF(VLOOKUP($A228,'Annex 2 EHV charges'!$D:$P,11,FALSE)=0,"",VLOOKUP($A228,'Annex 2 EHV charges'!$D:$P,11,FALSE)),"")</f>
        <v/>
      </c>
      <c r="G228" s="107" t="str">
        <f>IFERROR(IF(VLOOKUP($A228,'Annex 2 EHV charges'!$D:$P,12,FALSE)=0,"",VLOOKUP($A228,'Annex 2 EHV charges'!$D:$P,12,FALSE)),"")</f>
        <v/>
      </c>
      <c r="H228" s="107" t="str">
        <f>IFERROR(IF(VLOOKUP($A228,'Annex 2 EHV charges'!$D:$P,13,FALSE)=0,"",VLOOKUP($A228,'Annex 2 EHV charges'!$D:$P,13,FALSE)),"")</f>
        <v/>
      </c>
    </row>
    <row r="229" spans="1:8" x14ac:dyDescent="0.2">
      <c r="A229" s="104" t="str">
        <f t="array" ref="A229">IFERROR(INDEX('Annex 2 EHV charges'!$D$11:$D$22, MATCH(0, IF(ISBLANK('Annex 2 EHV charges'!$D$11:$D$22),1, COUNTIF(A$4:$A228, 'Annex 2 EHV charges'!$D$11:$D$22)), 0)),"")</f>
        <v/>
      </c>
      <c r="B229" s="103" t="str">
        <f>IF($A229="","",VLOOKUP($A229,'Annex 2 EHV charges'!$D:$O,2,0))</f>
        <v/>
      </c>
      <c r="C229" s="104" t="str">
        <f>IF($A229="","",VLOOKUP($A229,'Annex 2 EHV charges'!$D:$O,3,0))</f>
        <v/>
      </c>
      <c r="D229" s="103" t="str">
        <f>IF($A229="","",VLOOKUP($A229,'Annex 2 EHV charges'!$D:$O,4,0))</f>
        <v/>
      </c>
      <c r="E229" s="105" t="str">
        <f>IFERROR(IF(VLOOKUP($A229,'Annex 2 EHV charges'!$D:$P,10,FALSE)=0,"",VLOOKUP($A229,'Annex 2 EHV charges'!$D:$P,10,FALSE)),"")</f>
        <v/>
      </c>
      <c r="F229" s="106" t="str">
        <f>IFERROR(IF(VLOOKUP($A229,'Annex 2 EHV charges'!$D:$P,11,FALSE)=0,"",VLOOKUP($A229,'Annex 2 EHV charges'!$D:$P,11,FALSE)),"")</f>
        <v/>
      </c>
      <c r="G229" s="107" t="str">
        <f>IFERROR(IF(VLOOKUP($A229,'Annex 2 EHV charges'!$D:$P,12,FALSE)=0,"",VLOOKUP($A229,'Annex 2 EHV charges'!$D:$P,12,FALSE)),"")</f>
        <v/>
      </c>
      <c r="H229" s="107" t="str">
        <f>IFERROR(IF(VLOOKUP($A229,'Annex 2 EHV charges'!$D:$P,13,FALSE)=0,"",VLOOKUP($A229,'Annex 2 EHV charges'!$D:$P,13,FALSE)),"")</f>
        <v/>
      </c>
    </row>
    <row r="230" spans="1:8" x14ac:dyDescent="0.2">
      <c r="A230" s="104" t="str">
        <f t="array" ref="A230">IFERROR(INDEX('Annex 2 EHV charges'!$D$11:$D$22, MATCH(0, IF(ISBLANK('Annex 2 EHV charges'!$D$11:$D$22),1, COUNTIF(A$4:$A229, 'Annex 2 EHV charges'!$D$11:$D$22)), 0)),"")</f>
        <v/>
      </c>
      <c r="B230" s="103" t="str">
        <f>IF($A230="","",VLOOKUP($A230,'Annex 2 EHV charges'!$D:$O,2,0))</f>
        <v/>
      </c>
      <c r="C230" s="104" t="str">
        <f>IF($A230="","",VLOOKUP($A230,'Annex 2 EHV charges'!$D:$O,3,0))</f>
        <v/>
      </c>
      <c r="D230" s="103" t="str">
        <f>IF($A230="","",VLOOKUP($A230,'Annex 2 EHV charges'!$D:$O,4,0))</f>
        <v/>
      </c>
      <c r="E230" s="105" t="str">
        <f>IFERROR(IF(VLOOKUP($A230,'Annex 2 EHV charges'!$D:$P,10,FALSE)=0,"",VLOOKUP($A230,'Annex 2 EHV charges'!$D:$P,10,FALSE)),"")</f>
        <v/>
      </c>
      <c r="F230" s="106" t="str">
        <f>IFERROR(IF(VLOOKUP($A230,'Annex 2 EHV charges'!$D:$P,11,FALSE)=0,"",VLOOKUP($A230,'Annex 2 EHV charges'!$D:$P,11,FALSE)),"")</f>
        <v/>
      </c>
      <c r="G230" s="107" t="str">
        <f>IFERROR(IF(VLOOKUP($A230,'Annex 2 EHV charges'!$D:$P,12,FALSE)=0,"",VLOOKUP($A230,'Annex 2 EHV charges'!$D:$P,12,FALSE)),"")</f>
        <v/>
      </c>
      <c r="H230" s="107" t="str">
        <f>IFERROR(IF(VLOOKUP($A230,'Annex 2 EHV charges'!$D:$P,13,FALSE)=0,"",VLOOKUP($A230,'Annex 2 EHV charges'!$D:$P,13,FALSE)),"")</f>
        <v/>
      </c>
    </row>
    <row r="231" spans="1:8" x14ac:dyDescent="0.2">
      <c r="A231" s="104" t="str">
        <f t="array" ref="A231">IFERROR(INDEX('Annex 2 EHV charges'!$D$11:$D$22, MATCH(0, IF(ISBLANK('Annex 2 EHV charges'!$D$11:$D$22),1, COUNTIF(A$4:$A230, 'Annex 2 EHV charges'!$D$11:$D$22)), 0)),"")</f>
        <v/>
      </c>
      <c r="B231" s="103" t="str">
        <f>IF($A231="","",VLOOKUP($A231,'Annex 2 EHV charges'!$D:$O,2,0))</f>
        <v/>
      </c>
      <c r="C231" s="104" t="str">
        <f>IF($A231="","",VLOOKUP($A231,'Annex 2 EHV charges'!$D:$O,3,0))</f>
        <v/>
      </c>
      <c r="D231" s="103" t="str">
        <f>IF($A231="","",VLOOKUP($A231,'Annex 2 EHV charges'!$D:$O,4,0))</f>
        <v/>
      </c>
      <c r="E231" s="105" t="str">
        <f>IFERROR(IF(VLOOKUP($A231,'Annex 2 EHV charges'!$D:$P,10,FALSE)=0,"",VLOOKUP($A231,'Annex 2 EHV charges'!$D:$P,10,FALSE)),"")</f>
        <v/>
      </c>
      <c r="F231" s="106" t="str">
        <f>IFERROR(IF(VLOOKUP($A231,'Annex 2 EHV charges'!$D:$P,11,FALSE)=0,"",VLOOKUP($A231,'Annex 2 EHV charges'!$D:$P,11,FALSE)),"")</f>
        <v/>
      </c>
      <c r="G231" s="107" t="str">
        <f>IFERROR(IF(VLOOKUP($A231,'Annex 2 EHV charges'!$D:$P,12,FALSE)=0,"",VLOOKUP($A231,'Annex 2 EHV charges'!$D:$P,12,FALSE)),"")</f>
        <v/>
      </c>
      <c r="H231" s="107" t="str">
        <f>IFERROR(IF(VLOOKUP($A231,'Annex 2 EHV charges'!$D:$P,13,FALSE)=0,"",VLOOKUP($A231,'Annex 2 EHV charges'!$D:$P,13,FALSE)),"")</f>
        <v/>
      </c>
    </row>
    <row r="232" spans="1:8" x14ac:dyDescent="0.2">
      <c r="A232" s="104" t="str">
        <f t="array" ref="A232">IFERROR(INDEX('Annex 2 EHV charges'!$D$11:$D$22, MATCH(0, IF(ISBLANK('Annex 2 EHV charges'!$D$11:$D$22),1, COUNTIF(A$4:$A231, 'Annex 2 EHV charges'!$D$11:$D$22)), 0)),"")</f>
        <v/>
      </c>
      <c r="B232" s="103" t="str">
        <f>IF($A232="","",VLOOKUP($A232,'Annex 2 EHV charges'!$D:$O,2,0))</f>
        <v/>
      </c>
      <c r="C232" s="104" t="str">
        <f>IF($A232="","",VLOOKUP($A232,'Annex 2 EHV charges'!$D:$O,3,0))</f>
        <v/>
      </c>
      <c r="D232" s="103" t="str">
        <f>IF($A232="","",VLOOKUP($A232,'Annex 2 EHV charges'!$D:$O,4,0))</f>
        <v/>
      </c>
      <c r="E232" s="105" t="str">
        <f>IFERROR(IF(VLOOKUP($A232,'Annex 2 EHV charges'!$D:$P,10,FALSE)=0,"",VLOOKUP($A232,'Annex 2 EHV charges'!$D:$P,10,FALSE)),"")</f>
        <v/>
      </c>
      <c r="F232" s="106" t="str">
        <f>IFERROR(IF(VLOOKUP($A232,'Annex 2 EHV charges'!$D:$P,11,FALSE)=0,"",VLOOKUP($A232,'Annex 2 EHV charges'!$D:$P,11,FALSE)),"")</f>
        <v/>
      </c>
      <c r="G232" s="107" t="str">
        <f>IFERROR(IF(VLOOKUP($A232,'Annex 2 EHV charges'!$D:$P,12,FALSE)=0,"",VLOOKUP($A232,'Annex 2 EHV charges'!$D:$P,12,FALSE)),"")</f>
        <v/>
      </c>
      <c r="H232" s="107" t="str">
        <f>IFERROR(IF(VLOOKUP($A232,'Annex 2 EHV charges'!$D:$P,13,FALSE)=0,"",VLOOKUP($A232,'Annex 2 EHV charges'!$D:$P,13,FALSE)),"")</f>
        <v/>
      </c>
    </row>
    <row r="233" spans="1:8" x14ac:dyDescent="0.2">
      <c r="A233" s="104" t="str">
        <f t="array" ref="A233">IFERROR(INDEX('Annex 2 EHV charges'!$D$11:$D$22, MATCH(0, IF(ISBLANK('Annex 2 EHV charges'!$D$11:$D$22),1, COUNTIF(A$4:$A232, 'Annex 2 EHV charges'!$D$11:$D$22)), 0)),"")</f>
        <v/>
      </c>
      <c r="B233" s="103" t="str">
        <f>IF($A233="","",VLOOKUP($A233,'Annex 2 EHV charges'!$D:$O,2,0))</f>
        <v/>
      </c>
      <c r="C233" s="104" t="str">
        <f>IF($A233="","",VLOOKUP($A233,'Annex 2 EHV charges'!$D:$O,3,0))</f>
        <v/>
      </c>
      <c r="D233" s="103" t="str">
        <f>IF($A233="","",VLOOKUP($A233,'Annex 2 EHV charges'!$D:$O,4,0))</f>
        <v/>
      </c>
      <c r="E233" s="105" t="str">
        <f>IFERROR(IF(VLOOKUP($A233,'Annex 2 EHV charges'!$D:$P,10,FALSE)=0,"",VLOOKUP($A233,'Annex 2 EHV charges'!$D:$P,10,FALSE)),"")</f>
        <v/>
      </c>
      <c r="F233" s="106" t="str">
        <f>IFERROR(IF(VLOOKUP($A233,'Annex 2 EHV charges'!$D:$P,11,FALSE)=0,"",VLOOKUP($A233,'Annex 2 EHV charges'!$D:$P,11,FALSE)),"")</f>
        <v/>
      </c>
      <c r="G233" s="107" t="str">
        <f>IFERROR(IF(VLOOKUP($A233,'Annex 2 EHV charges'!$D:$P,12,FALSE)=0,"",VLOOKUP($A233,'Annex 2 EHV charges'!$D:$P,12,FALSE)),"")</f>
        <v/>
      </c>
      <c r="H233" s="107" t="str">
        <f>IFERROR(IF(VLOOKUP($A233,'Annex 2 EHV charges'!$D:$P,13,FALSE)=0,"",VLOOKUP($A233,'Annex 2 EHV charges'!$D:$P,13,FALSE)),"")</f>
        <v/>
      </c>
    </row>
    <row r="234" spans="1:8" x14ac:dyDescent="0.2">
      <c r="A234" s="104" t="str">
        <f t="array" ref="A234">IFERROR(INDEX('Annex 2 EHV charges'!$D$11:$D$22, MATCH(0, IF(ISBLANK('Annex 2 EHV charges'!$D$11:$D$22),1, COUNTIF(A$4:$A233, 'Annex 2 EHV charges'!$D$11:$D$22)), 0)),"")</f>
        <v/>
      </c>
      <c r="B234" s="103" t="str">
        <f>IF($A234="","",VLOOKUP($A234,'Annex 2 EHV charges'!$D:$O,2,0))</f>
        <v/>
      </c>
      <c r="C234" s="104" t="str">
        <f>IF($A234="","",VLOOKUP($A234,'Annex 2 EHV charges'!$D:$O,3,0))</f>
        <v/>
      </c>
      <c r="D234" s="103" t="str">
        <f>IF($A234="","",VLOOKUP($A234,'Annex 2 EHV charges'!$D:$O,4,0))</f>
        <v/>
      </c>
      <c r="E234" s="105" t="str">
        <f>IFERROR(IF(VLOOKUP($A234,'Annex 2 EHV charges'!$D:$P,10,FALSE)=0,"",VLOOKUP($A234,'Annex 2 EHV charges'!$D:$P,10,FALSE)),"")</f>
        <v/>
      </c>
      <c r="F234" s="106" t="str">
        <f>IFERROR(IF(VLOOKUP($A234,'Annex 2 EHV charges'!$D:$P,11,FALSE)=0,"",VLOOKUP($A234,'Annex 2 EHV charges'!$D:$P,11,FALSE)),"")</f>
        <v/>
      </c>
      <c r="G234" s="107" t="str">
        <f>IFERROR(IF(VLOOKUP($A234,'Annex 2 EHV charges'!$D:$P,12,FALSE)=0,"",VLOOKUP($A234,'Annex 2 EHV charges'!$D:$P,12,FALSE)),"")</f>
        <v/>
      </c>
      <c r="H234" s="107" t="str">
        <f>IFERROR(IF(VLOOKUP($A234,'Annex 2 EHV charges'!$D:$P,13,FALSE)=0,"",VLOOKUP($A234,'Annex 2 EHV charges'!$D:$P,13,FALSE)),"")</f>
        <v/>
      </c>
    </row>
    <row r="235" spans="1:8" x14ac:dyDescent="0.2">
      <c r="A235" s="104" t="str">
        <f t="array" ref="A235">IFERROR(INDEX('Annex 2 EHV charges'!$D$11:$D$22, MATCH(0, IF(ISBLANK('Annex 2 EHV charges'!$D$11:$D$22),1, COUNTIF(A$4:$A234, 'Annex 2 EHV charges'!$D$11:$D$22)), 0)),"")</f>
        <v/>
      </c>
      <c r="B235" s="103" t="str">
        <f>IF($A235="","",VLOOKUP($A235,'Annex 2 EHV charges'!$D:$O,2,0))</f>
        <v/>
      </c>
      <c r="C235" s="104" t="str">
        <f>IF($A235="","",VLOOKUP($A235,'Annex 2 EHV charges'!$D:$O,3,0))</f>
        <v/>
      </c>
      <c r="D235" s="103" t="str">
        <f>IF($A235="","",VLOOKUP($A235,'Annex 2 EHV charges'!$D:$O,4,0))</f>
        <v/>
      </c>
      <c r="E235" s="105" t="str">
        <f>IFERROR(IF(VLOOKUP($A235,'Annex 2 EHV charges'!$D:$P,10,FALSE)=0,"",VLOOKUP($A235,'Annex 2 EHV charges'!$D:$P,10,FALSE)),"")</f>
        <v/>
      </c>
      <c r="F235" s="106" t="str">
        <f>IFERROR(IF(VLOOKUP($A235,'Annex 2 EHV charges'!$D:$P,11,FALSE)=0,"",VLOOKUP($A235,'Annex 2 EHV charges'!$D:$P,11,FALSE)),"")</f>
        <v/>
      </c>
      <c r="G235" s="107" t="str">
        <f>IFERROR(IF(VLOOKUP($A235,'Annex 2 EHV charges'!$D:$P,12,FALSE)=0,"",VLOOKUP($A235,'Annex 2 EHV charges'!$D:$P,12,FALSE)),"")</f>
        <v/>
      </c>
      <c r="H235" s="107" t="str">
        <f>IFERROR(IF(VLOOKUP($A235,'Annex 2 EHV charges'!$D:$P,13,FALSE)=0,"",VLOOKUP($A235,'Annex 2 EHV charges'!$D:$P,13,FALSE)),"")</f>
        <v/>
      </c>
    </row>
    <row r="236" spans="1:8" x14ac:dyDescent="0.2">
      <c r="A236" s="104" t="str">
        <f t="array" ref="A236">IFERROR(INDEX('Annex 2 EHV charges'!$D$11:$D$22, MATCH(0, IF(ISBLANK('Annex 2 EHV charges'!$D$11:$D$22),1, COUNTIF(A$4:$A235, 'Annex 2 EHV charges'!$D$11:$D$22)), 0)),"")</f>
        <v/>
      </c>
      <c r="B236" s="103" t="str">
        <f>IF($A236="","",VLOOKUP($A236,'Annex 2 EHV charges'!$D:$O,2,0))</f>
        <v/>
      </c>
      <c r="C236" s="104" t="str">
        <f>IF($A236="","",VLOOKUP($A236,'Annex 2 EHV charges'!$D:$O,3,0))</f>
        <v/>
      </c>
      <c r="D236" s="103" t="str">
        <f>IF($A236="","",VLOOKUP($A236,'Annex 2 EHV charges'!$D:$O,4,0))</f>
        <v/>
      </c>
      <c r="E236" s="105" t="str">
        <f>IFERROR(IF(VLOOKUP($A236,'Annex 2 EHV charges'!$D:$P,10,FALSE)=0,"",VLOOKUP($A236,'Annex 2 EHV charges'!$D:$P,10,FALSE)),"")</f>
        <v/>
      </c>
      <c r="F236" s="106" t="str">
        <f>IFERROR(IF(VLOOKUP($A236,'Annex 2 EHV charges'!$D:$P,11,FALSE)=0,"",VLOOKUP($A236,'Annex 2 EHV charges'!$D:$P,11,FALSE)),"")</f>
        <v/>
      </c>
      <c r="G236" s="107" t="str">
        <f>IFERROR(IF(VLOOKUP($A236,'Annex 2 EHV charges'!$D:$P,12,FALSE)=0,"",VLOOKUP($A236,'Annex 2 EHV charges'!$D:$P,12,FALSE)),"")</f>
        <v/>
      </c>
      <c r="H236" s="107" t="str">
        <f>IFERROR(IF(VLOOKUP($A236,'Annex 2 EHV charges'!$D:$P,13,FALSE)=0,"",VLOOKUP($A236,'Annex 2 EHV charges'!$D:$P,13,FALSE)),"")</f>
        <v/>
      </c>
    </row>
    <row r="237" spans="1:8" x14ac:dyDescent="0.2">
      <c r="A237" s="104" t="str">
        <f t="array" ref="A237">IFERROR(INDEX('Annex 2 EHV charges'!$D$11:$D$22, MATCH(0, IF(ISBLANK('Annex 2 EHV charges'!$D$11:$D$22),1, COUNTIF(A$4:$A236, 'Annex 2 EHV charges'!$D$11:$D$22)), 0)),"")</f>
        <v/>
      </c>
      <c r="B237" s="103" t="str">
        <f>IF($A237="","",VLOOKUP($A237,'Annex 2 EHV charges'!$D:$O,2,0))</f>
        <v/>
      </c>
      <c r="C237" s="104" t="str">
        <f>IF($A237="","",VLOOKUP($A237,'Annex 2 EHV charges'!$D:$O,3,0))</f>
        <v/>
      </c>
      <c r="D237" s="103" t="str">
        <f>IF($A237="","",VLOOKUP($A237,'Annex 2 EHV charges'!$D:$O,4,0))</f>
        <v/>
      </c>
      <c r="E237" s="105" t="str">
        <f>IFERROR(IF(VLOOKUP($A237,'Annex 2 EHV charges'!$D:$P,10,FALSE)=0,"",VLOOKUP($A237,'Annex 2 EHV charges'!$D:$P,10,FALSE)),"")</f>
        <v/>
      </c>
      <c r="F237" s="106" t="str">
        <f>IFERROR(IF(VLOOKUP($A237,'Annex 2 EHV charges'!$D:$P,11,FALSE)=0,"",VLOOKUP($A237,'Annex 2 EHV charges'!$D:$P,11,FALSE)),"")</f>
        <v/>
      </c>
      <c r="G237" s="107" t="str">
        <f>IFERROR(IF(VLOOKUP($A237,'Annex 2 EHV charges'!$D:$P,12,FALSE)=0,"",VLOOKUP($A237,'Annex 2 EHV charges'!$D:$P,12,FALSE)),"")</f>
        <v/>
      </c>
      <c r="H237" s="107" t="str">
        <f>IFERROR(IF(VLOOKUP($A237,'Annex 2 EHV charges'!$D:$P,13,FALSE)=0,"",VLOOKUP($A237,'Annex 2 EHV charges'!$D:$P,13,FALSE)),"")</f>
        <v/>
      </c>
    </row>
    <row r="238" spans="1:8" x14ac:dyDescent="0.2">
      <c r="A238" s="104" t="str">
        <f t="array" ref="A238">IFERROR(INDEX('Annex 2 EHV charges'!$D$11:$D$22, MATCH(0, IF(ISBLANK('Annex 2 EHV charges'!$D$11:$D$22),1, COUNTIF(A$4:$A237, 'Annex 2 EHV charges'!$D$11:$D$22)), 0)),"")</f>
        <v/>
      </c>
      <c r="B238" s="103" t="str">
        <f>IF($A238="","",VLOOKUP($A238,'Annex 2 EHV charges'!$D:$O,2,0))</f>
        <v/>
      </c>
      <c r="C238" s="104" t="str">
        <f>IF($A238="","",VLOOKUP($A238,'Annex 2 EHV charges'!$D:$O,3,0))</f>
        <v/>
      </c>
      <c r="D238" s="103" t="str">
        <f>IF($A238="","",VLOOKUP($A238,'Annex 2 EHV charges'!$D:$O,4,0))</f>
        <v/>
      </c>
      <c r="E238" s="105" t="str">
        <f>IFERROR(IF(VLOOKUP($A238,'Annex 2 EHV charges'!$D:$P,10,FALSE)=0,"",VLOOKUP($A238,'Annex 2 EHV charges'!$D:$P,10,FALSE)),"")</f>
        <v/>
      </c>
      <c r="F238" s="106" t="str">
        <f>IFERROR(IF(VLOOKUP($A238,'Annex 2 EHV charges'!$D:$P,11,FALSE)=0,"",VLOOKUP($A238,'Annex 2 EHV charges'!$D:$P,11,FALSE)),"")</f>
        <v/>
      </c>
      <c r="G238" s="107" t="str">
        <f>IFERROR(IF(VLOOKUP($A238,'Annex 2 EHV charges'!$D:$P,12,FALSE)=0,"",VLOOKUP($A238,'Annex 2 EHV charges'!$D:$P,12,FALSE)),"")</f>
        <v/>
      </c>
      <c r="H238" s="107" t="str">
        <f>IFERROR(IF(VLOOKUP($A238,'Annex 2 EHV charges'!$D:$P,13,FALSE)=0,"",VLOOKUP($A238,'Annex 2 EHV charges'!$D:$P,13,FALSE)),"")</f>
        <v/>
      </c>
    </row>
    <row r="239" spans="1:8" x14ac:dyDescent="0.2">
      <c r="A239" s="104" t="str">
        <f t="array" ref="A239">IFERROR(INDEX('Annex 2 EHV charges'!$D$11:$D$22, MATCH(0, IF(ISBLANK('Annex 2 EHV charges'!$D$11:$D$22),1, COUNTIF(A$4:$A238, 'Annex 2 EHV charges'!$D$11:$D$22)), 0)),"")</f>
        <v/>
      </c>
      <c r="B239" s="103" t="str">
        <f>IF($A239="","",VLOOKUP($A239,'Annex 2 EHV charges'!$D:$O,2,0))</f>
        <v/>
      </c>
      <c r="C239" s="104" t="str">
        <f>IF($A239="","",VLOOKUP($A239,'Annex 2 EHV charges'!$D:$O,3,0))</f>
        <v/>
      </c>
      <c r="D239" s="103" t="str">
        <f>IF($A239="","",VLOOKUP($A239,'Annex 2 EHV charges'!$D:$O,4,0))</f>
        <v/>
      </c>
      <c r="E239" s="105" t="str">
        <f>IFERROR(IF(VLOOKUP($A239,'Annex 2 EHV charges'!$D:$P,10,FALSE)=0,"",VLOOKUP($A239,'Annex 2 EHV charges'!$D:$P,10,FALSE)),"")</f>
        <v/>
      </c>
      <c r="F239" s="106" t="str">
        <f>IFERROR(IF(VLOOKUP($A239,'Annex 2 EHV charges'!$D:$P,11,FALSE)=0,"",VLOOKUP($A239,'Annex 2 EHV charges'!$D:$P,11,FALSE)),"")</f>
        <v/>
      </c>
      <c r="G239" s="107" t="str">
        <f>IFERROR(IF(VLOOKUP($A239,'Annex 2 EHV charges'!$D:$P,12,FALSE)=0,"",VLOOKUP($A239,'Annex 2 EHV charges'!$D:$P,12,FALSE)),"")</f>
        <v/>
      </c>
      <c r="H239" s="107" t="str">
        <f>IFERROR(IF(VLOOKUP($A239,'Annex 2 EHV charges'!$D:$P,13,FALSE)=0,"",VLOOKUP($A239,'Annex 2 EHV charges'!$D:$P,13,FALSE)),"")</f>
        <v/>
      </c>
    </row>
    <row r="240" spans="1:8" x14ac:dyDescent="0.2">
      <c r="A240" s="104" t="str">
        <f t="array" ref="A240">IFERROR(INDEX('Annex 2 EHV charges'!$D$11:$D$22, MATCH(0, IF(ISBLANK('Annex 2 EHV charges'!$D$11:$D$22),1, COUNTIF(A$4:$A239, 'Annex 2 EHV charges'!$D$11:$D$22)), 0)),"")</f>
        <v/>
      </c>
      <c r="B240" s="103" t="str">
        <f>IF($A240="","",VLOOKUP($A240,'Annex 2 EHV charges'!$D:$O,2,0))</f>
        <v/>
      </c>
      <c r="C240" s="104" t="str">
        <f>IF($A240="","",VLOOKUP($A240,'Annex 2 EHV charges'!$D:$O,3,0))</f>
        <v/>
      </c>
      <c r="D240" s="103" t="str">
        <f>IF($A240="","",VLOOKUP($A240,'Annex 2 EHV charges'!$D:$O,4,0))</f>
        <v/>
      </c>
      <c r="E240" s="105" t="str">
        <f>IFERROR(IF(VLOOKUP($A240,'Annex 2 EHV charges'!$D:$P,10,FALSE)=0,"",VLOOKUP($A240,'Annex 2 EHV charges'!$D:$P,10,FALSE)),"")</f>
        <v/>
      </c>
      <c r="F240" s="106" t="str">
        <f>IFERROR(IF(VLOOKUP($A240,'Annex 2 EHV charges'!$D:$P,11,FALSE)=0,"",VLOOKUP($A240,'Annex 2 EHV charges'!$D:$P,11,FALSE)),"")</f>
        <v/>
      </c>
      <c r="G240" s="107" t="str">
        <f>IFERROR(IF(VLOOKUP($A240,'Annex 2 EHV charges'!$D:$P,12,FALSE)=0,"",VLOOKUP($A240,'Annex 2 EHV charges'!$D:$P,12,FALSE)),"")</f>
        <v/>
      </c>
      <c r="H240" s="107" t="str">
        <f>IFERROR(IF(VLOOKUP($A240,'Annex 2 EHV charges'!$D:$P,13,FALSE)=0,"",VLOOKUP($A240,'Annex 2 EHV charges'!$D:$P,13,FALSE)),"")</f>
        <v/>
      </c>
    </row>
    <row r="241" spans="1:8" x14ac:dyDescent="0.2">
      <c r="A241" s="104" t="str">
        <f t="array" ref="A241">IFERROR(INDEX('Annex 2 EHV charges'!$D$11:$D$22, MATCH(0, IF(ISBLANK('Annex 2 EHV charges'!$D$11:$D$22),1, COUNTIF(A$4:$A240, 'Annex 2 EHV charges'!$D$11:$D$22)), 0)),"")</f>
        <v/>
      </c>
      <c r="B241" s="103" t="str">
        <f>IF($A241="","",VLOOKUP($A241,'Annex 2 EHV charges'!$D:$O,2,0))</f>
        <v/>
      </c>
      <c r="C241" s="104" t="str">
        <f>IF($A241="","",VLOOKUP($A241,'Annex 2 EHV charges'!$D:$O,3,0))</f>
        <v/>
      </c>
      <c r="D241" s="103" t="str">
        <f>IF($A241="","",VLOOKUP($A241,'Annex 2 EHV charges'!$D:$O,4,0))</f>
        <v/>
      </c>
      <c r="E241" s="105" t="str">
        <f>IFERROR(IF(VLOOKUP($A241,'Annex 2 EHV charges'!$D:$P,10,FALSE)=0,"",VLOOKUP($A241,'Annex 2 EHV charges'!$D:$P,10,FALSE)),"")</f>
        <v/>
      </c>
      <c r="F241" s="106" t="str">
        <f>IFERROR(IF(VLOOKUP($A241,'Annex 2 EHV charges'!$D:$P,11,FALSE)=0,"",VLOOKUP($A241,'Annex 2 EHV charges'!$D:$P,11,FALSE)),"")</f>
        <v/>
      </c>
      <c r="G241" s="107" t="str">
        <f>IFERROR(IF(VLOOKUP($A241,'Annex 2 EHV charges'!$D:$P,12,FALSE)=0,"",VLOOKUP($A241,'Annex 2 EHV charges'!$D:$P,12,FALSE)),"")</f>
        <v/>
      </c>
      <c r="H241" s="107" t="str">
        <f>IFERROR(IF(VLOOKUP($A241,'Annex 2 EHV charges'!$D:$P,13,FALSE)=0,"",VLOOKUP($A241,'Annex 2 EHV charges'!$D:$P,13,FALSE)),"")</f>
        <v/>
      </c>
    </row>
    <row r="242" spans="1:8" x14ac:dyDescent="0.2">
      <c r="A242" s="104" t="str">
        <f t="array" ref="A242">IFERROR(INDEX('Annex 2 EHV charges'!$D$11:$D$22, MATCH(0, IF(ISBLANK('Annex 2 EHV charges'!$D$11:$D$22),1, COUNTIF(A$4:$A241, 'Annex 2 EHV charges'!$D$11:$D$22)), 0)),"")</f>
        <v/>
      </c>
      <c r="B242" s="103" t="str">
        <f>IF($A242="","",VLOOKUP($A242,'Annex 2 EHV charges'!$D:$O,2,0))</f>
        <v/>
      </c>
      <c r="C242" s="104" t="str">
        <f>IF($A242="","",VLOOKUP($A242,'Annex 2 EHV charges'!$D:$O,3,0))</f>
        <v/>
      </c>
      <c r="D242" s="103" t="str">
        <f>IF($A242="","",VLOOKUP($A242,'Annex 2 EHV charges'!$D:$O,4,0))</f>
        <v/>
      </c>
      <c r="E242" s="105" t="str">
        <f>IFERROR(IF(VLOOKUP($A242,'Annex 2 EHV charges'!$D:$P,10,FALSE)=0,"",VLOOKUP($A242,'Annex 2 EHV charges'!$D:$P,10,FALSE)),"")</f>
        <v/>
      </c>
      <c r="F242" s="106" t="str">
        <f>IFERROR(IF(VLOOKUP($A242,'Annex 2 EHV charges'!$D:$P,11,FALSE)=0,"",VLOOKUP($A242,'Annex 2 EHV charges'!$D:$P,11,FALSE)),"")</f>
        <v/>
      </c>
      <c r="G242" s="107" t="str">
        <f>IFERROR(IF(VLOOKUP($A242,'Annex 2 EHV charges'!$D:$P,12,FALSE)=0,"",VLOOKUP($A242,'Annex 2 EHV charges'!$D:$P,12,FALSE)),"")</f>
        <v/>
      </c>
      <c r="H242" s="107" t="str">
        <f>IFERROR(IF(VLOOKUP($A242,'Annex 2 EHV charges'!$D:$P,13,FALSE)=0,"",VLOOKUP($A242,'Annex 2 EHV charges'!$D:$P,13,FALSE)),"")</f>
        <v/>
      </c>
    </row>
    <row r="243" spans="1:8" x14ac:dyDescent="0.2">
      <c r="A243" s="104" t="str">
        <f t="array" ref="A243">IFERROR(INDEX('Annex 2 EHV charges'!$D$11:$D$22, MATCH(0, IF(ISBLANK('Annex 2 EHV charges'!$D$11:$D$22),1, COUNTIF(A$4:$A242, 'Annex 2 EHV charges'!$D$11:$D$22)), 0)),"")</f>
        <v/>
      </c>
      <c r="B243" s="103" t="str">
        <f>IF($A243="","",VLOOKUP($A243,'Annex 2 EHV charges'!$D:$O,2,0))</f>
        <v/>
      </c>
      <c r="C243" s="104" t="str">
        <f>IF($A243="","",VLOOKUP($A243,'Annex 2 EHV charges'!$D:$O,3,0))</f>
        <v/>
      </c>
      <c r="D243" s="103" t="str">
        <f>IF($A243="","",VLOOKUP($A243,'Annex 2 EHV charges'!$D:$O,4,0))</f>
        <v/>
      </c>
      <c r="E243" s="105" t="str">
        <f>IFERROR(IF(VLOOKUP($A243,'Annex 2 EHV charges'!$D:$P,10,FALSE)=0,"",VLOOKUP($A243,'Annex 2 EHV charges'!$D:$P,10,FALSE)),"")</f>
        <v/>
      </c>
      <c r="F243" s="106" t="str">
        <f>IFERROR(IF(VLOOKUP($A243,'Annex 2 EHV charges'!$D:$P,11,FALSE)=0,"",VLOOKUP($A243,'Annex 2 EHV charges'!$D:$P,11,FALSE)),"")</f>
        <v/>
      </c>
      <c r="G243" s="107" t="str">
        <f>IFERROR(IF(VLOOKUP($A243,'Annex 2 EHV charges'!$D:$P,12,FALSE)=0,"",VLOOKUP($A243,'Annex 2 EHV charges'!$D:$P,12,FALSE)),"")</f>
        <v/>
      </c>
      <c r="H243" s="107" t="str">
        <f>IFERROR(IF(VLOOKUP($A243,'Annex 2 EHV charges'!$D:$P,13,FALSE)=0,"",VLOOKUP($A243,'Annex 2 EHV charges'!$D:$P,13,FALSE)),"")</f>
        <v/>
      </c>
    </row>
    <row r="244" spans="1:8" x14ac:dyDescent="0.2">
      <c r="A244" s="104" t="str">
        <f t="array" ref="A244">IFERROR(INDEX('Annex 2 EHV charges'!$D$11:$D$22, MATCH(0, IF(ISBLANK('Annex 2 EHV charges'!$D$11:$D$22),1, COUNTIF(A$4:$A243, 'Annex 2 EHV charges'!$D$11:$D$22)), 0)),"")</f>
        <v/>
      </c>
      <c r="B244" s="103" t="str">
        <f>IF($A244="","",VLOOKUP($A244,'Annex 2 EHV charges'!$D:$O,2,0))</f>
        <v/>
      </c>
      <c r="C244" s="104" t="str">
        <f>IF($A244="","",VLOOKUP($A244,'Annex 2 EHV charges'!$D:$O,3,0))</f>
        <v/>
      </c>
      <c r="D244" s="103" t="str">
        <f>IF($A244="","",VLOOKUP($A244,'Annex 2 EHV charges'!$D:$O,4,0))</f>
        <v/>
      </c>
      <c r="E244" s="105" t="str">
        <f>IFERROR(IF(VLOOKUP($A244,'Annex 2 EHV charges'!$D:$P,10,FALSE)=0,"",VLOOKUP($A244,'Annex 2 EHV charges'!$D:$P,10,FALSE)),"")</f>
        <v/>
      </c>
      <c r="F244" s="106" t="str">
        <f>IFERROR(IF(VLOOKUP($A244,'Annex 2 EHV charges'!$D:$P,11,FALSE)=0,"",VLOOKUP($A244,'Annex 2 EHV charges'!$D:$P,11,FALSE)),"")</f>
        <v/>
      </c>
      <c r="G244" s="107" t="str">
        <f>IFERROR(IF(VLOOKUP($A244,'Annex 2 EHV charges'!$D:$P,12,FALSE)=0,"",VLOOKUP($A244,'Annex 2 EHV charges'!$D:$P,12,FALSE)),"")</f>
        <v/>
      </c>
      <c r="H244" s="107" t="str">
        <f>IFERROR(IF(VLOOKUP($A244,'Annex 2 EHV charges'!$D:$P,13,FALSE)=0,"",VLOOKUP($A244,'Annex 2 EHV charges'!$D:$P,13,FALSE)),"")</f>
        <v/>
      </c>
    </row>
    <row r="245" spans="1:8" x14ac:dyDescent="0.2">
      <c r="A245" s="104" t="str">
        <f t="array" ref="A245">IFERROR(INDEX('Annex 2 EHV charges'!$D$11:$D$22, MATCH(0, IF(ISBLANK('Annex 2 EHV charges'!$D$11:$D$22),1, COUNTIF(A$4:$A244, 'Annex 2 EHV charges'!$D$11:$D$22)), 0)),"")</f>
        <v/>
      </c>
      <c r="B245" s="103" t="str">
        <f>IF($A245="","",VLOOKUP($A245,'Annex 2 EHV charges'!$D:$O,2,0))</f>
        <v/>
      </c>
      <c r="C245" s="104" t="str">
        <f>IF($A245="","",VLOOKUP($A245,'Annex 2 EHV charges'!$D:$O,3,0))</f>
        <v/>
      </c>
      <c r="D245" s="103" t="str">
        <f>IF($A245="","",VLOOKUP($A245,'Annex 2 EHV charges'!$D:$O,4,0))</f>
        <v/>
      </c>
      <c r="E245" s="105" t="str">
        <f>IFERROR(IF(VLOOKUP($A245,'Annex 2 EHV charges'!$D:$P,10,FALSE)=0,"",VLOOKUP($A245,'Annex 2 EHV charges'!$D:$P,10,FALSE)),"")</f>
        <v/>
      </c>
      <c r="F245" s="106" t="str">
        <f>IFERROR(IF(VLOOKUP($A245,'Annex 2 EHV charges'!$D:$P,11,FALSE)=0,"",VLOOKUP($A245,'Annex 2 EHV charges'!$D:$P,11,FALSE)),"")</f>
        <v/>
      </c>
      <c r="G245" s="107" t="str">
        <f>IFERROR(IF(VLOOKUP($A245,'Annex 2 EHV charges'!$D:$P,12,FALSE)=0,"",VLOOKUP($A245,'Annex 2 EHV charges'!$D:$P,12,FALSE)),"")</f>
        <v/>
      </c>
      <c r="H245" s="107" t="str">
        <f>IFERROR(IF(VLOOKUP($A245,'Annex 2 EHV charges'!$D:$P,13,FALSE)=0,"",VLOOKUP($A245,'Annex 2 EHV charges'!$D:$P,13,FALSE)),"")</f>
        <v/>
      </c>
    </row>
    <row r="246" spans="1:8" x14ac:dyDescent="0.2">
      <c r="A246" s="104" t="str">
        <f t="array" ref="A246">IFERROR(INDEX('Annex 2 EHV charges'!$D$11:$D$22, MATCH(0, IF(ISBLANK('Annex 2 EHV charges'!$D$11:$D$22),1, COUNTIF(A$4:$A245, 'Annex 2 EHV charges'!$D$11:$D$22)), 0)),"")</f>
        <v/>
      </c>
      <c r="B246" s="103" t="str">
        <f>IF($A246="","",VLOOKUP($A246,'Annex 2 EHV charges'!$D:$O,2,0))</f>
        <v/>
      </c>
      <c r="C246" s="104" t="str">
        <f>IF($A246="","",VLOOKUP($A246,'Annex 2 EHV charges'!$D:$O,3,0))</f>
        <v/>
      </c>
      <c r="D246" s="103" t="str">
        <f>IF($A246="","",VLOOKUP($A246,'Annex 2 EHV charges'!$D:$O,4,0))</f>
        <v/>
      </c>
      <c r="E246" s="105" t="str">
        <f>IFERROR(IF(VLOOKUP($A246,'Annex 2 EHV charges'!$D:$P,10,FALSE)=0,"",VLOOKUP($A246,'Annex 2 EHV charges'!$D:$P,10,FALSE)),"")</f>
        <v/>
      </c>
      <c r="F246" s="106" t="str">
        <f>IFERROR(IF(VLOOKUP($A246,'Annex 2 EHV charges'!$D:$P,11,FALSE)=0,"",VLOOKUP($A246,'Annex 2 EHV charges'!$D:$P,11,FALSE)),"")</f>
        <v/>
      </c>
      <c r="G246" s="107" t="str">
        <f>IFERROR(IF(VLOOKUP($A246,'Annex 2 EHV charges'!$D:$P,12,FALSE)=0,"",VLOOKUP($A246,'Annex 2 EHV charges'!$D:$P,12,FALSE)),"")</f>
        <v/>
      </c>
      <c r="H246" s="107" t="str">
        <f>IFERROR(IF(VLOOKUP($A246,'Annex 2 EHV charges'!$D:$P,13,FALSE)=0,"",VLOOKUP($A246,'Annex 2 EHV charges'!$D:$P,13,FALSE)),"")</f>
        <v/>
      </c>
    </row>
    <row r="247" spans="1:8" x14ac:dyDescent="0.2">
      <c r="A247" s="104" t="str">
        <f t="array" ref="A247">IFERROR(INDEX('Annex 2 EHV charges'!$D$11:$D$22, MATCH(0, IF(ISBLANK('Annex 2 EHV charges'!$D$11:$D$22),1, COUNTIF(A$4:$A246, 'Annex 2 EHV charges'!$D$11:$D$22)), 0)),"")</f>
        <v/>
      </c>
      <c r="B247" s="103" t="str">
        <f>IF($A247="","",VLOOKUP($A247,'Annex 2 EHV charges'!$D:$O,2,0))</f>
        <v/>
      </c>
      <c r="C247" s="104" t="str">
        <f>IF($A247="","",VLOOKUP($A247,'Annex 2 EHV charges'!$D:$O,3,0))</f>
        <v/>
      </c>
      <c r="D247" s="103" t="str">
        <f>IF($A247="","",VLOOKUP($A247,'Annex 2 EHV charges'!$D:$O,4,0))</f>
        <v/>
      </c>
      <c r="E247" s="105" t="str">
        <f>IFERROR(IF(VLOOKUP($A247,'Annex 2 EHV charges'!$D:$P,10,FALSE)=0,"",VLOOKUP($A247,'Annex 2 EHV charges'!$D:$P,10,FALSE)),"")</f>
        <v/>
      </c>
      <c r="F247" s="106" t="str">
        <f>IFERROR(IF(VLOOKUP($A247,'Annex 2 EHV charges'!$D:$P,11,FALSE)=0,"",VLOOKUP($A247,'Annex 2 EHV charges'!$D:$P,11,FALSE)),"")</f>
        <v/>
      </c>
      <c r="G247" s="107" t="str">
        <f>IFERROR(IF(VLOOKUP($A247,'Annex 2 EHV charges'!$D:$P,12,FALSE)=0,"",VLOOKUP($A247,'Annex 2 EHV charges'!$D:$P,12,FALSE)),"")</f>
        <v/>
      </c>
      <c r="H247" s="107" t="str">
        <f>IFERROR(IF(VLOOKUP($A247,'Annex 2 EHV charges'!$D:$P,13,FALSE)=0,"",VLOOKUP($A247,'Annex 2 EHV charges'!$D:$P,13,FALSE)),"")</f>
        <v/>
      </c>
    </row>
    <row r="248" spans="1:8" x14ac:dyDescent="0.2">
      <c r="A248" s="104" t="str">
        <f t="array" ref="A248">IFERROR(INDEX('Annex 2 EHV charges'!$D$11:$D$22, MATCH(0, IF(ISBLANK('Annex 2 EHV charges'!$D$11:$D$22),1, COUNTIF(A$4:$A247, 'Annex 2 EHV charges'!$D$11:$D$22)), 0)),"")</f>
        <v/>
      </c>
      <c r="B248" s="103" t="str">
        <f>IF($A248="","",VLOOKUP($A248,'Annex 2 EHV charges'!$D:$O,2,0))</f>
        <v/>
      </c>
      <c r="C248" s="104" t="str">
        <f>IF($A248="","",VLOOKUP($A248,'Annex 2 EHV charges'!$D:$O,3,0))</f>
        <v/>
      </c>
      <c r="D248" s="103" t="str">
        <f>IF($A248="","",VLOOKUP($A248,'Annex 2 EHV charges'!$D:$O,4,0))</f>
        <v/>
      </c>
      <c r="E248" s="105" t="str">
        <f>IFERROR(IF(VLOOKUP($A248,'Annex 2 EHV charges'!$D:$P,10,FALSE)=0,"",VLOOKUP($A248,'Annex 2 EHV charges'!$D:$P,10,FALSE)),"")</f>
        <v/>
      </c>
      <c r="F248" s="106" t="str">
        <f>IFERROR(IF(VLOOKUP($A248,'Annex 2 EHV charges'!$D:$P,11,FALSE)=0,"",VLOOKUP($A248,'Annex 2 EHV charges'!$D:$P,11,FALSE)),"")</f>
        <v/>
      </c>
      <c r="G248" s="107" t="str">
        <f>IFERROR(IF(VLOOKUP($A248,'Annex 2 EHV charges'!$D:$P,12,FALSE)=0,"",VLOOKUP($A248,'Annex 2 EHV charges'!$D:$P,12,FALSE)),"")</f>
        <v/>
      </c>
      <c r="H248" s="107" t="str">
        <f>IFERROR(IF(VLOOKUP($A248,'Annex 2 EHV charges'!$D:$P,13,FALSE)=0,"",VLOOKUP($A248,'Annex 2 EHV charges'!$D:$P,13,FALSE)),"")</f>
        <v/>
      </c>
    </row>
    <row r="249" spans="1:8" x14ac:dyDescent="0.2">
      <c r="A249" s="104" t="str">
        <f t="array" ref="A249">IFERROR(INDEX('Annex 2 EHV charges'!$D$11:$D$22, MATCH(0, IF(ISBLANK('Annex 2 EHV charges'!$D$11:$D$22),1, COUNTIF(A$4:$A248, 'Annex 2 EHV charges'!$D$11:$D$22)), 0)),"")</f>
        <v/>
      </c>
      <c r="B249" s="103" t="str">
        <f>IF($A249="","",VLOOKUP($A249,'Annex 2 EHV charges'!$D:$O,2,0))</f>
        <v/>
      </c>
      <c r="C249" s="104" t="str">
        <f>IF($A249="","",VLOOKUP($A249,'Annex 2 EHV charges'!$D:$O,3,0))</f>
        <v/>
      </c>
      <c r="D249" s="103" t="str">
        <f>IF($A249="","",VLOOKUP($A249,'Annex 2 EHV charges'!$D:$O,4,0))</f>
        <v/>
      </c>
      <c r="E249" s="105" t="str">
        <f>IFERROR(IF(VLOOKUP($A249,'Annex 2 EHV charges'!$D:$P,10,FALSE)=0,"",VLOOKUP($A249,'Annex 2 EHV charges'!$D:$P,10,FALSE)),"")</f>
        <v/>
      </c>
      <c r="F249" s="106" t="str">
        <f>IFERROR(IF(VLOOKUP($A249,'Annex 2 EHV charges'!$D:$P,11,FALSE)=0,"",VLOOKUP($A249,'Annex 2 EHV charges'!$D:$P,11,FALSE)),"")</f>
        <v/>
      </c>
      <c r="G249" s="107" t="str">
        <f>IFERROR(IF(VLOOKUP($A249,'Annex 2 EHV charges'!$D:$P,12,FALSE)=0,"",VLOOKUP($A249,'Annex 2 EHV charges'!$D:$P,12,FALSE)),"")</f>
        <v/>
      </c>
      <c r="H249" s="107" t="str">
        <f>IFERROR(IF(VLOOKUP($A249,'Annex 2 EHV charges'!$D:$P,13,FALSE)=0,"",VLOOKUP($A249,'Annex 2 EHV charges'!$D:$P,13,FALSE)),"")</f>
        <v/>
      </c>
    </row>
    <row r="250" spans="1:8" x14ac:dyDescent="0.2">
      <c r="A250" s="104" t="str">
        <f t="array" ref="A250">IFERROR(INDEX('Annex 2 EHV charges'!$D$11:$D$22, MATCH(0, IF(ISBLANK('Annex 2 EHV charges'!$D$11:$D$22),1, COUNTIF(A$4:$A249, 'Annex 2 EHV charges'!$D$11:$D$22)), 0)),"")</f>
        <v/>
      </c>
      <c r="B250" s="103" t="str">
        <f>IF($A250="","",VLOOKUP($A250,'Annex 2 EHV charges'!$D:$O,2,0))</f>
        <v/>
      </c>
      <c r="C250" s="104" t="str">
        <f>IF($A250="","",VLOOKUP($A250,'Annex 2 EHV charges'!$D:$O,3,0))</f>
        <v/>
      </c>
      <c r="D250" s="103" t="str">
        <f>IF($A250="","",VLOOKUP($A250,'Annex 2 EHV charges'!$D:$O,4,0))</f>
        <v/>
      </c>
      <c r="E250" s="105" t="str">
        <f>IFERROR(IF(VLOOKUP($A250,'Annex 2 EHV charges'!$D:$P,10,FALSE)=0,"",VLOOKUP($A250,'Annex 2 EHV charges'!$D:$P,10,FALSE)),"")</f>
        <v/>
      </c>
      <c r="F250" s="106" t="str">
        <f>IFERROR(IF(VLOOKUP($A250,'Annex 2 EHV charges'!$D:$P,11,FALSE)=0,"",VLOOKUP($A250,'Annex 2 EHV charges'!$D:$P,11,FALSE)),"")</f>
        <v/>
      </c>
      <c r="G250" s="107" t="str">
        <f>IFERROR(IF(VLOOKUP($A250,'Annex 2 EHV charges'!$D:$P,12,FALSE)=0,"",VLOOKUP($A250,'Annex 2 EHV charges'!$D:$P,12,FALSE)),"")</f>
        <v/>
      </c>
      <c r="H250" s="107" t="str">
        <f>IFERROR(IF(VLOOKUP($A250,'Annex 2 EHV charges'!$D:$P,13,FALSE)=0,"",VLOOKUP($A250,'Annex 2 EHV charges'!$D:$P,13,FALSE)),"")</f>
        <v/>
      </c>
    </row>
    <row r="251" spans="1:8" x14ac:dyDescent="0.2">
      <c r="A251" s="104" t="str">
        <f t="array" ref="A251">IFERROR(INDEX('Annex 2 EHV charges'!$D$11:$D$22, MATCH(0, IF(ISBLANK('Annex 2 EHV charges'!$D$11:$D$22),1, COUNTIF(A$4:$A250, 'Annex 2 EHV charges'!$D$11:$D$22)), 0)),"")</f>
        <v/>
      </c>
      <c r="B251" s="103" t="str">
        <f>IF($A251="","",VLOOKUP($A251,'Annex 2 EHV charges'!$D:$O,2,0))</f>
        <v/>
      </c>
      <c r="C251" s="104" t="str">
        <f>IF($A251="","",VLOOKUP($A251,'Annex 2 EHV charges'!$D:$O,3,0))</f>
        <v/>
      </c>
      <c r="D251" s="103" t="str">
        <f>IF($A251="","",VLOOKUP($A251,'Annex 2 EHV charges'!$D:$O,4,0))</f>
        <v/>
      </c>
      <c r="E251" s="105" t="str">
        <f>IFERROR(IF(VLOOKUP($A251,'Annex 2 EHV charges'!$D:$P,10,FALSE)=0,"",VLOOKUP($A251,'Annex 2 EHV charges'!$D:$P,10,FALSE)),"")</f>
        <v/>
      </c>
      <c r="F251" s="106" t="str">
        <f>IFERROR(IF(VLOOKUP($A251,'Annex 2 EHV charges'!$D:$P,11,FALSE)=0,"",VLOOKUP($A251,'Annex 2 EHV charges'!$D:$P,11,FALSE)),"")</f>
        <v/>
      </c>
      <c r="G251" s="107" t="str">
        <f>IFERROR(IF(VLOOKUP($A251,'Annex 2 EHV charges'!$D:$P,12,FALSE)=0,"",VLOOKUP($A251,'Annex 2 EHV charges'!$D:$P,12,FALSE)),"")</f>
        <v/>
      </c>
      <c r="H251" s="107" t="str">
        <f>IFERROR(IF(VLOOKUP($A251,'Annex 2 EHV charges'!$D:$P,13,FALSE)=0,"",VLOOKUP($A251,'Annex 2 EHV charges'!$D:$P,13,FALSE)),"")</f>
        <v/>
      </c>
    </row>
    <row r="252" spans="1:8" x14ac:dyDescent="0.2">
      <c r="A252" s="104" t="str">
        <f t="array" ref="A252">IFERROR(INDEX('Annex 2 EHV charges'!$D$11:$D$22, MATCH(0, IF(ISBLANK('Annex 2 EHV charges'!$D$11:$D$22),1, COUNTIF(A$4:$A251, 'Annex 2 EHV charges'!$D$11:$D$22)), 0)),"")</f>
        <v/>
      </c>
      <c r="B252" s="103" t="str">
        <f>IF($A252="","",VLOOKUP($A252,'Annex 2 EHV charges'!$D:$O,2,0))</f>
        <v/>
      </c>
      <c r="C252" s="104" t="str">
        <f>IF($A252="","",VLOOKUP($A252,'Annex 2 EHV charges'!$D:$O,3,0))</f>
        <v/>
      </c>
      <c r="D252" s="103" t="str">
        <f>IF($A252="","",VLOOKUP($A252,'Annex 2 EHV charges'!$D:$O,4,0))</f>
        <v/>
      </c>
      <c r="E252" s="105" t="str">
        <f>IFERROR(IF(VLOOKUP($A252,'Annex 2 EHV charges'!$D:$P,10,FALSE)=0,"",VLOOKUP($A252,'Annex 2 EHV charges'!$D:$P,10,FALSE)),"")</f>
        <v/>
      </c>
      <c r="F252" s="106" t="str">
        <f>IFERROR(IF(VLOOKUP($A252,'Annex 2 EHV charges'!$D:$P,11,FALSE)=0,"",VLOOKUP($A252,'Annex 2 EHV charges'!$D:$P,11,FALSE)),"")</f>
        <v/>
      </c>
      <c r="G252" s="107" t="str">
        <f>IFERROR(IF(VLOOKUP($A252,'Annex 2 EHV charges'!$D:$P,12,FALSE)=0,"",VLOOKUP($A252,'Annex 2 EHV charges'!$D:$P,12,FALSE)),"")</f>
        <v/>
      </c>
      <c r="H252" s="107" t="str">
        <f>IFERROR(IF(VLOOKUP($A252,'Annex 2 EHV charges'!$D:$P,13,FALSE)=0,"",VLOOKUP($A252,'Annex 2 EHV charges'!$D:$P,13,FALSE)),"")</f>
        <v/>
      </c>
    </row>
    <row r="253" spans="1:8" x14ac:dyDescent="0.2">
      <c r="A253" s="104" t="str">
        <f t="array" ref="A253">IFERROR(INDEX('Annex 2 EHV charges'!$D$11:$D$22, MATCH(0, IF(ISBLANK('Annex 2 EHV charges'!$D$11:$D$22),1, COUNTIF(A$4:$A252, 'Annex 2 EHV charges'!$D$11:$D$22)), 0)),"")</f>
        <v/>
      </c>
      <c r="B253" s="103" t="str">
        <f>IF($A253="","",VLOOKUP($A253,'Annex 2 EHV charges'!$D:$O,2,0))</f>
        <v/>
      </c>
      <c r="C253" s="104" t="str">
        <f>IF($A253="","",VLOOKUP($A253,'Annex 2 EHV charges'!$D:$O,3,0))</f>
        <v/>
      </c>
      <c r="D253" s="103" t="str">
        <f>IF($A253="","",VLOOKUP($A253,'Annex 2 EHV charges'!$D:$O,4,0))</f>
        <v/>
      </c>
      <c r="E253" s="105" t="str">
        <f>IFERROR(IF(VLOOKUP($A253,'Annex 2 EHV charges'!$D:$P,10,FALSE)=0,"",VLOOKUP($A253,'Annex 2 EHV charges'!$D:$P,10,FALSE)),"")</f>
        <v/>
      </c>
      <c r="F253" s="106" t="str">
        <f>IFERROR(IF(VLOOKUP($A253,'Annex 2 EHV charges'!$D:$P,11,FALSE)=0,"",VLOOKUP($A253,'Annex 2 EHV charges'!$D:$P,11,FALSE)),"")</f>
        <v/>
      </c>
      <c r="G253" s="107" t="str">
        <f>IFERROR(IF(VLOOKUP($A253,'Annex 2 EHV charges'!$D:$P,12,FALSE)=0,"",VLOOKUP($A253,'Annex 2 EHV charges'!$D:$P,12,FALSE)),"")</f>
        <v/>
      </c>
      <c r="H253" s="107" t="str">
        <f>IFERROR(IF(VLOOKUP($A253,'Annex 2 EHV charges'!$D:$P,13,FALSE)=0,"",VLOOKUP($A253,'Annex 2 EHV charges'!$D:$P,13,FALSE)),"")</f>
        <v/>
      </c>
    </row>
    <row r="254" spans="1:8" x14ac:dyDescent="0.2">
      <c r="A254" s="104" t="str">
        <f t="array" ref="A254">IFERROR(INDEX('Annex 2 EHV charges'!$D$11:$D$22, MATCH(0, IF(ISBLANK('Annex 2 EHV charges'!$D$11:$D$22),1, COUNTIF(A$4:$A253, 'Annex 2 EHV charges'!$D$11:$D$22)), 0)),"")</f>
        <v/>
      </c>
      <c r="B254" s="103" t="str">
        <f>IF($A254="","",VLOOKUP($A254,'Annex 2 EHV charges'!$D:$O,2,0))</f>
        <v/>
      </c>
      <c r="C254" s="104" t="str">
        <f>IF($A254="","",VLOOKUP($A254,'Annex 2 EHV charges'!$D:$O,3,0))</f>
        <v/>
      </c>
      <c r="D254" s="103" t="str">
        <f>IF($A254="","",VLOOKUP($A254,'Annex 2 EHV charges'!$D:$O,4,0))</f>
        <v/>
      </c>
      <c r="E254" s="105" t="str">
        <f>IFERROR(IF(VLOOKUP($A254,'Annex 2 EHV charges'!$D:$P,10,FALSE)=0,"",VLOOKUP($A254,'Annex 2 EHV charges'!$D:$P,10,FALSE)),"")</f>
        <v/>
      </c>
      <c r="F254" s="106" t="str">
        <f>IFERROR(IF(VLOOKUP($A254,'Annex 2 EHV charges'!$D:$P,11,FALSE)=0,"",VLOOKUP($A254,'Annex 2 EHV charges'!$D:$P,11,FALSE)),"")</f>
        <v/>
      </c>
      <c r="G254" s="107" t="str">
        <f>IFERROR(IF(VLOOKUP($A254,'Annex 2 EHV charges'!$D:$P,12,FALSE)=0,"",VLOOKUP($A254,'Annex 2 EHV charges'!$D:$P,12,FALSE)),"")</f>
        <v/>
      </c>
      <c r="H254" s="107"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23" sqref="B17:J23"/>
    </sheetView>
  </sheetViews>
  <sheetFormatPr defaultRowHeight="12.75" x14ac:dyDescent="0.2"/>
  <cols>
    <col min="1" max="1" width="27.42578125" customWidth="1"/>
    <col min="2" max="2" width="23" customWidth="1"/>
    <col min="4" max="10" width="16.5703125" customWidth="1"/>
  </cols>
  <sheetData>
    <row r="1" spans="1:12" s="2" customFormat="1" ht="27.75" customHeight="1" x14ac:dyDescent="0.2">
      <c r="A1" s="14" t="s">
        <v>23</v>
      </c>
      <c r="B1" s="3"/>
      <c r="D1" s="3"/>
      <c r="E1" s="3"/>
      <c r="F1" s="3"/>
      <c r="G1" s="8"/>
      <c r="H1" s="4"/>
      <c r="I1" s="4"/>
    </row>
    <row r="2" spans="1:12" s="2" customFormat="1" ht="27" customHeight="1" x14ac:dyDescent="0.2">
      <c r="A2" s="260" t="str">
        <f>Overview!B4&amp; " - Effective from "&amp;Overview!D4&amp;" - "&amp;Overview!E4&amp;" LV and HV tariffs"</f>
        <v>Vattenfall Networks Limited - GSP D - Effective from 1 April 2023 - Final LV and HV tariffs</v>
      </c>
      <c r="B2" s="260"/>
      <c r="C2" s="260"/>
      <c r="D2" s="260"/>
      <c r="E2" s="260"/>
      <c r="F2" s="260"/>
      <c r="G2" s="260"/>
      <c r="H2" s="260"/>
      <c r="I2" s="260"/>
      <c r="J2" s="260"/>
      <c r="K2" s="4"/>
      <c r="L2" s="4"/>
    </row>
    <row r="3" spans="1:12" s="2" customFormat="1" ht="27" customHeight="1" x14ac:dyDescent="0.2">
      <c r="A3" s="278" t="s">
        <v>166</v>
      </c>
      <c r="B3" s="278"/>
      <c r="C3" s="278"/>
      <c r="D3" s="278"/>
      <c r="E3" s="278"/>
      <c r="F3" s="278"/>
      <c r="G3" s="278"/>
      <c r="H3" s="278"/>
      <c r="I3" s="278"/>
      <c r="J3" s="278"/>
      <c r="K3" s="4"/>
      <c r="L3" s="4"/>
    </row>
    <row r="4" spans="1:12" s="2" customFormat="1" ht="71.25" customHeight="1" x14ac:dyDescent="0.2">
      <c r="A4" s="16"/>
      <c r="B4" s="28" t="s">
        <v>0</v>
      </c>
      <c r="C4" s="15" t="s">
        <v>28</v>
      </c>
      <c r="D4" s="56" t="s">
        <v>167</v>
      </c>
      <c r="E4" s="56" t="s">
        <v>169</v>
      </c>
      <c r="F4" s="56" t="s">
        <v>168</v>
      </c>
      <c r="G4" s="157" t="s">
        <v>29</v>
      </c>
      <c r="H4" s="15"/>
      <c r="I4" s="15"/>
      <c r="J4" s="15"/>
      <c r="K4" s="4"/>
      <c r="L4" s="4"/>
    </row>
    <row r="5" spans="1:12" s="2" customFormat="1" ht="32.25" customHeight="1" x14ac:dyDescent="0.2">
      <c r="A5" s="17"/>
      <c r="B5" s="27"/>
      <c r="C5" s="18"/>
      <c r="D5" s="19"/>
      <c r="E5" s="19"/>
      <c r="F5" s="19"/>
      <c r="G5" s="20"/>
      <c r="H5" s="26"/>
      <c r="I5" s="26"/>
      <c r="J5" s="26"/>
      <c r="K5" s="4"/>
      <c r="L5" s="4"/>
    </row>
    <row r="6" spans="1:12" ht="12.75" customHeight="1" x14ac:dyDescent="0.2">
      <c r="A6" s="281" t="s">
        <v>2</v>
      </c>
      <c r="B6" s="283" t="s">
        <v>692</v>
      </c>
      <c r="C6" s="284"/>
      <c r="D6" s="284"/>
      <c r="E6" s="284"/>
      <c r="F6" s="284"/>
      <c r="G6" s="284"/>
      <c r="H6" s="284"/>
      <c r="I6" s="284"/>
      <c r="J6" s="285"/>
    </row>
    <row r="7" spans="1:12" ht="100.5" customHeight="1" x14ac:dyDescent="0.2">
      <c r="A7" s="281"/>
      <c r="B7" s="286"/>
      <c r="C7" s="287"/>
      <c r="D7" s="287"/>
      <c r="E7" s="287"/>
      <c r="F7" s="287"/>
      <c r="G7" s="287"/>
      <c r="H7" s="287"/>
      <c r="I7" s="287"/>
      <c r="J7" s="288"/>
    </row>
    <row r="8" spans="1:12" x14ac:dyDescent="0.2">
      <c r="A8" s="281"/>
      <c r="B8" s="289"/>
      <c r="C8" s="290"/>
      <c r="D8" s="290"/>
      <c r="E8" s="290"/>
      <c r="F8" s="290"/>
      <c r="G8" s="290"/>
      <c r="H8" s="290"/>
      <c r="I8" s="290"/>
      <c r="J8" s="291"/>
    </row>
    <row r="9" spans="1:12" x14ac:dyDescent="0.2">
      <c r="A9" s="51"/>
      <c r="B9" s="51"/>
      <c r="C9" s="51"/>
      <c r="D9" s="51"/>
      <c r="E9" s="51"/>
      <c r="F9" s="51"/>
      <c r="G9" s="51"/>
      <c r="H9" s="51"/>
      <c r="I9" s="51"/>
      <c r="J9" s="51"/>
    </row>
    <row r="10" spans="1:12" x14ac:dyDescent="0.2">
      <c r="A10" s="51"/>
      <c r="B10" s="51"/>
      <c r="C10" s="51"/>
      <c r="D10" s="51"/>
      <c r="E10" s="51"/>
      <c r="F10" s="51"/>
      <c r="G10" s="51"/>
      <c r="H10" s="51"/>
      <c r="I10" s="51"/>
      <c r="J10" s="51"/>
    </row>
    <row r="11" spans="1:12" s="2" customFormat="1" ht="27" customHeight="1" x14ac:dyDescent="0.2">
      <c r="A11" s="278" t="s">
        <v>163</v>
      </c>
      <c r="B11" s="278"/>
      <c r="C11" s="278"/>
      <c r="D11" s="278"/>
      <c r="E11" s="278"/>
      <c r="F11" s="278"/>
      <c r="G11" s="278"/>
      <c r="H11" s="278"/>
      <c r="I11" s="278"/>
      <c r="J11" s="278"/>
      <c r="K11" s="4"/>
      <c r="L11" s="4"/>
    </row>
    <row r="12" spans="1:12" s="2" customFormat="1" ht="58.5" customHeight="1" x14ac:dyDescent="0.2">
      <c r="A12" s="16"/>
      <c r="B12" s="28" t="s">
        <v>0</v>
      </c>
      <c r="C12" s="15" t="s">
        <v>28</v>
      </c>
      <c r="D12" s="56" t="s">
        <v>167</v>
      </c>
      <c r="E12" s="56" t="s">
        <v>169</v>
      </c>
      <c r="F12" s="56" t="s">
        <v>168</v>
      </c>
      <c r="G12" s="140" t="s">
        <v>29</v>
      </c>
      <c r="H12" s="140" t="s">
        <v>30</v>
      </c>
      <c r="I12" s="28" t="s">
        <v>133</v>
      </c>
      <c r="J12" s="140" t="s">
        <v>37</v>
      </c>
      <c r="K12" s="4"/>
      <c r="L12" s="4"/>
    </row>
    <row r="13" spans="1:12" s="2" customFormat="1" ht="32.25" customHeight="1" x14ac:dyDescent="0.2">
      <c r="A13" s="17"/>
      <c r="B13" s="27"/>
      <c r="C13" s="18">
        <v>0</v>
      </c>
      <c r="D13" s="19"/>
      <c r="E13" s="19"/>
      <c r="F13" s="19"/>
      <c r="G13" s="20"/>
      <c r="H13" s="20"/>
      <c r="I13" s="20"/>
      <c r="J13" s="19"/>
      <c r="K13" s="4"/>
      <c r="L13" s="4"/>
    </row>
    <row r="14" spans="1:12" x14ac:dyDescent="0.2">
      <c r="A14" s="281" t="s">
        <v>2</v>
      </c>
      <c r="B14" s="283" t="s">
        <v>693</v>
      </c>
      <c r="C14" s="284"/>
      <c r="D14" s="284"/>
      <c r="E14" s="284"/>
      <c r="F14" s="284"/>
      <c r="G14" s="284"/>
      <c r="H14" s="284"/>
      <c r="I14" s="284"/>
      <c r="J14" s="292"/>
    </row>
    <row r="15" spans="1:12" ht="12.75" customHeight="1" x14ac:dyDescent="0.2">
      <c r="A15" s="281"/>
      <c r="B15" s="286"/>
      <c r="C15" s="287"/>
      <c r="D15" s="287"/>
      <c r="E15" s="287"/>
      <c r="F15" s="287"/>
      <c r="G15" s="287"/>
      <c r="H15" s="287"/>
      <c r="I15" s="287"/>
      <c r="J15" s="293"/>
    </row>
    <row r="16" spans="1:12" ht="12.75" customHeight="1" x14ac:dyDescent="0.2">
      <c r="A16" s="281"/>
      <c r="B16" s="289"/>
      <c r="C16" s="290"/>
      <c r="D16" s="290"/>
      <c r="E16" s="290"/>
      <c r="F16" s="290"/>
      <c r="G16" s="290"/>
      <c r="H16" s="290"/>
      <c r="I16" s="290"/>
      <c r="J16" s="294"/>
    </row>
    <row r="17" spans="1:10" x14ac:dyDescent="0.2">
      <c r="A17" s="282"/>
      <c r="B17" s="279"/>
      <c r="C17" s="279"/>
      <c r="D17" s="279"/>
      <c r="E17" s="279"/>
      <c r="F17" s="279"/>
      <c r="G17" s="279"/>
      <c r="H17" s="280"/>
      <c r="I17" s="280"/>
      <c r="J17" s="280"/>
    </row>
    <row r="18" spans="1:10" x14ac:dyDescent="0.2">
      <c r="A18" s="282"/>
      <c r="B18" s="279"/>
      <c r="C18" s="279"/>
      <c r="D18" s="279"/>
      <c r="E18" s="279"/>
      <c r="F18" s="279"/>
      <c r="G18" s="279"/>
      <c r="H18" s="280"/>
      <c r="I18" s="280"/>
      <c r="J18" s="280"/>
    </row>
    <row r="19" spans="1:10" x14ac:dyDescent="0.2">
      <c r="A19" s="282"/>
      <c r="B19" s="279"/>
      <c r="C19" s="279"/>
      <c r="D19" s="279"/>
      <c r="E19" s="279"/>
      <c r="F19" s="279"/>
      <c r="G19" s="279"/>
      <c r="H19" s="280"/>
      <c r="I19" s="280"/>
      <c r="J19" s="280"/>
    </row>
    <row r="20" spans="1:10" x14ac:dyDescent="0.2">
      <c r="A20" s="282"/>
      <c r="B20" s="279"/>
      <c r="C20" s="279"/>
      <c r="D20" s="279"/>
      <c r="E20" s="279"/>
      <c r="F20" s="279"/>
      <c r="G20" s="279"/>
      <c r="H20" s="280"/>
      <c r="I20" s="280"/>
      <c r="J20" s="280"/>
    </row>
    <row r="21" spans="1:10" x14ac:dyDescent="0.2">
      <c r="A21" s="282"/>
      <c r="B21" s="279"/>
      <c r="C21" s="279"/>
      <c r="D21" s="279"/>
      <c r="E21" s="279"/>
      <c r="F21" s="279"/>
      <c r="G21" s="279"/>
      <c r="H21" s="280"/>
      <c r="I21" s="280"/>
      <c r="J21" s="280"/>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0"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A182" zoomScale="70" zoomScaleNormal="70" zoomScaleSheetLayoutView="85" workbookViewId="0">
      <selection activeCell="D14" sqref="D14:J203"/>
    </sheetView>
  </sheetViews>
  <sheetFormatPr defaultRowHeight="27.75" customHeight="1" x14ac:dyDescent="0.2"/>
  <cols>
    <col min="1" max="1" width="58" style="2" bestFit="1" customWidth="1"/>
    <col min="2" max="2" width="17.7109375" style="3" customWidth="1"/>
    <col min="3" max="3" width="17.7109375" style="80" customWidth="1"/>
    <col min="4" max="4" width="17.7109375" style="2" customWidth="1"/>
    <col min="5" max="7" width="17.7109375" style="3" customWidth="1"/>
    <col min="8" max="9" width="17.7109375" style="7" customWidth="1"/>
    <col min="10" max="10" width="17.7109375" style="4" customWidth="1"/>
    <col min="11" max="11" width="15.5703125" style="51" customWidth="1"/>
    <col min="12" max="17" width="15.5703125" style="2" customWidth="1"/>
    <col min="18" max="16384" width="9.140625" style="2"/>
  </cols>
  <sheetData>
    <row r="1" spans="1:13" ht="27.75" customHeight="1" x14ac:dyDescent="0.2">
      <c r="A1" s="14" t="s">
        <v>23</v>
      </c>
      <c r="B1" s="297" t="s">
        <v>129</v>
      </c>
      <c r="C1" s="298"/>
      <c r="D1" s="298"/>
      <c r="F1" s="299" t="s">
        <v>132</v>
      </c>
      <c r="G1" s="300"/>
      <c r="H1" s="301"/>
      <c r="I1" s="4"/>
      <c r="J1" s="2"/>
      <c r="K1" s="80"/>
    </row>
    <row r="2" spans="1:13" ht="31.5" customHeight="1" x14ac:dyDescent="0.2">
      <c r="A2" s="302" t="str">
        <f>Overview!B4&amp; " - Effective from "&amp;Overview!D4&amp;" - "&amp;Overview!E4&amp;" LDNO tariffs"</f>
        <v>Vattenfall Networks Limited - GSP D - Effective from 1 April 2023 - Final LDNO tariffs</v>
      </c>
      <c r="B2" s="302"/>
      <c r="C2" s="302"/>
      <c r="D2" s="302"/>
      <c r="E2" s="302"/>
      <c r="F2" s="302"/>
      <c r="G2" s="302"/>
      <c r="H2" s="302"/>
      <c r="I2" s="302"/>
      <c r="J2" s="302"/>
    </row>
    <row r="3" spans="1:13" ht="8.25" customHeight="1" x14ac:dyDescent="0.2">
      <c r="A3" s="91"/>
      <c r="B3" s="91"/>
      <c r="C3" s="91"/>
      <c r="D3" s="91"/>
      <c r="E3" s="91"/>
      <c r="F3" s="91"/>
      <c r="G3" s="91"/>
      <c r="H3" s="91"/>
      <c r="I3" s="91"/>
      <c r="J3" s="91"/>
    </row>
    <row r="4" spans="1:13" ht="27" customHeight="1" x14ac:dyDescent="0.2">
      <c r="A4" s="260" t="s">
        <v>164</v>
      </c>
      <c r="B4" s="260"/>
      <c r="C4" s="260"/>
      <c r="D4" s="260"/>
      <c r="E4" s="93"/>
      <c r="F4" s="260" t="s">
        <v>165</v>
      </c>
      <c r="G4" s="260"/>
      <c r="H4" s="260"/>
      <c r="I4" s="260"/>
      <c r="J4" s="260"/>
      <c r="L4" s="4"/>
    </row>
    <row r="5" spans="1:13" ht="32.25" customHeight="1" x14ac:dyDescent="0.2">
      <c r="A5" s="79" t="s">
        <v>12</v>
      </c>
      <c r="B5" s="84" t="s">
        <v>59</v>
      </c>
      <c r="C5" s="99" t="s">
        <v>60</v>
      </c>
      <c r="D5" s="81" t="s">
        <v>61</v>
      </c>
      <c r="E5" s="87"/>
      <c r="F5" s="264"/>
      <c r="G5" s="265"/>
      <c r="H5" s="85" t="s">
        <v>66</v>
      </c>
      <c r="I5" s="86" t="s">
        <v>67</v>
      </c>
      <c r="J5" s="81" t="s">
        <v>61</v>
      </c>
      <c r="K5" s="195"/>
      <c r="L5" s="4"/>
      <c r="M5" s="4"/>
    </row>
    <row r="6" spans="1:13" ht="56.25" customHeight="1" x14ac:dyDescent="0.2">
      <c r="A6" s="222" t="s">
        <v>62</v>
      </c>
      <c r="B6" s="223" t="s">
        <v>674</v>
      </c>
      <c r="C6" s="215" t="s">
        <v>675</v>
      </c>
      <c r="D6" s="214" t="s">
        <v>676</v>
      </c>
      <c r="E6" s="87"/>
      <c r="F6" s="308" t="s">
        <v>63</v>
      </c>
      <c r="G6" s="308"/>
      <c r="H6" s="211"/>
      <c r="I6" s="214" t="s">
        <v>680</v>
      </c>
      <c r="J6" s="214" t="s">
        <v>676</v>
      </c>
      <c r="K6" s="195"/>
      <c r="L6" s="4"/>
      <c r="M6" s="4"/>
    </row>
    <row r="7" spans="1:13" ht="56.25" customHeight="1" x14ac:dyDescent="0.2">
      <c r="A7" s="222" t="s">
        <v>19</v>
      </c>
      <c r="B7" s="211"/>
      <c r="C7" s="215" t="s">
        <v>677</v>
      </c>
      <c r="D7" s="214" t="s">
        <v>678</v>
      </c>
      <c r="E7" s="87"/>
      <c r="F7" s="308" t="s">
        <v>64</v>
      </c>
      <c r="G7" s="308"/>
      <c r="H7" s="223" t="s">
        <v>674</v>
      </c>
      <c r="I7" s="214" t="s">
        <v>675</v>
      </c>
      <c r="J7" s="214" t="s">
        <v>676</v>
      </c>
      <c r="K7" s="195"/>
      <c r="L7" s="4"/>
      <c r="M7" s="4"/>
    </row>
    <row r="8" spans="1:13" ht="55.5" customHeight="1" x14ac:dyDescent="0.2">
      <c r="A8" s="224" t="s">
        <v>17</v>
      </c>
      <c r="B8" s="305" t="s">
        <v>18</v>
      </c>
      <c r="C8" s="306"/>
      <c r="D8" s="307"/>
      <c r="E8" s="87"/>
      <c r="F8" s="308" t="s">
        <v>683</v>
      </c>
      <c r="G8" s="308"/>
      <c r="H8" s="211"/>
      <c r="I8" s="214" t="s">
        <v>680</v>
      </c>
      <c r="J8" s="214" t="s">
        <v>676</v>
      </c>
      <c r="K8" s="195"/>
      <c r="L8" s="4"/>
      <c r="M8" s="4"/>
    </row>
    <row r="9" spans="1:13" s="80" customFormat="1" ht="55.5" customHeight="1" x14ac:dyDescent="0.2">
      <c r="A9" s="89"/>
      <c r="E9" s="92"/>
      <c r="F9" s="303" t="s">
        <v>70</v>
      </c>
      <c r="G9" s="304"/>
      <c r="H9" s="211"/>
      <c r="I9" s="214" t="s">
        <v>677</v>
      </c>
      <c r="J9" s="214" t="s">
        <v>681</v>
      </c>
      <c r="K9" s="195"/>
      <c r="L9" s="51"/>
      <c r="M9" s="51"/>
    </row>
    <row r="10" spans="1:13" ht="27.75" customHeight="1" x14ac:dyDescent="0.2">
      <c r="C10" s="2"/>
      <c r="F10" s="295" t="s">
        <v>17</v>
      </c>
      <c r="G10" s="295"/>
      <c r="H10" s="296" t="s">
        <v>18</v>
      </c>
      <c r="I10" s="296"/>
      <c r="J10" s="296"/>
    </row>
    <row r="11" spans="1:13" ht="27.75" customHeight="1" x14ac:dyDescent="0.2">
      <c r="C11" s="2"/>
    </row>
    <row r="12" spans="1:13" ht="27.75" customHeight="1" x14ac:dyDescent="0.2">
      <c r="C12" s="2"/>
    </row>
    <row r="13" spans="1:13" ht="38.25" x14ac:dyDescent="0.2">
      <c r="A13" s="190" t="s">
        <v>131</v>
      </c>
      <c r="B13" s="190" t="s">
        <v>474</v>
      </c>
      <c r="C13" s="191" t="s">
        <v>28</v>
      </c>
      <c r="D13" s="56" t="s">
        <v>167</v>
      </c>
      <c r="E13" s="56" t="s">
        <v>169</v>
      </c>
      <c r="F13" s="56" t="s">
        <v>168</v>
      </c>
      <c r="G13" s="191" t="s">
        <v>29</v>
      </c>
      <c r="H13" s="191" t="s">
        <v>30</v>
      </c>
      <c r="I13" s="191" t="s">
        <v>133</v>
      </c>
      <c r="J13" s="191" t="s">
        <v>37</v>
      </c>
    </row>
    <row r="14" spans="1:13" ht="27.75" customHeight="1" x14ac:dyDescent="0.2">
      <c r="A14" s="186" t="s">
        <v>505</v>
      </c>
      <c r="B14" s="42" t="s">
        <v>724</v>
      </c>
      <c r="C14" s="225"/>
      <c r="D14" s="151">
        <v>5.7069999999999999</v>
      </c>
      <c r="E14" s="152">
        <v>1.423</v>
      </c>
      <c r="F14" s="153">
        <v>0.14199999999999999</v>
      </c>
      <c r="G14" s="187">
        <v>16.309999999999999</v>
      </c>
      <c r="H14" s="188"/>
      <c r="I14" s="192"/>
      <c r="J14" s="44"/>
    </row>
    <row r="15" spans="1:13" ht="27.75" customHeight="1" x14ac:dyDescent="0.2">
      <c r="A15" s="186" t="s">
        <v>506</v>
      </c>
      <c r="B15" s="42" t="s">
        <v>725</v>
      </c>
      <c r="C15" s="225"/>
      <c r="D15" s="151">
        <v>5.7069999999999999</v>
      </c>
      <c r="E15" s="152">
        <v>1.423</v>
      </c>
      <c r="F15" s="153">
        <v>0.14199999999999999</v>
      </c>
      <c r="G15" s="188"/>
      <c r="H15" s="188"/>
      <c r="I15" s="192"/>
      <c r="J15" s="44"/>
    </row>
    <row r="16" spans="1:13" ht="27.75" customHeight="1" x14ac:dyDescent="0.2">
      <c r="A16" s="186" t="s">
        <v>507</v>
      </c>
      <c r="B16" s="42" t="s">
        <v>726</v>
      </c>
      <c r="C16" s="225"/>
      <c r="D16" s="151">
        <v>7.0460000000000003</v>
      </c>
      <c r="E16" s="152">
        <v>1.7569999999999999</v>
      </c>
      <c r="F16" s="153">
        <v>0.17499999999999999</v>
      </c>
      <c r="G16" s="187">
        <v>3.81</v>
      </c>
      <c r="H16" s="188"/>
      <c r="I16" s="192"/>
      <c r="J16" s="44"/>
    </row>
    <row r="17" spans="1:10" ht="27.75" customHeight="1" x14ac:dyDescent="0.2">
      <c r="A17" s="186" t="s">
        <v>508</v>
      </c>
      <c r="B17" s="42" t="s">
        <v>727</v>
      </c>
      <c r="C17" s="225"/>
      <c r="D17" s="151">
        <v>7.0460000000000003</v>
      </c>
      <c r="E17" s="152">
        <v>1.7569999999999999</v>
      </c>
      <c r="F17" s="153">
        <v>0.17499999999999999</v>
      </c>
      <c r="G17" s="187">
        <v>14.52</v>
      </c>
      <c r="H17" s="188"/>
      <c r="I17" s="192"/>
      <c r="J17" s="44"/>
    </row>
    <row r="18" spans="1:10" ht="27.75" customHeight="1" x14ac:dyDescent="0.2">
      <c r="A18" s="186" t="s">
        <v>509</v>
      </c>
      <c r="B18" s="42" t="s">
        <v>728</v>
      </c>
      <c r="C18" s="225"/>
      <c r="D18" s="151">
        <v>7.0460000000000003</v>
      </c>
      <c r="E18" s="152">
        <v>1.7569999999999999</v>
      </c>
      <c r="F18" s="153">
        <v>0.17499999999999999</v>
      </c>
      <c r="G18" s="187">
        <v>30.85</v>
      </c>
      <c r="H18" s="188"/>
      <c r="I18" s="192"/>
      <c r="J18" s="44"/>
    </row>
    <row r="19" spans="1:10" ht="27.75" customHeight="1" x14ac:dyDescent="0.2">
      <c r="A19" s="186" t="s">
        <v>510</v>
      </c>
      <c r="B19" s="42" t="s">
        <v>729</v>
      </c>
      <c r="C19" s="225"/>
      <c r="D19" s="151">
        <v>7.0460000000000003</v>
      </c>
      <c r="E19" s="152">
        <v>1.7569999999999999</v>
      </c>
      <c r="F19" s="153">
        <v>0.17499999999999999</v>
      </c>
      <c r="G19" s="187">
        <v>64.069999999999993</v>
      </c>
      <c r="H19" s="188"/>
      <c r="I19" s="192"/>
      <c r="J19" s="44"/>
    </row>
    <row r="20" spans="1:10" ht="27.75" customHeight="1" x14ac:dyDescent="0.2">
      <c r="A20" s="186" t="s">
        <v>511</v>
      </c>
      <c r="B20" s="42" t="s">
        <v>730</v>
      </c>
      <c r="C20" s="225"/>
      <c r="D20" s="151">
        <v>7.0460000000000003</v>
      </c>
      <c r="E20" s="152">
        <v>1.7569999999999999</v>
      </c>
      <c r="F20" s="153">
        <v>0.17499999999999999</v>
      </c>
      <c r="G20" s="187">
        <v>204.68</v>
      </c>
      <c r="H20" s="188"/>
      <c r="I20" s="192"/>
      <c r="J20" s="44"/>
    </row>
    <row r="21" spans="1:10" ht="27.75" customHeight="1" x14ac:dyDescent="0.2">
      <c r="A21" s="186" t="s">
        <v>428</v>
      </c>
      <c r="B21" s="42" t="s">
        <v>731</v>
      </c>
      <c r="C21" s="225"/>
      <c r="D21" s="151">
        <v>7.0460000000000003</v>
      </c>
      <c r="E21" s="152">
        <v>1.7569999999999999</v>
      </c>
      <c r="F21" s="153">
        <v>0.17499999999999999</v>
      </c>
      <c r="G21" s="188"/>
      <c r="H21" s="188"/>
      <c r="I21" s="192"/>
      <c r="J21" s="44"/>
    </row>
    <row r="22" spans="1:10" ht="27.75" customHeight="1" x14ac:dyDescent="0.2">
      <c r="A22" s="186" t="s">
        <v>512</v>
      </c>
      <c r="B22" s="42" t="s">
        <v>732</v>
      </c>
      <c r="C22" s="225"/>
      <c r="D22" s="151">
        <v>4.835</v>
      </c>
      <c r="E22" s="152">
        <v>1.119</v>
      </c>
      <c r="F22" s="153">
        <v>0.109</v>
      </c>
      <c r="G22" s="187">
        <v>14.76</v>
      </c>
      <c r="H22" s="187">
        <v>1.98</v>
      </c>
      <c r="I22" s="193">
        <v>3.25</v>
      </c>
      <c r="J22" s="43">
        <v>0.314</v>
      </c>
    </row>
    <row r="23" spans="1:10" ht="27.75" customHeight="1" x14ac:dyDescent="0.2">
      <c r="A23" s="186" t="s">
        <v>513</v>
      </c>
      <c r="B23" s="42" t="s">
        <v>733</v>
      </c>
      <c r="C23" s="225"/>
      <c r="D23" s="151">
        <v>4.835</v>
      </c>
      <c r="E23" s="152">
        <v>1.119</v>
      </c>
      <c r="F23" s="153">
        <v>0.109</v>
      </c>
      <c r="G23" s="187">
        <v>321.23</v>
      </c>
      <c r="H23" s="187">
        <v>1.98</v>
      </c>
      <c r="I23" s="193">
        <v>3.25</v>
      </c>
      <c r="J23" s="43">
        <v>0.314</v>
      </c>
    </row>
    <row r="24" spans="1:10" ht="27.75" customHeight="1" x14ac:dyDescent="0.2">
      <c r="A24" s="186" t="s">
        <v>514</v>
      </c>
      <c r="B24" s="42" t="s">
        <v>734</v>
      </c>
      <c r="C24" s="225"/>
      <c r="D24" s="151">
        <v>4.835</v>
      </c>
      <c r="E24" s="152">
        <v>1.119</v>
      </c>
      <c r="F24" s="153">
        <v>0.109</v>
      </c>
      <c r="G24" s="187">
        <v>636.34</v>
      </c>
      <c r="H24" s="187">
        <v>1.98</v>
      </c>
      <c r="I24" s="193">
        <v>3.25</v>
      </c>
      <c r="J24" s="43">
        <v>0.314</v>
      </c>
    </row>
    <row r="25" spans="1:10" ht="27.75" customHeight="1" x14ac:dyDescent="0.2">
      <c r="A25" s="186" t="s">
        <v>515</v>
      </c>
      <c r="B25" s="42" t="s">
        <v>735</v>
      </c>
      <c r="C25" s="225"/>
      <c r="D25" s="151">
        <v>4.835</v>
      </c>
      <c r="E25" s="152">
        <v>1.119</v>
      </c>
      <c r="F25" s="153">
        <v>0.109</v>
      </c>
      <c r="G25" s="187">
        <v>1000.69</v>
      </c>
      <c r="H25" s="187">
        <v>1.98</v>
      </c>
      <c r="I25" s="193">
        <v>3.25</v>
      </c>
      <c r="J25" s="43">
        <v>0.314</v>
      </c>
    </row>
    <row r="26" spans="1:10" ht="27.75" customHeight="1" x14ac:dyDescent="0.2">
      <c r="A26" s="186" t="s">
        <v>516</v>
      </c>
      <c r="B26" s="42" t="s">
        <v>736</v>
      </c>
      <c r="C26" s="225"/>
      <c r="D26" s="151">
        <v>4.835</v>
      </c>
      <c r="E26" s="152">
        <v>1.119</v>
      </c>
      <c r="F26" s="153">
        <v>0.109</v>
      </c>
      <c r="G26" s="187">
        <v>2276.84</v>
      </c>
      <c r="H26" s="187">
        <v>1.98</v>
      </c>
      <c r="I26" s="193">
        <v>3.25</v>
      </c>
      <c r="J26" s="43">
        <v>0.314</v>
      </c>
    </row>
    <row r="27" spans="1:10" ht="27.75" customHeight="1" x14ac:dyDescent="0.2">
      <c r="A27" s="186" t="s">
        <v>429</v>
      </c>
      <c r="B27" s="42" t="s">
        <v>737</v>
      </c>
      <c r="C27" s="226"/>
      <c r="D27" s="154">
        <v>12.256</v>
      </c>
      <c r="E27" s="155">
        <v>2.8530000000000002</v>
      </c>
      <c r="F27" s="153">
        <v>1.5649999999999999</v>
      </c>
      <c r="G27" s="188"/>
      <c r="H27" s="188"/>
      <c r="I27" s="192"/>
      <c r="J27" s="44"/>
    </row>
    <row r="28" spans="1:10" ht="27.75" customHeight="1" x14ac:dyDescent="0.2">
      <c r="A28" s="186" t="s">
        <v>430</v>
      </c>
      <c r="B28" s="42" t="s">
        <v>738</v>
      </c>
      <c r="C28" s="226"/>
      <c r="D28" s="151">
        <v>-7.0460000000000003</v>
      </c>
      <c r="E28" s="152">
        <v>-1.756</v>
      </c>
      <c r="F28" s="153">
        <v>-0.17499999999999999</v>
      </c>
      <c r="G28" s="187">
        <v>0</v>
      </c>
      <c r="H28" s="188"/>
      <c r="I28" s="192"/>
      <c r="J28" s="44"/>
    </row>
    <row r="29" spans="1:10" ht="27.75" customHeight="1" x14ac:dyDescent="0.2">
      <c r="A29" s="186" t="s">
        <v>431</v>
      </c>
      <c r="B29" s="42" t="s">
        <v>739</v>
      </c>
      <c r="C29" s="226"/>
      <c r="D29" s="151">
        <v>-7.0460000000000003</v>
      </c>
      <c r="E29" s="152">
        <v>-1.756</v>
      </c>
      <c r="F29" s="153">
        <v>-0.17499999999999999</v>
      </c>
      <c r="G29" s="187">
        <v>0</v>
      </c>
      <c r="H29" s="188"/>
      <c r="I29" s="192"/>
      <c r="J29" s="43">
        <v>0.42699999999999999</v>
      </c>
    </row>
    <row r="30" spans="1:10" ht="27.75" customHeight="1" x14ac:dyDescent="0.2">
      <c r="A30" s="189" t="s">
        <v>517</v>
      </c>
      <c r="B30" s="42" t="s">
        <v>740</v>
      </c>
      <c r="C30" s="226"/>
      <c r="D30" s="151">
        <v>4.1230000000000002</v>
      </c>
      <c r="E30" s="152">
        <v>1.028</v>
      </c>
      <c r="F30" s="153">
        <v>0.10299999999999999</v>
      </c>
      <c r="G30" s="187">
        <v>12.59</v>
      </c>
      <c r="H30" s="188"/>
      <c r="I30" s="192"/>
      <c r="J30" s="44"/>
    </row>
    <row r="31" spans="1:10" ht="27.75" customHeight="1" x14ac:dyDescent="0.2">
      <c r="A31" s="189" t="s">
        <v>518</v>
      </c>
      <c r="B31" s="42" t="s">
        <v>741</v>
      </c>
      <c r="C31" s="226"/>
      <c r="D31" s="151">
        <v>4.1230000000000002</v>
      </c>
      <c r="E31" s="152">
        <v>1.028</v>
      </c>
      <c r="F31" s="153">
        <v>0.10299999999999999</v>
      </c>
      <c r="G31" s="188"/>
      <c r="H31" s="188"/>
      <c r="I31" s="192"/>
      <c r="J31" s="44"/>
    </row>
    <row r="32" spans="1:10" ht="27.75" customHeight="1" x14ac:dyDescent="0.2">
      <c r="A32" s="189" t="s">
        <v>519</v>
      </c>
      <c r="B32" s="42" t="s">
        <v>742</v>
      </c>
      <c r="C32" s="226"/>
      <c r="D32" s="151">
        <v>5.0910000000000002</v>
      </c>
      <c r="E32" s="152">
        <v>1.2689999999999999</v>
      </c>
      <c r="F32" s="153">
        <v>0.127</v>
      </c>
      <c r="G32" s="187">
        <v>2.8</v>
      </c>
      <c r="H32" s="188"/>
      <c r="I32" s="192"/>
      <c r="J32" s="44"/>
    </row>
    <row r="33" spans="1:10" ht="27.75" customHeight="1" x14ac:dyDescent="0.2">
      <c r="A33" s="189" t="s">
        <v>520</v>
      </c>
      <c r="B33" s="42" t="s">
        <v>743</v>
      </c>
      <c r="C33" s="226"/>
      <c r="D33" s="151">
        <v>5.0910000000000002</v>
      </c>
      <c r="E33" s="152">
        <v>1.2689999999999999</v>
      </c>
      <c r="F33" s="153">
        <v>0.127</v>
      </c>
      <c r="G33" s="187">
        <v>10.54</v>
      </c>
      <c r="H33" s="188"/>
      <c r="I33" s="192"/>
      <c r="J33" s="44"/>
    </row>
    <row r="34" spans="1:10" ht="27.75" customHeight="1" x14ac:dyDescent="0.2">
      <c r="A34" s="189" t="s">
        <v>521</v>
      </c>
      <c r="B34" s="42" t="s">
        <v>744</v>
      </c>
      <c r="C34" s="226"/>
      <c r="D34" s="151">
        <v>5.0910000000000002</v>
      </c>
      <c r="E34" s="152">
        <v>1.2689999999999999</v>
      </c>
      <c r="F34" s="153">
        <v>0.127</v>
      </c>
      <c r="G34" s="187">
        <v>22.34</v>
      </c>
      <c r="H34" s="188"/>
      <c r="I34" s="192"/>
      <c r="J34" s="44"/>
    </row>
    <row r="35" spans="1:10" ht="27.75" customHeight="1" x14ac:dyDescent="0.2">
      <c r="A35" s="189" t="s">
        <v>522</v>
      </c>
      <c r="B35" s="42" t="s">
        <v>745</v>
      </c>
      <c r="C35" s="226"/>
      <c r="D35" s="151">
        <v>5.0910000000000002</v>
      </c>
      <c r="E35" s="152">
        <v>1.2689999999999999</v>
      </c>
      <c r="F35" s="153">
        <v>0.127</v>
      </c>
      <c r="G35" s="187">
        <v>46.34</v>
      </c>
      <c r="H35" s="188"/>
      <c r="I35" s="192"/>
      <c r="J35" s="44"/>
    </row>
    <row r="36" spans="1:10" ht="27.75" customHeight="1" x14ac:dyDescent="0.2">
      <c r="A36" s="189" t="s">
        <v>523</v>
      </c>
      <c r="B36" s="42" t="s">
        <v>746</v>
      </c>
      <c r="C36" s="226"/>
      <c r="D36" s="151">
        <v>5.0910000000000002</v>
      </c>
      <c r="E36" s="152">
        <v>1.2689999999999999</v>
      </c>
      <c r="F36" s="153">
        <v>0.127</v>
      </c>
      <c r="G36" s="187">
        <v>147.91999999999999</v>
      </c>
      <c r="H36" s="188"/>
      <c r="I36" s="192"/>
      <c r="J36" s="44"/>
    </row>
    <row r="37" spans="1:10" ht="27.75" customHeight="1" x14ac:dyDescent="0.2">
      <c r="A37" s="189" t="s">
        <v>432</v>
      </c>
      <c r="B37" s="42" t="s">
        <v>747</v>
      </c>
      <c r="C37" s="226"/>
      <c r="D37" s="151">
        <v>5.0910000000000002</v>
      </c>
      <c r="E37" s="152">
        <v>1.2689999999999999</v>
      </c>
      <c r="F37" s="153">
        <v>0.127</v>
      </c>
      <c r="G37" s="188"/>
      <c r="H37" s="188"/>
      <c r="I37" s="192"/>
      <c r="J37" s="44"/>
    </row>
    <row r="38" spans="1:10" ht="27.75" customHeight="1" x14ac:dyDescent="0.2">
      <c r="A38" s="189" t="s">
        <v>524</v>
      </c>
      <c r="B38" s="42" t="s">
        <v>748</v>
      </c>
      <c r="C38" s="226"/>
      <c r="D38" s="151">
        <v>3.4929999999999999</v>
      </c>
      <c r="E38" s="152">
        <v>0.80800000000000005</v>
      </c>
      <c r="F38" s="153">
        <v>7.9000000000000001E-2</v>
      </c>
      <c r="G38" s="187">
        <v>10.71</v>
      </c>
      <c r="H38" s="187">
        <v>1.43</v>
      </c>
      <c r="I38" s="193">
        <v>2.35</v>
      </c>
      <c r="J38" s="43">
        <v>0.22700000000000001</v>
      </c>
    </row>
    <row r="39" spans="1:10" ht="27.75" customHeight="1" x14ac:dyDescent="0.2">
      <c r="A39" s="189" t="s">
        <v>525</v>
      </c>
      <c r="B39" s="42" t="s">
        <v>749</v>
      </c>
      <c r="C39" s="226"/>
      <c r="D39" s="151">
        <v>3.4929999999999999</v>
      </c>
      <c r="E39" s="152">
        <v>0.80800000000000005</v>
      </c>
      <c r="F39" s="153">
        <v>7.9000000000000001E-2</v>
      </c>
      <c r="G39" s="187">
        <v>232.12</v>
      </c>
      <c r="H39" s="187">
        <v>1.43</v>
      </c>
      <c r="I39" s="193">
        <v>2.35</v>
      </c>
      <c r="J39" s="43">
        <v>0.22700000000000001</v>
      </c>
    </row>
    <row r="40" spans="1:10" ht="27.75" customHeight="1" x14ac:dyDescent="0.2">
      <c r="A40" s="189" t="s">
        <v>526</v>
      </c>
      <c r="B40" s="42" t="s">
        <v>750</v>
      </c>
      <c r="C40" s="226"/>
      <c r="D40" s="151">
        <v>3.4929999999999999</v>
      </c>
      <c r="E40" s="152">
        <v>0.80800000000000005</v>
      </c>
      <c r="F40" s="153">
        <v>7.9000000000000001E-2</v>
      </c>
      <c r="G40" s="187">
        <v>459.77</v>
      </c>
      <c r="H40" s="187">
        <v>1.43</v>
      </c>
      <c r="I40" s="193">
        <v>2.35</v>
      </c>
      <c r="J40" s="43">
        <v>0.22700000000000001</v>
      </c>
    </row>
    <row r="41" spans="1:10" ht="27.75" customHeight="1" x14ac:dyDescent="0.2">
      <c r="A41" s="189" t="s">
        <v>527</v>
      </c>
      <c r="B41" s="42" t="s">
        <v>751</v>
      </c>
      <c r="C41" s="226"/>
      <c r="D41" s="151">
        <v>3.4929999999999999</v>
      </c>
      <c r="E41" s="152">
        <v>0.80800000000000005</v>
      </c>
      <c r="F41" s="153">
        <v>7.9000000000000001E-2</v>
      </c>
      <c r="G41" s="187">
        <v>722.99</v>
      </c>
      <c r="H41" s="187">
        <v>1.43</v>
      </c>
      <c r="I41" s="193">
        <v>2.35</v>
      </c>
      <c r="J41" s="43">
        <v>0.22700000000000001</v>
      </c>
    </row>
    <row r="42" spans="1:10" ht="27.75" customHeight="1" x14ac:dyDescent="0.2">
      <c r="A42" s="189" t="s">
        <v>528</v>
      </c>
      <c r="B42" s="42" t="s">
        <v>752</v>
      </c>
      <c r="C42" s="226"/>
      <c r="D42" s="151">
        <v>3.4929999999999999</v>
      </c>
      <c r="E42" s="152">
        <v>0.80800000000000005</v>
      </c>
      <c r="F42" s="153">
        <v>7.9000000000000001E-2</v>
      </c>
      <c r="G42" s="187">
        <v>1644.92</v>
      </c>
      <c r="H42" s="187">
        <v>1.43</v>
      </c>
      <c r="I42" s="193">
        <v>2.35</v>
      </c>
      <c r="J42" s="43">
        <v>0.22700000000000001</v>
      </c>
    </row>
    <row r="43" spans="1:10" ht="27.75" customHeight="1" x14ac:dyDescent="0.2">
      <c r="A43" s="189" t="s">
        <v>529</v>
      </c>
      <c r="B43" s="42" t="s">
        <v>753</v>
      </c>
      <c r="C43" s="226"/>
      <c r="D43" s="151">
        <v>4.46</v>
      </c>
      <c r="E43" s="152">
        <v>0.85799999999999998</v>
      </c>
      <c r="F43" s="153">
        <v>7.6999999999999999E-2</v>
      </c>
      <c r="G43" s="187">
        <v>6.2</v>
      </c>
      <c r="H43" s="187">
        <v>4.51</v>
      </c>
      <c r="I43" s="193">
        <v>6</v>
      </c>
      <c r="J43" s="43">
        <v>0.23899999999999999</v>
      </c>
    </row>
    <row r="44" spans="1:10" ht="27.75" customHeight="1" x14ac:dyDescent="0.2">
      <c r="A44" s="189" t="s">
        <v>530</v>
      </c>
      <c r="B44" s="42" t="s">
        <v>754</v>
      </c>
      <c r="C44" s="226"/>
      <c r="D44" s="151">
        <v>4.46</v>
      </c>
      <c r="E44" s="152">
        <v>0.85799999999999998</v>
      </c>
      <c r="F44" s="153">
        <v>7.6999999999999999E-2</v>
      </c>
      <c r="G44" s="187">
        <v>364.63</v>
      </c>
      <c r="H44" s="187">
        <v>4.51</v>
      </c>
      <c r="I44" s="193">
        <v>6</v>
      </c>
      <c r="J44" s="43">
        <v>0.23899999999999999</v>
      </c>
    </row>
    <row r="45" spans="1:10" ht="27.75" customHeight="1" x14ac:dyDescent="0.2">
      <c r="A45" s="189" t="s">
        <v>531</v>
      </c>
      <c r="B45" s="42" t="s">
        <v>755</v>
      </c>
      <c r="C45" s="226"/>
      <c r="D45" s="151">
        <v>4.46</v>
      </c>
      <c r="E45" s="152">
        <v>0.85799999999999998</v>
      </c>
      <c r="F45" s="153">
        <v>7.6999999999999999E-2</v>
      </c>
      <c r="G45" s="187">
        <v>733.15</v>
      </c>
      <c r="H45" s="187">
        <v>4.51</v>
      </c>
      <c r="I45" s="193">
        <v>6</v>
      </c>
      <c r="J45" s="43">
        <v>0.23899999999999999</v>
      </c>
    </row>
    <row r="46" spans="1:10" ht="27.75" customHeight="1" x14ac:dyDescent="0.2">
      <c r="A46" s="189" t="s">
        <v>532</v>
      </c>
      <c r="B46" s="42" t="s">
        <v>756</v>
      </c>
      <c r="C46" s="226"/>
      <c r="D46" s="151">
        <v>4.46</v>
      </c>
      <c r="E46" s="152">
        <v>0.85799999999999998</v>
      </c>
      <c r="F46" s="153">
        <v>7.6999999999999999E-2</v>
      </c>
      <c r="G46" s="187">
        <v>1159.26</v>
      </c>
      <c r="H46" s="187">
        <v>4.51</v>
      </c>
      <c r="I46" s="193">
        <v>6</v>
      </c>
      <c r="J46" s="43">
        <v>0.23899999999999999</v>
      </c>
    </row>
    <row r="47" spans="1:10" ht="27.75" customHeight="1" x14ac:dyDescent="0.2">
      <c r="A47" s="189" t="s">
        <v>533</v>
      </c>
      <c r="B47" s="42" t="s">
        <v>757</v>
      </c>
      <c r="C47" s="226"/>
      <c r="D47" s="151">
        <v>4.46</v>
      </c>
      <c r="E47" s="152">
        <v>0.85799999999999998</v>
      </c>
      <c r="F47" s="153">
        <v>7.6999999999999999E-2</v>
      </c>
      <c r="G47" s="187">
        <v>2651.72</v>
      </c>
      <c r="H47" s="187">
        <v>4.51</v>
      </c>
      <c r="I47" s="193">
        <v>6</v>
      </c>
      <c r="J47" s="43">
        <v>0.23899999999999999</v>
      </c>
    </row>
    <row r="48" spans="1:10" ht="27.75" customHeight="1" x14ac:dyDescent="0.2">
      <c r="A48" s="189" t="s">
        <v>534</v>
      </c>
      <c r="B48" s="42" t="s">
        <v>758</v>
      </c>
      <c r="C48" s="226"/>
      <c r="D48" s="151">
        <v>3.6480000000000001</v>
      </c>
      <c r="E48" s="152">
        <v>0.625</v>
      </c>
      <c r="F48" s="153">
        <v>0.05</v>
      </c>
      <c r="G48" s="187">
        <v>103.09</v>
      </c>
      <c r="H48" s="187">
        <v>4.0999999999999996</v>
      </c>
      <c r="I48" s="193">
        <v>6.31</v>
      </c>
      <c r="J48" s="43">
        <v>0.16900000000000001</v>
      </c>
    </row>
    <row r="49" spans="1:10" ht="27.75" customHeight="1" x14ac:dyDescent="0.2">
      <c r="A49" s="189" t="s">
        <v>535</v>
      </c>
      <c r="B49" s="42" t="s">
        <v>759</v>
      </c>
      <c r="C49" s="226"/>
      <c r="D49" s="151">
        <v>3.6480000000000001</v>
      </c>
      <c r="E49" s="152">
        <v>0.625</v>
      </c>
      <c r="F49" s="153">
        <v>0.05</v>
      </c>
      <c r="G49" s="187">
        <v>2233.2199999999998</v>
      </c>
      <c r="H49" s="187">
        <v>4.0999999999999996</v>
      </c>
      <c r="I49" s="193">
        <v>6.31</v>
      </c>
      <c r="J49" s="43">
        <v>0.16900000000000001</v>
      </c>
    </row>
    <row r="50" spans="1:10" ht="27.75" customHeight="1" x14ac:dyDescent="0.2">
      <c r="A50" s="189" t="s">
        <v>536</v>
      </c>
      <c r="B50" s="42" t="s">
        <v>760</v>
      </c>
      <c r="C50" s="226"/>
      <c r="D50" s="151">
        <v>3.6480000000000001</v>
      </c>
      <c r="E50" s="152">
        <v>0.625</v>
      </c>
      <c r="F50" s="153">
        <v>0.05</v>
      </c>
      <c r="G50" s="187">
        <v>7024.48</v>
      </c>
      <c r="H50" s="187">
        <v>4.0999999999999996</v>
      </c>
      <c r="I50" s="193">
        <v>6.31</v>
      </c>
      <c r="J50" s="43">
        <v>0.16900000000000001</v>
      </c>
    </row>
    <row r="51" spans="1:10" ht="27.75" customHeight="1" x14ac:dyDescent="0.2">
      <c r="A51" s="189" t="s">
        <v>537</v>
      </c>
      <c r="B51" s="42" t="s">
        <v>761</v>
      </c>
      <c r="C51" s="226"/>
      <c r="D51" s="151">
        <v>3.6480000000000001</v>
      </c>
      <c r="E51" s="152">
        <v>0.625</v>
      </c>
      <c r="F51" s="153">
        <v>0.05</v>
      </c>
      <c r="G51" s="187">
        <v>15231.81</v>
      </c>
      <c r="H51" s="187">
        <v>4.0999999999999996</v>
      </c>
      <c r="I51" s="193">
        <v>6.31</v>
      </c>
      <c r="J51" s="43">
        <v>0.16900000000000001</v>
      </c>
    </row>
    <row r="52" spans="1:10" ht="27.75" customHeight="1" x14ac:dyDescent="0.2">
      <c r="A52" s="189" t="s">
        <v>538</v>
      </c>
      <c r="B52" s="42" t="s">
        <v>762</v>
      </c>
      <c r="C52" s="226"/>
      <c r="D52" s="151">
        <v>3.6480000000000001</v>
      </c>
      <c r="E52" s="152">
        <v>0.625</v>
      </c>
      <c r="F52" s="153">
        <v>0.05</v>
      </c>
      <c r="G52" s="187">
        <v>29736.95</v>
      </c>
      <c r="H52" s="187">
        <v>4.0999999999999996</v>
      </c>
      <c r="I52" s="193">
        <v>6.31</v>
      </c>
      <c r="J52" s="43">
        <v>0.16900000000000001</v>
      </c>
    </row>
    <row r="53" spans="1:10" ht="27.75" customHeight="1" x14ac:dyDescent="0.2">
      <c r="A53" s="189" t="s">
        <v>433</v>
      </c>
      <c r="B53" s="42" t="s">
        <v>763</v>
      </c>
      <c r="C53" s="226"/>
      <c r="D53" s="154">
        <v>8.8539999999999992</v>
      </c>
      <c r="E53" s="155">
        <v>2.0609999999999999</v>
      </c>
      <c r="F53" s="153">
        <v>1.131</v>
      </c>
      <c r="G53" s="188"/>
      <c r="H53" s="188"/>
      <c r="I53" s="192"/>
      <c r="J53" s="44"/>
    </row>
    <row r="54" spans="1:10" ht="27.75" customHeight="1" x14ac:dyDescent="0.2">
      <c r="A54" s="189" t="s">
        <v>434</v>
      </c>
      <c r="B54" s="42" t="s">
        <v>764</v>
      </c>
      <c r="C54" s="226"/>
      <c r="D54" s="151">
        <v>-7.0460000000000003</v>
      </c>
      <c r="E54" s="152">
        <v>-1.756</v>
      </c>
      <c r="F54" s="153">
        <v>-0.17499999999999999</v>
      </c>
      <c r="G54" s="187">
        <v>0</v>
      </c>
      <c r="H54" s="188"/>
      <c r="I54" s="192"/>
      <c r="J54" s="44"/>
    </row>
    <row r="55" spans="1:10" ht="27.75" customHeight="1" x14ac:dyDescent="0.2">
      <c r="A55" s="189" t="s">
        <v>435</v>
      </c>
      <c r="B55" s="42"/>
      <c r="C55" s="226"/>
      <c r="D55" s="151">
        <v>-6.319</v>
      </c>
      <c r="E55" s="152">
        <v>-1.512</v>
      </c>
      <c r="F55" s="153">
        <v>-0.14899999999999999</v>
      </c>
      <c r="G55" s="187">
        <v>0</v>
      </c>
      <c r="H55" s="188"/>
      <c r="I55" s="192"/>
      <c r="J55" s="44"/>
    </row>
    <row r="56" spans="1:10" ht="27.75" customHeight="1" x14ac:dyDescent="0.2">
      <c r="A56" s="189" t="s">
        <v>436</v>
      </c>
      <c r="B56" s="42" t="s">
        <v>765</v>
      </c>
      <c r="C56" s="226"/>
      <c r="D56" s="151">
        <v>-7.0460000000000003</v>
      </c>
      <c r="E56" s="152">
        <v>-1.756</v>
      </c>
      <c r="F56" s="153">
        <v>-0.17499999999999999</v>
      </c>
      <c r="G56" s="187">
        <v>0</v>
      </c>
      <c r="H56" s="188"/>
      <c r="I56" s="192"/>
      <c r="J56" s="43">
        <v>0.42699999999999999</v>
      </c>
    </row>
    <row r="57" spans="1:10" ht="27.75" customHeight="1" x14ac:dyDescent="0.2">
      <c r="A57" s="189" t="s">
        <v>437</v>
      </c>
      <c r="B57" s="42" t="s">
        <v>766</v>
      </c>
      <c r="C57" s="226"/>
      <c r="D57" s="151">
        <v>-6.319</v>
      </c>
      <c r="E57" s="152">
        <v>-1.512</v>
      </c>
      <c r="F57" s="153">
        <v>-0.14899999999999999</v>
      </c>
      <c r="G57" s="187">
        <v>0</v>
      </c>
      <c r="H57" s="188"/>
      <c r="I57" s="192"/>
      <c r="J57" s="43">
        <v>0.39</v>
      </c>
    </row>
    <row r="58" spans="1:10" ht="27.75" customHeight="1" x14ac:dyDescent="0.2">
      <c r="A58" s="189" t="s">
        <v>438</v>
      </c>
      <c r="B58" s="42" t="s">
        <v>767</v>
      </c>
      <c r="C58" s="226"/>
      <c r="D58" s="151">
        <v>-4.6360000000000001</v>
      </c>
      <c r="E58" s="152">
        <v>-0.86499999999999999</v>
      </c>
      <c r="F58" s="153">
        <v>-7.4999999999999997E-2</v>
      </c>
      <c r="G58" s="187">
        <v>0</v>
      </c>
      <c r="H58" s="188"/>
      <c r="I58" s="192"/>
      <c r="J58" s="43">
        <v>0.29699999999999999</v>
      </c>
    </row>
    <row r="59" spans="1:10" ht="27.75" customHeight="1" x14ac:dyDescent="0.2">
      <c r="A59" s="186" t="s">
        <v>627</v>
      </c>
      <c r="B59" s="42"/>
      <c r="C59" s="226"/>
      <c r="D59" s="151">
        <v>2.86</v>
      </c>
      <c r="E59" s="152">
        <v>0.71299999999999997</v>
      </c>
      <c r="F59" s="153">
        <v>7.0999999999999994E-2</v>
      </c>
      <c r="G59" s="187">
        <v>9.6199999999999992</v>
      </c>
      <c r="H59" s="188"/>
      <c r="I59" s="192"/>
      <c r="J59" s="44"/>
    </row>
    <row r="60" spans="1:10" ht="27.75" customHeight="1" x14ac:dyDescent="0.2">
      <c r="A60" s="186" t="s">
        <v>628</v>
      </c>
      <c r="B60" s="42"/>
      <c r="C60" s="226"/>
      <c r="D60" s="151">
        <v>2.86</v>
      </c>
      <c r="E60" s="152">
        <v>0.71299999999999997</v>
      </c>
      <c r="F60" s="153">
        <v>7.0999999999999994E-2</v>
      </c>
      <c r="G60" s="188"/>
      <c r="H60" s="188"/>
      <c r="I60" s="192"/>
      <c r="J60" s="44"/>
    </row>
    <row r="61" spans="1:10" ht="27.75" customHeight="1" x14ac:dyDescent="0.2">
      <c r="A61" s="186" t="s">
        <v>629</v>
      </c>
      <c r="B61" s="42"/>
      <c r="C61" s="226"/>
      <c r="D61" s="151">
        <v>3.5310000000000001</v>
      </c>
      <c r="E61" s="152">
        <v>0.88</v>
      </c>
      <c r="F61" s="153">
        <v>8.7999999999999995E-2</v>
      </c>
      <c r="G61" s="187">
        <v>2</v>
      </c>
      <c r="H61" s="188"/>
      <c r="I61" s="192"/>
      <c r="J61" s="44"/>
    </row>
    <row r="62" spans="1:10" ht="27.75" customHeight="1" x14ac:dyDescent="0.2">
      <c r="A62" s="186" t="s">
        <v>630</v>
      </c>
      <c r="B62" s="42"/>
      <c r="C62" s="226"/>
      <c r="D62" s="151">
        <v>3.5310000000000001</v>
      </c>
      <c r="E62" s="152">
        <v>0.88</v>
      </c>
      <c r="F62" s="153">
        <v>8.7999999999999995E-2</v>
      </c>
      <c r="G62" s="187">
        <v>7.37</v>
      </c>
      <c r="H62" s="188"/>
      <c r="I62" s="192"/>
      <c r="J62" s="44"/>
    </row>
    <row r="63" spans="1:10" ht="27.75" customHeight="1" x14ac:dyDescent="0.2">
      <c r="A63" s="186" t="s">
        <v>631</v>
      </c>
      <c r="B63" s="42"/>
      <c r="C63" s="226"/>
      <c r="D63" s="151">
        <v>3.5310000000000001</v>
      </c>
      <c r="E63" s="152">
        <v>0.88</v>
      </c>
      <c r="F63" s="153">
        <v>8.7999999999999995E-2</v>
      </c>
      <c r="G63" s="187">
        <v>15.56</v>
      </c>
      <c r="H63" s="188"/>
      <c r="I63" s="192"/>
      <c r="J63" s="44"/>
    </row>
    <row r="64" spans="1:10" ht="27.75" customHeight="1" x14ac:dyDescent="0.2">
      <c r="A64" s="186" t="s">
        <v>632</v>
      </c>
      <c r="B64" s="42"/>
      <c r="C64" s="226"/>
      <c r="D64" s="151">
        <v>3.5310000000000001</v>
      </c>
      <c r="E64" s="152">
        <v>0.88</v>
      </c>
      <c r="F64" s="153">
        <v>8.7999999999999995E-2</v>
      </c>
      <c r="G64" s="187">
        <v>32.200000000000003</v>
      </c>
      <c r="H64" s="188"/>
      <c r="I64" s="192"/>
      <c r="J64" s="44"/>
    </row>
    <row r="65" spans="1:10" ht="27.75" customHeight="1" x14ac:dyDescent="0.2">
      <c r="A65" s="186" t="s">
        <v>633</v>
      </c>
      <c r="B65" s="42"/>
      <c r="C65" s="226"/>
      <c r="D65" s="151">
        <v>3.5310000000000001</v>
      </c>
      <c r="E65" s="152">
        <v>0.88</v>
      </c>
      <c r="F65" s="153">
        <v>8.7999999999999995E-2</v>
      </c>
      <c r="G65" s="187">
        <v>102.68</v>
      </c>
      <c r="H65" s="188"/>
      <c r="I65" s="192"/>
      <c r="J65" s="44"/>
    </row>
    <row r="66" spans="1:10" ht="27.75" customHeight="1" x14ac:dyDescent="0.2">
      <c r="A66" s="186" t="s">
        <v>439</v>
      </c>
      <c r="B66" s="42"/>
      <c r="C66" s="226"/>
      <c r="D66" s="151">
        <v>3.5310000000000001</v>
      </c>
      <c r="E66" s="152">
        <v>0.88</v>
      </c>
      <c r="F66" s="153">
        <v>8.7999999999999995E-2</v>
      </c>
      <c r="G66" s="188"/>
      <c r="H66" s="188"/>
      <c r="I66" s="192"/>
      <c r="J66" s="44"/>
    </row>
    <row r="67" spans="1:10" ht="27.75" customHeight="1" x14ac:dyDescent="0.2">
      <c r="A67" s="186" t="s">
        <v>634</v>
      </c>
      <c r="B67" s="42"/>
      <c r="C67" s="226"/>
      <c r="D67" s="151">
        <v>2.423</v>
      </c>
      <c r="E67" s="152">
        <v>0.56100000000000005</v>
      </c>
      <c r="F67" s="153">
        <v>5.5E-2</v>
      </c>
      <c r="G67" s="187">
        <v>7.49</v>
      </c>
      <c r="H67" s="187">
        <v>0.99</v>
      </c>
      <c r="I67" s="193">
        <v>1.63</v>
      </c>
      <c r="J67" s="43">
        <v>0.157</v>
      </c>
    </row>
    <row r="68" spans="1:10" ht="27.75" customHeight="1" x14ac:dyDescent="0.2">
      <c r="A68" s="186" t="s">
        <v>635</v>
      </c>
      <c r="B68" s="42"/>
      <c r="C68" s="226"/>
      <c r="D68" s="151">
        <v>2.423</v>
      </c>
      <c r="E68" s="152">
        <v>0.56100000000000005</v>
      </c>
      <c r="F68" s="153">
        <v>5.5E-2</v>
      </c>
      <c r="G68" s="187">
        <v>161.09</v>
      </c>
      <c r="H68" s="187">
        <v>0.99</v>
      </c>
      <c r="I68" s="193">
        <v>1.63</v>
      </c>
      <c r="J68" s="43">
        <v>0.157</v>
      </c>
    </row>
    <row r="69" spans="1:10" ht="27.75" customHeight="1" x14ac:dyDescent="0.2">
      <c r="A69" s="186" t="s">
        <v>636</v>
      </c>
      <c r="B69" s="42"/>
      <c r="C69" s="226"/>
      <c r="D69" s="151">
        <v>2.423</v>
      </c>
      <c r="E69" s="152">
        <v>0.56100000000000005</v>
      </c>
      <c r="F69" s="153">
        <v>5.5E-2</v>
      </c>
      <c r="G69" s="187">
        <v>319.01</v>
      </c>
      <c r="H69" s="187">
        <v>0.99</v>
      </c>
      <c r="I69" s="193">
        <v>1.63</v>
      </c>
      <c r="J69" s="43">
        <v>0.157</v>
      </c>
    </row>
    <row r="70" spans="1:10" ht="27.75" customHeight="1" x14ac:dyDescent="0.2">
      <c r="A70" s="186" t="s">
        <v>637</v>
      </c>
      <c r="B70" s="42"/>
      <c r="C70" s="226"/>
      <c r="D70" s="151">
        <v>2.423</v>
      </c>
      <c r="E70" s="152">
        <v>0.56100000000000005</v>
      </c>
      <c r="F70" s="153">
        <v>5.5E-2</v>
      </c>
      <c r="G70" s="187">
        <v>501.62</v>
      </c>
      <c r="H70" s="187">
        <v>0.99</v>
      </c>
      <c r="I70" s="193">
        <v>1.63</v>
      </c>
      <c r="J70" s="43">
        <v>0.157</v>
      </c>
    </row>
    <row r="71" spans="1:10" ht="27.75" customHeight="1" x14ac:dyDescent="0.2">
      <c r="A71" s="186" t="s">
        <v>638</v>
      </c>
      <c r="B71" s="42"/>
      <c r="C71" s="226"/>
      <c r="D71" s="151">
        <v>2.423</v>
      </c>
      <c r="E71" s="152">
        <v>0.56100000000000005</v>
      </c>
      <c r="F71" s="153">
        <v>5.5E-2</v>
      </c>
      <c r="G71" s="187">
        <v>1141.19</v>
      </c>
      <c r="H71" s="187">
        <v>0.99</v>
      </c>
      <c r="I71" s="193">
        <v>1.63</v>
      </c>
      <c r="J71" s="43">
        <v>0.157</v>
      </c>
    </row>
    <row r="72" spans="1:10" ht="27.75" customHeight="1" x14ac:dyDescent="0.2">
      <c r="A72" s="186" t="s">
        <v>639</v>
      </c>
      <c r="B72" s="42"/>
      <c r="C72" s="226"/>
      <c r="D72" s="151">
        <v>2.9929999999999999</v>
      </c>
      <c r="E72" s="152">
        <v>0.57499999999999996</v>
      </c>
      <c r="F72" s="153">
        <v>5.1999999999999998E-2</v>
      </c>
      <c r="G72" s="187">
        <v>4.22</v>
      </c>
      <c r="H72" s="187">
        <v>3.03</v>
      </c>
      <c r="I72" s="193">
        <v>4.03</v>
      </c>
      <c r="J72" s="43">
        <v>0.161</v>
      </c>
    </row>
    <row r="73" spans="1:10" ht="27.75" customHeight="1" x14ac:dyDescent="0.2">
      <c r="A73" s="186" t="s">
        <v>640</v>
      </c>
      <c r="B73" s="42"/>
      <c r="C73" s="226"/>
      <c r="D73" s="151">
        <v>2.9929999999999999</v>
      </c>
      <c r="E73" s="152">
        <v>0.57499999999999996</v>
      </c>
      <c r="F73" s="153">
        <v>5.1999999999999998E-2</v>
      </c>
      <c r="G73" s="187">
        <v>244.76</v>
      </c>
      <c r="H73" s="187">
        <v>3.03</v>
      </c>
      <c r="I73" s="193">
        <v>4.03</v>
      </c>
      <c r="J73" s="43">
        <v>0.161</v>
      </c>
    </row>
    <row r="74" spans="1:10" ht="27.75" customHeight="1" x14ac:dyDescent="0.2">
      <c r="A74" s="186" t="s">
        <v>641</v>
      </c>
      <c r="B74" s="42"/>
      <c r="C74" s="226"/>
      <c r="D74" s="151">
        <v>2.9929999999999999</v>
      </c>
      <c r="E74" s="152">
        <v>0.57499999999999996</v>
      </c>
      <c r="F74" s="153">
        <v>5.1999999999999998E-2</v>
      </c>
      <c r="G74" s="187">
        <v>492.07</v>
      </c>
      <c r="H74" s="187">
        <v>3.03</v>
      </c>
      <c r="I74" s="193">
        <v>4.03</v>
      </c>
      <c r="J74" s="43">
        <v>0.161</v>
      </c>
    </row>
    <row r="75" spans="1:10" ht="27.75" customHeight="1" x14ac:dyDescent="0.2">
      <c r="A75" s="186" t="s">
        <v>642</v>
      </c>
      <c r="B75" s="42"/>
      <c r="C75" s="226"/>
      <c r="D75" s="151">
        <v>2.9929999999999999</v>
      </c>
      <c r="E75" s="152">
        <v>0.57499999999999996</v>
      </c>
      <c r="F75" s="153">
        <v>5.1999999999999998E-2</v>
      </c>
      <c r="G75" s="187">
        <v>778.03</v>
      </c>
      <c r="H75" s="187">
        <v>3.03</v>
      </c>
      <c r="I75" s="193">
        <v>4.03</v>
      </c>
      <c r="J75" s="43">
        <v>0.161</v>
      </c>
    </row>
    <row r="76" spans="1:10" ht="27.75" customHeight="1" x14ac:dyDescent="0.2">
      <c r="A76" s="186" t="s">
        <v>643</v>
      </c>
      <c r="B76" s="42"/>
      <c r="C76" s="226"/>
      <c r="D76" s="151">
        <v>2.9929999999999999</v>
      </c>
      <c r="E76" s="152">
        <v>0.57499999999999996</v>
      </c>
      <c r="F76" s="153">
        <v>5.1999999999999998E-2</v>
      </c>
      <c r="G76" s="187">
        <v>1779.6</v>
      </c>
      <c r="H76" s="187">
        <v>3.03</v>
      </c>
      <c r="I76" s="193">
        <v>4.03</v>
      </c>
      <c r="J76" s="43">
        <v>0.161</v>
      </c>
    </row>
    <row r="77" spans="1:10" ht="27.75" customHeight="1" x14ac:dyDescent="0.2">
      <c r="A77" s="186" t="s">
        <v>644</v>
      </c>
      <c r="B77" s="42"/>
      <c r="C77" s="226"/>
      <c r="D77" s="151">
        <v>2.423</v>
      </c>
      <c r="E77" s="152">
        <v>0.41499999999999998</v>
      </c>
      <c r="F77" s="153">
        <v>3.3000000000000002E-2</v>
      </c>
      <c r="G77" s="187">
        <v>68.52</v>
      </c>
      <c r="H77" s="187">
        <v>2.73</v>
      </c>
      <c r="I77" s="193">
        <v>4.1900000000000004</v>
      </c>
      <c r="J77" s="43">
        <v>0.112</v>
      </c>
    </row>
    <row r="78" spans="1:10" ht="27.75" customHeight="1" x14ac:dyDescent="0.2">
      <c r="A78" s="186" t="s">
        <v>645</v>
      </c>
      <c r="B78" s="42"/>
      <c r="C78" s="226"/>
      <c r="D78" s="151">
        <v>2.423</v>
      </c>
      <c r="E78" s="152">
        <v>0.41499999999999998</v>
      </c>
      <c r="F78" s="153">
        <v>3.3000000000000002E-2</v>
      </c>
      <c r="G78" s="187">
        <v>1483.06</v>
      </c>
      <c r="H78" s="187">
        <v>2.73</v>
      </c>
      <c r="I78" s="193">
        <v>4.1900000000000004</v>
      </c>
      <c r="J78" s="43">
        <v>0.112</v>
      </c>
    </row>
    <row r="79" spans="1:10" ht="27.75" customHeight="1" x14ac:dyDescent="0.2">
      <c r="A79" s="186" t="s">
        <v>646</v>
      </c>
      <c r="B79" s="42"/>
      <c r="C79" s="226"/>
      <c r="D79" s="151">
        <v>2.423</v>
      </c>
      <c r="E79" s="152">
        <v>0.41499999999999998</v>
      </c>
      <c r="F79" s="153">
        <v>3.3000000000000002E-2</v>
      </c>
      <c r="G79" s="187">
        <v>4664.76</v>
      </c>
      <c r="H79" s="187">
        <v>2.73</v>
      </c>
      <c r="I79" s="193">
        <v>4.1900000000000004</v>
      </c>
      <c r="J79" s="43">
        <v>0.112</v>
      </c>
    </row>
    <row r="80" spans="1:10" ht="27.75" customHeight="1" x14ac:dyDescent="0.2">
      <c r="A80" s="186" t="s">
        <v>647</v>
      </c>
      <c r="B80" s="42"/>
      <c r="C80" s="226"/>
      <c r="D80" s="151">
        <v>2.423</v>
      </c>
      <c r="E80" s="152">
        <v>0.41499999999999998</v>
      </c>
      <c r="F80" s="153">
        <v>3.3000000000000002E-2</v>
      </c>
      <c r="G80" s="187">
        <v>10114.94</v>
      </c>
      <c r="H80" s="187">
        <v>2.73</v>
      </c>
      <c r="I80" s="193">
        <v>4.1900000000000004</v>
      </c>
      <c r="J80" s="43">
        <v>0.112</v>
      </c>
    </row>
    <row r="81" spans="1:10" ht="27.75" customHeight="1" x14ac:dyDescent="0.2">
      <c r="A81" s="186" t="s">
        <v>648</v>
      </c>
      <c r="B81" s="42"/>
      <c r="C81" s="226"/>
      <c r="D81" s="151">
        <v>2.423</v>
      </c>
      <c r="E81" s="152">
        <v>0.41499999999999998</v>
      </c>
      <c r="F81" s="153">
        <v>3.3000000000000002E-2</v>
      </c>
      <c r="G81" s="187">
        <v>19747.259999999998</v>
      </c>
      <c r="H81" s="187">
        <v>2.73</v>
      </c>
      <c r="I81" s="193">
        <v>4.1900000000000004</v>
      </c>
      <c r="J81" s="43">
        <v>0.112</v>
      </c>
    </row>
    <row r="82" spans="1:10" ht="27.75" customHeight="1" x14ac:dyDescent="0.2">
      <c r="A82" s="186" t="s">
        <v>440</v>
      </c>
      <c r="B82" s="42"/>
      <c r="C82" s="226"/>
      <c r="D82" s="154">
        <v>6.1420000000000003</v>
      </c>
      <c r="E82" s="155">
        <v>1.43</v>
      </c>
      <c r="F82" s="153">
        <v>0.78400000000000003</v>
      </c>
      <c r="G82" s="188"/>
      <c r="H82" s="188"/>
      <c r="I82" s="192"/>
      <c r="J82" s="44"/>
    </row>
    <row r="83" spans="1:10" ht="27.75" customHeight="1" x14ac:dyDescent="0.2">
      <c r="A83" s="186" t="s">
        <v>441</v>
      </c>
      <c r="B83" s="42"/>
      <c r="C83" s="226"/>
      <c r="D83" s="151">
        <v>-3.4239999999999999</v>
      </c>
      <c r="E83" s="152">
        <v>-0.85399999999999998</v>
      </c>
      <c r="F83" s="153">
        <v>-8.5000000000000006E-2</v>
      </c>
      <c r="G83" s="187">
        <v>0</v>
      </c>
      <c r="H83" s="188"/>
      <c r="I83" s="192"/>
      <c r="J83" s="44"/>
    </row>
    <row r="84" spans="1:10" ht="27.75" customHeight="1" x14ac:dyDescent="0.2">
      <c r="A84" s="186" t="s">
        <v>442</v>
      </c>
      <c r="B84" s="42"/>
      <c r="C84" s="226"/>
      <c r="D84" s="151">
        <v>-3.4350000000000001</v>
      </c>
      <c r="E84" s="152">
        <v>-0.82199999999999995</v>
      </c>
      <c r="F84" s="153">
        <v>-8.1000000000000003E-2</v>
      </c>
      <c r="G84" s="187">
        <v>0</v>
      </c>
      <c r="H84" s="188"/>
      <c r="I84" s="192"/>
      <c r="J84" s="44"/>
    </row>
    <row r="85" spans="1:10" ht="27.75" customHeight="1" x14ac:dyDescent="0.2">
      <c r="A85" s="186" t="s">
        <v>443</v>
      </c>
      <c r="B85" s="42"/>
      <c r="C85" s="226"/>
      <c r="D85" s="151">
        <v>-3.4239999999999999</v>
      </c>
      <c r="E85" s="152">
        <v>-0.85399999999999998</v>
      </c>
      <c r="F85" s="153">
        <v>-8.5000000000000006E-2</v>
      </c>
      <c r="G85" s="187">
        <v>0</v>
      </c>
      <c r="H85" s="188"/>
      <c r="I85" s="192"/>
      <c r="J85" s="43">
        <v>0.20799999999999999</v>
      </c>
    </row>
    <row r="86" spans="1:10" ht="27.75" customHeight="1" x14ac:dyDescent="0.2">
      <c r="A86" s="186" t="s">
        <v>444</v>
      </c>
      <c r="B86" s="42"/>
      <c r="C86" s="226"/>
      <c r="D86" s="151">
        <v>-3.4350000000000001</v>
      </c>
      <c r="E86" s="152">
        <v>-0.82199999999999995</v>
      </c>
      <c r="F86" s="153">
        <v>-8.1000000000000003E-2</v>
      </c>
      <c r="G86" s="187">
        <v>0</v>
      </c>
      <c r="H86" s="188"/>
      <c r="I86" s="192"/>
      <c r="J86" s="43">
        <v>0.21199999999999999</v>
      </c>
    </row>
    <row r="87" spans="1:10" ht="27.75" customHeight="1" x14ac:dyDescent="0.2">
      <c r="A87" s="186" t="s">
        <v>445</v>
      </c>
      <c r="B87" s="42"/>
      <c r="C87" s="226"/>
      <c r="D87" s="151">
        <v>-4.6360000000000001</v>
      </c>
      <c r="E87" s="152">
        <v>-0.86499999999999999</v>
      </c>
      <c r="F87" s="153">
        <v>-7.4999999999999997E-2</v>
      </c>
      <c r="G87" s="187">
        <v>91.79</v>
      </c>
      <c r="H87" s="188"/>
      <c r="I87" s="192"/>
      <c r="J87" s="43">
        <v>0.29699999999999999</v>
      </c>
    </row>
    <row r="88" spans="1:10" ht="27.75" customHeight="1" x14ac:dyDescent="0.2">
      <c r="A88" s="186" t="s">
        <v>605</v>
      </c>
      <c r="B88" s="42" t="s">
        <v>768</v>
      </c>
      <c r="C88" s="226"/>
      <c r="D88" s="151">
        <v>2.0409999999999999</v>
      </c>
      <c r="E88" s="152">
        <v>0.50900000000000001</v>
      </c>
      <c r="F88" s="153">
        <v>5.0999999999999997E-2</v>
      </c>
      <c r="G88" s="187">
        <v>7.7</v>
      </c>
      <c r="H88" s="188"/>
      <c r="I88" s="192"/>
      <c r="J88" s="44"/>
    </row>
    <row r="89" spans="1:10" ht="27.75" customHeight="1" x14ac:dyDescent="0.2">
      <c r="A89" s="186" t="s">
        <v>606</v>
      </c>
      <c r="B89" s="42" t="s">
        <v>769</v>
      </c>
      <c r="C89" s="226"/>
      <c r="D89" s="151">
        <v>2.0409999999999999</v>
      </c>
      <c r="E89" s="152">
        <v>0.50900000000000001</v>
      </c>
      <c r="F89" s="153">
        <v>5.0999999999999997E-2</v>
      </c>
      <c r="G89" s="188"/>
      <c r="H89" s="188"/>
      <c r="I89" s="192"/>
      <c r="J89" s="44"/>
    </row>
    <row r="90" spans="1:10" ht="27.75" customHeight="1" x14ac:dyDescent="0.2">
      <c r="A90" s="186" t="s">
        <v>607</v>
      </c>
      <c r="B90" s="42" t="s">
        <v>770</v>
      </c>
      <c r="C90" s="226"/>
      <c r="D90" s="151">
        <v>2.52</v>
      </c>
      <c r="E90" s="152">
        <v>0.628</v>
      </c>
      <c r="F90" s="153">
        <v>6.3E-2</v>
      </c>
      <c r="G90" s="187">
        <v>1.48</v>
      </c>
      <c r="H90" s="188"/>
      <c r="I90" s="192"/>
      <c r="J90" s="44"/>
    </row>
    <row r="91" spans="1:10" ht="27.75" customHeight="1" x14ac:dyDescent="0.2">
      <c r="A91" s="186" t="s">
        <v>608</v>
      </c>
      <c r="B91" s="42"/>
      <c r="C91" s="226"/>
      <c r="D91" s="151">
        <v>2.52</v>
      </c>
      <c r="E91" s="152">
        <v>0.628</v>
      </c>
      <c r="F91" s="153">
        <v>6.3E-2</v>
      </c>
      <c r="G91" s="187">
        <v>5.32</v>
      </c>
      <c r="H91" s="188"/>
      <c r="I91" s="192"/>
      <c r="J91" s="44"/>
    </row>
    <row r="92" spans="1:10" ht="27.75" customHeight="1" x14ac:dyDescent="0.2">
      <c r="A92" s="186" t="s">
        <v>609</v>
      </c>
      <c r="B92" s="42"/>
      <c r="C92" s="226"/>
      <c r="D92" s="151">
        <v>2.52</v>
      </c>
      <c r="E92" s="152">
        <v>0.628</v>
      </c>
      <c r="F92" s="153">
        <v>6.3E-2</v>
      </c>
      <c r="G92" s="187">
        <v>11.16</v>
      </c>
      <c r="H92" s="188"/>
      <c r="I92" s="192"/>
      <c r="J92" s="44"/>
    </row>
    <row r="93" spans="1:10" ht="27.75" customHeight="1" x14ac:dyDescent="0.2">
      <c r="A93" s="186" t="s">
        <v>610</v>
      </c>
      <c r="B93" s="42"/>
      <c r="C93" s="226"/>
      <c r="D93" s="151">
        <v>2.52</v>
      </c>
      <c r="E93" s="152">
        <v>0.628</v>
      </c>
      <c r="F93" s="153">
        <v>6.3E-2</v>
      </c>
      <c r="G93" s="187">
        <v>23.04</v>
      </c>
      <c r="H93" s="188"/>
      <c r="I93" s="192"/>
      <c r="J93" s="44"/>
    </row>
    <row r="94" spans="1:10" ht="27.75" customHeight="1" x14ac:dyDescent="0.2">
      <c r="A94" s="186" t="s">
        <v>611</v>
      </c>
      <c r="B94" s="42"/>
      <c r="C94" s="226"/>
      <c r="D94" s="151">
        <v>2.52</v>
      </c>
      <c r="E94" s="152">
        <v>0.628</v>
      </c>
      <c r="F94" s="153">
        <v>6.3E-2</v>
      </c>
      <c r="G94" s="187">
        <v>73.33</v>
      </c>
      <c r="H94" s="188"/>
      <c r="I94" s="192"/>
      <c r="J94" s="44"/>
    </row>
    <row r="95" spans="1:10" ht="27.75" customHeight="1" x14ac:dyDescent="0.2">
      <c r="A95" s="186" t="s">
        <v>446</v>
      </c>
      <c r="B95" s="42" t="s">
        <v>771</v>
      </c>
      <c r="C95" s="226"/>
      <c r="D95" s="151">
        <v>2.52</v>
      </c>
      <c r="E95" s="152">
        <v>0.628</v>
      </c>
      <c r="F95" s="153">
        <v>6.3E-2</v>
      </c>
      <c r="G95" s="188"/>
      <c r="H95" s="188"/>
      <c r="I95" s="192"/>
      <c r="J95" s="44"/>
    </row>
    <row r="96" spans="1:10" ht="27.75" customHeight="1" x14ac:dyDescent="0.2">
      <c r="A96" s="186" t="s">
        <v>612</v>
      </c>
      <c r="B96" s="42" t="s">
        <v>772</v>
      </c>
      <c r="C96" s="226"/>
      <c r="D96" s="151">
        <v>1.7290000000000001</v>
      </c>
      <c r="E96" s="152">
        <v>0.4</v>
      </c>
      <c r="F96" s="153">
        <v>3.9E-2</v>
      </c>
      <c r="G96" s="187">
        <v>5.4</v>
      </c>
      <c r="H96" s="187">
        <v>0.71</v>
      </c>
      <c r="I96" s="193">
        <v>1.1599999999999999</v>
      </c>
      <c r="J96" s="43">
        <v>0.112</v>
      </c>
    </row>
    <row r="97" spans="1:10" ht="27.75" customHeight="1" x14ac:dyDescent="0.2">
      <c r="A97" s="186" t="s">
        <v>613</v>
      </c>
      <c r="B97" s="42"/>
      <c r="C97" s="226"/>
      <c r="D97" s="151">
        <v>1.7290000000000001</v>
      </c>
      <c r="E97" s="152">
        <v>0.4</v>
      </c>
      <c r="F97" s="153">
        <v>3.9E-2</v>
      </c>
      <c r="G97" s="187">
        <v>115.02</v>
      </c>
      <c r="H97" s="187">
        <v>0.71</v>
      </c>
      <c r="I97" s="193">
        <v>1.1599999999999999</v>
      </c>
      <c r="J97" s="43">
        <v>0.112</v>
      </c>
    </row>
    <row r="98" spans="1:10" ht="27.75" customHeight="1" x14ac:dyDescent="0.2">
      <c r="A98" s="186" t="s">
        <v>614</v>
      </c>
      <c r="B98" s="42"/>
      <c r="C98" s="226"/>
      <c r="D98" s="151">
        <v>1.7290000000000001</v>
      </c>
      <c r="E98" s="152">
        <v>0.4</v>
      </c>
      <c r="F98" s="153">
        <v>3.9E-2</v>
      </c>
      <c r="G98" s="187">
        <v>227.73</v>
      </c>
      <c r="H98" s="187">
        <v>0.71</v>
      </c>
      <c r="I98" s="193">
        <v>1.1599999999999999</v>
      </c>
      <c r="J98" s="43">
        <v>0.112</v>
      </c>
    </row>
    <row r="99" spans="1:10" ht="27.75" customHeight="1" x14ac:dyDescent="0.2">
      <c r="A99" s="186" t="s">
        <v>615</v>
      </c>
      <c r="B99" s="42"/>
      <c r="C99" s="226"/>
      <c r="D99" s="151">
        <v>1.7290000000000001</v>
      </c>
      <c r="E99" s="152">
        <v>0.4</v>
      </c>
      <c r="F99" s="153">
        <v>3.9E-2</v>
      </c>
      <c r="G99" s="187">
        <v>358.05</v>
      </c>
      <c r="H99" s="187">
        <v>0.71</v>
      </c>
      <c r="I99" s="193">
        <v>1.1599999999999999</v>
      </c>
      <c r="J99" s="43">
        <v>0.112</v>
      </c>
    </row>
    <row r="100" spans="1:10" ht="27.75" customHeight="1" x14ac:dyDescent="0.2">
      <c r="A100" s="186" t="s">
        <v>616</v>
      </c>
      <c r="B100" s="42"/>
      <c r="C100" s="226"/>
      <c r="D100" s="151">
        <v>1.7290000000000001</v>
      </c>
      <c r="E100" s="152">
        <v>0.4</v>
      </c>
      <c r="F100" s="153">
        <v>3.9E-2</v>
      </c>
      <c r="G100" s="187">
        <v>814.51</v>
      </c>
      <c r="H100" s="187">
        <v>0.71</v>
      </c>
      <c r="I100" s="193">
        <v>1.1599999999999999</v>
      </c>
      <c r="J100" s="43">
        <v>0.112</v>
      </c>
    </row>
    <row r="101" spans="1:10" ht="27.75" customHeight="1" x14ac:dyDescent="0.2">
      <c r="A101" s="186" t="s">
        <v>617</v>
      </c>
      <c r="B101" s="42" t="s">
        <v>773</v>
      </c>
      <c r="C101" s="226"/>
      <c r="D101" s="151">
        <v>2.1360000000000001</v>
      </c>
      <c r="E101" s="152">
        <v>0.41099999999999998</v>
      </c>
      <c r="F101" s="153">
        <v>3.6999999999999998E-2</v>
      </c>
      <c r="G101" s="187">
        <v>3.07</v>
      </c>
      <c r="H101" s="187">
        <v>2.16</v>
      </c>
      <c r="I101" s="193">
        <v>2.88</v>
      </c>
      <c r="J101" s="43">
        <v>0.115</v>
      </c>
    </row>
    <row r="102" spans="1:10" ht="27.75" customHeight="1" x14ac:dyDescent="0.2">
      <c r="A102" s="186" t="s">
        <v>618</v>
      </c>
      <c r="B102" s="42"/>
      <c r="C102" s="226"/>
      <c r="D102" s="151">
        <v>2.1360000000000001</v>
      </c>
      <c r="E102" s="152">
        <v>0.41099999999999998</v>
      </c>
      <c r="F102" s="153">
        <v>3.6999999999999998E-2</v>
      </c>
      <c r="G102" s="187">
        <v>174.74</v>
      </c>
      <c r="H102" s="187">
        <v>2.16</v>
      </c>
      <c r="I102" s="193">
        <v>2.88</v>
      </c>
      <c r="J102" s="43">
        <v>0.115</v>
      </c>
    </row>
    <row r="103" spans="1:10" ht="27.75" customHeight="1" x14ac:dyDescent="0.2">
      <c r="A103" s="186" t="s">
        <v>619</v>
      </c>
      <c r="B103" s="42"/>
      <c r="C103" s="226"/>
      <c r="D103" s="151">
        <v>2.1360000000000001</v>
      </c>
      <c r="E103" s="152">
        <v>0.41099999999999998</v>
      </c>
      <c r="F103" s="153">
        <v>3.6999999999999998E-2</v>
      </c>
      <c r="G103" s="187">
        <v>351.24</v>
      </c>
      <c r="H103" s="187">
        <v>2.16</v>
      </c>
      <c r="I103" s="193">
        <v>2.88</v>
      </c>
      <c r="J103" s="43">
        <v>0.115</v>
      </c>
    </row>
    <row r="104" spans="1:10" ht="27.75" customHeight="1" x14ac:dyDescent="0.2">
      <c r="A104" s="186" t="s">
        <v>620</v>
      </c>
      <c r="B104" s="42"/>
      <c r="C104" s="226"/>
      <c r="D104" s="151">
        <v>2.1360000000000001</v>
      </c>
      <c r="E104" s="152">
        <v>0.41099999999999998</v>
      </c>
      <c r="F104" s="153">
        <v>3.6999999999999998E-2</v>
      </c>
      <c r="G104" s="187">
        <v>555.33000000000004</v>
      </c>
      <c r="H104" s="187">
        <v>2.16</v>
      </c>
      <c r="I104" s="193">
        <v>2.88</v>
      </c>
      <c r="J104" s="43">
        <v>0.115</v>
      </c>
    </row>
    <row r="105" spans="1:10" ht="27.75" customHeight="1" x14ac:dyDescent="0.2">
      <c r="A105" s="186" t="s">
        <v>621</v>
      </c>
      <c r="B105" s="42"/>
      <c r="C105" s="226"/>
      <c r="D105" s="151">
        <v>2.1360000000000001</v>
      </c>
      <c r="E105" s="152">
        <v>0.41099999999999998</v>
      </c>
      <c r="F105" s="153">
        <v>3.6999999999999998E-2</v>
      </c>
      <c r="G105" s="187">
        <v>1270.1400000000001</v>
      </c>
      <c r="H105" s="187">
        <v>2.16</v>
      </c>
      <c r="I105" s="193">
        <v>2.88</v>
      </c>
      <c r="J105" s="43">
        <v>0.115</v>
      </c>
    </row>
    <row r="106" spans="1:10" ht="27.75" customHeight="1" x14ac:dyDescent="0.2">
      <c r="A106" s="186" t="s">
        <v>622</v>
      </c>
      <c r="B106" s="42" t="s">
        <v>774</v>
      </c>
      <c r="C106" s="226"/>
      <c r="D106" s="151">
        <v>1.7290000000000001</v>
      </c>
      <c r="E106" s="152">
        <v>0.29599999999999999</v>
      </c>
      <c r="F106" s="153">
        <v>2.4E-2</v>
      </c>
      <c r="G106" s="187">
        <v>48.96</v>
      </c>
      <c r="H106" s="187">
        <v>1.94</v>
      </c>
      <c r="I106" s="193">
        <v>2.99</v>
      </c>
      <c r="J106" s="43">
        <v>0.08</v>
      </c>
    </row>
    <row r="107" spans="1:10" ht="27.75" customHeight="1" x14ac:dyDescent="0.2">
      <c r="A107" s="186" t="s">
        <v>623</v>
      </c>
      <c r="B107" s="42"/>
      <c r="C107" s="226"/>
      <c r="D107" s="151">
        <v>1.7290000000000001</v>
      </c>
      <c r="E107" s="152">
        <v>0.29599999999999999</v>
      </c>
      <c r="F107" s="153">
        <v>2.4E-2</v>
      </c>
      <c r="G107" s="187">
        <v>1058.5</v>
      </c>
      <c r="H107" s="187">
        <v>1.94</v>
      </c>
      <c r="I107" s="193">
        <v>2.99</v>
      </c>
      <c r="J107" s="43">
        <v>0.08</v>
      </c>
    </row>
    <row r="108" spans="1:10" ht="27.75" customHeight="1" x14ac:dyDescent="0.2">
      <c r="A108" s="186" t="s">
        <v>624</v>
      </c>
      <c r="B108" s="42"/>
      <c r="C108" s="226"/>
      <c r="D108" s="151">
        <v>1.7290000000000001</v>
      </c>
      <c r="E108" s="152">
        <v>0.29599999999999999</v>
      </c>
      <c r="F108" s="153">
        <v>2.4E-2</v>
      </c>
      <c r="G108" s="187">
        <v>3329.25</v>
      </c>
      <c r="H108" s="187">
        <v>1.94</v>
      </c>
      <c r="I108" s="193">
        <v>2.99</v>
      </c>
      <c r="J108" s="43">
        <v>0.08</v>
      </c>
    </row>
    <row r="109" spans="1:10" ht="27.75" customHeight="1" x14ac:dyDescent="0.2">
      <c r="A109" s="186" t="s">
        <v>625</v>
      </c>
      <c r="B109" s="42"/>
      <c r="C109" s="226"/>
      <c r="D109" s="151">
        <v>1.7290000000000001</v>
      </c>
      <c r="E109" s="152">
        <v>0.29599999999999999</v>
      </c>
      <c r="F109" s="153">
        <v>2.4E-2</v>
      </c>
      <c r="G109" s="187">
        <v>7218.98</v>
      </c>
      <c r="H109" s="187">
        <v>1.94</v>
      </c>
      <c r="I109" s="193">
        <v>2.99</v>
      </c>
      <c r="J109" s="43">
        <v>0.08</v>
      </c>
    </row>
    <row r="110" spans="1:10" ht="27.75" customHeight="1" x14ac:dyDescent="0.2">
      <c r="A110" s="186" t="s">
        <v>626</v>
      </c>
      <c r="B110" s="42"/>
      <c r="C110" s="226"/>
      <c r="D110" s="151">
        <v>1.7290000000000001</v>
      </c>
      <c r="E110" s="152">
        <v>0.29599999999999999</v>
      </c>
      <c r="F110" s="153">
        <v>2.4E-2</v>
      </c>
      <c r="G110" s="187">
        <v>14093.47</v>
      </c>
      <c r="H110" s="187">
        <v>1.94</v>
      </c>
      <c r="I110" s="193">
        <v>2.99</v>
      </c>
      <c r="J110" s="43">
        <v>0.08</v>
      </c>
    </row>
    <row r="111" spans="1:10" ht="27.75" customHeight="1" x14ac:dyDescent="0.2">
      <c r="A111" s="186" t="s">
        <v>447</v>
      </c>
      <c r="B111" s="42" t="s">
        <v>775</v>
      </c>
      <c r="C111" s="226"/>
      <c r="D111" s="154">
        <v>4.3840000000000003</v>
      </c>
      <c r="E111" s="155">
        <v>1.0209999999999999</v>
      </c>
      <c r="F111" s="153">
        <v>0.56000000000000005</v>
      </c>
      <c r="G111" s="188"/>
      <c r="H111" s="188"/>
      <c r="I111" s="192"/>
      <c r="J111" s="44"/>
    </row>
    <row r="112" spans="1:10" ht="27.75" customHeight="1" x14ac:dyDescent="0.2">
      <c r="A112" s="186" t="s">
        <v>448</v>
      </c>
      <c r="B112" s="42" t="s">
        <v>776</v>
      </c>
      <c r="C112" s="226"/>
      <c r="D112" s="151">
        <v>-2.444</v>
      </c>
      <c r="E112" s="152">
        <v>-0.60899999999999999</v>
      </c>
      <c r="F112" s="153">
        <v>-6.0999999999999999E-2</v>
      </c>
      <c r="G112" s="187">
        <v>0</v>
      </c>
      <c r="H112" s="188"/>
      <c r="I112" s="192"/>
      <c r="J112" s="44"/>
    </row>
    <row r="113" spans="1:10" ht="27.75" customHeight="1" x14ac:dyDescent="0.2">
      <c r="A113" s="186" t="s">
        <v>449</v>
      </c>
      <c r="B113" s="42"/>
      <c r="C113" s="226"/>
      <c r="D113" s="151">
        <v>-2.452</v>
      </c>
      <c r="E113" s="152">
        <v>-0.58699999999999997</v>
      </c>
      <c r="F113" s="153">
        <v>-5.8000000000000003E-2</v>
      </c>
      <c r="G113" s="187">
        <v>0</v>
      </c>
      <c r="H113" s="188"/>
      <c r="I113" s="192"/>
      <c r="J113" s="44"/>
    </row>
    <row r="114" spans="1:10" ht="27.75" customHeight="1" x14ac:dyDescent="0.2">
      <c r="A114" s="186" t="s">
        <v>450</v>
      </c>
      <c r="B114" s="42" t="s">
        <v>777</v>
      </c>
      <c r="C114" s="226"/>
      <c r="D114" s="151">
        <v>-2.444</v>
      </c>
      <c r="E114" s="152">
        <v>-0.60899999999999999</v>
      </c>
      <c r="F114" s="153">
        <v>-6.0999999999999999E-2</v>
      </c>
      <c r="G114" s="187">
        <v>0</v>
      </c>
      <c r="H114" s="188"/>
      <c r="I114" s="192"/>
      <c r="J114" s="43">
        <v>0.14799999999999999</v>
      </c>
    </row>
    <row r="115" spans="1:10" ht="27.75" customHeight="1" x14ac:dyDescent="0.2">
      <c r="A115" s="186" t="s">
        <v>451</v>
      </c>
      <c r="B115" s="42" t="s">
        <v>778</v>
      </c>
      <c r="C115" s="226"/>
      <c r="D115" s="151">
        <v>-2.452</v>
      </c>
      <c r="E115" s="152">
        <v>-0.58699999999999997</v>
      </c>
      <c r="F115" s="153">
        <v>-5.8000000000000003E-2</v>
      </c>
      <c r="G115" s="187">
        <v>0</v>
      </c>
      <c r="H115" s="188"/>
      <c r="I115" s="192"/>
      <c r="J115" s="43">
        <v>0.151</v>
      </c>
    </row>
    <row r="116" spans="1:10" ht="27.75" customHeight="1" x14ac:dyDescent="0.2">
      <c r="A116" s="186" t="s">
        <v>452</v>
      </c>
      <c r="B116" s="42" t="s">
        <v>779</v>
      </c>
      <c r="C116" s="226"/>
      <c r="D116" s="151">
        <v>-3.3079999999999998</v>
      </c>
      <c r="E116" s="152">
        <v>-0.61799999999999999</v>
      </c>
      <c r="F116" s="153">
        <v>-5.2999999999999999E-2</v>
      </c>
      <c r="G116" s="187">
        <v>65.510000000000005</v>
      </c>
      <c r="H116" s="188"/>
      <c r="I116" s="192"/>
      <c r="J116" s="43">
        <v>0.21199999999999999</v>
      </c>
    </row>
    <row r="117" spans="1:10" ht="27.75" customHeight="1" x14ac:dyDescent="0.2">
      <c r="A117" s="186" t="s">
        <v>583</v>
      </c>
      <c r="B117" s="42"/>
      <c r="C117" s="226"/>
      <c r="D117" s="151">
        <v>1.522</v>
      </c>
      <c r="E117" s="152">
        <v>0.379</v>
      </c>
      <c r="F117" s="153">
        <v>3.7999999999999999E-2</v>
      </c>
      <c r="G117" s="187">
        <v>6.48</v>
      </c>
      <c r="H117" s="188"/>
      <c r="I117" s="192"/>
      <c r="J117" s="44"/>
    </row>
    <row r="118" spans="1:10" ht="27.75" customHeight="1" x14ac:dyDescent="0.2">
      <c r="A118" s="186" t="s">
        <v>584</v>
      </c>
      <c r="B118" s="42"/>
      <c r="C118" s="226"/>
      <c r="D118" s="151">
        <v>1.522</v>
      </c>
      <c r="E118" s="152">
        <v>0.379</v>
      </c>
      <c r="F118" s="153">
        <v>3.7999999999999999E-2</v>
      </c>
      <c r="G118" s="188"/>
      <c r="H118" s="188"/>
      <c r="I118" s="192"/>
      <c r="J118" s="44"/>
    </row>
    <row r="119" spans="1:10" ht="27.75" customHeight="1" x14ac:dyDescent="0.2">
      <c r="A119" s="186" t="s">
        <v>585</v>
      </c>
      <c r="B119" s="42"/>
      <c r="C119" s="226"/>
      <c r="D119" s="151">
        <v>1.879</v>
      </c>
      <c r="E119" s="152">
        <v>0.46800000000000003</v>
      </c>
      <c r="F119" s="153">
        <v>4.7E-2</v>
      </c>
      <c r="G119" s="187">
        <v>1.1499999999999999</v>
      </c>
      <c r="H119" s="188"/>
      <c r="I119" s="192"/>
      <c r="J119" s="44"/>
    </row>
    <row r="120" spans="1:10" ht="27.75" customHeight="1" x14ac:dyDescent="0.2">
      <c r="A120" s="186" t="s">
        <v>586</v>
      </c>
      <c r="B120" s="42"/>
      <c r="C120" s="226"/>
      <c r="D120" s="151">
        <v>1.879</v>
      </c>
      <c r="E120" s="152">
        <v>0.46800000000000003</v>
      </c>
      <c r="F120" s="153">
        <v>4.7E-2</v>
      </c>
      <c r="G120" s="187">
        <v>4.01</v>
      </c>
      <c r="H120" s="188"/>
      <c r="I120" s="192"/>
      <c r="J120" s="44"/>
    </row>
    <row r="121" spans="1:10" ht="27.75" customHeight="1" x14ac:dyDescent="0.2">
      <c r="A121" s="186" t="s">
        <v>587</v>
      </c>
      <c r="B121" s="42"/>
      <c r="C121" s="226"/>
      <c r="D121" s="151">
        <v>1.879</v>
      </c>
      <c r="E121" s="152">
        <v>0.46800000000000003</v>
      </c>
      <c r="F121" s="153">
        <v>4.7E-2</v>
      </c>
      <c r="G121" s="187">
        <v>8.3699999999999992</v>
      </c>
      <c r="H121" s="188"/>
      <c r="I121" s="192"/>
      <c r="J121" s="44"/>
    </row>
    <row r="122" spans="1:10" ht="27.75" customHeight="1" x14ac:dyDescent="0.2">
      <c r="A122" s="186" t="s">
        <v>588</v>
      </c>
      <c r="B122" s="42"/>
      <c r="C122" s="226"/>
      <c r="D122" s="151">
        <v>1.879</v>
      </c>
      <c r="E122" s="152">
        <v>0.46800000000000003</v>
      </c>
      <c r="F122" s="153">
        <v>4.7E-2</v>
      </c>
      <c r="G122" s="187">
        <v>17.22</v>
      </c>
      <c r="H122" s="188"/>
      <c r="I122" s="192"/>
      <c r="J122" s="44"/>
    </row>
    <row r="123" spans="1:10" ht="27.75" customHeight="1" x14ac:dyDescent="0.2">
      <c r="A123" s="186" t="s">
        <v>589</v>
      </c>
      <c r="B123" s="42"/>
      <c r="C123" s="226"/>
      <c r="D123" s="151">
        <v>1.879</v>
      </c>
      <c r="E123" s="152">
        <v>0.46800000000000003</v>
      </c>
      <c r="F123" s="153">
        <v>4.7E-2</v>
      </c>
      <c r="G123" s="187">
        <v>54.71</v>
      </c>
      <c r="H123" s="188"/>
      <c r="I123" s="192"/>
      <c r="J123" s="44"/>
    </row>
    <row r="124" spans="1:10" ht="27.75" customHeight="1" x14ac:dyDescent="0.2">
      <c r="A124" s="186" t="s">
        <v>453</v>
      </c>
      <c r="B124" s="42"/>
      <c r="C124" s="226"/>
      <c r="D124" s="151">
        <v>1.879</v>
      </c>
      <c r="E124" s="152">
        <v>0.46800000000000003</v>
      </c>
      <c r="F124" s="153">
        <v>4.7E-2</v>
      </c>
      <c r="G124" s="188"/>
      <c r="H124" s="188"/>
      <c r="I124" s="192"/>
      <c r="J124" s="44"/>
    </row>
    <row r="125" spans="1:10" ht="27.75" customHeight="1" x14ac:dyDescent="0.2">
      <c r="A125" s="186" t="s">
        <v>590</v>
      </c>
      <c r="B125" s="42"/>
      <c r="C125" s="226"/>
      <c r="D125" s="151">
        <v>1.2889999999999999</v>
      </c>
      <c r="E125" s="152">
        <v>0.29799999999999999</v>
      </c>
      <c r="F125" s="153">
        <v>2.9000000000000001E-2</v>
      </c>
      <c r="G125" s="187">
        <v>4.07</v>
      </c>
      <c r="H125" s="187">
        <v>0.53</v>
      </c>
      <c r="I125" s="193">
        <v>0.87</v>
      </c>
      <c r="J125" s="43">
        <v>8.4000000000000005E-2</v>
      </c>
    </row>
    <row r="126" spans="1:10" ht="27.75" customHeight="1" x14ac:dyDescent="0.2">
      <c r="A126" s="186" t="s">
        <v>591</v>
      </c>
      <c r="B126" s="42"/>
      <c r="C126" s="226"/>
      <c r="D126" s="151">
        <v>1.2889999999999999</v>
      </c>
      <c r="E126" s="152">
        <v>0.29799999999999999</v>
      </c>
      <c r="F126" s="153">
        <v>2.9000000000000001E-2</v>
      </c>
      <c r="G126" s="187">
        <v>85.78</v>
      </c>
      <c r="H126" s="187">
        <v>0.53</v>
      </c>
      <c r="I126" s="193">
        <v>0.87</v>
      </c>
      <c r="J126" s="43">
        <v>8.4000000000000005E-2</v>
      </c>
    </row>
    <row r="127" spans="1:10" ht="27.75" customHeight="1" x14ac:dyDescent="0.2">
      <c r="A127" s="186" t="s">
        <v>592</v>
      </c>
      <c r="B127" s="42"/>
      <c r="C127" s="226"/>
      <c r="D127" s="151">
        <v>1.2889999999999999</v>
      </c>
      <c r="E127" s="152">
        <v>0.29799999999999999</v>
      </c>
      <c r="F127" s="153">
        <v>2.9000000000000001E-2</v>
      </c>
      <c r="G127" s="187">
        <v>169.78</v>
      </c>
      <c r="H127" s="187">
        <v>0.53</v>
      </c>
      <c r="I127" s="193">
        <v>0.87</v>
      </c>
      <c r="J127" s="43">
        <v>8.4000000000000005E-2</v>
      </c>
    </row>
    <row r="128" spans="1:10" ht="27.75" customHeight="1" x14ac:dyDescent="0.2">
      <c r="A128" s="186" t="s">
        <v>593</v>
      </c>
      <c r="B128" s="42"/>
      <c r="C128" s="226"/>
      <c r="D128" s="151">
        <v>1.2889999999999999</v>
      </c>
      <c r="E128" s="152">
        <v>0.29799999999999999</v>
      </c>
      <c r="F128" s="153">
        <v>2.9000000000000001E-2</v>
      </c>
      <c r="G128" s="187">
        <v>266.92</v>
      </c>
      <c r="H128" s="187">
        <v>0.53</v>
      </c>
      <c r="I128" s="193">
        <v>0.87</v>
      </c>
      <c r="J128" s="43">
        <v>8.4000000000000005E-2</v>
      </c>
    </row>
    <row r="129" spans="1:10" ht="27.75" customHeight="1" x14ac:dyDescent="0.2">
      <c r="A129" s="186" t="s">
        <v>594</v>
      </c>
      <c r="B129" s="42"/>
      <c r="C129" s="226"/>
      <c r="D129" s="151">
        <v>1.2889999999999999</v>
      </c>
      <c r="E129" s="152">
        <v>0.29799999999999999</v>
      </c>
      <c r="F129" s="153">
        <v>2.9000000000000001E-2</v>
      </c>
      <c r="G129" s="187">
        <v>607.13</v>
      </c>
      <c r="H129" s="187">
        <v>0.53</v>
      </c>
      <c r="I129" s="193">
        <v>0.87</v>
      </c>
      <c r="J129" s="43">
        <v>8.4000000000000005E-2</v>
      </c>
    </row>
    <row r="130" spans="1:10" ht="27.75" customHeight="1" x14ac:dyDescent="0.2">
      <c r="A130" s="186" t="s">
        <v>595</v>
      </c>
      <c r="B130" s="42"/>
      <c r="C130" s="226"/>
      <c r="D130" s="151">
        <v>1.5920000000000001</v>
      </c>
      <c r="E130" s="152">
        <v>0.30599999999999999</v>
      </c>
      <c r="F130" s="153">
        <v>2.7E-2</v>
      </c>
      <c r="G130" s="187">
        <v>2.34</v>
      </c>
      <c r="H130" s="187">
        <v>1.61</v>
      </c>
      <c r="I130" s="193">
        <v>2.14</v>
      </c>
      <c r="J130" s="43">
        <v>8.5000000000000006E-2</v>
      </c>
    </row>
    <row r="131" spans="1:10" ht="27.75" customHeight="1" x14ac:dyDescent="0.2">
      <c r="A131" s="186" t="s">
        <v>596</v>
      </c>
      <c r="B131" s="42"/>
      <c r="C131" s="226"/>
      <c r="D131" s="151">
        <v>1.5920000000000001</v>
      </c>
      <c r="E131" s="152">
        <v>0.30599999999999999</v>
      </c>
      <c r="F131" s="153">
        <v>2.7E-2</v>
      </c>
      <c r="G131" s="187">
        <v>130.29</v>
      </c>
      <c r="H131" s="187">
        <v>1.61</v>
      </c>
      <c r="I131" s="193">
        <v>2.14</v>
      </c>
      <c r="J131" s="43">
        <v>8.5000000000000006E-2</v>
      </c>
    </row>
    <row r="132" spans="1:10" ht="27.75" customHeight="1" x14ac:dyDescent="0.2">
      <c r="A132" s="186" t="s">
        <v>597</v>
      </c>
      <c r="B132" s="42"/>
      <c r="C132" s="226"/>
      <c r="D132" s="151">
        <v>1.5920000000000001</v>
      </c>
      <c r="E132" s="152">
        <v>0.30599999999999999</v>
      </c>
      <c r="F132" s="153">
        <v>2.7E-2</v>
      </c>
      <c r="G132" s="187">
        <v>261.83999999999997</v>
      </c>
      <c r="H132" s="187">
        <v>1.61</v>
      </c>
      <c r="I132" s="193">
        <v>2.14</v>
      </c>
      <c r="J132" s="43">
        <v>8.5000000000000006E-2</v>
      </c>
    </row>
    <row r="133" spans="1:10" ht="27.75" customHeight="1" x14ac:dyDescent="0.2">
      <c r="A133" s="186" t="s">
        <v>598</v>
      </c>
      <c r="B133" s="42"/>
      <c r="C133" s="226"/>
      <c r="D133" s="151">
        <v>1.5920000000000001</v>
      </c>
      <c r="E133" s="152">
        <v>0.30599999999999999</v>
      </c>
      <c r="F133" s="153">
        <v>2.7E-2</v>
      </c>
      <c r="G133" s="187">
        <v>413.95</v>
      </c>
      <c r="H133" s="187">
        <v>1.61</v>
      </c>
      <c r="I133" s="193">
        <v>2.14</v>
      </c>
      <c r="J133" s="43">
        <v>8.5000000000000006E-2</v>
      </c>
    </row>
    <row r="134" spans="1:10" ht="27.75" customHeight="1" x14ac:dyDescent="0.2">
      <c r="A134" s="186" t="s">
        <v>599</v>
      </c>
      <c r="B134" s="42"/>
      <c r="C134" s="226"/>
      <c r="D134" s="151">
        <v>1.5920000000000001</v>
      </c>
      <c r="E134" s="152">
        <v>0.30599999999999999</v>
      </c>
      <c r="F134" s="153">
        <v>2.7E-2</v>
      </c>
      <c r="G134" s="187">
        <v>946.73</v>
      </c>
      <c r="H134" s="187">
        <v>1.61</v>
      </c>
      <c r="I134" s="193">
        <v>2.14</v>
      </c>
      <c r="J134" s="43">
        <v>8.5000000000000006E-2</v>
      </c>
    </row>
    <row r="135" spans="1:10" ht="27.75" customHeight="1" x14ac:dyDescent="0.2">
      <c r="A135" s="186" t="s">
        <v>600</v>
      </c>
      <c r="B135" s="42"/>
      <c r="C135" s="226"/>
      <c r="D135" s="151">
        <v>1.2889999999999999</v>
      </c>
      <c r="E135" s="152">
        <v>0.221</v>
      </c>
      <c r="F135" s="153">
        <v>1.7999999999999999E-2</v>
      </c>
      <c r="G135" s="187">
        <v>36.54</v>
      </c>
      <c r="H135" s="187">
        <v>1.45</v>
      </c>
      <c r="I135" s="193">
        <v>2.23</v>
      </c>
      <c r="J135" s="43">
        <v>0.06</v>
      </c>
    </row>
    <row r="136" spans="1:10" ht="27.75" customHeight="1" x14ac:dyDescent="0.2">
      <c r="A136" s="186" t="s">
        <v>601</v>
      </c>
      <c r="B136" s="42"/>
      <c r="C136" s="226"/>
      <c r="D136" s="151">
        <v>1.2889999999999999</v>
      </c>
      <c r="E136" s="152">
        <v>0.221</v>
      </c>
      <c r="F136" s="153">
        <v>1.7999999999999999E-2</v>
      </c>
      <c r="G136" s="187">
        <v>788.99</v>
      </c>
      <c r="H136" s="187">
        <v>1.45</v>
      </c>
      <c r="I136" s="193">
        <v>2.23</v>
      </c>
      <c r="J136" s="43">
        <v>0.06</v>
      </c>
    </row>
    <row r="137" spans="1:10" ht="27.75" customHeight="1" x14ac:dyDescent="0.2">
      <c r="A137" s="186" t="s">
        <v>602</v>
      </c>
      <c r="B137" s="42"/>
      <c r="C137" s="226"/>
      <c r="D137" s="151">
        <v>1.2889999999999999</v>
      </c>
      <c r="E137" s="152">
        <v>0.221</v>
      </c>
      <c r="F137" s="153">
        <v>1.7999999999999999E-2</v>
      </c>
      <c r="G137" s="187">
        <v>2481.4499999999998</v>
      </c>
      <c r="H137" s="187">
        <v>1.45</v>
      </c>
      <c r="I137" s="193">
        <v>2.23</v>
      </c>
      <c r="J137" s="43">
        <v>0.06</v>
      </c>
    </row>
    <row r="138" spans="1:10" ht="27.75" customHeight="1" x14ac:dyDescent="0.2">
      <c r="A138" s="186" t="s">
        <v>603</v>
      </c>
      <c r="B138" s="42"/>
      <c r="C138" s="226"/>
      <c r="D138" s="151">
        <v>1.2889999999999999</v>
      </c>
      <c r="E138" s="152">
        <v>0.221</v>
      </c>
      <c r="F138" s="153">
        <v>1.7999999999999999E-2</v>
      </c>
      <c r="G138" s="187">
        <v>5380.61</v>
      </c>
      <c r="H138" s="187">
        <v>1.45</v>
      </c>
      <c r="I138" s="193">
        <v>2.23</v>
      </c>
      <c r="J138" s="43">
        <v>0.06</v>
      </c>
    </row>
    <row r="139" spans="1:10" ht="27.75" customHeight="1" x14ac:dyDescent="0.2">
      <c r="A139" s="186" t="s">
        <v>604</v>
      </c>
      <c r="B139" s="42"/>
      <c r="C139" s="226"/>
      <c r="D139" s="151">
        <v>1.2889999999999999</v>
      </c>
      <c r="E139" s="152">
        <v>0.221</v>
      </c>
      <c r="F139" s="153">
        <v>1.7999999999999999E-2</v>
      </c>
      <c r="G139" s="187">
        <v>10504.41</v>
      </c>
      <c r="H139" s="187">
        <v>1.45</v>
      </c>
      <c r="I139" s="193">
        <v>2.23</v>
      </c>
      <c r="J139" s="43">
        <v>0.06</v>
      </c>
    </row>
    <row r="140" spans="1:10" ht="27.75" customHeight="1" x14ac:dyDescent="0.2">
      <c r="A140" s="186" t="s">
        <v>454</v>
      </c>
      <c r="B140" s="42"/>
      <c r="C140" s="226"/>
      <c r="D140" s="154">
        <v>3.2669999999999999</v>
      </c>
      <c r="E140" s="155">
        <v>0.76100000000000001</v>
      </c>
      <c r="F140" s="153">
        <v>0.41699999999999998</v>
      </c>
      <c r="G140" s="188"/>
      <c r="H140" s="188"/>
      <c r="I140" s="192"/>
      <c r="J140" s="44"/>
    </row>
    <row r="141" spans="1:10" ht="27.75" customHeight="1" x14ac:dyDescent="0.2">
      <c r="A141" s="186" t="s">
        <v>455</v>
      </c>
      <c r="B141" s="42"/>
      <c r="C141" s="226"/>
      <c r="D141" s="151">
        <v>-1.821</v>
      </c>
      <c r="E141" s="152">
        <v>-0.45400000000000001</v>
      </c>
      <c r="F141" s="153">
        <v>-4.4999999999999998E-2</v>
      </c>
      <c r="G141" s="187">
        <v>0</v>
      </c>
      <c r="H141" s="188"/>
      <c r="I141" s="192"/>
      <c r="J141" s="44"/>
    </row>
    <row r="142" spans="1:10" ht="27.75" customHeight="1" x14ac:dyDescent="0.2">
      <c r="A142" s="186" t="s">
        <v>456</v>
      </c>
      <c r="B142" s="42"/>
      <c r="C142" s="226"/>
      <c r="D142" s="151">
        <v>-1.827</v>
      </c>
      <c r="E142" s="152">
        <v>-0.437</v>
      </c>
      <c r="F142" s="153">
        <v>-4.2999999999999997E-2</v>
      </c>
      <c r="G142" s="187">
        <v>0</v>
      </c>
      <c r="H142" s="188"/>
      <c r="I142" s="192"/>
      <c r="J142" s="44"/>
    </row>
    <row r="143" spans="1:10" ht="27.75" customHeight="1" x14ac:dyDescent="0.2">
      <c r="A143" s="186" t="s">
        <v>457</v>
      </c>
      <c r="B143" s="42"/>
      <c r="C143" s="226"/>
      <c r="D143" s="151">
        <v>-1.821</v>
      </c>
      <c r="E143" s="152">
        <v>-0.45400000000000001</v>
      </c>
      <c r="F143" s="153">
        <v>-4.4999999999999998E-2</v>
      </c>
      <c r="G143" s="187">
        <v>0</v>
      </c>
      <c r="H143" s="188"/>
      <c r="I143" s="192"/>
      <c r="J143" s="43">
        <v>0.11</v>
      </c>
    </row>
    <row r="144" spans="1:10" ht="27.75" customHeight="1" x14ac:dyDescent="0.2">
      <c r="A144" s="186" t="s">
        <v>458</v>
      </c>
      <c r="B144" s="42"/>
      <c r="C144" s="226"/>
      <c r="D144" s="151">
        <v>-1.827</v>
      </c>
      <c r="E144" s="152">
        <v>-0.437</v>
      </c>
      <c r="F144" s="153">
        <v>-4.2999999999999997E-2</v>
      </c>
      <c r="G144" s="187">
        <v>0</v>
      </c>
      <c r="H144" s="188"/>
      <c r="I144" s="192"/>
      <c r="J144" s="43">
        <v>0.113</v>
      </c>
    </row>
    <row r="145" spans="1:10" ht="27.75" customHeight="1" x14ac:dyDescent="0.2">
      <c r="A145" s="186" t="s">
        <v>459</v>
      </c>
      <c r="B145" s="42"/>
      <c r="C145" s="226"/>
      <c r="D145" s="151">
        <v>-2.4660000000000002</v>
      </c>
      <c r="E145" s="152">
        <v>-0.46</v>
      </c>
      <c r="F145" s="153">
        <v>-0.04</v>
      </c>
      <c r="G145" s="187">
        <v>48.83</v>
      </c>
      <c r="H145" s="188"/>
      <c r="I145" s="192"/>
      <c r="J145" s="43">
        <v>0.158</v>
      </c>
    </row>
    <row r="146" spans="1:10" ht="27.75" customHeight="1" x14ac:dyDescent="0.2">
      <c r="A146" s="186" t="s">
        <v>561</v>
      </c>
      <c r="B146" s="42"/>
      <c r="C146" s="226"/>
      <c r="D146" s="151">
        <v>0.66200000000000003</v>
      </c>
      <c r="E146" s="152">
        <v>0.16500000000000001</v>
      </c>
      <c r="F146" s="153">
        <v>1.6E-2</v>
      </c>
      <c r="G146" s="187">
        <v>4.46</v>
      </c>
      <c r="H146" s="188"/>
      <c r="I146" s="192"/>
      <c r="J146" s="44"/>
    </row>
    <row r="147" spans="1:10" ht="27.75" customHeight="1" x14ac:dyDescent="0.2">
      <c r="A147" s="186" t="s">
        <v>562</v>
      </c>
      <c r="B147" s="42"/>
      <c r="C147" s="226"/>
      <c r="D147" s="151">
        <v>0.66200000000000003</v>
      </c>
      <c r="E147" s="152">
        <v>0.16500000000000001</v>
      </c>
      <c r="F147" s="153">
        <v>1.6E-2</v>
      </c>
      <c r="G147" s="188"/>
      <c r="H147" s="188"/>
      <c r="I147" s="192"/>
      <c r="J147" s="44"/>
    </row>
    <row r="148" spans="1:10" ht="27.75" customHeight="1" x14ac:dyDescent="0.2">
      <c r="A148" s="186" t="s">
        <v>563</v>
      </c>
      <c r="B148" s="42"/>
      <c r="C148" s="226"/>
      <c r="D148" s="151">
        <v>0.81799999999999995</v>
      </c>
      <c r="E148" s="152">
        <v>0.20399999999999999</v>
      </c>
      <c r="F148" s="153">
        <v>0.02</v>
      </c>
      <c r="G148" s="187">
        <v>0.61</v>
      </c>
      <c r="H148" s="188"/>
      <c r="I148" s="192"/>
      <c r="J148" s="44"/>
    </row>
    <row r="149" spans="1:10" ht="27.75" customHeight="1" x14ac:dyDescent="0.2">
      <c r="A149" s="186" t="s">
        <v>564</v>
      </c>
      <c r="B149" s="42"/>
      <c r="C149" s="226"/>
      <c r="D149" s="151">
        <v>0.81799999999999995</v>
      </c>
      <c r="E149" s="152">
        <v>0.20399999999999999</v>
      </c>
      <c r="F149" s="153">
        <v>0.02</v>
      </c>
      <c r="G149" s="187">
        <v>1.85</v>
      </c>
      <c r="H149" s="188"/>
      <c r="I149" s="192"/>
      <c r="J149" s="44"/>
    </row>
    <row r="150" spans="1:10" ht="27.75" customHeight="1" x14ac:dyDescent="0.2">
      <c r="A150" s="186" t="s">
        <v>565</v>
      </c>
      <c r="B150" s="42"/>
      <c r="C150" s="226"/>
      <c r="D150" s="151">
        <v>0.81799999999999995</v>
      </c>
      <c r="E150" s="152">
        <v>0.20399999999999999</v>
      </c>
      <c r="F150" s="153">
        <v>0.02</v>
      </c>
      <c r="G150" s="187">
        <v>3.75</v>
      </c>
      <c r="H150" s="188"/>
      <c r="I150" s="192"/>
      <c r="J150" s="44"/>
    </row>
    <row r="151" spans="1:10" ht="27.75" customHeight="1" x14ac:dyDescent="0.2">
      <c r="A151" s="186" t="s">
        <v>566</v>
      </c>
      <c r="B151" s="42"/>
      <c r="C151" s="226"/>
      <c r="D151" s="151">
        <v>0.81799999999999995</v>
      </c>
      <c r="E151" s="152">
        <v>0.20399999999999999</v>
      </c>
      <c r="F151" s="153">
        <v>0.02</v>
      </c>
      <c r="G151" s="187">
        <v>7.6</v>
      </c>
      <c r="H151" s="188"/>
      <c r="I151" s="192"/>
      <c r="J151" s="44"/>
    </row>
    <row r="152" spans="1:10" ht="27.75" customHeight="1" x14ac:dyDescent="0.2">
      <c r="A152" s="186" t="s">
        <v>567</v>
      </c>
      <c r="B152" s="42"/>
      <c r="C152" s="226"/>
      <c r="D152" s="151">
        <v>0.81799999999999995</v>
      </c>
      <c r="E152" s="152">
        <v>0.20399999999999999</v>
      </c>
      <c r="F152" s="153">
        <v>0.02</v>
      </c>
      <c r="G152" s="187">
        <v>23.91</v>
      </c>
      <c r="H152" s="188"/>
      <c r="I152" s="192"/>
      <c r="J152" s="44"/>
    </row>
    <row r="153" spans="1:10" ht="27.75" customHeight="1" x14ac:dyDescent="0.2">
      <c r="A153" s="186" t="s">
        <v>460</v>
      </c>
      <c r="B153" s="42"/>
      <c r="C153" s="226"/>
      <c r="D153" s="151">
        <v>0.81799999999999995</v>
      </c>
      <c r="E153" s="152">
        <v>0.20399999999999999</v>
      </c>
      <c r="F153" s="153">
        <v>0.02</v>
      </c>
      <c r="G153" s="188"/>
      <c r="H153" s="188"/>
      <c r="I153" s="192"/>
      <c r="J153" s="44"/>
    </row>
    <row r="154" spans="1:10" ht="27.75" customHeight="1" x14ac:dyDescent="0.2">
      <c r="A154" s="186" t="s">
        <v>568</v>
      </c>
      <c r="B154" s="42"/>
      <c r="C154" s="226"/>
      <c r="D154" s="151">
        <v>0.56100000000000005</v>
      </c>
      <c r="E154" s="152">
        <v>0.13</v>
      </c>
      <c r="F154" s="153">
        <v>1.2999999999999999E-2</v>
      </c>
      <c r="G154" s="187">
        <v>1.88</v>
      </c>
      <c r="H154" s="187">
        <v>0.23</v>
      </c>
      <c r="I154" s="193">
        <v>0.38</v>
      </c>
      <c r="J154" s="43">
        <v>3.5999999999999997E-2</v>
      </c>
    </row>
    <row r="155" spans="1:10" ht="27.75" customHeight="1" x14ac:dyDescent="0.2">
      <c r="A155" s="186" t="s">
        <v>569</v>
      </c>
      <c r="B155" s="42"/>
      <c r="C155" s="226"/>
      <c r="D155" s="151">
        <v>0.56100000000000005</v>
      </c>
      <c r="E155" s="152">
        <v>0.13</v>
      </c>
      <c r="F155" s="153">
        <v>1.2999999999999999E-2</v>
      </c>
      <c r="G155" s="187">
        <v>37.44</v>
      </c>
      <c r="H155" s="187">
        <v>0.23</v>
      </c>
      <c r="I155" s="193">
        <v>0.38</v>
      </c>
      <c r="J155" s="43">
        <v>3.5999999999999997E-2</v>
      </c>
    </row>
    <row r="156" spans="1:10" ht="27.75" customHeight="1" x14ac:dyDescent="0.2">
      <c r="A156" s="186" t="s">
        <v>570</v>
      </c>
      <c r="B156" s="42"/>
      <c r="C156" s="226"/>
      <c r="D156" s="151">
        <v>0.56100000000000005</v>
      </c>
      <c r="E156" s="152">
        <v>0.13</v>
      </c>
      <c r="F156" s="153">
        <v>1.2999999999999999E-2</v>
      </c>
      <c r="G156" s="187">
        <v>74</v>
      </c>
      <c r="H156" s="187">
        <v>0.23</v>
      </c>
      <c r="I156" s="193">
        <v>0.38</v>
      </c>
      <c r="J156" s="43">
        <v>3.5999999999999997E-2</v>
      </c>
    </row>
    <row r="157" spans="1:10" ht="27.75" customHeight="1" x14ac:dyDescent="0.2">
      <c r="A157" s="186" t="s">
        <v>571</v>
      </c>
      <c r="B157" s="42"/>
      <c r="C157" s="226"/>
      <c r="D157" s="151">
        <v>0.56100000000000005</v>
      </c>
      <c r="E157" s="152">
        <v>0.13</v>
      </c>
      <c r="F157" s="153">
        <v>1.2999999999999999E-2</v>
      </c>
      <c r="G157" s="187">
        <v>116.27</v>
      </c>
      <c r="H157" s="187">
        <v>0.23</v>
      </c>
      <c r="I157" s="193">
        <v>0.38</v>
      </c>
      <c r="J157" s="43">
        <v>3.5999999999999997E-2</v>
      </c>
    </row>
    <row r="158" spans="1:10" ht="27.75" customHeight="1" x14ac:dyDescent="0.2">
      <c r="A158" s="186" t="s">
        <v>572</v>
      </c>
      <c r="B158" s="42"/>
      <c r="C158" s="226"/>
      <c r="D158" s="151">
        <v>0.56100000000000005</v>
      </c>
      <c r="E158" s="152">
        <v>0.13</v>
      </c>
      <c r="F158" s="153">
        <v>1.2999999999999999E-2</v>
      </c>
      <c r="G158" s="187">
        <v>264.33</v>
      </c>
      <c r="H158" s="187">
        <v>0.23</v>
      </c>
      <c r="I158" s="193">
        <v>0.38</v>
      </c>
      <c r="J158" s="43">
        <v>3.5999999999999997E-2</v>
      </c>
    </row>
    <row r="159" spans="1:10" ht="27.75" customHeight="1" x14ac:dyDescent="0.2">
      <c r="A159" s="186" t="s">
        <v>573</v>
      </c>
      <c r="B159" s="42"/>
      <c r="C159" s="226"/>
      <c r="D159" s="151">
        <v>0.69299999999999995</v>
      </c>
      <c r="E159" s="152">
        <v>0.13300000000000001</v>
      </c>
      <c r="F159" s="153">
        <v>1.2E-2</v>
      </c>
      <c r="G159" s="187">
        <v>1.1200000000000001</v>
      </c>
      <c r="H159" s="187">
        <v>0.7</v>
      </c>
      <c r="I159" s="193">
        <v>0.93</v>
      </c>
      <c r="J159" s="43">
        <v>3.6999999999999998E-2</v>
      </c>
    </row>
    <row r="160" spans="1:10" ht="27.75" customHeight="1" x14ac:dyDescent="0.2">
      <c r="A160" s="186" t="s">
        <v>574</v>
      </c>
      <c r="B160" s="42"/>
      <c r="C160" s="226"/>
      <c r="D160" s="151">
        <v>0.69299999999999995</v>
      </c>
      <c r="E160" s="152">
        <v>0.13300000000000001</v>
      </c>
      <c r="F160" s="153">
        <v>1.2E-2</v>
      </c>
      <c r="G160" s="187">
        <v>56.81</v>
      </c>
      <c r="H160" s="187">
        <v>0.7</v>
      </c>
      <c r="I160" s="193">
        <v>0.93</v>
      </c>
      <c r="J160" s="43">
        <v>3.6999999999999998E-2</v>
      </c>
    </row>
    <row r="161" spans="1:10" ht="27.75" customHeight="1" x14ac:dyDescent="0.2">
      <c r="A161" s="186" t="s">
        <v>575</v>
      </c>
      <c r="B161" s="42"/>
      <c r="C161" s="226"/>
      <c r="D161" s="151">
        <v>0.69299999999999995</v>
      </c>
      <c r="E161" s="152">
        <v>0.13300000000000001</v>
      </c>
      <c r="F161" s="153">
        <v>1.2E-2</v>
      </c>
      <c r="G161" s="187">
        <v>114.06</v>
      </c>
      <c r="H161" s="187">
        <v>0.7</v>
      </c>
      <c r="I161" s="193">
        <v>0.93</v>
      </c>
      <c r="J161" s="43">
        <v>3.6999999999999998E-2</v>
      </c>
    </row>
    <row r="162" spans="1:10" ht="27.75" customHeight="1" x14ac:dyDescent="0.2">
      <c r="A162" s="186" t="s">
        <v>576</v>
      </c>
      <c r="B162" s="42"/>
      <c r="C162" s="226"/>
      <c r="D162" s="151">
        <v>0.69299999999999995</v>
      </c>
      <c r="E162" s="152">
        <v>0.13300000000000001</v>
      </c>
      <c r="F162" s="153">
        <v>1.2E-2</v>
      </c>
      <c r="G162" s="187">
        <v>180.26</v>
      </c>
      <c r="H162" s="187">
        <v>0.7</v>
      </c>
      <c r="I162" s="193">
        <v>0.93</v>
      </c>
      <c r="J162" s="43">
        <v>3.6999999999999998E-2</v>
      </c>
    </row>
    <row r="163" spans="1:10" ht="27.75" customHeight="1" x14ac:dyDescent="0.2">
      <c r="A163" s="186" t="s">
        <v>577</v>
      </c>
      <c r="B163" s="42"/>
      <c r="C163" s="226"/>
      <c r="D163" s="151">
        <v>0.69299999999999995</v>
      </c>
      <c r="E163" s="152">
        <v>0.13300000000000001</v>
      </c>
      <c r="F163" s="153">
        <v>1.2E-2</v>
      </c>
      <c r="G163" s="187">
        <v>412.11</v>
      </c>
      <c r="H163" s="187">
        <v>0.7</v>
      </c>
      <c r="I163" s="193">
        <v>0.93</v>
      </c>
      <c r="J163" s="43">
        <v>3.6999999999999998E-2</v>
      </c>
    </row>
    <row r="164" spans="1:10" ht="27.75" customHeight="1" x14ac:dyDescent="0.2">
      <c r="A164" s="186" t="s">
        <v>578</v>
      </c>
      <c r="B164" s="42"/>
      <c r="C164" s="226"/>
      <c r="D164" s="151">
        <v>0.56100000000000005</v>
      </c>
      <c r="E164" s="152">
        <v>9.6000000000000002E-2</v>
      </c>
      <c r="F164" s="153">
        <v>8.0000000000000002E-3</v>
      </c>
      <c r="G164" s="187">
        <v>16.010000000000002</v>
      </c>
      <c r="H164" s="187">
        <v>0.63</v>
      </c>
      <c r="I164" s="193">
        <v>0.97</v>
      </c>
      <c r="J164" s="43">
        <v>2.5999999999999999E-2</v>
      </c>
    </row>
    <row r="165" spans="1:10" ht="27.75" customHeight="1" x14ac:dyDescent="0.2">
      <c r="A165" s="186" t="s">
        <v>579</v>
      </c>
      <c r="B165" s="42"/>
      <c r="C165" s="226"/>
      <c r="D165" s="151">
        <v>0.56100000000000005</v>
      </c>
      <c r="E165" s="152">
        <v>9.6000000000000002E-2</v>
      </c>
      <c r="F165" s="153">
        <v>8.0000000000000002E-3</v>
      </c>
      <c r="G165" s="187">
        <v>343.47</v>
      </c>
      <c r="H165" s="187">
        <v>0.63</v>
      </c>
      <c r="I165" s="193">
        <v>0.97</v>
      </c>
      <c r="J165" s="43">
        <v>2.5999999999999999E-2</v>
      </c>
    </row>
    <row r="166" spans="1:10" ht="27.75" customHeight="1" x14ac:dyDescent="0.2">
      <c r="A166" s="186" t="s">
        <v>580</v>
      </c>
      <c r="B166" s="42"/>
      <c r="C166" s="226"/>
      <c r="D166" s="151">
        <v>0.56100000000000005</v>
      </c>
      <c r="E166" s="152">
        <v>9.6000000000000002E-2</v>
      </c>
      <c r="F166" s="153">
        <v>8.0000000000000002E-3</v>
      </c>
      <c r="G166" s="187">
        <v>1080.01</v>
      </c>
      <c r="H166" s="187">
        <v>0.63</v>
      </c>
      <c r="I166" s="193">
        <v>0.97</v>
      </c>
      <c r="J166" s="43">
        <v>2.5999999999999999E-2</v>
      </c>
    </row>
    <row r="167" spans="1:10" ht="27.75" customHeight="1" x14ac:dyDescent="0.2">
      <c r="A167" s="186" t="s">
        <v>581</v>
      </c>
      <c r="B167" s="42"/>
      <c r="C167" s="226"/>
      <c r="D167" s="151">
        <v>0.56100000000000005</v>
      </c>
      <c r="E167" s="152">
        <v>9.6000000000000002E-2</v>
      </c>
      <c r="F167" s="153">
        <v>8.0000000000000002E-3</v>
      </c>
      <c r="G167" s="187">
        <v>2341.6999999999998</v>
      </c>
      <c r="H167" s="187">
        <v>0.63</v>
      </c>
      <c r="I167" s="193">
        <v>0.97</v>
      </c>
      <c r="J167" s="43">
        <v>2.5999999999999999E-2</v>
      </c>
    </row>
    <row r="168" spans="1:10" ht="27.75" customHeight="1" x14ac:dyDescent="0.2">
      <c r="A168" s="186" t="s">
        <v>582</v>
      </c>
      <c r="B168" s="42"/>
      <c r="C168" s="226"/>
      <c r="D168" s="151">
        <v>0.56100000000000005</v>
      </c>
      <c r="E168" s="152">
        <v>9.6000000000000002E-2</v>
      </c>
      <c r="F168" s="153">
        <v>8.0000000000000002E-3</v>
      </c>
      <c r="G168" s="187">
        <v>4571.53</v>
      </c>
      <c r="H168" s="187">
        <v>0.63</v>
      </c>
      <c r="I168" s="193">
        <v>0.97</v>
      </c>
      <c r="J168" s="43">
        <v>2.5999999999999999E-2</v>
      </c>
    </row>
    <row r="169" spans="1:10" ht="27.75" customHeight="1" x14ac:dyDescent="0.2">
      <c r="A169" s="186" t="s">
        <v>461</v>
      </c>
      <c r="B169" s="42"/>
      <c r="C169" s="226"/>
      <c r="D169" s="154">
        <v>1.4219999999999999</v>
      </c>
      <c r="E169" s="155">
        <v>0.33100000000000002</v>
      </c>
      <c r="F169" s="153">
        <v>0.182</v>
      </c>
      <c r="G169" s="188"/>
      <c r="H169" s="188"/>
      <c r="I169" s="192"/>
      <c r="J169" s="44"/>
    </row>
    <row r="170" spans="1:10" ht="27.75" customHeight="1" x14ac:dyDescent="0.2">
      <c r="A170" s="186" t="s">
        <v>462</v>
      </c>
      <c r="B170" s="42"/>
      <c r="C170" s="226"/>
      <c r="D170" s="151">
        <v>-0.79300000000000004</v>
      </c>
      <c r="E170" s="152">
        <v>-0.19800000000000001</v>
      </c>
      <c r="F170" s="153">
        <v>-0.02</v>
      </c>
      <c r="G170" s="187">
        <v>0</v>
      </c>
      <c r="H170" s="188"/>
      <c r="I170" s="192"/>
      <c r="J170" s="44"/>
    </row>
    <row r="171" spans="1:10" ht="27.75" customHeight="1" x14ac:dyDescent="0.2">
      <c r="A171" s="186" t="s">
        <v>463</v>
      </c>
      <c r="B171" s="42"/>
      <c r="C171" s="226"/>
      <c r="D171" s="151">
        <v>-0.79500000000000004</v>
      </c>
      <c r="E171" s="152">
        <v>-0.19</v>
      </c>
      <c r="F171" s="153">
        <v>-1.9E-2</v>
      </c>
      <c r="G171" s="187">
        <v>0</v>
      </c>
      <c r="H171" s="188"/>
      <c r="I171" s="192"/>
      <c r="J171" s="44"/>
    </row>
    <row r="172" spans="1:10" ht="27.75" customHeight="1" x14ac:dyDescent="0.2">
      <c r="A172" s="186" t="s">
        <v>464</v>
      </c>
      <c r="B172" s="42"/>
      <c r="C172" s="226"/>
      <c r="D172" s="151">
        <v>-0.79300000000000004</v>
      </c>
      <c r="E172" s="152">
        <v>-0.19800000000000001</v>
      </c>
      <c r="F172" s="153">
        <v>-0.02</v>
      </c>
      <c r="G172" s="187">
        <v>0</v>
      </c>
      <c r="H172" s="188"/>
      <c r="I172" s="192"/>
      <c r="J172" s="43">
        <v>4.8000000000000001E-2</v>
      </c>
    </row>
    <row r="173" spans="1:10" ht="27.75" customHeight="1" x14ac:dyDescent="0.2">
      <c r="A173" s="186" t="s">
        <v>465</v>
      </c>
      <c r="B173" s="42"/>
      <c r="C173" s="226"/>
      <c r="D173" s="151">
        <v>-0.79500000000000004</v>
      </c>
      <c r="E173" s="152">
        <v>-0.19</v>
      </c>
      <c r="F173" s="153">
        <v>-1.9E-2</v>
      </c>
      <c r="G173" s="187">
        <v>0</v>
      </c>
      <c r="H173" s="188"/>
      <c r="I173" s="192"/>
      <c r="J173" s="43">
        <v>4.9000000000000002E-2</v>
      </c>
    </row>
    <row r="174" spans="1:10" ht="27.75" customHeight="1" x14ac:dyDescent="0.2">
      <c r="A174" s="186" t="s">
        <v>466</v>
      </c>
      <c r="B174" s="42"/>
      <c r="C174" s="226"/>
      <c r="D174" s="151">
        <v>-1.073</v>
      </c>
      <c r="E174" s="152">
        <v>-0.2</v>
      </c>
      <c r="F174" s="153">
        <v>-1.7000000000000001E-2</v>
      </c>
      <c r="G174" s="187">
        <v>21.25</v>
      </c>
      <c r="H174" s="188"/>
      <c r="I174" s="192"/>
      <c r="J174" s="43">
        <v>6.9000000000000006E-2</v>
      </c>
    </row>
    <row r="175" spans="1:10" ht="27.75" customHeight="1" x14ac:dyDescent="0.2">
      <c r="A175" s="186" t="s">
        <v>539</v>
      </c>
      <c r="B175" s="42"/>
      <c r="C175" s="226"/>
      <c r="D175" s="151">
        <v>0</v>
      </c>
      <c r="E175" s="152">
        <v>0</v>
      </c>
      <c r="F175" s="153">
        <v>0</v>
      </c>
      <c r="G175" s="187">
        <v>2.9</v>
      </c>
      <c r="H175" s="188"/>
      <c r="I175" s="192"/>
      <c r="J175" s="44"/>
    </row>
    <row r="176" spans="1:10" ht="27.75" customHeight="1" x14ac:dyDescent="0.2">
      <c r="A176" s="186" t="s">
        <v>540</v>
      </c>
      <c r="B176" s="42"/>
      <c r="C176" s="226"/>
      <c r="D176" s="151">
        <v>0</v>
      </c>
      <c r="E176" s="152">
        <v>0</v>
      </c>
      <c r="F176" s="153">
        <v>0</v>
      </c>
      <c r="G176" s="188"/>
      <c r="H176" s="188"/>
      <c r="I176" s="192"/>
      <c r="J176" s="44"/>
    </row>
    <row r="177" spans="1:10" ht="27.75" customHeight="1" x14ac:dyDescent="0.2">
      <c r="A177" s="186" t="s">
        <v>541</v>
      </c>
      <c r="B177" s="42"/>
      <c r="C177" s="226"/>
      <c r="D177" s="151">
        <v>0</v>
      </c>
      <c r="E177" s="152">
        <v>0</v>
      </c>
      <c r="F177" s="153">
        <v>0</v>
      </c>
      <c r="G177" s="187">
        <v>0.19</v>
      </c>
      <c r="H177" s="188"/>
      <c r="I177" s="192"/>
      <c r="J177" s="44"/>
    </row>
    <row r="178" spans="1:10" ht="27.75" customHeight="1" x14ac:dyDescent="0.2">
      <c r="A178" s="186" t="s">
        <v>542</v>
      </c>
      <c r="B178" s="42"/>
      <c r="C178" s="226"/>
      <c r="D178" s="151">
        <v>0</v>
      </c>
      <c r="E178" s="152">
        <v>0</v>
      </c>
      <c r="F178" s="153">
        <v>0</v>
      </c>
      <c r="G178" s="187">
        <v>0.19</v>
      </c>
      <c r="H178" s="188"/>
      <c r="I178" s="192"/>
      <c r="J178" s="44"/>
    </row>
    <row r="179" spans="1:10" ht="27.75" customHeight="1" x14ac:dyDescent="0.2">
      <c r="A179" s="186" t="s">
        <v>543</v>
      </c>
      <c r="B179" s="42"/>
      <c r="C179" s="226"/>
      <c r="D179" s="151">
        <v>0</v>
      </c>
      <c r="E179" s="152">
        <v>0</v>
      </c>
      <c r="F179" s="153">
        <v>0</v>
      </c>
      <c r="G179" s="187">
        <v>0.19</v>
      </c>
      <c r="H179" s="188"/>
      <c r="I179" s="192"/>
      <c r="J179" s="44"/>
    </row>
    <row r="180" spans="1:10" ht="27.75" customHeight="1" x14ac:dyDescent="0.2">
      <c r="A180" s="186" t="s">
        <v>544</v>
      </c>
      <c r="B180" s="42"/>
      <c r="C180" s="226"/>
      <c r="D180" s="151">
        <v>0</v>
      </c>
      <c r="E180" s="152">
        <v>0</v>
      </c>
      <c r="F180" s="153">
        <v>0</v>
      </c>
      <c r="G180" s="187">
        <v>0.19</v>
      </c>
      <c r="H180" s="188"/>
      <c r="I180" s="192"/>
      <c r="J180" s="44"/>
    </row>
    <row r="181" spans="1:10" ht="27.75" customHeight="1" x14ac:dyDescent="0.2">
      <c r="A181" s="186" t="s">
        <v>545</v>
      </c>
      <c r="B181" s="42"/>
      <c r="C181" s="226"/>
      <c r="D181" s="151">
        <v>0</v>
      </c>
      <c r="E181" s="152">
        <v>0</v>
      </c>
      <c r="F181" s="153">
        <v>0</v>
      </c>
      <c r="G181" s="187">
        <v>0.19</v>
      </c>
      <c r="H181" s="188"/>
      <c r="I181" s="192"/>
      <c r="J181" s="44"/>
    </row>
    <row r="182" spans="1:10" ht="27.75" customHeight="1" x14ac:dyDescent="0.2">
      <c r="A182" s="186" t="s">
        <v>467</v>
      </c>
      <c r="B182" s="42"/>
      <c r="C182" s="226"/>
      <c r="D182" s="151">
        <v>0</v>
      </c>
      <c r="E182" s="152">
        <v>0</v>
      </c>
      <c r="F182" s="153">
        <v>0</v>
      </c>
      <c r="G182" s="188"/>
      <c r="H182" s="188"/>
      <c r="I182" s="192"/>
      <c r="J182" s="44"/>
    </row>
    <row r="183" spans="1:10" ht="27.75" customHeight="1" x14ac:dyDescent="0.2">
      <c r="A183" s="186" t="s">
        <v>546</v>
      </c>
      <c r="B183" s="42"/>
      <c r="C183" s="226"/>
      <c r="D183" s="151">
        <v>0</v>
      </c>
      <c r="E183" s="152">
        <v>0</v>
      </c>
      <c r="F183" s="153">
        <v>0</v>
      </c>
      <c r="G183" s="187">
        <v>0.19</v>
      </c>
      <c r="H183" s="187">
        <v>0</v>
      </c>
      <c r="I183" s="193">
        <v>0</v>
      </c>
      <c r="J183" s="43">
        <v>0</v>
      </c>
    </row>
    <row r="184" spans="1:10" ht="27.75" customHeight="1" x14ac:dyDescent="0.2">
      <c r="A184" s="186" t="s">
        <v>547</v>
      </c>
      <c r="B184" s="42"/>
      <c r="C184" s="226"/>
      <c r="D184" s="151">
        <v>0</v>
      </c>
      <c r="E184" s="152">
        <v>0</v>
      </c>
      <c r="F184" s="153">
        <v>0</v>
      </c>
      <c r="G184" s="187">
        <v>0.19</v>
      </c>
      <c r="H184" s="187">
        <v>0</v>
      </c>
      <c r="I184" s="193">
        <v>0</v>
      </c>
      <c r="J184" s="43">
        <v>0</v>
      </c>
    </row>
    <row r="185" spans="1:10" ht="27.75" customHeight="1" x14ac:dyDescent="0.2">
      <c r="A185" s="186" t="s">
        <v>548</v>
      </c>
      <c r="B185" s="42"/>
      <c r="C185" s="226"/>
      <c r="D185" s="151">
        <v>0</v>
      </c>
      <c r="E185" s="152">
        <v>0</v>
      </c>
      <c r="F185" s="153">
        <v>0</v>
      </c>
      <c r="G185" s="187">
        <v>0.19</v>
      </c>
      <c r="H185" s="187">
        <v>0</v>
      </c>
      <c r="I185" s="193">
        <v>0</v>
      </c>
      <c r="J185" s="43">
        <v>0</v>
      </c>
    </row>
    <row r="186" spans="1:10" ht="27.75" customHeight="1" x14ac:dyDescent="0.2">
      <c r="A186" s="186" t="s">
        <v>549</v>
      </c>
      <c r="B186" s="42"/>
      <c r="C186" s="226"/>
      <c r="D186" s="151">
        <v>0</v>
      </c>
      <c r="E186" s="152">
        <v>0</v>
      </c>
      <c r="F186" s="153">
        <v>0</v>
      </c>
      <c r="G186" s="187">
        <v>0.19</v>
      </c>
      <c r="H186" s="187">
        <v>0</v>
      </c>
      <c r="I186" s="193">
        <v>0</v>
      </c>
      <c r="J186" s="43">
        <v>0</v>
      </c>
    </row>
    <row r="187" spans="1:10" ht="27.75" customHeight="1" x14ac:dyDescent="0.2">
      <c r="A187" s="186" t="s">
        <v>550</v>
      </c>
      <c r="B187" s="42"/>
      <c r="C187" s="226"/>
      <c r="D187" s="151">
        <v>0</v>
      </c>
      <c r="E187" s="152">
        <v>0</v>
      </c>
      <c r="F187" s="153">
        <v>0</v>
      </c>
      <c r="G187" s="187">
        <v>0.19</v>
      </c>
      <c r="H187" s="187">
        <v>0</v>
      </c>
      <c r="I187" s="193">
        <v>0</v>
      </c>
      <c r="J187" s="43">
        <v>0</v>
      </c>
    </row>
    <row r="188" spans="1:10" ht="27.75" customHeight="1" x14ac:dyDescent="0.2">
      <c r="A188" s="186" t="s">
        <v>551</v>
      </c>
      <c r="B188" s="42"/>
      <c r="C188" s="226"/>
      <c r="D188" s="151">
        <v>0</v>
      </c>
      <c r="E188" s="152">
        <v>0</v>
      </c>
      <c r="F188" s="153">
        <v>0</v>
      </c>
      <c r="G188" s="187">
        <v>0.19</v>
      </c>
      <c r="H188" s="187">
        <v>0</v>
      </c>
      <c r="I188" s="193">
        <v>0</v>
      </c>
      <c r="J188" s="43">
        <v>0</v>
      </c>
    </row>
    <row r="189" spans="1:10" ht="27.75" customHeight="1" x14ac:dyDescent="0.2">
      <c r="A189" s="186" t="s">
        <v>552</v>
      </c>
      <c r="B189" s="42"/>
      <c r="C189" s="226"/>
      <c r="D189" s="151">
        <v>0</v>
      </c>
      <c r="E189" s="152">
        <v>0</v>
      </c>
      <c r="F189" s="153">
        <v>0</v>
      </c>
      <c r="G189" s="187">
        <v>0.19</v>
      </c>
      <c r="H189" s="187">
        <v>0</v>
      </c>
      <c r="I189" s="193">
        <v>0</v>
      </c>
      <c r="J189" s="43">
        <v>0</v>
      </c>
    </row>
    <row r="190" spans="1:10" ht="27.75" customHeight="1" x14ac:dyDescent="0.2">
      <c r="A190" s="186" t="s">
        <v>553</v>
      </c>
      <c r="B190" s="42"/>
      <c r="C190" s="226"/>
      <c r="D190" s="151">
        <v>0</v>
      </c>
      <c r="E190" s="152">
        <v>0</v>
      </c>
      <c r="F190" s="153">
        <v>0</v>
      </c>
      <c r="G190" s="187">
        <v>0.19</v>
      </c>
      <c r="H190" s="187">
        <v>0</v>
      </c>
      <c r="I190" s="193">
        <v>0</v>
      </c>
      <c r="J190" s="43">
        <v>0</v>
      </c>
    </row>
    <row r="191" spans="1:10" ht="27.75" customHeight="1" x14ac:dyDescent="0.2">
      <c r="A191" s="186" t="s">
        <v>554</v>
      </c>
      <c r="B191" s="42"/>
      <c r="C191" s="226"/>
      <c r="D191" s="151">
        <v>0</v>
      </c>
      <c r="E191" s="152">
        <v>0</v>
      </c>
      <c r="F191" s="153">
        <v>0</v>
      </c>
      <c r="G191" s="187">
        <v>0.19</v>
      </c>
      <c r="H191" s="187">
        <v>0</v>
      </c>
      <c r="I191" s="193">
        <v>0</v>
      </c>
      <c r="J191" s="43">
        <v>0</v>
      </c>
    </row>
    <row r="192" spans="1:10" ht="27.75" customHeight="1" x14ac:dyDescent="0.2">
      <c r="A192" s="186" t="s">
        <v>555</v>
      </c>
      <c r="B192" s="42"/>
      <c r="C192" s="226"/>
      <c r="D192" s="151">
        <v>0</v>
      </c>
      <c r="E192" s="152">
        <v>0</v>
      </c>
      <c r="F192" s="153">
        <v>0</v>
      </c>
      <c r="G192" s="187">
        <v>0.19</v>
      </c>
      <c r="H192" s="187">
        <v>0</v>
      </c>
      <c r="I192" s="193">
        <v>0</v>
      </c>
      <c r="J192" s="43">
        <v>0</v>
      </c>
    </row>
    <row r="193" spans="1:10" ht="27.75" customHeight="1" x14ac:dyDescent="0.2">
      <c r="A193" s="186" t="s">
        <v>556</v>
      </c>
      <c r="B193" s="42"/>
      <c r="C193" s="226"/>
      <c r="D193" s="151">
        <v>0</v>
      </c>
      <c r="E193" s="152">
        <v>0</v>
      </c>
      <c r="F193" s="153">
        <v>0</v>
      </c>
      <c r="G193" s="187">
        <v>0.19</v>
      </c>
      <c r="H193" s="187">
        <v>0</v>
      </c>
      <c r="I193" s="193">
        <v>0</v>
      </c>
      <c r="J193" s="43">
        <v>0</v>
      </c>
    </row>
    <row r="194" spans="1:10" ht="27.75" customHeight="1" x14ac:dyDescent="0.2">
      <c r="A194" s="186" t="s">
        <v>557</v>
      </c>
      <c r="B194" s="42"/>
      <c r="C194" s="226"/>
      <c r="D194" s="151">
        <v>0</v>
      </c>
      <c r="E194" s="152">
        <v>0</v>
      </c>
      <c r="F194" s="153">
        <v>0</v>
      </c>
      <c r="G194" s="187">
        <v>0.19</v>
      </c>
      <c r="H194" s="187">
        <v>0</v>
      </c>
      <c r="I194" s="193">
        <v>0</v>
      </c>
      <c r="J194" s="43">
        <v>0</v>
      </c>
    </row>
    <row r="195" spans="1:10" ht="27.75" customHeight="1" x14ac:dyDescent="0.2">
      <c r="A195" s="186" t="s">
        <v>558</v>
      </c>
      <c r="B195" s="42"/>
      <c r="C195" s="226"/>
      <c r="D195" s="151">
        <v>0</v>
      </c>
      <c r="E195" s="152">
        <v>0</v>
      </c>
      <c r="F195" s="153">
        <v>0</v>
      </c>
      <c r="G195" s="187">
        <v>0.19</v>
      </c>
      <c r="H195" s="187">
        <v>0</v>
      </c>
      <c r="I195" s="193">
        <v>0</v>
      </c>
      <c r="J195" s="43">
        <v>0</v>
      </c>
    </row>
    <row r="196" spans="1:10" ht="27.75" customHeight="1" x14ac:dyDescent="0.2">
      <c r="A196" s="186" t="s">
        <v>559</v>
      </c>
      <c r="B196" s="42"/>
      <c r="C196" s="226"/>
      <c r="D196" s="151">
        <v>0</v>
      </c>
      <c r="E196" s="152">
        <v>0</v>
      </c>
      <c r="F196" s="153">
        <v>0</v>
      </c>
      <c r="G196" s="187">
        <v>0.19</v>
      </c>
      <c r="H196" s="187">
        <v>0</v>
      </c>
      <c r="I196" s="193">
        <v>0</v>
      </c>
      <c r="J196" s="43">
        <v>0</v>
      </c>
    </row>
    <row r="197" spans="1:10" ht="27.75" customHeight="1" x14ac:dyDescent="0.2">
      <c r="A197" s="186" t="s">
        <v>560</v>
      </c>
      <c r="B197" s="42"/>
      <c r="C197" s="226"/>
      <c r="D197" s="151">
        <v>0</v>
      </c>
      <c r="E197" s="152">
        <v>0</v>
      </c>
      <c r="F197" s="153">
        <v>0</v>
      </c>
      <c r="G197" s="187">
        <v>0.19</v>
      </c>
      <c r="H197" s="187">
        <v>0</v>
      </c>
      <c r="I197" s="193">
        <v>0</v>
      </c>
      <c r="J197" s="43">
        <v>0</v>
      </c>
    </row>
    <row r="198" spans="1:10" ht="27.75" customHeight="1" x14ac:dyDescent="0.2">
      <c r="A198" s="186" t="s">
        <v>468</v>
      </c>
      <c r="B198" s="42"/>
      <c r="C198" s="226"/>
      <c r="D198" s="154">
        <v>0</v>
      </c>
      <c r="E198" s="155">
        <v>0</v>
      </c>
      <c r="F198" s="153">
        <v>0</v>
      </c>
      <c r="G198" s="188"/>
      <c r="H198" s="188"/>
      <c r="I198" s="192"/>
      <c r="J198" s="44"/>
    </row>
    <row r="199" spans="1:10" ht="27.75" customHeight="1" x14ac:dyDescent="0.2">
      <c r="A199" s="186" t="s">
        <v>469</v>
      </c>
      <c r="B199" s="42"/>
      <c r="C199" s="226"/>
      <c r="D199" s="151">
        <v>0</v>
      </c>
      <c r="E199" s="152">
        <v>0</v>
      </c>
      <c r="F199" s="153">
        <v>0</v>
      </c>
      <c r="G199" s="187">
        <v>0</v>
      </c>
      <c r="H199" s="188"/>
      <c r="I199" s="192"/>
      <c r="J199" s="44"/>
    </row>
    <row r="200" spans="1:10" ht="27.75" customHeight="1" x14ac:dyDescent="0.2">
      <c r="A200" s="186" t="s">
        <v>470</v>
      </c>
      <c r="B200" s="42"/>
      <c r="C200" s="226"/>
      <c r="D200" s="151">
        <v>0</v>
      </c>
      <c r="E200" s="152">
        <v>0</v>
      </c>
      <c r="F200" s="153">
        <v>0</v>
      </c>
      <c r="G200" s="187">
        <v>0</v>
      </c>
      <c r="H200" s="188"/>
      <c r="I200" s="192"/>
      <c r="J200" s="44"/>
    </row>
    <row r="201" spans="1:10" ht="27.75" customHeight="1" x14ac:dyDescent="0.2">
      <c r="A201" s="186" t="s">
        <v>471</v>
      </c>
      <c r="B201" s="42"/>
      <c r="C201" s="226"/>
      <c r="D201" s="151">
        <v>0</v>
      </c>
      <c r="E201" s="152">
        <v>0</v>
      </c>
      <c r="F201" s="153">
        <v>0</v>
      </c>
      <c r="G201" s="187">
        <v>0</v>
      </c>
      <c r="H201" s="188"/>
      <c r="I201" s="192"/>
      <c r="J201" s="43">
        <v>0</v>
      </c>
    </row>
    <row r="202" spans="1:10" ht="27.75" customHeight="1" x14ac:dyDescent="0.2">
      <c r="A202" s="186" t="s">
        <v>472</v>
      </c>
      <c r="B202" s="42"/>
      <c r="C202" s="226"/>
      <c r="D202" s="151">
        <v>0</v>
      </c>
      <c r="E202" s="152">
        <v>0</v>
      </c>
      <c r="F202" s="153">
        <v>0</v>
      </c>
      <c r="G202" s="187">
        <v>0</v>
      </c>
      <c r="H202" s="188"/>
      <c r="I202" s="192"/>
      <c r="J202" s="43">
        <v>0</v>
      </c>
    </row>
    <row r="203" spans="1:10" ht="27.75" customHeight="1" x14ac:dyDescent="0.2">
      <c r="A203" s="186" t="s">
        <v>473</v>
      </c>
      <c r="B203" s="42"/>
      <c r="C203" s="226"/>
      <c r="D203" s="151">
        <v>0</v>
      </c>
      <c r="E203" s="152">
        <v>0</v>
      </c>
      <c r="F203" s="153">
        <v>0</v>
      </c>
      <c r="G203" s="187">
        <v>0</v>
      </c>
      <c r="H203" s="188"/>
      <c r="I203" s="192"/>
      <c r="J203" s="43">
        <v>0</v>
      </c>
    </row>
  </sheetData>
  <autoFilter ref="A13:J203" xr:uid="{00000000-0009-0000-0000-000006000000}"/>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8"/>
  <sheetViews>
    <sheetView showGridLines="0" topLeftCell="A7" zoomScale="58" zoomScaleNormal="80" zoomScaleSheetLayoutView="100" workbookViewId="0">
      <selection activeCell="O17" sqref="O17"/>
    </sheetView>
  </sheetViews>
  <sheetFormatPr defaultRowHeight="12.75" x14ac:dyDescent="0.2"/>
  <cols>
    <col min="1" max="1" width="33.85546875" customWidth="1"/>
    <col min="2" max="5" width="24" customWidth="1"/>
    <col min="6" max="6" width="43.28515625" customWidth="1"/>
  </cols>
  <sheetData>
    <row r="1" spans="1:6" ht="27.75" customHeight="1" x14ac:dyDescent="0.2">
      <c r="A1" s="148" t="s">
        <v>23</v>
      </c>
      <c r="C1" s="147"/>
    </row>
    <row r="2" spans="1:6" ht="44.25" customHeight="1" x14ac:dyDescent="0.2">
      <c r="A2" s="309" t="s">
        <v>141</v>
      </c>
      <c r="B2" s="310"/>
      <c r="C2" s="310"/>
      <c r="D2" s="310"/>
      <c r="E2" s="310"/>
    </row>
    <row r="3" spans="1:6" ht="47.25" customHeight="1" x14ac:dyDescent="0.2">
      <c r="A3" s="260" t="str">
        <f>Overview!B4&amp; " - Illustrative LLFs for year beginning "&amp;Overview!D4</f>
        <v>Vattenfall Networks Limited - GSP D - Illustrative LLFs for year beginning 1 April 2023</v>
      </c>
      <c r="B3" s="260"/>
      <c r="C3" s="260"/>
      <c r="D3" s="260"/>
      <c r="E3" s="260"/>
    </row>
    <row r="4" spans="1:6" ht="19.5" customHeight="1" x14ac:dyDescent="0.2">
      <c r="A4" s="314" t="s">
        <v>12</v>
      </c>
      <c r="B4" s="21" t="s">
        <v>4</v>
      </c>
      <c r="C4" s="21" t="s">
        <v>5</v>
      </c>
      <c r="D4" s="21" t="s">
        <v>6</v>
      </c>
      <c r="E4" s="21" t="s">
        <v>7</v>
      </c>
    </row>
    <row r="5" spans="1:6" ht="19.5" customHeight="1" x14ac:dyDescent="0.2">
      <c r="A5" s="315"/>
      <c r="B5" s="21" t="s">
        <v>13</v>
      </c>
      <c r="C5" s="21" t="s">
        <v>14</v>
      </c>
      <c r="D5" s="21" t="s">
        <v>15</v>
      </c>
      <c r="E5" s="21" t="s">
        <v>16</v>
      </c>
    </row>
    <row r="6" spans="1:6" ht="45" customHeight="1" x14ac:dyDescent="0.2">
      <c r="A6" s="217" t="s">
        <v>684</v>
      </c>
      <c r="B6" s="218" t="s">
        <v>685</v>
      </c>
      <c r="C6" s="218" t="s">
        <v>686</v>
      </c>
      <c r="D6" s="219"/>
      <c r="E6" s="219"/>
    </row>
    <row r="7" spans="1:6" ht="45" customHeight="1" x14ac:dyDescent="0.2">
      <c r="A7" s="217" t="s">
        <v>687</v>
      </c>
      <c r="B7" s="218" t="s">
        <v>685</v>
      </c>
      <c r="C7" s="218" t="s">
        <v>688</v>
      </c>
      <c r="D7" s="220" t="s">
        <v>689</v>
      </c>
      <c r="E7" s="218" t="s">
        <v>690</v>
      </c>
    </row>
    <row r="8" spans="1:6" ht="45" customHeight="1" x14ac:dyDescent="0.2">
      <c r="A8" s="217" t="s">
        <v>19</v>
      </c>
      <c r="B8" s="218" t="s">
        <v>685</v>
      </c>
      <c r="C8" s="218" t="s">
        <v>686</v>
      </c>
      <c r="D8" s="219"/>
      <c r="E8" s="219"/>
    </row>
    <row r="9" spans="1:6" ht="25.5" customHeight="1" x14ac:dyDescent="0.2">
      <c r="A9" s="212" t="s">
        <v>17</v>
      </c>
      <c r="B9" s="311" t="s">
        <v>18</v>
      </c>
      <c r="C9" s="312"/>
      <c r="D9" s="312"/>
      <c r="E9" s="313"/>
    </row>
    <row r="10" spans="1:6" s="13" customFormat="1" x14ac:dyDescent="0.2">
      <c r="A10" s="12"/>
      <c r="B10" s="11"/>
      <c r="C10" s="11"/>
      <c r="D10" s="11"/>
      <c r="E10" s="11"/>
    </row>
    <row r="11" spans="1:6" x14ac:dyDescent="0.2">
      <c r="B11" s="11"/>
      <c r="C11" s="11"/>
      <c r="D11" s="11"/>
      <c r="E11" s="11"/>
    </row>
    <row r="12" spans="1:6" ht="22.5" customHeight="1" x14ac:dyDescent="0.2">
      <c r="A12" s="264" t="s">
        <v>47</v>
      </c>
      <c r="B12" s="316"/>
      <c r="C12" s="316"/>
      <c r="D12" s="316"/>
      <c r="E12" s="316"/>
      <c r="F12" s="265"/>
    </row>
    <row r="13" spans="1:6" ht="22.5" customHeight="1" x14ac:dyDescent="0.2">
      <c r="A13" s="264" t="s">
        <v>3</v>
      </c>
      <c r="B13" s="316"/>
      <c r="C13" s="316"/>
      <c r="D13" s="316"/>
      <c r="E13" s="316"/>
      <c r="F13" s="265"/>
    </row>
    <row r="14" spans="1:6" ht="33" customHeight="1" x14ac:dyDescent="0.2">
      <c r="A14" s="21" t="s">
        <v>48</v>
      </c>
      <c r="B14" s="21" t="s">
        <v>4</v>
      </c>
      <c r="C14" s="21" t="s">
        <v>5</v>
      </c>
      <c r="D14" s="21" t="s">
        <v>6</v>
      </c>
      <c r="E14" s="21" t="s">
        <v>7</v>
      </c>
      <c r="F14" s="21" t="s">
        <v>8</v>
      </c>
    </row>
    <row r="15" spans="1:6" ht="72.75" customHeight="1" x14ac:dyDescent="0.2">
      <c r="A15" s="1" t="s">
        <v>49</v>
      </c>
      <c r="B15" s="221">
        <v>1.0940000000000001</v>
      </c>
      <c r="C15" s="221">
        <v>1.115</v>
      </c>
      <c r="D15" s="221">
        <v>1.133</v>
      </c>
      <c r="E15" s="221">
        <v>1.155</v>
      </c>
      <c r="F15" s="213" t="s">
        <v>781</v>
      </c>
    </row>
    <row r="16" spans="1:6" ht="21.75" customHeight="1" x14ac:dyDescent="0.2">
      <c r="A16" s="1" t="s">
        <v>50</v>
      </c>
      <c r="B16" s="221">
        <v>1.0580000000000001</v>
      </c>
      <c r="C16" s="221">
        <v>1.0589999999999999</v>
      </c>
      <c r="D16" s="221">
        <v>1.0629999999999999</v>
      </c>
      <c r="E16" s="221">
        <v>1.0669999999999999</v>
      </c>
      <c r="F16" s="213" t="s">
        <v>782</v>
      </c>
    </row>
    <row r="17" spans="1:6" ht="21.75" customHeight="1" x14ac:dyDescent="0.2">
      <c r="A17" s="1" t="s">
        <v>51</v>
      </c>
      <c r="B17" s="221">
        <v>1.032</v>
      </c>
      <c r="C17" s="221">
        <v>1.036</v>
      </c>
      <c r="D17" s="221">
        <v>1.0409999999999999</v>
      </c>
      <c r="E17" s="221">
        <v>1.0449999999999999</v>
      </c>
      <c r="F17" s="213" t="s">
        <v>783</v>
      </c>
    </row>
    <row r="18" spans="1:6" ht="21.75" customHeight="1" x14ac:dyDescent="0.2">
      <c r="A18" s="1"/>
      <c r="B18" s="10"/>
      <c r="C18" s="10"/>
      <c r="D18" s="10"/>
      <c r="E18" s="10"/>
      <c r="F18" s="213"/>
    </row>
    <row r="19" spans="1:6" ht="22.5" customHeight="1" x14ac:dyDescent="0.2">
      <c r="A19" s="1"/>
      <c r="B19" s="10"/>
      <c r="C19" s="10"/>
      <c r="D19" s="10"/>
      <c r="E19" s="10"/>
      <c r="F19" s="10"/>
    </row>
    <row r="20" spans="1:6" ht="22.5" customHeight="1" x14ac:dyDescent="0.2">
      <c r="A20" s="1"/>
      <c r="B20" s="10"/>
      <c r="C20" s="10"/>
      <c r="D20" s="10"/>
      <c r="E20" s="10"/>
      <c r="F20" s="10"/>
    </row>
    <row r="21" spans="1:6" ht="22.5" customHeight="1" x14ac:dyDescent="0.2">
      <c r="A21" s="1"/>
      <c r="B21" s="10"/>
      <c r="C21" s="10"/>
      <c r="D21" s="10"/>
      <c r="E21" s="10"/>
      <c r="F21" s="10"/>
    </row>
    <row r="22" spans="1:6" ht="22.5" customHeight="1" x14ac:dyDescent="0.2">
      <c r="A22" s="1"/>
      <c r="B22" s="10"/>
      <c r="C22" s="10"/>
      <c r="D22" s="10"/>
      <c r="E22" s="10"/>
      <c r="F22" s="10"/>
    </row>
    <row r="24" spans="1:6" ht="22.5" customHeight="1" x14ac:dyDescent="0.2">
      <c r="A24" s="264" t="s">
        <v>52</v>
      </c>
      <c r="B24" s="316"/>
      <c r="C24" s="316"/>
      <c r="D24" s="316"/>
      <c r="E24" s="316"/>
      <c r="F24" s="265"/>
    </row>
    <row r="25" spans="1:6" ht="22.5" customHeight="1" x14ac:dyDescent="0.2">
      <c r="A25" s="264" t="s">
        <v>10</v>
      </c>
      <c r="B25" s="316"/>
      <c r="C25" s="316"/>
      <c r="D25" s="316"/>
      <c r="E25" s="316"/>
      <c r="F25" s="265"/>
    </row>
    <row r="26" spans="1:6" ht="33" customHeight="1" x14ac:dyDescent="0.2">
      <c r="A26" s="21" t="s">
        <v>9</v>
      </c>
      <c r="B26" s="21" t="s">
        <v>4</v>
      </c>
      <c r="C26" s="21" t="s">
        <v>5</v>
      </c>
      <c r="D26" s="21" t="s">
        <v>6</v>
      </c>
      <c r="E26" s="21" t="s">
        <v>7</v>
      </c>
      <c r="F26" s="21" t="s">
        <v>8</v>
      </c>
    </row>
    <row r="27" spans="1:6" ht="22.5" customHeight="1" x14ac:dyDescent="0.2">
      <c r="A27" s="1"/>
      <c r="B27" s="10"/>
      <c r="C27" s="10"/>
      <c r="D27" s="10"/>
      <c r="E27" s="10"/>
      <c r="F27" s="221"/>
    </row>
    <row r="28" spans="1:6" ht="22.5" customHeight="1" x14ac:dyDescent="0.2">
      <c r="A28" s="1"/>
      <c r="B28" s="10"/>
      <c r="C28" s="10"/>
      <c r="D28" s="10"/>
      <c r="E28" s="10"/>
      <c r="F28" s="221"/>
    </row>
    <row r="29" spans="1:6" ht="22.5" customHeight="1" x14ac:dyDescent="0.2">
      <c r="A29" s="1"/>
      <c r="B29" s="10"/>
      <c r="C29" s="10"/>
      <c r="D29" s="10"/>
      <c r="E29" s="10"/>
      <c r="F29" s="221"/>
    </row>
    <row r="31" spans="1:6" ht="22.5" customHeight="1" x14ac:dyDescent="0.2">
      <c r="A31" s="264" t="s">
        <v>52</v>
      </c>
      <c r="B31" s="316"/>
      <c r="C31" s="316"/>
      <c r="D31" s="316"/>
      <c r="E31" s="316"/>
      <c r="F31" s="265"/>
    </row>
    <row r="32" spans="1:6" ht="22.5" customHeight="1" x14ac:dyDescent="0.2">
      <c r="A32" s="264" t="s">
        <v>11</v>
      </c>
      <c r="B32" s="316"/>
      <c r="C32" s="316"/>
      <c r="D32" s="316"/>
      <c r="E32" s="316"/>
      <c r="F32" s="265"/>
    </row>
    <row r="33" spans="1:6" ht="33" customHeight="1" x14ac:dyDescent="0.2">
      <c r="A33" s="21" t="s">
        <v>9</v>
      </c>
      <c r="B33" s="21" t="s">
        <v>4</v>
      </c>
      <c r="C33" s="21" t="s">
        <v>5</v>
      </c>
      <c r="D33" s="21" t="s">
        <v>6</v>
      </c>
      <c r="E33" s="21" t="s">
        <v>7</v>
      </c>
      <c r="F33" s="21" t="s">
        <v>8</v>
      </c>
    </row>
    <row r="34" spans="1:6" ht="22.5" customHeight="1" x14ac:dyDescent="0.2">
      <c r="A34" s="1"/>
      <c r="B34" s="10"/>
      <c r="C34" s="10"/>
      <c r="D34" s="10"/>
      <c r="E34" s="10"/>
      <c r="F34" s="221"/>
    </row>
    <row r="35" spans="1:6" ht="22.5" customHeight="1" x14ac:dyDescent="0.2">
      <c r="A35" s="1"/>
      <c r="B35" s="10"/>
      <c r="C35" s="10"/>
      <c r="D35" s="10"/>
      <c r="E35" s="10"/>
      <c r="F35" s="221"/>
    </row>
    <row r="36" spans="1:6" ht="22.5" customHeight="1" x14ac:dyDescent="0.2">
      <c r="A36" s="1"/>
      <c r="B36" s="10"/>
      <c r="C36" s="10"/>
      <c r="D36" s="10"/>
      <c r="E36" s="10"/>
      <c r="F36" s="221"/>
    </row>
    <row r="37" spans="1:6" ht="22.5" customHeight="1" x14ac:dyDescent="0.2">
      <c r="A37" s="1"/>
      <c r="B37" s="10"/>
      <c r="C37" s="10"/>
      <c r="D37" s="10"/>
      <c r="E37" s="10"/>
      <c r="F37" s="221"/>
    </row>
    <row r="38" spans="1:6" ht="22.5" customHeight="1" x14ac:dyDescent="0.2">
      <c r="A38" s="1"/>
      <c r="B38" s="10"/>
      <c r="C38" s="10"/>
      <c r="D38" s="10"/>
      <c r="E38" s="10"/>
      <c r="F38" s="221"/>
    </row>
  </sheetData>
  <mergeCells count="10">
    <mergeCell ref="A2:E2"/>
    <mergeCell ref="B9:E9"/>
    <mergeCell ref="A3:E3"/>
    <mergeCell ref="A4:A5"/>
    <mergeCell ref="A32:F32"/>
    <mergeCell ref="A12:F12"/>
    <mergeCell ref="A13:F13"/>
    <mergeCell ref="A31:F31"/>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51" zoomScaleNormal="80" zoomScaleSheetLayoutView="100" workbookViewId="0">
      <selection activeCell="G30" sqref="B19:G30"/>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4" t="s">
        <v>23</v>
      </c>
      <c r="B1" s="14"/>
      <c r="C1" s="14"/>
      <c r="D1" s="14"/>
      <c r="G1" s="24"/>
      <c r="H1" s="317" t="s">
        <v>143</v>
      </c>
      <c r="I1" s="318"/>
    </row>
    <row r="2" spans="1:17" ht="27.75" customHeight="1" x14ac:dyDescent="0.2">
      <c r="A2" s="271" t="s">
        <v>142</v>
      </c>
      <c r="B2" s="272"/>
      <c r="C2" s="272"/>
      <c r="D2" s="272"/>
      <c r="E2" s="272"/>
      <c r="F2" s="272"/>
      <c r="G2" s="272"/>
      <c r="H2" s="272"/>
      <c r="I2" s="272"/>
      <c r="J2" s="272"/>
      <c r="K2" s="272"/>
      <c r="L2" s="272"/>
      <c r="M2" s="272"/>
      <c r="N2" s="272"/>
      <c r="O2" s="272"/>
      <c r="P2" s="272"/>
      <c r="Q2" s="272"/>
    </row>
    <row r="3" spans="1:17" ht="17.25" customHeight="1" x14ac:dyDescent="0.2">
      <c r="A3" s="14"/>
      <c r="B3" s="14"/>
      <c r="C3" s="14"/>
      <c r="D3" s="14"/>
      <c r="G3" s="24"/>
    </row>
    <row r="4" spans="1:17" s="9" customFormat="1" ht="25.5" customHeight="1" x14ac:dyDescent="0.2">
      <c r="A4" s="319" t="str">
        <f>Overview!B4&amp; " - Effective from "&amp;Overview!D4&amp;" - "&amp;Overview!E4&amp;" new designated EHV charges"</f>
        <v>Vattenfall Networks Limited - GSP D - Effective from 1 April 2023 - Final new designated EHV charges</v>
      </c>
      <c r="B4" s="320"/>
      <c r="C4" s="320"/>
      <c r="D4" s="320"/>
      <c r="E4" s="320"/>
      <c r="F4" s="320"/>
      <c r="G4" s="320"/>
      <c r="H4" s="320"/>
      <c r="I4" s="320"/>
      <c r="J4" s="320"/>
      <c r="K4" s="320"/>
      <c r="L4" s="320"/>
      <c r="M4" s="320"/>
      <c r="N4" s="320"/>
      <c r="O4" s="320"/>
      <c r="P4" s="320"/>
      <c r="Q4" s="320"/>
    </row>
    <row r="5" spans="1:17" ht="69.75" customHeight="1" x14ac:dyDescent="0.2">
      <c r="A5" s="28" t="s">
        <v>146</v>
      </c>
      <c r="B5" s="28" t="s">
        <v>54</v>
      </c>
      <c r="C5" s="28" t="s">
        <v>40</v>
      </c>
      <c r="D5" s="28" t="s">
        <v>41</v>
      </c>
      <c r="E5" s="28" t="s">
        <v>55</v>
      </c>
      <c r="F5" s="28" t="s">
        <v>40</v>
      </c>
      <c r="G5" s="28" t="s">
        <v>42</v>
      </c>
      <c r="H5" s="77" t="s">
        <v>34</v>
      </c>
      <c r="I5" s="58" t="s">
        <v>671</v>
      </c>
      <c r="J5" s="77" t="str">
        <f>'Annex 2 EHV charges'!I10</f>
        <v>Import
Super Red
unit charge
(p/kWh)</v>
      </c>
      <c r="K5" s="77" t="str">
        <f>'Annex 2 EHV charges'!J10</f>
        <v>Import
fixed charge
(p/day)</v>
      </c>
      <c r="L5" s="77" t="str">
        <f>'Annex 2 EHV charges'!K10</f>
        <v>Import
capacity charge
(p/kVA/day)</v>
      </c>
      <c r="M5" s="77" t="str">
        <f>'Annex 2 EHV charges'!L10</f>
        <v>Import
exceeded capacity charge
(p/kVA/day)</v>
      </c>
      <c r="N5" s="77" t="str">
        <f>'Annex 2 EHV charges'!M10</f>
        <v>Export
Super Red
unit charge
(p/kWh)</v>
      </c>
      <c r="O5" s="77" t="str">
        <f>'Annex 2 EHV charges'!N10</f>
        <v>Export
fixed charge
(p/day)</v>
      </c>
      <c r="P5" s="77" t="str">
        <f>'Annex 2 EHV charges'!O10</f>
        <v>Export
capacity charge
(p/kVA/day)</v>
      </c>
      <c r="Q5" s="77" t="str">
        <f>'Annex 2 EHV charges'!P10</f>
        <v>Export
exceeded capacity charge
(p/kVA/day)</v>
      </c>
    </row>
    <row r="6" spans="1:17" ht="22.5" customHeight="1" x14ac:dyDescent="0.2">
      <c r="A6" s="48"/>
      <c r="B6" s="48"/>
      <c r="C6" s="48"/>
      <c r="D6" s="48"/>
      <c r="E6" s="49"/>
      <c r="F6" s="49"/>
      <c r="G6" s="49"/>
      <c r="H6" s="50"/>
      <c r="I6" s="50"/>
      <c r="J6" s="30"/>
      <c r="K6" s="31"/>
      <c r="L6" s="31"/>
      <c r="M6" s="31"/>
      <c r="N6" s="39"/>
      <c r="O6" s="40"/>
      <c r="P6" s="40"/>
      <c r="Q6" s="40"/>
    </row>
    <row r="7" spans="1:17" ht="22.5" customHeight="1" x14ac:dyDescent="0.2">
      <c r="A7" s="48"/>
      <c r="B7" s="48"/>
      <c r="C7" s="48"/>
      <c r="D7" s="48"/>
      <c r="E7" s="49"/>
      <c r="F7" s="49"/>
      <c r="G7" s="49"/>
      <c r="H7" s="50"/>
      <c r="I7" s="50"/>
      <c r="J7" s="30"/>
      <c r="K7" s="31"/>
      <c r="L7" s="31"/>
      <c r="M7" s="31"/>
      <c r="N7" s="39"/>
      <c r="O7" s="40"/>
      <c r="P7" s="40"/>
      <c r="Q7" s="40"/>
    </row>
    <row r="8" spans="1:17" ht="22.5" customHeight="1" x14ac:dyDescent="0.2">
      <c r="A8" s="48"/>
      <c r="B8" s="48"/>
      <c r="C8" s="48"/>
      <c r="D8" s="48"/>
      <c r="E8" s="49"/>
      <c r="F8" s="49"/>
      <c r="G8" s="49"/>
      <c r="H8" s="50"/>
      <c r="I8" s="50"/>
      <c r="J8" s="30"/>
      <c r="K8" s="31"/>
      <c r="L8" s="31"/>
      <c r="M8" s="31"/>
      <c r="N8" s="39"/>
      <c r="O8" s="40"/>
      <c r="P8" s="40"/>
      <c r="Q8" s="40"/>
    </row>
    <row r="9" spans="1:17" ht="22.5" customHeight="1" x14ac:dyDescent="0.2">
      <c r="A9" s="48"/>
      <c r="B9" s="48"/>
      <c r="C9" s="48"/>
      <c r="D9" s="48"/>
      <c r="E9" s="49"/>
      <c r="F9" s="49"/>
      <c r="G9" s="49"/>
      <c r="H9" s="50"/>
      <c r="I9" s="50"/>
      <c r="J9" s="30"/>
      <c r="K9" s="31"/>
      <c r="L9" s="31"/>
      <c r="M9" s="31"/>
      <c r="N9" s="39"/>
      <c r="O9" s="40"/>
      <c r="P9" s="40"/>
      <c r="Q9" s="40"/>
    </row>
    <row r="10" spans="1:17" ht="22.5" customHeight="1" x14ac:dyDescent="0.2">
      <c r="A10" s="48"/>
      <c r="B10" s="48"/>
      <c r="C10" s="48"/>
      <c r="D10" s="48"/>
      <c r="E10" s="49"/>
      <c r="F10" s="49"/>
      <c r="G10" s="49"/>
      <c r="H10" s="50"/>
      <c r="I10" s="50"/>
      <c r="J10" s="30"/>
      <c r="K10" s="31"/>
      <c r="L10" s="31"/>
      <c r="M10" s="31"/>
      <c r="N10" s="39"/>
      <c r="O10" s="40"/>
      <c r="P10" s="40"/>
      <c r="Q10" s="40"/>
    </row>
    <row r="11" spans="1:17" ht="22.5" customHeight="1" x14ac:dyDescent="0.2">
      <c r="A11" s="48"/>
      <c r="B11" s="48"/>
      <c r="C11" s="48"/>
      <c r="D11" s="48"/>
      <c r="E11" s="49"/>
      <c r="F11" s="49"/>
      <c r="G11" s="49"/>
      <c r="H11" s="50"/>
      <c r="I11" s="50"/>
      <c r="J11" s="30"/>
      <c r="K11" s="31"/>
      <c r="L11" s="31"/>
      <c r="M11" s="31"/>
      <c r="N11" s="39"/>
      <c r="O11" s="40"/>
      <c r="P11" s="40"/>
      <c r="Q11" s="40"/>
    </row>
    <row r="12" spans="1:17" ht="22.5" customHeight="1" x14ac:dyDescent="0.2">
      <c r="A12" s="48"/>
      <c r="B12" s="48"/>
      <c r="C12" s="48"/>
      <c r="D12" s="48"/>
      <c r="E12" s="49"/>
      <c r="F12" s="49"/>
      <c r="G12" s="49"/>
      <c r="H12" s="50"/>
      <c r="I12" s="50"/>
      <c r="J12" s="30"/>
      <c r="K12" s="31"/>
      <c r="L12" s="31"/>
      <c r="M12" s="31"/>
      <c r="N12" s="39"/>
      <c r="O12" s="40"/>
      <c r="P12" s="40"/>
      <c r="Q12" s="40"/>
    </row>
    <row r="13" spans="1:17" ht="22.5" customHeight="1" x14ac:dyDescent="0.2">
      <c r="A13" s="48"/>
      <c r="B13" s="48"/>
      <c r="C13" s="48"/>
      <c r="D13" s="48"/>
      <c r="E13" s="49"/>
      <c r="F13" s="49"/>
      <c r="G13" s="49"/>
      <c r="H13" s="50"/>
      <c r="I13" s="50"/>
      <c r="J13" s="30"/>
      <c r="K13" s="31"/>
      <c r="L13" s="31"/>
      <c r="M13" s="31"/>
      <c r="N13" s="39"/>
      <c r="O13" s="40"/>
      <c r="P13" s="40"/>
      <c r="Q13" s="40"/>
    </row>
    <row r="14" spans="1:17" ht="22.5" customHeight="1" x14ac:dyDescent="0.2">
      <c r="A14" s="48"/>
      <c r="B14" s="48"/>
      <c r="C14" s="48"/>
      <c r="D14" s="48"/>
      <c r="E14" s="49"/>
      <c r="F14" s="49"/>
      <c r="G14" s="49"/>
      <c r="H14" s="50"/>
      <c r="I14" s="50"/>
      <c r="J14" s="30"/>
      <c r="K14" s="31"/>
      <c r="L14" s="31"/>
      <c r="M14" s="31"/>
      <c r="N14" s="39"/>
      <c r="O14" s="40"/>
      <c r="P14" s="40"/>
      <c r="Q14" s="40"/>
    </row>
    <row r="15" spans="1:17" ht="22.5" customHeight="1" x14ac:dyDescent="0.2">
      <c r="A15" s="48"/>
      <c r="B15" s="48"/>
      <c r="C15" s="48"/>
      <c r="D15" s="48"/>
      <c r="E15" s="49"/>
      <c r="F15" s="49"/>
      <c r="G15" s="49"/>
      <c r="H15" s="50"/>
      <c r="I15" s="50"/>
      <c r="J15" s="30"/>
      <c r="K15" s="31"/>
      <c r="L15" s="31"/>
      <c r="M15" s="31"/>
      <c r="N15" s="39"/>
      <c r="O15" s="40"/>
      <c r="P15" s="40"/>
      <c r="Q15" s="40"/>
    </row>
    <row r="17" spans="1:17" ht="27.75" customHeight="1" x14ac:dyDescent="0.2">
      <c r="A17" s="319" t="str">
        <f>Overview!B4&amp; " - Effective from "&amp;Overview!D4&amp;" - "&amp;Overview!E4&amp;" new designated EHV line loss factors"</f>
        <v>Vattenfall Networks Limited - GSP D - Effective from 1 April 2023 - Final new designated EHV line loss factors</v>
      </c>
      <c r="B17" s="320"/>
      <c r="C17" s="320"/>
      <c r="D17" s="320"/>
      <c r="E17" s="320"/>
      <c r="F17" s="320"/>
      <c r="G17" s="320"/>
      <c r="H17" s="320"/>
      <c r="I17" s="320"/>
      <c r="J17" s="320"/>
      <c r="K17" s="320"/>
      <c r="L17" s="320"/>
      <c r="M17" s="320"/>
      <c r="N17" s="320"/>
      <c r="O17" s="320"/>
      <c r="P17" s="320"/>
      <c r="Q17" s="320"/>
    </row>
    <row r="18" spans="1:17" ht="62.25" customHeight="1" x14ac:dyDescent="0.2">
      <c r="A18" s="28" t="s">
        <v>146</v>
      </c>
      <c r="B18" s="28" t="s">
        <v>54</v>
      </c>
      <c r="C18" s="28" t="s">
        <v>40</v>
      </c>
      <c r="D18" s="28" t="s">
        <v>41</v>
      </c>
      <c r="E18" s="28" t="s">
        <v>55</v>
      </c>
      <c r="F18" s="28" t="s">
        <v>40</v>
      </c>
      <c r="G18" s="28" t="s">
        <v>42</v>
      </c>
      <c r="H18" s="77" t="s">
        <v>34</v>
      </c>
      <c r="I18" s="58" t="s">
        <v>671</v>
      </c>
      <c r="J18" s="34" t="s">
        <v>114</v>
      </c>
      <c r="K18" s="34" t="s">
        <v>113</v>
      </c>
      <c r="L18" s="34" t="s">
        <v>115</v>
      </c>
      <c r="M18" s="34" t="s">
        <v>116</v>
      </c>
      <c r="N18" s="36" t="s">
        <v>117</v>
      </c>
      <c r="O18" s="36" t="s">
        <v>118</v>
      </c>
      <c r="P18" s="36" t="s">
        <v>119</v>
      </c>
      <c r="Q18" s="36" t="s">
        <v>120</v>
      </c>
    </row>
    <row r="19" spans="1:17" ht="22.5" customHeight="1" x14ac:dyDescent="0.2">
      <c r="A19" s="48"/>
      <c r="B19" s="48"/>
      <c r="C19" s="48"/>
      <c r="D19" s="48"/>
      <c r="E19" s="49"/>
      <c r="F19" s="37"/>
      <c r="G19" s="37"/>
      <c r="H19" s="38"/>
      <c r="I19" s="38"/>
      <c r="J19" s="41"/>
      <c r="K19" s="41"/>
      <c r="L19" s="32"/>
      <c r="M19" s="33"/>
      <c r="N19" s="35"/>
      <c r="O19" s="35"/>
      <c r="P19" s="35"/>
      <c r="Q19" s="35"/>
    </row>
    <row r="20" spans="1:17" ht="22.5" customHeight="1" x14ac:dyDescent="0.2">
      <c r="A20" s="48"/>
      <c r="B20" s="48"/>
      <c r="C20" s="48"/>
      <c r="D20" s="48"/>
      <c r="E20" s="49"/>
      <c r="F20" s="37"/>
      <c r="G20" s="37"/>
      <c r="H20" s="38"/>
      <c r="I20" s="38"/>
      <c r="J20" s="41"/>
      <c r="K20" s="41"/>
      <c r="L20" s="32"/>
      <c r="M20" s="33"/>
      <c r="N20" s="35"/>
      <c r="O20" s="35"/>
      <c r="P20" s="35"/>
      <c r="Q20" s="35"/>
    </row>
    <row r="21" spans="1:17" ht="22.5" customHeight="1" x14ac:dyDescent="0.2">
      <c r="A21" s="48"/>
      <c r="B21" s="48"/>
      <c r="C21" s="48"/>
      <c r="D21" s="48"/>
      <c r="E21" s="49"/>
      <c r="F21" s="37"/>
      <c r="G21" s="37"/>
      <c r="H21" s="38"/>
      <c r="I21" s="38"/>
      <c r="J21" s="41"/>
      <c r="K21" s="41"/>
      <c r="L21" s="32"/>
      <c r="M21" s="33"/>
      <c r="N21" s="35"/>
      <c r="O21" s="35"/>
      <c r="P21" s="35"/>
      <c r="Q21" s="35"/>
    </row>
    <row r="22" spans="1:17" ht="22.5" customHeight="1" x14ac:dyDescent="0.2">
      <c r="A22" s="48"/>
      <c r="B22" s="48"/>
      <c r="C22" s="48"/>
      <c r="D22" s="48"/>
      <c r="E22" s="49"/>
      <c r="F22" s="37"/>
      <c r="G22" s="37"/>
      <c r="H22" s="38"/>
      <c r="I22" s="38"/>
      <c r="J22" s="41"/>
      <c r="K22" s="41"/>
      <c r="L22" s="32"/>
      <c r="M22" s="33"/>
      <c r="N22" s="35"/>
      <c r="O22" s="35"/>
      <c r="P22" s="35"/>
      <c r="Q22" s="35"/>
    </row>
    <row r="23" spans="1:17" ht="22.5" customHeight="1" x14ac:dyDescent="0.2">
      <c r="A23" s="48"/>
      <c r="B23" s="48"/>
      <c r="C23" s="48"/>
      <c r="D23" s="48"/>
      <c r="E23" s="49"/>
      <c r="F23" s="37"/>
      <c r="G23" s="37"/>
      <c r="H23" s="38"/>
      <c r="I23" s="38"/>
      <c r="J23" s="41"/>
      <c r="K23" s="41"/>
      <c r="L23" s="32"/>
      <c r="M23" s="33"/>
      <c r="N23" s="35"/>
      <c r="O23" s="35"/>
      <c r="P23" s="35"/>
      <c r="Q23" s="35"/>
    </row>
    <row r="24" spans="1:17" ht="22.5" customHeight="1" x14ac:dyDescent="0.2">
      <c r="A24" s="48"/>
      <c r="B24" s="48"/>
      <c r="C24" s="48"/>
      <c r="D24" s="48"/>
      <c r="E24" s="49"/>
      <c r="F24" s="37"/>
      <c r="G24" s="37"/>
      <c r="H24" s="38"/>
      <c r="I24" s="38"/>
      <c r="J24" s="41"/>
      <c r="K24" s="41"/>
      <c r="L24" s="32"/>
      <c r="M24" s="33"/>
      <c r="N24" s="35"/>
      <c r="O24" s="35"/>
      <c r="P24" s="35"/>
      <c r="Q24" s="35"/>
    </row>
    <row r="25" spans="1:17" ht="22.5" customHeight="1" x14ac:dyDescent="0.2">
      <c r="A25" s="48"/>
      <c r="B25" s="48"/>
      <c r="C25" s="48"/>
      <c r="D25" s="48"/>
      <c r="E25" s="49"/>
      <c r="F25" s="37"/>
      <c r="G25" s="37"/>
      <c r="H25" s="38"/>
      <c r="I25" s="38"/>
      <c r="J25" s="41"/>
      <c r="K25" s="41"/>
      <c r="L25" s="32"/>
      <c r="M25" s="33"/>
      <c r="N25" s="35"/>
      <c r="O25" s="35"/>
      <c r="P25" s="35"/>
      <c r="Q25" s="35"/>
    </row>
    <row r="26" spans="1:17" ht="22.5" customHeight="1" x14ac:dyDescent="0.2">
      <c r="A26" s="48"/>
      <c r="B26" s="48"/>
      <c r="C26" s="48"/>
      <c r="D26" s="48"/>
      <c r="E26" s="49"/>
      <c r="F26" s="37"/>
      <c r="G26" s="37"/>
      <c r="H26" s="38"/>
      <c r="I26" s="38"/>
      <c r="J26" s="41"/>
      <c r="K26" s="41"/>
      <c r="L26" s="32"/>
      <c r="M26" s="33"/>
      <c r="N26" s="35"/>
      <c r="O26" s="35"/>
      <c r="P26" s="35"/>
      <c r="Q26" s="35"/>
    </row>
    <row r="27" spans="1:17" ht="22.5" customHeight="1" x14ac:dyDescent="0.2">
      <c r="A27" s="48"/>
      <c r="B27" s="48"/>
      <c r="C27" s="48"/>
      <c r="D27" s="48"/>
      <c r="E27" s="49"/>
      <c r="F27" s="37"/>
      <c r="G27" s="37"/>
      <c r="H27" s="38"/>
      <c r="I27" s="38"/>
      <c r="J27" s="41"/>
      <c r="K27" s="41"/>
      <c r="L27" s="32"/>
      <c r="M27" s="33"/>
      <c r="N27" s="35"/>
      <c r="O27" s="35"/>
      <c r="P27" s="35"/>
      <c r="Q27" s="35"/>
    </row>
    <row r="28" spans="1:17" ht="22.5" customHeight="1" x14ac:dyDescent="0.2">
      <c r="A28" s="48"/>
      <c r="B28" s="48"/>
      <c r="C28" s="48"/>
      <c r="D28" s="48"/>
      <c r="E28" s="49"/>
      <c r="F28" s="37"/>
      <c r="G28" s="37"/>
      <c r="H28" s="38"/>
      <c r="I28" s="38"/>
      <c r="J28" s="41"/>
      <c r="K28" s="41"/>
      <c r="L28" s="32"/>
      <c r="M28" s="33"/>
      <c r="N28" s="35"/>
      <c r="O28" s="35"/>
      <c r="P28" s="35"/>
      <c r="Q28" s="35"/>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FTMJ3MWSSXTF-1697588852-8107</_dlc_DocId>
    <_dlc_DocIdUrl xmlns="2a1259a8-9be4-4f50-8927-e6dd8ca9402d">
      <Url>https://vattenfall.sharepoint.com/sites/DNUVNLChargingandRegulation/_layouts/15/DocIdRedir.aspx?ID=FTMJ3MWSSXTF-1697588852-8107</Url>
      <Description>FTMJ3MWSSXTF-1697588852-8107</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9F447D-55ED-411E-8CF9-11ABD98A68E9}">
  <ds:schemaRefs>
    <ds:schemaRef ds:uri="http://schemas.microsoft.com/sharepoint/events"/>
  </ds:schemaRefs>
</ds:datastoreItem>
</file>

<file path=customXml/itemProps2.xml><?xml version="1.0" encoding="utf-8"?>
<ds:datastoreItem xmlns:ds="http://schemas.openxmlformats.org/officeDocument/2006/customXml" ds:itemID="{8C55A05E-26DC-44F0-860B-EFA61ADF86AA}">
  <ds:schemaRefs>
    <ds:schemaRef ds:uri="http://schemas.microsoft.com/sharepoint/v3/contenttype/forms"/>
  </ds:schemaRefs>
</ds:datastoreItem>
</file>

<file path=customXml/itemProps3.xml><?xml version="1.0" encoding="utf-8"?>
<ds:datastoreItem xmlns:ds="http://schemas.openxmlformats.org/officeDocument/2006/customXml" ds:itemID="{9A6EE170-E698-4925-BC8F-D3B1E466236A}">
  <ds:schemaRefs>
    <ds:schemaRef ds:uri="http://schemas.microsoft.com/office/2006/metadata/properties"/>
    <ds:schemaRef ds:uri="http://schemas.microsoft.com/office/infopath/2007/PartnerControls"/>
    <ds:schemaRef ds:uri="2a1259a8-9be4-4f50-8927-e6dd8ca9402d"/>
  </ds:schemaRefs>
</ds:datastoreItem>
</file>

<file path=customXml/itemProps4.xml><?xml version="1.0" encoding="utf-8"?>
<ds:datastoreItem xmlns:ds="http://schemas.openxmlformats.org/officeDocument/2006/customXml" ds:itemID="{79501076-55C9-44E6-ACAD-4E78A58CFB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2022-01-31T15:37:30.0000000Z</dcterms:created>
  <dcterms:modified xsi:type="dcterms:W3CDTF">2023-02-17T15:16:59.0000000Z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2022-01-31T15:37:46Z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73b9d5a1-918d-43ca-bbd3-bfa74b8fbe55</vt:lpwstr>
  </property>
  <property fmtid="{D5CDD505-2E9C-101B-9397-08002B2CF9AE}" pid="8" name="MSIP_Label_e4aaaee5-c84d-4c37-ab3c-99d07fb6d639_ContentBits">
    <vt:lpwstr>2</vt:lpwstr>
  </property>
  <property fmtid="{D5CDD505-2E9C-101B-9397-08002B2CF9AE}" pid="9" name="MSIP_Label_019c027e-33b7-45fc-a572-8ffa5d09ec36_Method">
    <vt:lpwstr>Standard</vt:lpwstr>
  </property>
  <property fmtid="{D5CDD505-2E9C-101B-9397-08002B2CF9AE}" pid="10" name="MSIP_Label_019c027e-33b7-45fc-a572-8ffa5d09ec36_SiteId">
    <vt:lpwstr>031a09bc-a2bf-44df-888e-4e09355b7a24</vt:lpwstr>
  </property>
  <property fmtid="{D5CDD505-2E9C-101B-9397-08002B2CF9AE}" pid="11" name="ContentTypeId">
    <vt:lpwstr>0x010100003905460F8E0249906A9AB584A3217E</vt:lpwstr>
  </property>
  <property fmtid="{D5CDD505-2E9C-101B-9397-08002B2CF9AE}" pid="12" name="DLPManualFileClassification">
    <vt:lpwstr>{0F742C78-7CA1-4A83-96D0-F7EDA8C31D24}</vt:lpwstr>
  </property>
  <property fmtid="{D5CDD505-2E9C-101B-9397-08002B2CF9AE}" pid="13" name="DLPManualFileClassificationLastModifiedBy">
    <vt:lpwstr>AD03\Lee.Wells</vt:lpwstr>
  </property>
  <property fmtid="{D5CDD505-2E9C-101B-9397-08002B2CF9AE}" pid="14" name="MSIP_Label_019c027e-33b7-45fc-a572-8ffa5d09ec36_Name">
    <vt:lpwstr>Internal Use</vt:lpwstr>
  </property>
  <property fmtid="{D5CDD505-2E9C-101B-9397-08002B2CF9AE}" pid="15" name="MSIP_Label_019c027e-33b7-45fc-a572-8ffa5d09ec36_SetDate">
    <vt:lpwstr>2021-12-30T13:50:03Z</vt:lpwstr>
  </property>
  <property fmtid="{D5CDD505-2E9C-101B-9397-08002B2CF9AE}" pid="16" name="_dlc_DocIdItemGuid">
    <vt:lpwstr>f21fa819-39cb-4d9d-b27e-2f184f15b3cc</vt:lpwstr>
  </property>
  <property fmtid="{D5CDD505-2E9C-101B-9397-08002B2CF9AE}" pid="17" name="MSIP_Label_019c027e-33b7-45fc-a572-8ffa5d09ec36_ContentBits">
    <vt:lpwstr>2</vt:lpwstr>
  </property>
  <property fmtid="{D5CDD505-2E9C-101B-9397-08002B2CF9AE}" pid="18" name="DLPManualFileClassificationLastModificationDate">
    <vt:lpwstr>1573145826</vt:lpwstr>
  </property>
  <property fmtid="{D5CDD505-2E9C-101B-9397-08002B2CF9AE}" pid="19" name="MSIP_Label_019c027e-33b7-45fc-a572-8ffa5d09ec36_Enabled">
    <vt:lpwstr>true</vt:lpwstr>
  </property>
  <property fmtid="{D5CDD505-2E9C-101B-9397-08002B2CF9AE}" pid="20" name="DLPManualFileClassificationVersion">
    <vt:lpwstr>11.0.400.15</vt:lpwstr>
  </property>
  <property fmtid="{D5CDD505-2E9C-101B-9397-08002B2CF9AE}" pid="21" name="MSIP_Label_019c027e-33b7-45fc-a572-8ffa5d09ec36_ActionId">
    <vt:lpwstr>32682e0a-664a-47d0-99a1-d6aa3cc5d64a</vt:lpwstr>
  </property>
  <property fmtid="{D5CDD505-2E9C-101B-9397-08002B2CF9AE}" pid="22" name="MSIP_Label_6431d30e-c018-4f72-ad4c-e56e9d03b1f0_Enabled">
    <vt:lpwstr>true</vt:lpwstr>
  </property>
  <property fmtid="{D5CDD505-2E9C-101B-9397-08002B2CF9AE}" pid="23" name="MSIP_Label_6431d30e-c018-4f72-ad4c-e56e9d03b1f0_SetDate">
    <vt:lpwstr>2023-01-27T15:52:12Z</vt:lpwstr>
  </property>
  <property fmtid="{D5CDD505-2E9C-101B-9397-08002B2CF9AE}" pid="24" name="MSIP_Label_6431d30e-c018-4f72-ad4c-e56e9d03b1f0_Method">
    <vt:lpwstr>Standard</vt:lpwstr>
  </property>
  <property fmtid="{D5CDD505-2E9C-101B-9397-08002B2CF9AE}" pid="25" name="MSIP_Label_6431d30e-c018-4f72-ad4c-e56e9d03b1f0_Name">
    <vt:lpwstr>6431d30e-c018-4f72-ad4c-e56e9d03b1f0</vt:lpwstr>
  </property>
  <property fmtid="{D5CDD505-2E9C-101B-9397-08002B2CF9AE}" pid="26" name="MSIP_Label_6431d30e-c018-4f72-ad4c-e56e9d03b1f0_SiteId">
    <vt:lpwstr>f8be18a6-f648-4a47-be73-86d6c5c6604d</vt:lpwstr>
  </property>
  <property fmtid="{D5CDD505-2E9C-101B-9397-08002B2CF9AE}" pid="27" name="MSIP_Label_6431d30e-c018-4f72-ad4c-e56e9d03b1f0_ActionId">
    <vt:lpwstr>21acc8e4-ab41-4bd2-90d2-de652dea8792</vt:lpwstr>
  </property>
  <property fmtid="{D5CDD505-2E9C-101B-9397-08002B2CF9AE}" pid="28" name="MSIP_Label_6431d30e-c018-4f72-ad4c-e56e9d03b1f0_ContentBits">
    <vt:lpwstr>2</vt:lpwstr>
  </property>
</Properties>
</file>